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8640" windowHeight="6870"/>
  </bookViews>
  <sheets>
    <sheet name="AppJ" sheetId="1" r:id="rId1"/>
    <sheet name="Rfile" sheetId="7" r:id="rId2"/>
    <sheet name="PercentError" sheetId="4" r:id="rId3"/>
    <sheet name="AbsoluteError" sheetId="5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AA36" i="1" l="1"/>
  <c r="AA35" i="1"/>
  <c r="I53" i="1"/>
  <c r="I52" i="1"/>
  <c r="Z35" i="1" l="1"/>
  <c r="H52" i="1"/>
  <c r="B58" i="4"/>
  <c r="F54" i="4"/>
  <c r="H20" i="4"/>
  <c r="N407" i="7" l="1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L407" i="7"/>
  <c r="H407" i="7"/>
  <c r="F407" i="7"/>
  <c r="G407" i="7" s="1"/>
  <c r="E407" i="7"/>
  <c r="I407" i="7" s="1"/>
  <c r="L406" i="7"/>
  <c r="H406" i="7"/>
  <c r="F406" i="7"/>
  <c r="G406" i="7" s="1"/>
  <c r="E406" i="7"/>
  <c r="L405" i="7"/>
  <c r="H405" i="7"/>
  <c r="F405" i="7"/>
  <c r="E405" i="7"/>
  <c r="L404" i="7"/>
  <c r="I404" i="7"/>
  <c r="H404" i="7"/>
  <c r="F404" i="7"/>
  <c r="G404" i="7" s="1"/>
  <c r="E404" i="7"/>
  <c r="L403" i="7"/>
  <c r="H403" i="7"/>
  <c r="F403" i="7"/>
  <c r="E403" i="7"/>
  <c r="L402" i="7"/>
  <c r="H402" i="7"/>
  <c r="F402" i="7"/>
  <c r="G402" i="7" s="1"/>
  <c r="E402" i="7"/>
  <c r="L401" i="7"/>
  <c r="H401" i="7"/>
  <c r="F401" i="7"/>
  <c r="E401" i="7"/>
  <c r="L400" i="7"/>
  <c r="I400" i="7"/>
  <c r="H400" i="7"/>
  <c r="F400" i="7"/>
  <c r="G400" i="7" s="1"/>
  <c r="E400" i="7"/>
  <c r="L399" i="7"/>
  <c r="H399" i="7"/>
  <c r="F399" i="7"/>
  <c r="E399" i="7"/>
  <c r="L398" i="7"/>
  <c r="I398" i="7"/>
  <c r="H398" i="7"/>
  <c r="F398" i="7"/>
  <c r="E398" i="7"/>
  <c r="L397" i="7"/>
  <c r="H397" i="7"/>
  <c r="F397" i="7"/>
  <c r="E397" i="7"/>
  <c r="L396" i="7"/>
  <c r="H396" i="7"/>
  <c r="F396" i="7"/>
  <c r="G396" i="7" s="1"/>
  <c r="E396" i="7"/>
  <c r="L395" i="7"/>
  <c r="H395" i="7"/>
  <c r="F395" i="7"/>
  <c r="E395" i="7"/>
  <c r="L394" i="7"/>
  <c r="I394" i="7"/>
  <c r="H394" i="7"/>
  <c r="F394" i="7"/>
  <c r="E394" i="7"/>
  <c r="L393" i="7"/>
  <c r="H393" i="7"/>
  <c r="F393" i="7"/>
  <c r="E393" i="7"/>
  <c r="L392" i="7"/>
  <c r="H392" i="7"/>
  <c r="F392" i="7"/>
  <c r="G392" i="7" s="1"/>
  <c r="E392" i="7"/>
  <c r="L391" i="7"/>
  <c r="H391" i="7"/>
  <c r="F391" i="7"/>
  <c r="E391" i="7"/>
  <c r="L390" i="7"/>
  <c r="H390" i="7"/>
  <c r="F390" i="7"/>
  <c r="G390" i="7" s="1"/>
  <c r="E390" i="7"/>
  <c r="L389" i="7"/>
  <c r="H389" i="7"/>
  <c r="F389" i="7"/>
  <c r="E389" i="7"/>
  <c r="L388" i="7"/>
  <c r="I388" i="7"/>
  <c r="H388" i="7"/>
  <c r="F388" i="7"/>
  <c r="E388" i="7"/>
  <c r="L387" i="7"/>
  <c r="H387" i="7"/>
  <c r="F387" i="7"/>
  <c r="E387" i="7"/>
  <c r="L386" i="7"/>
  <c r="I386" i="7"/>
  <c r="H386" i="7"/>
  <c r="F386" i="7"/>
  <c r="E386" i="7"/>
  <c r="L385" i="7"/>
  <c r="H385" i="7"/>
  <c r="F385" i="7"/>
  <c r="E385" i="7"/>
  <c r="L384" i="7"/>
  <c r="I384" i="7"/>
  <c r="H384" i="7"/>
  <c r="F384" i="7"/>
  <c r="E384" i="7"/>
  <c r="L383" i="7"/>
  <c r="H383" i="7"/>
  <c r="F383" i="7"/>
  <c r="E383" i="7"/>
  <c r="L382" i="7"/>
  <c r="H382" i="7"/>
  <c r="F382" i="7"/>
  <c r="G382" i="7" s="1"/>
  <c r="E382" i="7"/>
  <c r="L381" i="7"/>
  <c r="H381" i="7"/>
  <c r="F381" i="7"/>
  <c r="E381" i="7"/>
  <c r="L380" i="7"/>
  <c r="I380" i="7"/>
  <c r="H380" i="7"/>
  <c r="F380" i="7"/>
  <c r="G380" i="7" s="1"/>
  <c r="E380" i="7"/>
  <c r="L379" i="7"/>
  <c r="H379" i="7"/>
  <c r="F379" i="7"/>
  <c r="E379" i="7"/>
  <c r="L378" i="7"/>
  <c r="H378" i="7"/>
  <c r="F378" i="7"/>
  <c r="G378" i="7" s="1"/>
  <c r="E378" i="7"/>
  <c r="L377" i="7"/>
  <c r="H377" i="7"/>
  <c r="F377" i="7"/>
  <c r="E377" i="7"/>
  <c r="L376" i="7"/>
  <c r="I376" i="7"/>
  <c r="H376" i="7"/>
  <c r="F376" i="7"/>
  <c r="G376" i="7" s="1"/>
  <c r="E376" i="7"/>
  <c r="L375" i="7"/>
  <c r="H375" i="7"/>
  <c r="F375" i="7"/>
  <c r="E375" i="7"/>
  <c r="L374" i="7"/>
  <c r="H374" i="7"/>
  <c r="F374" i="7"/>
  <c r="G374" i="7" s="1"/>
  <c r="E374" i="7"/>
  <c r="L373" i="7"/>
  <c r="H373" i="7"/>
  <c r="F373" i="7"/>
  <c r="E373" i="7"/>
  <c r="L372" i="7"/>
  <c r="H372" i="7"/>
  <c r="F372" i="7"/>
  <c r="G372" i="7" s="1"/>
  <c r="E372" i="7"/>
  <c r="L371" i="7"/>
  <c r="H371" i="7"/>
  <c r="F371" i="7"/>
  <c r="E371" i="7"/>
  <c r="L370" i="7"/>
  <c r="H370" i="7"/>
  <c r="F370" i="7"/>
  <c r="G370" i="7" s="1"/>
  <c r="E370" i="7"/>
  <c r="L369" i="7"/>
  <c r="H369" i="7"/>
  <c r="F369" i="7"/>
  <c r="E369" i="7"/>
  <c r="L368" i="7"/>
  <c r="H368" i="7"/>
  <c r="F368" i="7"/>
  <c r="G368" i="7" s="1"/>
  <c r="E368" i="7"/>
  <c r="L367" i="7"/>
  <c r="H367" i="7"/>
  <c r="F367" i="7"/>
  <c r="E367" i="7"/>
  <c r="L366" i="7"/>
  <c r="H366" i="7"/>
  <c r="F366" i="7"/>
  <c r="G366" i="7" s="1"/>
  <c r="E366" i="7"/>
  <c r="L365" i="7"/>
  <c r="H365" i="7"/>
  <c r="G365" i="7"/>
  <c r="F365" i="7"/>
  <c r="E365" i="7"/>
  <c r="L364" i="7"/>
  <c r="H364" i="7"/>
  <c r="G364" i="7"/>
  <c r="F364" i="7"/>
  <c r="E364" i="7"/>
  <c r="L363" i="7"/>
  <c r="H363" i="7"/>
  <c r="G363" i="7"/>
  <c r="F363" i="7"/>
  <c r="E363" i="7"/>
  <c r="L362" i="7"/>
  <c r="H362" i="7"/>
  <c r="G362" i="7"/>
  <c r="F362" i="7"/>
  <c r="E362" i="7"/>
  <c r="L361" i="7"/>
  <c r="H361" i="7"/>
  <c r="G361" i="7"/>
  <c r="F361" i="7"/>
  <c r="E361" i="7"/>
  <c r="L360" i="7"/>
  <c r="H360" i="7"/>
  <c r="G360" i="7"/>
  <c r="F360" i="7"/>
  <c r="E360" i="7"/>
  <c r="L359" i="7"/>
  <c r="H359" i="7"/>
  <c r="G359" i="7"/>
  <c r="F359" i="7"/>
  <c r="E359" i="7"/>
  <c r="L358" i="7"/>
  <c r="H358" i="7"/>
  <c r="G358" i="7"/>
  <c r="F358" i="7"/>
  <c r="E358" i="7"/>
  <c r="L357" i="7"/>
  <c r="H357" i="7"/>
  <c r="G357" i="7"/>
  <c r="F357" i="7"/>
  <c r="E357" i="7"/>
  <c r="L356" i="7"/>
  <c r="H356" i="7"/>
  <c r="G356" i="7"/>
  <c r="F356" i="7"/>
  <c r="E356" i="7"/>
  <c r="L355" i="7"/>
  <c r="H355" i="7"/>
  <c r="G355" i="7"/>
  <c r="F355" i="7"/>
  <c r="E355" i="7"/>
  <c r="L354" i="7"/>
  <c r="H354" i="7"/>
  <c r="G354" i="7"/>
  <c r="F354" i="7"/>
  <c r="E354" i="7"/>
  <c r="L353" i="7"/>
  <c r="H353" i="7"/>
  <c r="G353" i="7"/>
  <c r="F353" i="7"/>
  <c r="E353" i="7"/>
  <c r="L352" i="7"/>
  <c r="H352" i="7"/>
  <c r="G352" i="7"/>
  <c r="F352" i="7"/>
  <c r="E352" i="7"/>
  <c r="L351" i="7"/>
  <c r="H351" i="7"/>
  <c r="G351" i="7"/>
  <c r="F351" i="7"/>
  <c r="E351" i="7"/>
  <c r="L350" i="7"/>
  <c r="H350" i="7"/>
  <c r="G350" i="7"/>
  <c r="F350" i="7"/>
  <c r="E350" i="7"/>
  <c r="L349" i="7"/>
  <c r="H349" i="7"/>
  <c r="G349" i="7"/>
  <c r="F349" i="7"/>
  <c r="E349" i="7"/>
  <c r="L348" i="7"/>
  <c r="H348" i="7"/>
  <c r="G348" i="7"/>
  <c r="F348" i="7"/>
  <c r="E348" i="7"/>
  <c r="L347" i="7"/>
  <c r="H347" i="7"/>
  <c r="G347" i="7"/>
  <c r="F347" i="7"/>
  <c r="E347" i="7"/>
  <c r="L346" i="7"/>
  <c r="H346" i="7"/>
  <c r="G346" i="7"/>
  <c r="F346" i="7"/>
  <c r="E346" i="7"/>
  <c r="L345" i="7"/>
  <c r="H345" i="7"/>
  <c r="G345" i="7"/>
  <c r="F345" i="7"/>
  <c r="E345" i="7"/>
  <c r="L344" i="7"/>
  <c r="H344" i="7"/>
  <c r="G344" i="7"/>
  <c r="F344" i="7"/>
  <c r="E344" i="7"/>
  <c r="L343" i="7"/>
  <c r="H343" i="7"/>
  <c r="G343" i="7"/>
  <c r="F343" i="7"/>
  <c r="E343" i="7"/>
  <c r="L342" i="7"/>
  <c r="H342" i="7"/>
  <c r="G342" i="7"/>
  <c r="F342" i="7"/>
  <c r="E342" i="7"/>
  <c r="L341" i="7"/>
  <c r="H341" i="7"/>
  <c r="G341" i="7"/>
  <c r="F341" i="7"/>
  <c r="E341" i="7"/>
  <c r="L340" i="7"/>
  <c r="H340" i="7"/>
  <c r="G340" i="7"/>
  <c r="F340" i="7"/>
  <c r="E340" i="7"/>
  <c r="L339" i="7"/>
  <c r="H339" i="7"/>
  <c r="G339" i="7"/>
  <c r="F339" i="7"/>
  <c r="E339" i="7"/>
  <c r="L338" i="7"/>
  <c r="H338" i="7"/>
  <c r="G338" i="7"/>
  <c r="F338" i="7"/>
  <c r="E338" i="7"/>
  <c r="L337" i="7"/>
  <c r="H337" i="7"/>
  <c r="G337" i="7"/>
  <c r="F337" i="7"/>
  <c r="E337" i="7"/>
  <c r="L336" i="7"/>
  <c r="H336" i="7"/>
  <c r="G336" i="7"/>
  <c r="F336" i="7"/>
  <c r="E336" i="7"/>
  <c r="L335" i="7"/>
  <c r="H335" i="7"/>
  <c r="G335" i="7"/>
  <c r="F335" i="7"/>
  <c r="E335" i="7"/>
  <c r="L334" i="7"/>
  <c r="H334" i="7"/>
  <c r="G334" i="7"/>
  <c r="F334" i="7"/>
  <c r="E334" i="7"/>
  <c r="L333" i="7"/>
  <c r="H333" i="7"/>
  <c r="G333" i="7"/>
  <c r="F333" i="7"/>
  <c r="E333" i="7"/>
  <c r="L332" i="7"/>
  <c r="H332" i="7"/>
  <c r="G332" i="7"/>
  <c r="F332" i="7"/>
  <c r="E332" i="7"/>
  <c r="L331" i="7"/>
  <c r="H331" i="7"/>
  <c r="G331" i="7"/>
  <c r="F331" i="7"/>
  <c r="E331" i="7"/>
  <c r="L330" i="7"/>
  <c r="H330" i="7"/>
  <c r="G330" i="7"/>
  <c r="F330" i="7"/>
  <c r="E330" i="7"/>
  <c r="L329" i="7"/>
  <c r="H329" i="7"/>
  <c r="G329" i="7"/>
  <c r="F329" i="7"/>
  <c r="E329" i="7"/>
  <c r="L328" i="7"/>
  <c r="H328" i="7"/>
  <c r="G328" i="7"/>
  <c r="F328" i="7"/>
  <c r="E328" i="7"/>
  <c r="L327" i="7"/>
  <c r="H327" i="7"/>
  <c r="G327" i="7"/>
  <c r="F327" i="7"/>
  <c r="E327" i="7"/>
  <c r="L326" i="7"/>
  <c r="H326" i="7"/>
  <c r="G326" i="7"/>
  <c r="F326" i="7"/>
  <c r="E326" i="7"/>
  <c r="L325" i="7"/>
  <c r="H325" i="7"/>
  <c r="G325" i="7"/>
  <c r="F325" i="7"/>
  <c r="E325" i="7"/>
  <c r="L324" i="7"/>
  <c r="H324" i="7"/>
  <c r="G324" i="7"/>
  <c r="F324" i="7"/>
  <c r="E324" i="7"/>
  <c r="L323" i="7"/>
  <c r="H323" i="7"/>
  <c r="G323" i="7"/>
  <c r="F323" i="7"/>
  <c r="E323" i="7"/>
  <c r="L322" i="7"/>
  <c r="H322" i="7"/>
  <c r="F322" i="7"/>
  <c r="E322" i="7"/>
  <c r="L321" i="7"/>
  <c r="H321" i="7"/>
  <c r="G321" i="7"/>
  <c r="F321" i="7"/>
  <c r="I321" i="7" s="1"/>
  <c r="E321" i="7"/>
  <c r="L320" i="7"/>
  <c r="H320" i="7"/>
  <c r="G320" i="7"/>
  <c r="F320" i="7"/>
  <c r="I320" i="7" s="1"/>
  <c r="E320" i="7"/>
  <c r="L319" i="7"/>
  <c r="H319" i="7"/>
  <c r="G319" i="7"/>
  <c r="F319" i="7"/>
  <c r="E319" i="7"/>
  <c r="L318" i="7"/>
  <c r="H318" i="7"/>
  <c r="F318" i="7"/>
  <c r="E318" i="7"/>
  <c r="L317" i="7"/>
  <c r="H317" i="7"/>
  <c r="G317" i="7"/>
  <c r="F317" i="7"/>
  <c r="I317" i="7" s="1"/>
  <c r="E317" i="7"/>
  <c r="L316" i="7"/>
  <c r="H316" i="7"/>
  <c r="G316" i="7"/>
  <c r="F316" i="7"/>
  <c r="I316" i="7" s="1"/>
  <c r="E316" i="7"/>
  <c r="L315" i="7"/>
  <c r="H315" i="7"/>
  <c r="G315" i="7"/>
  <c r="F315" i="7"/>
  <c r="E315" i="7"/>
  <c r="L314" i="7"/>
  <c r="H314" i="7"/>
  <c r="F314" i="7"/>
  <c r="E314" i="7"/>
  <c r="L313" i="7"/>
  <c r="H313" i="7"/>
  <c r="F313" i="7"/>
  <c r="I313" i="7" s="1"/>
  <c r="E313" i="7"/>
  <c r="L312" i="7"/>
  <c r="H312" i="7"/>
  <c r="G312" i="7"/>
  <c r="F312" i="7"/>
  <c r="I312" i="7" s="1"/>
  <c r="E312" i="7"/>
  <c r="L311" i="7"/>
  <c r="H311" i="7"/>
  <c r="G311" i="7"/>
  <c r="F311" i="7"/>
  <c r="I311" i="7" s="1"/>
  <c r="E311" i="7"/>
  <c r="L310" i="7"/>
  <c r="H310" i="7"/>
  <c r="F310" i="7"/>
  <c r="E310" i="7"/>
  <c r="L309" i="7"/>
  <c r="H309" i="7"/>
  <c r="F309" i="7"/>
  <c r="I309" i="7" s="1"/>
  <c r="E309" i="7"/>
  <c r="L308" i="7"/>
  <c r="H308" i="7"/>
  <c r="G308" i="7"/>
  <c r="F308" i="7"/>
  <c r="I308" i="7" s="1"/>
  <c r="E308" i="7"/>
  <c r="L307" i="7"/>
  <c r="H307" i="7"/>
  <c r="G307" i="7"/>
  <c r="F307" i="7"/>
  <c r="I307" i="7" s="1"/>
  <c r="E307" i="7"/>
  <c r="L306" i="7"/>
  <c r="H306" i="7"/>
  <c r="F306" i="7"/>
  <c r="E306" i="7"/>
  <c r="L305" i="7"/>
  <c r="H305" i="7"/>
  <c r="F305" i="7"/>
  <c r="I305" i="7" s="1"/>
  <c r="E305" i="7"/>
  <c r="L304" i="7"/>
  <c r="H304" i="7"/>
  <c r="G304" i="7"/>
  <c r="F304" i="7"/>
  <c r="I304" i="7" s="1"/>
  <c r="E304" i="7"/>
  <c r="L303" i="7"/>
  <c r="H303" i="7"/>
  <c r="G303" i="7"/>
  <c r="F303" i="7"/>
  <c r="I303" i="7" s="1"/>
  <c r="E303" i="7"/>
  <c r="L302" i="7"/>
  <c r="H302" i="7"/>
  <c r="F302" i="7"/>
  <c r="E302" i="7"/>
  <c r="L301" i="7"/>
  <c r="H301" i="7"/>
  <c r="F301" i="7"/>
  <c r="I301" i="7" s="1"/>
  <c r="E301" i="7"/>
  <c r="L300" i="7"/>
  <c r="H300" i="7"/>
  <c r="G300" i="7"/>
  <c r="F300" i="7"/>
  <c r="I300" i="7" s="1"/>
  <c r="E300" i="7"/>
  <c r="L299" i="7"/>
  <c r="H299" i="7"/>
  <c r="G299" i="7"/>
  <c r="F299" i="7"/>
  <c r="I299" i="7" s="1"/>
  <c r="E299" i="7"/>
  <c r="L298" i="7"/>
  <c r="H298" i="7"/>
  <c r="F298" i="7"/>
  <c r="E298" i="7"/>
  <c r="L297" i="7"/>
  <c r="H297" i="7"/>
  <c r="F297" i="7"/>
  <c r="I297" i="7" s="1"/>
  <c r="E297" i="7"/>
  <c r="L296" i="7"/>
  <c r="H296" i="7"/>
  <c r="G296" i="7"/>
  <c r="F296" i="7"/>
  <c r="I296" i="7" s="1"/>
  <c r="E296" i="7"/>
  <c r="L295" i="7"/>
  <c r="H295" i="7"/>
  <c r="G295" i="7"/>
  <c r="F295" i="7"/>
  <c r="I295" i="7" s="1"/>
  <c r="E295" i="7"/>
  <c r="L294" i="7"/>
  <c r="H294" i="7"/>
  <c r="F294" i="7"/>
  <c r="E294" i="7"/>
  <c r="L293" i="7"/>
  <c r="H293" i="7"/>
  <c r="F293" i="7"/>
  <c r="E293" i="7"/>
  <c r="L292" i="7"/>
  <c r="H292" i="7"/>
  <c r="G292" i="7"/>
  <c r="F292" i="7"/>
  <c r="I292" i="7" s="1"/>
  <c r="E292" i="7"/>
  <c r="L291" i="7"/>
  <c r="H291" i="7"/>
  <c r="G291" i="7"/>
  <c r="F291" i="7"/>
  <c r="I291" i="7" s="1"/>
  <c r="E291" i="7"/>
  <c r="L290" i="7"/>
  <c r="H290" i="7"/>
  <c r="G290" i="7"/>
  <c r="F290" i="7"/>
  <c r="E290" i="7"/>
  <c r="L289" i="7"/>
  <c r="H289" i="7"/>
  <c r="F289" i="7"/>
  <c r="E289" i="7"/>
  <c r="L288" i="7"/>
  <c r="H288" i="7"/>
  <c r="G288" i="7"/>
  <c r="F288" i="7"/>
  <c r="I288" i="7" s="1"/>
  <c r="E288" i="7"/>
  <c r="L287" i="7"/>
  <c r="H287" i="7"/>
  <c r="G287" i="7"/>
  <c r="F287" i="7"/>
  <c r="I287" i="7" s="1"/>
  <c r="E287" i="7"/>
  <c r="L286" i="7"/>
  <c r="H286" i="7"/>
  <c r="G286" i="7"/>
  <c r="F286" i="7"/>
  <c r="E286" i="7"/>
  <c r="L285" i="7"/>
  <c r="H285" i="7"/>
  <c r="F285" i="7"/>
  <c r="E285" i="7"/>
  <c r="L284" i="7"/>
  <c r="H284" i="7"/>
  <c r="G284" i="7"/>
  <c r="F284" i="7"/>
  <c r="I284" i="7" s="1"/>
  <c r="E284" i="7"/>
  <c r="L283" i="7"/>
  <c r="H283" i="7"/>
  <c r="G283" i="7"/>
  <c r="F283" i="7"/>
  <c r="I283" i="7" s="1"/>
  <c r="E283" i="7"/>
  <c r="L282" i="7"/>
  <c r="H282" i="7"/>
  <c r="G282" i="7"/>
  <c r="F282" i="7"/>
  <c r="E282" i="7"/>
  <c r="L281" i="7"/>
  <c r="H281" i="7"/>
  <c r="F281" i="7"/>
  <c r="E281" i="7"/>
  <c r="L280" i="7"/>
  <c r="H280" i="7"/>
  <c r="G280" i="7"/>
  <c r="F280" i="7"/>
  <c r="I280" i="7" s="1"/>
  <c r="E280" i="7"/>
  <c r="L279" i="7"/>
  <c r="H279" i="7"/>
  <c r="G279" i="7"/>
  <c r="F279" i="7"/>
  <c r="I279" i="7" s="1"/>
  <c r="E279" i="7"/>
  <c r="L278" i="7"/>
  <c r="H278" i="7"/>
  <c r="F278" i="7"/>
  <c r="E278" i="7"/>
  <c r="L277" i="7"/>
  <c r="H277" i="7"/>
  <c r="F277" i="7"/>
  <c r="E277" i="7"/>
  <c r="L276" i="7"/>
  <c r="H276" i="7"/>
  <c r="G276" i="7"/>
  <c r="F276" i="7"/>
  <c r="I276" i="7" s="1"/>
  <c r="E276" i="7"/>
  <c r="L275" i="7"/>
  <c r="H275" i="7"/>
  <c r="G275" i="7"/>
  <c r="F275" i="7"/>
  <c r="I275" i="7" s="1"/>
  <c r="E275" i="7"/>
  <c r="L274" i="7"/>
  <c r="H274" i="7"/>
  <c r="G274" i="7"/>
  <c r="F274" i="7"/>
  <c r="E274" i="7"/>
  <c r="L273" i="7"/>
  <c r="H273" i="7"/>
  <c r="F273" i="7"/>
  <c r="E273" i="7"/>
  <c r="L272" i="7"/>
  <c r="H272" i="7"/>
  <c r="G272" i="7"/>
  <c r="F272" i="7"/>
  <c r="I272" i="7" s="1"/>
  <c r="E272" i="7"/>
  <c r="L271" i="7"/>
  <c r="H271" i="7"/>
  <c r="G271" i="7"/>
  <c r="F271" i="7"/>
  <c r="I271" i="7" s="1"/>
  <c r="E271" i="7"/>
  <c r="L270" i="7"/>
  <c r="H270" i="7"/>
  <c r="G270" i="7"/>
  <c r="F270" i="7"/>
  <c r="E270" i="7"/>
  <c r="L269" i="7"/>
  <c r="H269" i="7"/>
  <c r="F269" i="7"/>
  <c r="E269" i="7"/>
  <c r="L268" i="7"/>
  <c r="H268" i="7"/>
  <c r="G268" i="7"/>
  <c r="F268" i="7"/>
  <c r="I268" i="7" s="1"/>
  <c r="E268" i="7"/>
  <c r="L267" i="7"/>
  <c r="H267" i="7"/>
  <c r="G267" i="7"/>
  <c r="F267" i="7"/>
  <c r="I267" i="7" s="1"/>
  <c r="E267" i="7"/>
  <c r="L266" i="7"/>
  <c r="H266" i="7"/>
  <c r="G266" i="7"/>
  <c r="F266" i="7"/>
  <c r="E266" i="7"/>
  <c r="L265" i="7"/>
  <c r="H265" i="7"/>
  <c r="F265" i="7"/>
  <c r="E265" i="7"/>
  <c r="L264" i="7"/>
  <c r="H264" i="7"/>
  <c r="G264" i="7"/>
  <c r="F264" i="7"/>
  <c r="I264" i="7" s="1"/>
  <c r="E264" i="7"/>
  <c r="L263" i="7"/>
  <c r="H263" i="7"/>
  <c r="G263" i="7"/>
  <c r="F263" i="7"/>
  <c r="I263" i="7" s="1"/>
  <c r="E263" i="7"/>
  <c r="L262" i="7"/>
  <c r="H262" i="7"/>
  <c r="F262" i="7"/>
  <c r="E262" i="7"/>
  <c r="L261" i="7"/>
  <c r="H261" i="7"/>
  <c r="F261" i="7"/>
  <c r="E261" i="7"/>
  <c r="L260" i="7"/>
  <c r="H260" i="7"/>
  <c r="G260" i="7"/>
  <c r="F260" i="7"/>
  <c r="I260" i="7" s="1"/>
  <c r="E260" i="7"/>
  <c r="L259" i="7"/>
  <c r="H259" i="7"/>
  <c r="G259" i="7"/>
  <c r="F259" i="7"/>
  <c r="I259" i="7" s="1"/>
  <c r="E259" i="7"/>
  <c r="L258" i="7"/>
  <c r="H258" i="7"/>
  <c r="F258" i="7"/>
  <c r="E258" i="7"/>
  <c r="L257" i="7"/>
  <c r="H257" i="7"/>
  <c r="F257" i="7"/>
  <c r="E257" i="7"/>
  <c r="L256" i="7"/>
  <c r="H256" i="7"/>
  <c r="G256" i="7"/>
  <c r="F256" i="7"/>
  <c r="I256" i="7" s="1"/>
  <c r="E256" i="7"/>
  <c r="L255" i="7"/>
  <c r="H255" i="7"/>
  <c r="G255" i="7"/>
  <c r="F255" i="7"/>
  <c r="I255" i="7" s="1"/>
  <c r="E255" i="7"/>
  <c r="L254" i="7"/>
  <c r="H254" i="7"/>
  <c r="G254" i="7"/>
  <c r="F254" i="7"/>
  <c r="E254" i="7"/>
  <c r="L253" i="7"/>
  <c r="H253" i="7"/>
  <c r="F253" i="7"/>
  <c r="E253" i="7"/>
  <c r="L252" i="7"/>
  <c r="H252" i="7"/>
  <c r="G252" i="7"/>
  <c r="F252" i="7"/>
  <c r="I252" i="7" s="1"/>
  <c r="E252" i="7"/>
  <c r="L251" i="7"/>
  <c r="H251" i="7"/>
  <c r="G251" i="7"/>
  <c r="F251" i="7"/>
  <c r="I251" i="7" s="1"/>
  <c r="E251" i="7"/>
  <c r="L250" i="7"/>
  <c r="H250" i="7"/>
  <c r="G250" i="7"/>
  <c r="F250" i="7"/>
  <c r="E250" i="7"/>
  <c r="L249" i="7"/>
  <c r="H249" i="7"/>
  <c r="F249" i="7"/>
  <c r="E249" i="7"/>
  <c r="L248" i="7"/>
  <c r="H248" i="7"/>
  <c r="G248" i="7"/>
  <c r="F248" i="7"/>
  <c r="I248" i="7" s="1"/>
  <c r="E248" i="7"/>
  <c r="L247" i="7"/>
  <c r="H247" i="7"/>
  <c r="G247" i="7"/>
  <c r="F247" i="7"/>
  <c r="I247" i="7" s="1"/>
  <c r="E247" i="7"/>
  <c r="L246" i="7"/>
  <c r="H246" i="7"/>
  <c r="F246" i="7"/>
  <c r="E246" i="7"/>
  <c r="L245" i="7"/>
  <c r="H245" i="7"/>
  <c r="F245" i="7"/>
  <c r="E245" i="7"/>
  <c r="L244" i="7"/>
  <c r="H244" i="7"/>
  <c r="G244" i="7"/>
  <c r="F244" i="7"/>
  <c r="I244" i="7" s="1"/>
  <c r="E244" i="7"/>
  <c r="L243" i="7"/>
  <c r="H243" i="7"/>
  <c r="G243" i="7"/>
  <c r="F243" i="7"/>
  <c r="I243" i="7" s="1"/>
  <c r="E243" i="7"/>
  <c r="L242" i="7"/>
  <c r="H242" i="7"/>
  <c r="F242" i="7"/>
  <c r="E242" i="7"/>
  <c r="L241" i="7"/>
  <c r="H241" i="7"/>
  <c r="F241" i="7"/>
  <c r="E241" i="7"/>
  <c r="L240" i="7"/>
  <c r="H240" i="7"/>
  <c r="G240" i="7"/>
  <c r="F240" i="7"/>
  <c r="I240" i="7" s="1"/>
  <c r="E240" i="7"/>
  <c r="L239" i="7"/>
  <c r="H239" i="7"/>
  <c r="G239" i="7"/>
  <c r="F239" i="7"/>
  <c r="I239" i="7" s="1"/>
  <c r="E239" i="7"/>
  <c r="L238" i="7"/>
  <c r="H238" i="7"/>
  <c r="G238" i="7"/>
  <c r="F238" i="7"/>
  <c r="E238" i="7"/>
  <c r="L237" i="7"/>
  <c r="H237" i="7"/>
  <c r="F237" i="7"/>
  <c r="E237" i="7"/>
  <c r="L236" i="7"/>
  <c r="H236" i="7"/>
  <c r="G236" i="7"/>
  <c r="F236" i="7"/>
  <c r="I236" i="7" s="1"/>
  <c r="E236" i="7"/>
  <c r="L235" i="7"/>
  <c r="H235" i="7"/>
  <c r="G235" i="7"/>
  <c r="F235" i="7"/>
  <c r="I235" i="7" s="1"/>
  <c r="E235" i="7"/>
  <c r="L234" i="7"/>
  <c r="H234" i="7"/>
  <c r="G234" i="7"/>
  <c r="F234" i="7"/>
  <c r="E234" i="7"/>
  <c r="L233" i="7"/>
  <c r="H233" i="7"/>
  <c r="F233" i="7"/>
  <c r="E233" i="7"/>
  <c r="L232" i="7"/>
  <c r="H232" i="7"/>
  <c r="G232" i="7"/>
  <c r="F232" i="7"/>
  <c r="I232" i="7" s="1"/>
  <c r="E232" i="7"/>
  <c r="L231" i="7"/>
  <c r="H231" i="7"/>
  <c r="G231" i="7"/>
  <c r="F231" i="7"/>
  <c r="I231" i="7" s="1"/>
  <c r="E231" i="7"/>
  <c r="L230" i="7"/>
  <c r="H230" i="7"/>
  <c r="F230" i="7"/>
  <c r="E230" i="7"/>
  <c r="L229" i="7"/>
  <c r="H229" i="7"/>
  <c r="F229" i="7"/>
  <c r="E229" i="7"/>
  <c r="L228" i="7"/>
  <c r="H228" i="7"/>
  <c r="G228" i="7"/>
  <c r="F228" i="7"/>
  <c r="I228" i="7" s="1"/>
  <c r="E228" i="7"/>
  <c r="L227" i="7"/>
  <c r="H227" i="7"/>
  <c r="G227" i="7"/>
  <c r="F227" i="7"/>
  <c r="I227" i="7" s="1"/>
  <c r="E227" i="7"/>
  <c r="L226" i="7"/>
  <c r="H226" i="7"/>
  <c r="G226" i="7"/>
  <c r="F226" i="7"/>
  <c r="E226" i="7"/>
  <c r="L225" i="7"/>
  <c r="H225" i="7"/>
  <c r="F225" i="7"/>
  <c r="E225" i="7"/>
  <c r="L224" i="7"/>
  <c r="H224" i="7"/>
  <c r="G224" i="7"/>
  <c r="F224" i="7"/>
  <c r="I224" i="7" s="1"/>
  <c r="E224" i="7"/>
  <c r="L223" i="7"/>
  <c r="H223" i="7"/>
  <c r="G223" i="7"/>
  <c r="F223" i="7"/>
  <c r="I223" i="7" s="1"/>
  <c r="E223" i="7"/>
  <c r="L222" i="7"/>
  <c r="H222" i="7"/>
  <c r="G222" i="7"/>
  <c r="F222" i="7"/>
  <c r="E222" i="7"/>
  <c r="L221" i="7"/>
  <c r="H221" i="7"/>
  <c r="F221" i="7"/>
  <c r="E221" i="7"/>
  <c r="L220" i="7"/>
  <c r="H220" i="7"/>
  <c r="G220" i="7"/>
  <c r="F220" i="7"/>
  <c r="I220" i="7" s="1"/>
  <c r="E220" i="7"/>
  <c r="L219" i="7"/>
  <c r="H219" i="7"/>
  <c r="G219" i="7"/>
  <c r="F219" i="7"/>
  <c r="I219" i="7" s="1"/>
  <c r="E219" i="7"/>
  <c r="L218" i="7"/>
  <c r="H218" i="7"/>
  <c r="G218" i="7"/>
  <c r="F218" i="7"/>
  <c r="E218" i="7"/>
  <c r="L217" i="7"/>
  <c r="H217" i="7"/>
  <c r="F217" i="7"/>
  <c r="E217" i="7"/>
  <c r="L216" i="7"/>
  <c r="H216" i="7"/>
  <c r="G216" i="7"/>
  <c r="F216" i="7"/>
  <c r="I216" i="7" s="1"/>
  <c r="E216" i="7"/>
  <c r="L215" i="7"/>
  <c r="H215" i="7"/>
  <c r="G215" i="7"/>
  <c r="F215" i="7"/>
  <c r="I215" i="7" s="1"/>
  <c r="E215" i="7"/>
  <c r="L214" i="7"/>
  <c r="H214" i="7"/>
  <c r="F214" i="7"/>
  <c r="E214" i="7"/>
  <c r="L213" i="7"/>
  <c r="H213" i="7"/>
  <c r="F213" i="7"/>
  <c r="E213" i="7"/>
  <c r="L212" i="7"/>
  <c r="H212" i="7"/>
  <c r="G212" i="7"/>
  <c r="F212" i="7"/>
  <c r="I212" i="7" s="1"/>
  <c r="E212" i="7"/>
  <c r="L211" i="7"/>
  <c r="H211" i="7"/>
  <c r="G211" i="7"/>
  <c r="F211" i="7"/>
  <c r="I211" i="7" s="1"/>
  <c r="E211" i="7"/>
  <c r="L210" i="7"/>
  <c r="H210" i="7"/>
  <c r="G210" i="7"/>
  <c r="F210" i="7"/>
  <c r="E210" i="7"/>
  <c r="L209" i="7"/>
  <c r="H209" i="7"/>
  <c r="F209" i="7"/>
  <c r="E209" i="7"/>
  <c r="L208" i="7"/>
  <c r="H208" i="7"/>
  <c r="G208" i="7"/>
  <c r="F208" i="7"/>
  <c r="I208" i="7" s="1"/>
  <c r="E208" i="7"/>
  <c r="L207" i="7"/>
  <c r="H207" i="7"/>
  <c r="G207" i="7"/>
  <c r="F207" i="7"/>
  <c r="I207" i="7" s="1"/>
  <c r="E207" i="7"/>
  <c r="L206" i="7"/>
  <c r="H206" i="7"/>
  <c r="G206" i="7"/>
  <c r="F206" i="7"/>
  <c r="E206" i="7"/>
  <c r="L205" i="7"/>
  <c r="H205" i="7"/>
  <c r="F205" i="7"/>
  <c r="E205" i="7"/>
  <c r="L204" i="7"/>
  <c r="H204" i="7"/>
  <c r="G204" i="7"/>
  <c r="F204" i="7"/>
  <c r="I204" i="7" s="1"/>
  <c r="E204" i="7"/>
  <c r="L203" i="7"/>
  <c r="H203" i="7"/>
  <c r="G203" i="7"/>
  <c r="F203" i="7"/>
  <c r="I203" i="7" s="1"/>
  <c r="E203" i="7"/>
  <c r="L202" i="7"/>
  <c r="H202" i="7"/>
  <c r="G202" i="7"/>
  <c r="F202" i="7"/>
  <c r="E202" i="7"/>
  <c r="L201" i="7"/>
  <c r="H201" i="7"/>
  <c r="F201" i="7"/>
  <c r="E201" i="7"/>
  <c r="L200" i="7"/>
  <c r="H200" i="7"/>
  <c r="G200" i="7"/>
  <c r="F200" i="7"/>
  <c r="I200" i="7" s="1"/>
  <c r="E200" i="7"/>
  <c r="L199" i="7"/>
  <c r="H199" i="7"/>
  <c r="G199" i="7"/>
  <c r="F199" i="7"/>
  <c r="I199" i="7" s="1"/>
  <c r="E199" i="7"/>
  <c r="L198" i="7"/>
  <c r="H198" i="7"/>
  <c r="F198" i="7"/>
  <c r="E198" i="7"/>
  <c r="L197" i="7"/>
  <c r="H197" i="7"/>
  <c r="F197" i="7"/>
  <c r="E197" i="7"/>
  <c r="L196" i="7"/>
  <c r="H196" i="7"/>
  <c r="G196" i="7"/>
  <c r="F196" i="7"/>
  <c r="I196" i="7" s="1"/>
  <c r="E196" i="7"/>
  <c r="L195" i="7"/>
  <c r="H195" i="7"/>
  <c r="G195" i="7"/>
  <c r="F195" i="7"/>
  <c r="I195" i="7" s="1"/>
  <c r="E195" i="7"/>
  <c r="L194" i="7"/>
  <c r="H194" i="7"/>
  <c r="F194" i="7"/>
  <c r="E194" i="7"/>
  <c r="L193" i="7"/>
  <c r="H193" i="7"/>
  <c r="F193" i="7"/>
  <c r="E193" i="7"/>
  <c r="L192" i="7"/>
  <c r="H192" i="7"/>
  <c r="G192" i="7"/>
  <c r="F192" i="7"/>
  <c r="I192" i="7" s="1"/>
  <c r="E192" i="7"/>
  <c r="L191" i="7"/>
  <c r="H191" i="7"/>
  <c r="G191" i="7"/>
  <c r="F191" i="7"/>
  <c r="I191" i="7" s="1"/>
  <c r="E191" i="7"/>
  <c r="L190" i="7"/>
  <c r="H190" i="7"/>
  <c r="G190" i="7"/>
  <c r="F190" i="7"/>
  <c r="E190" i="7"/>
  <c r="L189" i="7"/>
  <c r="H189" i="7"/>
  <c r="F189" i="7"/>
  <c r="E189" i="7"/>
  <c r="L188" i="7"/>
  <c r="H188" i="7"/>
  <c r="G188" i="7"/>
  <c r="F188" i="7"/>
  <c r="I188" i="7" s="1"/>
  <c r="E188" i="7"/>
  <c r="L187" i="7"/>
  <c r="H187" i="7"/>
  <c r="G187" i="7"/>
  <c r="F187" i="7"/>
  <c r="I187" i="7" s="1"/>
  <c r="E187" i="7"/>
  <c r="L186" i="7"/>
  <c r="H186" i="7"/>
  <c r="G186" i="7"/>
  <c r="F186" i="7"/>
  <c r="E186" i="7"/>
  <c r="L185" i="7"/>
  <c r="H185" i="7"/>
  <c r="F185" i="7"/>
  <c r="E185" i="7"/>
  <c r="L184" i="7"/>
  <c r="H184" i="7"/>
  <c r="G184" i="7"/>
  <c r="F184" i="7"/>
  <c r="I184" i="7" s="1"/>
  <c r="E184" i="7"/>
  <c r="L183" i="7"/>
  <c r="H183" i="7"/>
  <c r="G183" i="7"/>
  <c r="F183" i="7"/>
  <c r="I183" i="7" s="1"/>
  <c r="E183" i="7"/>
  <c r="L182" i="7"/>
  <c r="H182" i="7"/>
  <c r="F182" i="7"/>
  <c r="E182" i="7"/>
  <c r="L181" i="7"/>
  <c r="H181" i="7"/>
  <c r="F181" i="7"/>
  <c r="E181" i="7"/>
  <c r="L180" i="7"/>
  <c r="H180" i="7"/>
  <c r="G180" i="7"/>
  <c r="F180" i="7"/>
  <c r="I180" i="7" s="1"/>
  <c r="E180" i="7"/>
  <c r="L179" i="7"/>
  <c r="H179" i="7"/>
  <c r="G179" i="7"/>
  <c r="F179" i="7"/>
  <c r="I179" i="7" s="1"/>
  <c r="E179" i="7"/>
  <c r="L178" i="7"/>
  <c r="H178" i="7"/>
  <c r="F178" i="7"/>
  <c r="E178" i="7"/>
  <c r="L177" i="7"/>
  <c r="H177" i="7"/>
  <c r="F177" i="7"/>
  <c r="E177" i="7"/>
  <c r="L176" i="7"/>
  <c r="H176" i="7"/>
  <c r="G176" i="7"/>
  <c r="F176" i="7"/>
  <c r="I176" i="7" s="1"/>
  <c r="E176" i="7"/>
  <c r="L175" i="7"/>
  <c r="H175" i="7"/>
  <c r="G175" i="7"/>
  <c r="F175" i="7"/>
  <c r="I175" i="7" s="1"/>
  <c r="E175" i="7"/>
  <c r="L174" i="7"/>
  <c r="H174" i="7"/>
  <c r="G174" i="7"/>
  <c r="F174" i="7"/>
  <c r="E174" i="7"/>
  <c r="L173" i="7"/>
  <c r="H173" i="7"/>
  <c r="F173" i="7"/>
  <c r="E173" i="7"/>
  <c r="L172" i="7"/>
  <c r="H172" i="7"/>
  <c r="G172" i="7"/>
  <c r="F172" i="7"/>
  <c r="I172" i="7" s="1"/>
  <c r="E172" i="7"/>
  <c r="L171" i="7"/>
  <c r="H171" i="7"/>
  <c r="G171" i="7"/>
  <c r="F171" i="7"/>
  <c r="I171" i="7" s="1"/>
  <c r="E171" i="7"/>
  <c r="L170" i="7"/>
  <c r="H170" i="7"/>
  <c r="G170" i="7"/>
  <c r="F170" i="7"/>
  <c r="E170" i="7"/>
  <c r="L169" i="7"/>
  <c r="H169" i="7"/>
  <c r="G169" i="7"/>
  <c r="F169" i="7"/>
  <c r="I169" i="7" s="1"/>
  <c r="E169" i="7"/>
  <c r="L168" i="7"/>
  <c r="H168" i="7"/>
  <c r="G168" i="7"/>
  <c r="F168" i="7"/>
  <c r="E168" i="7"/>
  <c r="L167" i="7"/>
  <c r="H167" i="7"/>
  <c r="F167" i="7"/>
  <c r="E167" i="7"/>
  <c r="L166" i="7"/>
  <c r="H166" i="7"/>
  <c r="G166" i="7"/>
  <c r="F166" i="7"/>
  <c r="I166" i="7" s="1"/>
  <c r="E166" i="7"/>
  <c r="L165" i="7"/>
  <c r="H165" i="7"/>
  <c r="G165" i="7"/>
  <c r="F165" i="7"/>
  <c r="I165" i="7" s="1"/>
  <c r="E165" i="7"/>
  <c r="L164" i="7"/>
  <c r="H164" i="7"/>
  <c r="G164" i="7"/>
  <c r="F164" i="7"/>
  <c r="E164" i="7"/>
  <c r="L163" i="7"/>
  <c r="H163" i="7"/>
  <c r="F163" i="7"/>
  <c r="E163" i="7"/>
  <c r="L162" i="7"/>
  <c r="H162" i="7"/>
  <c r="G162" i="7"/>
  <c r="F162" i="7"/>
  <c r="I162" i="7" s="1"/>
  <c r="E162" i="7"/>
  <c r="L161" i="7"/>
  <c r="H161" i="7"/>
  <c r="G161" i="7"/>
  <c r="F161" i="7"/>
  <c r="I161" i="7" s="1"/>
  <c r="E161" i="7"/>
  <c r="L160" i="7"/>
  <c r="H160" i="7"/>
  <c r="F160" i="7"/>
  <c r="G160" i="7" s="1"/>
  <c r="E160" i="7"/>
  <c r="L159" i="7"/>
  <c r="H159" i="7"/>
  <c r="F159" i="7"/>
  <c r="E159" i="7"/>
  <c r="L158" i="7"/>
  <c r="H158" i="7"/>
  <c r="G158" i="7"/>
  <c r="F158" i="7"/>
  <c r="I158" i="7" s="1"/>
  <c r="E158" i="7"/>
  <c r="L157" i="7"/>
  <c r="H157" i="7"/>
  <c r="G157" i="7"/>
  <c r="F157" i="7"/>
  <c r="I157" i="7" s="1"/>
  <c r="E157" i="7"/>
  <c r="L156" i="7"/>
  <c r="H156" i="7"/>
  <c r="F156" i="7"/>
  <c r="E156" i="7"/>
  <c r="L155" i="7"/>
  <c r="H155" i="7"/>
  <c r="F155" i="7"/>
  <c r="E155" i="7"/>
  <c r="L154" i="7"/>
  <c r="H154" i="7"/>
  <c r="G154" i="7"/>
  <c r="F154" i="7"/>
  <c r="I154" i="7" s="1"/>
  <c r="E154" i="7"/>
  <c r="L153" i="7"/>
  <c r="H153" i="7"/>
  <c r="G153" i="7"/>
  <c r="F153" i="7"/>
  <c r="I153" i="7" s="1"/>
  <c r="E153" i="7"/>
  <c r="L152" i="7"/>
  <c r="H152" i="7"/>
  <c r="G152" i="7"/>
  <c r="F152" i="7"/>
  <c r="E152" i="7"/>
  <c r="L151" i="7"/>
  <c r="H151" i="7"/>
  <c r="F151" i="7"/>
  <c r="E151" i="7"/>
  <c r="L150" i="7"/>
  <c r="H150" i="7"/>
  <c r="G150" i="7"/>
  <c r="F150" i="7"/>
  <c r="I150" i="7" s="1"/>
  <c r="E150" i="7"/>
  <c r="L149" i="7"/>
  <c r="H149" i="7"/>
  <c r="G149" i="7"/>
  <c r="F149" i="7"/>
  <c r="I149" i="7" s="1"/>
  <c r="E149" i="7"/>
  <c r="L148" i="7"/>
  <c r="H148" i="7"/>
  <c r="G148" i="7"/>
  <c r="F148" i="7"/>
  <c r="E148" i="7"/>
  <c r="L147" i="7"/>
  <c r="H147" i="7"/>
  <c r="F147" i="7"/>
  <c r="E147" i="7"/>
  <c r="L146" i="7"/>
  <c r="H146" i="7"/>
  <c r="G146" i="7"/>
  <c r="F146" i="7"/>
  <c r="I146" i="7" s="1"/>
  <c r="E146" i="7"/>
  <c r="L145" i="7"/>
  <c r="H145" i="7"/>
  <c r="G145" i="7"/>
  <c r="F145" i="7"/>
  <c r="I145" i="7" s="1"/>
  <c r="E145" i="7"/>
  <c r="L144" i="7"/>
  <c r="H144" i="7"/>
  <c r="F144" i="7"/>
  <c r="G144" i="7" s="1"/>
  <c r="E144" i="7"/>
  <c r="L143" i="7"/>
  <c r="H143" i="7"/>
  <c r="F143" i="7"/>
  <c r="E143" i="7"/>
  <c r="L142" i="7"/>
  <c r="H142" i="7"/>
  <c r="G142" i="7"/>
  <c r="F142" i="7"/>
  <c r="I142" i="7" s="1"/>
  <c r="E142" i="7"/>
  <c r="L141" i="7"/>
  <c r="H141" i="7"/>
  <c r="G141" i="7"/>
  <c r="F141" i="7"/>
  <c r="I141" i="7" s="1"/>
  <c r="E141" i="7"/>
  <c r="L140" i="7"/>
  <c r="H140" i="7"/>
  <c r="F140" i="7"/>
  <c r="G140" i="7" s="1"/>
  <c r="E140" i="7"/>
  <c r="L139" i="7"/>
  <c r="H139" i="7"/>
  <c r="F139" i="7"/>
  <c r="E139" i="7"/>
  <c r="L138" i="7"/>
  <c r="H138" i="7"/>
  <c r="G138" i="7"/>
  <c r="F138" i="7"/>
  <c r="I138" i="7" s="1"/>
  <c r="E138" i="7"/>
  <c r="L137" i="7"/>
  <c r="H137" i="7"/>
  <c r="G137" i="7"/>
  <c r="F137" i="7"/>
  <c r="I137" i="7" s="1"/>
  <c r="E137" i="7"/>
  <c r="L136" i="7"/>
  <c r="H136" i="7"/>
  <c r="G136" i="7"/>
  <c r="F136" i="7"/>
  <c r="E136" i="7"/>
  <c r="L135" i="7"/>
  <c r="H135" i="7"/>
  <c r="F135" i="7"/>
  <c r="E135" i="7"/>
  <c r="L134" i="7"/>
  <c r="H134" i="7"/>
  <c r="G134" i="7"/>
  <c r="F134" i="7"/>
  <c r="I134" i="7" s="1"/>
  <c r="E134" i="7"/>
  <c r="L133" i="7"/>
  <c r="H133" i="7"/>
  <c r="G133" i="7"/>
  <c r="F133" i="7"/>
  <c r="I133" i="7" s="1"/>
  <c r="E133" i="7"/>
  <c r="L132" i="7"/>
  <c r="H132" i="7"/>
  <c r="G132" i="7"/>
  <c r="F132" i="7"/>
  <c r="E132" i="7"/>
  <c r="L131" i="7"/>
  <c r="H131" i="7"/>
  <c r="F131" i="7"/>
  <c r="E131" i="7"/>
  <c r="L130" i="7"/>
  <c r="H130" i="7"/>
  <c r="G130" i="7"/>
  <c r="F130" i="7"/>
  <c r="I130" i="7" s="1"/>
  <c r="E130" i="7"/>
  <c r="L129" i="7"/>
  <c r="H129" i="7"/>
  <c r="G129" i="7"/>
  <c r="F129" i="7"/>
  <c r="I129" i="7" s="1"/>
  <c r="E129" i="7"/>
  <c r="L128" i="7"/>
  <c r="H128" i="7"/>
  <c r="F128" i="7"/>
  <c r="G128" i="7" s="1"/>
  <c r="E128" i="7"/>
  <c r="L127" i="7"/>
  <c r="H127" i="7"/>
  <c r="F127" i="7"/>
  <c r="E127" i="7"/>
  <c r="L126" i="7"/>
  <c r="H126" i="7"/>
  <c r="G126" i="7"/>
  <c r="F126" i="7"/>
  <c r="I126" i="7" s="1"/>
  <c r="E126" i="7"/>
  <c r="L125" i="7"/>
  <c r="H125" i="7"/>
  <c r="G125" i="7"/>
  <c r="F125" i="7"/>
  <c r="I125" i="7" s="1"/>
  <c r="E125" i="7"/>
  <c r="L124" i="7"/>
  <c r="H124" i="7"/>
  <c r="F124" i="7"/>
  <c r="G124" i="7" s="1"/>
  <c r="E124" i="7"/>
  <c r="L123" i="7"/>
  <c r="H123" i="7"/>
  <c r="F123" i="7"/>
  <c r="E123" i="7"/>
  <c r="L122" i="7"/>
  <c r="H122" i="7"/>
  <c r="G122" i="7"/>
  <c r="F122" i="7"/>
  <c r="I122" i="7" s="1"/>
  <c r="E122" i="7"/>
  <c r="L121" i="7"/>
  <c r="H121" i="7"/>
  <c r="G121" i="7"/>
  <c r="F121" i="7"/>
  <c r="I121" i="7" s="1"/>
  <c r="E121" i="7"/>
  <c r="L120" i="7"/>
  <c r="H120" i="7"/>
  <c r="G120" i="7"/>
  <c r="F120" i="7"/>
  <c r="E120" i="7"/>
  <c r="L119" i="7"/>
  <c r="H119" i="7"/>
  <c r="F119" i="7"/>
  <c r="E119" i="7"/>
  <c r="L118" i="7"/>
  <c r="H118" i="7"/>
  <c r="G118" i="7"/>
  <c r="F118" i="7"/>
  <c r="I118" i="7" s="1"/>
  <c r="E118" i="7"/>
  <c r="L117" i="7"/>
  <c r="H117" i="7"/>
  <c r="G117" i="7"/>
  <c r="F117" i="7"/>
  <c r="I117" i="7" s="1"/>
  <c r="E117" i="7"/>
  <c r="L116" i="7"/>
  <c r="H116" i="7"/>
  <c r="G116" i="7"/>
  <c r="F116" i="7"/>
  <c r="E116" i="7"/>
  <c r="L115" i="7"/>
  <c r="H115" i="7"/>
  <c r="F115" i="7"/>
  <c r="E115" i="7"/>
  <c r="L114" i="7"/>
  <c r="H114" i="7"/>
  <c r="G114" i="7"/>
  <c r="F114" i="7"/>
  <c r="I114" i="7" s="1"/>
  <c r="E114" i="7"/>
  <c r="L113" i="7"/>
  <c r="H113" i="7"/>
  <c r="G113" i="7"/>
  <c r="F113" i="7"/>
  <c r="I113" i="7" s="1"/>
  <c r="E113" i="7"/>
  <c r="L112" i="7"/>
  <c r="H112" i="7"/>
  <c r="F112" i="7"/>
  <c r="G112" i="7" s="1"/>
  <c r="E112" i="7"/>
  <c r="L111" i="7"/>
  <c r="H111" i="7"/>
  <c r="F111" i="7"/>
  <c r="E111" i="7"/>
  <c r="L110" i="7"/>
  <c r="H110" i="7"/>
  <c r="G110" i="7"/>
  <c r="F110" i="7"/>
  <c r="I110" i="7" s="1"/>
  <c r="E110" i="7"/>
  <c r="L109" i="7"/>
  <c r="H109" i="7"/>
  <c r="G109" i="7"/>
  <c r="F109" i="7"/>
  <c r="I109" i="7" s="1"/>
  <c r="E109" i="7"/>
  <c r="L108" i="7"/>
  <c r="H108" i="7"/>
  <c r="F108" i="7"/>
  <c r="G108" i="7" s="1"/>
  <c r="E108" i="7"/>
  <c r="L107" i="7"/>
  <c r="H107" i="7"/>
  <c r="F107" i="7"/>
  <c r="E107" i="7"/>
  <c r="L106" i="7"/>
  <c r="H106" i="7"/>
  <c r="G106" i="7"/>
  <c r="F106" i="7"/>
  <c r="I106" i="7" s="1"/>
  <c r="E106" i="7"/>
  <c r="L105" i="7"/>
  <c r="H105" i="7"/>
  <c r="G105" i="7"/>
  <c r="F105" i="7"/>
  <c r="I105" i="7" s="1"/>
  <c r="E105" i="7"/>
  <c r="L104" i="7"/>
  <c r="H104" i="7"/>
  <c r="G104" i="7"/>
  <c r="F104" i="7"/>
  <c r="E104" i="7"/>
  <c r="L103" i="7"/>
  <c r="H103" i="7"/>
  <c r="F103" i="7"/>
  <c r="E103" i="7"/>
  <c r="L102" i="7"/>
  <c r="H102" i="7"/>
  <c r="G102" i="7"/>
  <c r="F102" i="7"/>
  <c r="I102" i="7" s="1"/>
  <c r="E102" i="7"/>
  <c r="L101" i="7"/>
  <c r="H101" i="7"/>
  <c r="G101" i="7"/>
  <c r="F101" i="7"/>
  <c r="I101" i="7" s="1"/>
  <c r="E101" i="7"/>
  <c r="L100" i="7"/>
  <c r="H100" i="7"/>
  <c r="G100" i="7"/>
  <c r="F100" i="7"/>
  <c r="E100" i="7"/>
  <c r="L99" i="7"/>
  <c r="H99" i="7"/>
  <c r="F99" i="7"/>
  <c r="E99" i="7"/>
  <c r="L98" i="7"/>
  <c r="H98" i="7"/>
  <c r="G98" i="7"/>
  <c r="F98" i="7"/>
  <c r="I98" i="7" s="1"/>
  <c r="E98" i="7"/>
  <c r="L97" i="7"/>
  <c r="H97" i="7"/>
  <c r="G97" i="7"/>
  <c r="F97" i="7"/>
  <c r="I97" i="7" s="1"/>
  <c r="E97" i="7"/>
  <c r="L96" i="7"/>
  <c r="H96" i="7"/>
  <c r="F96" i="7"/>
  <c r="E96" i="7"/>
  <c r="L95" i="7"/>
  <c r="H95" i="7"/>
  <c r="F95" i="7"/>
  <c r="E95" i="7"/>
  <c r="L94" i="7"/>
  <c r="H94" i="7"/>
  <c r="G94" i="7"/>
  <c r="F94" i="7"/>
  <c r="I94" i="7" s="1"/>
  <c r="E94" i="7"/>
  <c r="L93" i="7"/>
  <c r="H93" i="7"/>
  <c r="G93" i="7"/>
  <c r="F93" i="7"/>
  <c r="I93" i="7" s="1"/>
  <c r="E93" i="7"/>
  <c r="L92" i="7"/>
  <c r="H92" i="7"/>
  <c r="F92" i="7"/>
  <c r="E92" i="7"/>
  <c r="L91" i="7"/>
  <c r="H91" i="7"/>
  <c r="F91" i="7"/>
  <c r="E91" i="7"/>
  <c r="L90" i="7"/>
  <c r="H90" i="7"/>
  <c r="G90" i="7"/>
  <c r="F90" i="7"/>
  <c r="I90" i="7" s="1"/>
  <c r="E90" i="7"/>
  <c r="L89" i="7"/>
  <c r="H89" i="7"/>
  <c r="G89" i="7"/>
  <c r="F89" i="7"/>
  <c r="I89" i="7" s="1"/>
  <c r="E89" i="7"/>
  <c r="L88" i="7"/>
  <c r="H88" i="7"/>
  <c r="G88" i="7"/>
  <c r="F88" i="7"/>
  <c r="E88" i="7"/>
  <c r="L87" i="7"/>
  <c r="H87" i="7"/>
  <c r="F87" i="7"/>
  <c r="E87" i="7"/>
  <c r="L86" i="7"/>
  <c r="H86" i="7"/>
  <c r="G86" i="7"/>
  <c r="F86" i="7"/>
  <c r="I86" i="7" s="1"/>
  <c r="E86" i="7"/>
  <c r="L85" i="7"/>
  <c r="H85" i="7"/>
  <c r="G85" i="7"/>
  <c r="F85" i="7"/>
  <c r="I85" i="7" s="1"/>
  <c r="E85" i="7"/>
  <c r="L84" i="7"/>
  <c r="H84" i="7"/>
  <c r="G84" i="7"/>
  <c r="F84" i="7"/>
  <c r="E84" i="7"/>
  <c r="L83" i="7"/>
  <c r="H83" i="7"/>
  <c r="F83" i="7"/>
  <c r="E83" i="7"/>
  <c r="L82" i="7"/>
  <c r="H82" i="7"/>
  <c r="G82" i="7"/>
  <c r="F82" i="7"/>
  <c r="I82" i="7" s="1"/>
  <c r="E82" i="7"/>
  <c r="L81" i="7"/>
  <c r="H81" i="7"/>
  <c r="G81" i="7"/>
  <c r="F81" i="7"/>
  <c r="I81" i="7" s="1"/>
  <c r="E81" i="7"/>
  <c r="L80" i="7"/>
  <c r="H80" i="7"/>
  <c r="F80" i="7"/>
  <c r="I80" i="7" s="1"/>
  <c r="E80" i="7"/>
  <c r="L79" i="7"/>
  <c r="H79" i="7"/>
  <c r="F79" i="7"/>
  <c r="E79" i="7"/>
  <c r="L78" i="7"/>
  <c r="H78" i="7"/>
  <c r="G78" i="7"/>
  <c r="F78" i="7"/>
  <c r="I78" i="7" s="1"/>
  <c r="E78" i="7"/>
  <c r="L77" i="7"/>
  <c r="I77" i="7"/>
  <c r="H77" i="7"/>
  <c r="G77" i="7"/>
  <c r="F77" i="7"/>
  <c r="E77" i="7"/>
  <c r="L76" i="7"/>
  <c r="I76" i="7"/>
  <c r="H76" i="7"/>
  <c r="F76" i="7"/>
  <c r="E76" i="7"/>
  <c r="L75" i="7"/>
  <c r="I75" i="7"/>
  <c r="H75" i="7"/>
  <c r="F75" i="7"/>
  <c r="E75" i="7"/>
  <c r="G75" i="7" s="1"/>
  <c r="L74" i="7"/>
  <c r="I74" i="7"/>
  <c r="H74" i="7"/>
  <c r="G74" i="7"/>
  <c r="F74" i="7"/>
  <c r="E74" i="7"/>
  <c r="L73" i="7"/>
  <c r="I73" i="7"/>
  <c r="H73" i="7"/>
  <c r="G73" i="7"/>
  <c r="F73" i="7"/>
  <c r="E73" i="7"/>
  <c r="L72" i="7"/>
  <c r="I72" i="7"/>
  <c r="H72" i="7"/>
  <c r="F72" i="7"/>
  <c r="E72" i="7"/>
  <c r="G72" i="7" s="1"/>
  <c r="L71" i="7"/>
  <c r="I71" i="7"/>
  <c r="H71" i="7"/>
  <c r="F71" i="7"/>
  <c r="E71" i="7"/>
  <c r="G71" i="7" s="1"/>
  <c r="L70" i="7"/>
  <c r="I70" i="7"/>
  <c r="H70" i="7"/>
  <c r="G70" i="7"/>
  <c r="F70" i="7"/>
  <c r="E70" i="7"/>
  <c r="L69" i="7"/>
  <c r="I69" i="7"/>
  <c r="H69" i="7"/>
  <c r="G69" i="7"/>
  <c r="F69" i="7"/>
  <c r="E69" i="7"/>
  <c r="L68" i="7"/>
  <c r="I68" i="7"/>
  <c r="H68" i="7"/>
  <c r="F68" i="7"/>
  <c r="E68" i="7"/>
  <c r="L67" i="7"/>
  <c r="I67" i="7"/>
  <c r="H67" i="7"/>
  <c r="F67" i="7"/>
  <c r="E67" i="7"/>
  <c r="G67" i="7" s="1"/>
  <c r="L66" i="7"/>
  <c r="I66" i="7"/>
  <c r="H66" i="7"/>
  <c r="G66" i="7"/>
  <c r="F66" i="7"/>
  <c r="E66" i="7"/>
  <c r="L65" i="7"/>
  <c r="I65" i="7"/>
  <c r="H65" i="7"/>
  <c r="G65" i="7"/>
  <c r="F65" i="7"/>
  <c r="E65" i="7"/>
  <c r="L64" i="7"/>
  <c r="I64" i="7"/>
  <c r="H64" i="7"/>
  <c r="F64" i="7"/>
  <c r="E64" i="7"/>
  <c r="G64" i="7" s="1"/>
  <c r="L63" i="7"/>
  <c r="I63" i="7"/>
  <c r="H63" i="7"/>
  <c r="F63" i="7"/>
  <c r="E63" i="7"/>
  <c r="G63" i="7" s="1"/>
  <c r="L62" i="7"/>
  <c r="I62" i="7"/>
  <c r="H62" i="7"/>
  <c r="G62" i="7"/>
  <c r="F62" i="7"/>
  <c r="E62" i="7"/>
  <c r="L61" i="7"/>
  <c r="I61" i="7"/>
  <c r="H61" i="7"/>
  <c r="G61" i="7"/>
  <c r="F61" i="7"/>
  <c r="E61" i="7"/>
  <c r="L60" i="7"/>
  <c r="I60" i="7"/>
  <c r="H60" i="7"/>
  <c r="F60" i="7"/>
  <c r="E60" i="7"/>
  <c r="L59" i="7"/>
  <c r="I59" i="7"/>
  <c r="H59" i="7"/>
  <c r="F59" i="7"/>
  <c r="E59" i="7"/>
  <c r="G59" i="7" s="1"/>
  <c r="L58" i="7"/>
  <c r="I58" i="7"/>
  <c r="H58" i="7"/>
  <c r="F58" i="7"/>
  <c r="E58" i="7"/>
  <c r="L57" i="7"/>
  <c r="I57" i="7"/>
  <c r="H57" i="7"/>
  <c r="F57" i="7"/>
  <c r="E57" i="7"/>
  <c r="L56" i="7"/>
  <c r="I56" i="7"/>
  <c r="H56" i="7"/>
  <c r="F56" i="7"/>
  <c r="E56" i="7"/>
  <c r="L55" i="7"/>
  <c r="I55" i="7"/>
  <c r="H55" i="7"/>
  <c r="F55" i="7"/>
  <c r="E55" i="7"/>
  <c r="L54" i="7"/>
  <c r="I54" i="7"/>
  <c r="H54" i="7"/>
  <c r="F54" i="7"/>
  <c r="E54" i="7"/>
  <c r="L53" i="7"/>
  <c r="I53" i="7"/>
  <c r="H53" i="7"/>
  <c r="F53" i="7"/>
  <c r="E53" i="7"/>
  <c r="L52" i="7"/>
  <c r="I52" i="7"/>
  <c r="H52" i="7"/>
  <c r="F52" i="7"/>
  <c r="E52" i="7"/>
  <c r="L51" i="7"/>
  <c r="I51" i="7"/>
  <c r="H51" i="7"/>
  <c r="F51" i="7"/>
  <c r="E51" i="7"/>
  <c r="L50" i="7"/>
  <c r="I50" i="7"/>
  <c r="H50" i="7"/>
  <c r="F50" i="7"/>
  <c r="E50" i="7"/>
  <c r="L49" i="7"/>
  <c r="I49" i="7"/>
  <c r="H49" i="7"/>
  <c r="F49" i="7"/>
  <c r="E49" i="7"/>
  <c r="L48" i="7"/>
  <c r="I48" i="7"/>
  <c r="H48" i="7"/>
  <c r="F48" i="7"/>
  <c r="E48" i="7"/>
  <c r="L47" i="7"/>
  <c r="I47" i="7"/>
  <c r="H47" i="7"/>
  <c r="F47" i="7"/>
  <c r="E47" i="7"/>
  <c r="L46" i="7"/>
  <c r="I46" i="7"/>
  <c r="H46" i="7"/>
  <c r="F46" i="7"/>
  <c r="E46" i="7"/>
  <c r="L45" i="7"/>
  <c r="I45" i="7"/>
  <c r="H45" i="7"/>
  <c r="F45" i="7"/>
  <c r="E45" i="7"/>
  <c r="L44" i="7"/>
  <c r="H44" i="7"/>
  <c r="G44" i="7"/>
  <c r="F44" i="7"/>
  <c r="E44" i="7"/>
  <c r="L43" i="7"/>
  <c r="H43" i="7"/>
  <c r="G43" i="7"/>
  <c r="F43" i="7"/>
  <c r="E43" i="7"/>
  <c r="L42" i="7"/>
  <c r="H42" i="7"/>
  <c r="G42" i="7"/>
  <c r="F42" i="7"/>
  <c r="E42" i="7"/>
  <c r="L41" i="7"/>
  <c r="H41" i="7"/>
  <c r="G41" i="7"/>
  <c r="F41" i="7"/>
  <c r="E41" i="7"/>
  <c r="L40" i="7"/>
  <c r="H40" i="7"/>
  <c r="G40" i="7"/>
  <c r="F40" i="7"/>
  <c r="E40" i="7"/>
  <c r="L39" i="7"/>
  <c r="H39" i="7"/>
  <c r="G39" i="7"/>
  <c r="F39" i="7"/>
  <c r="E39" i="7"/>
  <c r="L38" i="7"/>
  <c r="H38" i="7"/>
  <c r="G38" i="7"/>
  <c r="F38" i="7"/>
  <c r="E38" i="7"/>
  <c r="L37" i="7"/>
  <c r="H37" i="7"/>
  <c r="G37" i="7"/>
  <c r="F37" i="7"/>
  <c r="E37" i="7"/>
  <c r="L36" i="7"/>
  <c r="H36" i="7"/>
  <c r="G36" i="7"/>
  <c r="F36" i="7"/>
  <c r="E36" i="7"/>
  <c r="L35" i="7"/>
  <c r="H35" i="7"/>
  <c r="G35" i="7"/>
  <c r="F35" i="7"/>
  <c r="E35" i="7"/>
  <c r="L34" i="7"/>
  <c r="H34" i="7"/>
  <c r="G34" i="7"/>
  <c r="F34" i="7"/>
  <c r="E34" i="7"/>
  <c r="L33" i="7"/>
  <c r="H33" i="7"/>
  <c r="G33" i="7"/>
  <c r="F33" i="7"/>
  <c r="E33" i="7"/>
  <c r="L32" i="7"/>
  <c r="H32" i="7"/>
  <c r="G32" i="7"/>
  <c r="F32" i="7"/>
  <c r="E32" i="7"/>
  <c r="L31" i="7"/>
  <c r="H31" i="7"/>
  <c r="G31" i="7"/>
  <c r="F31" i="7"/>
  <c r="E31" i="7"/>
  <c r="L30" i="7"/>
  <c r="I30" i="7"/>
  <c r="H30" i="7"/>
  <c r="F30" i="7"/>
  <c r="E30" i="7"/>
  <c r="L29" i="7"/>
  <c r="I29" i="7"/>
  <c r="H29" i="7"/>
  <c r="F29" i="7"/>
  <c r="E29" i="7"/>
  <c r="L28" i="7"/>
  <c r="I28" i="7"/>
  <c r="H28" i="7"/>
  <c r="F28" i="7"/>
  <c r="E28" i="7"/>
  <c r="L27" i="7"/>
  <c r="I27" i="7"/>
  <c r="H27" i="7"/>
  <c r="F27" i="7"/>
  <c r="E27" i="7"/>
  <c r="L26" i="7"/>
  <c r="I26" i="7"/>
  <c r="H26" i="7"/>
  <c r="F26" i="7"/>
  <c r="G26" i="7" s="1"/>
  <c r="E26" i="7"/>
  <c r="L25" i="7"/>
  <c r="I25" i="7"/>
  <c r="H25" i="7"/>
  <c r="F25" i="7"/>
  <c r="G25" i="7" s="1"/>
  <c r="E25" i="7"/>
  <c r="L24" i="7"/>
  <c r="I24" i="7"/>
  <c r="H24" i="7"/>
  <c r="F24" i="7"/>
  <c r="G24" i="7" s="1"/>
  <c r="E24" i="7"/>
  <c r="L23" i="7"/>
  <c r="I23" i="7"/>
  <c r="H23" i="7"/>
  <c r="F23" i="7"/>
  <c r="G23" i="7" s="1"/>
  <c r="E23" i="7"/>
  <c r="L22" i="7"/>
  <c r="I22" i="7"/>
  <c r="H22" i="7"/>
  <c r="F22" i="7"/>
  <c r="G22" i="7" s="1"/>
  <c r="E22" i="7"/>
  <c r="L21" i="7"/>
  <c r="I21" i="7"/>
  <c r="H21" i="7"/>
  <c r="F21" i="7"/>
  <c r="G21" i="7" s="1"/>
  <c r="E21" i="7"/>
  <c r="L20" i="7"/>
  <c r="I20" i="7"/>
  <c r="H20" i="7"/>
  <c r="F20" i="7"/>
  <c r="G20" i="7" s="1"/>
  <c r="E20" i="7"/>
  <c r="L19" i="7"/>
  <c r="I19" i="7"/>
  <c r="H19" i="7"/>
  <c r="F19" i="7"/>
  <c r="G19" i="7" s="1"/>
  <c r="E19" i="7"/>
  <c r="L18" i="7"/>
  <c r="I18" i="7"/>
  <c r="H18" i="7"/>
  <c r="F18" i="7"/>
  <c r="G18" i="7" s="1"/>
  <c r="E18" i="7"/>
  <c r="L17" i="7"/>
  <c r="I17" i="7"/>
  <c r="H17" i="7"/>
  <c r="F17" i="7"/>
  <c r="G17" i="7" s="1"/>
  <c r="E17" i="7"/>
  <c r="L16" i="7"/>
  <c r="I16" i="7"/>
  <c r="H16" i="7"/>
  <c r="F16" i="7"/>
  <c r="G16" i="7" s="1"/>
  <c r="E16" i="7"/>
  <c r="L15" i="7"/>
  <c r="I15" i="7"/>
  <c r="H15" i="7"/>
  <c r="F15" i="7"/>
  <c r="G15" i="7" s="1"/>
  <c r="E15" i="7"/>
  <c r="L14" i="7"/>
  <c r="I14" i="7"/>
  <c r="H14" i="7"/>
  <c r="F14" i="7"/>
  <c r="G14" i="7" s="1"/>
  <c r="E14" i="7"/>
  <c r="L13" i="7"/>
  <c r="I13" i="7"/>
  <c r="H13" i="7"/>
  <c r="F13" i="7"/>
  <c r="G13" i="7" s="1"/>
  <c r="E13" i="7"/>
  <c r="L12" i="7"/>
  <c r="I12" i="7"/>
  <c r="H12" i="7"/>
  <c r="F12" i="7"/>
  <c r="G12" i="7" s="1"/>
  <c r="E12" i="7"/>
  <c r="L11" i="7"/>
  <c r="I11" i="7"/>
  <c r="H11" i="7"/>
  <c r="F11" i="7"/>
  <c r="G11" i="7" s="1"/>
  <c r="E11" i="7"/>
  <c r="L10" i="7"/>
  <c r="I10" i="7"/>
  <c r="H10" i="7"/>
  <c r="F10" i="7"/>
  <c r="G10" i="7" s="1"/>
  <c r="E10" i="7"/>
  <c r="L9" i="7"/>
  <c r="I9" i="7"/>
  <c r="H9" i="7"/>
  <c r="F9" i="7"/>
  <c r="G9" i="7" s="1"/>
  <c r="E9" i="7"/>
  <c r="L8" i="7"/>
  <c r="I8" i="7"/>
  <c r="H8" i="7"/>
  <c r="F8" i="7"/>
  <c r="G8" i="7" s="1"/>
  <c r="E8" i="7"/>
  <c r="L7" i="7"/>
  <c r="I7" i="7"/>
  <c r="H7" i="7"/>
  <c r="F7" i="7"/>
  <c r="G7" i="7" s="1"/>
  <c r="E7" i="7"/>
  <c r="L6" i="7"/>
  <c r="I6" i="7"/>
  <c r="H6" i="7"/>
  <c r="F6" i="7"/>
  <c r="G6" i="7" s="1"/>
  <c r="E6" i="7"/>
  <c r="L5" i="7"/>
  <c r="I5" i="7"/>
  <c r="H5" i="7"/>
  <c r="F5" i="7"/>
  <c r="G5" i="7" s="1"/>
  <c r="E5" i="7"/>
  <c r="L4" i="7"/>
  <c r="I4" i="7"/>
  <c r="H4" i="7"/>
  <c r="F4" i="7"/>
  <c r="G4" i="7" s="1"/>
  <c r="E4" i="7"/>
  <c r="L3" i="7"/>
  <c r="I3" i="7"/>
  <c r="G3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H3" i="7" s="1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I83" i="7" l="1"/>
  <c r="G83" i="7"/>
  <c r="I99" i="7"/>
  <c r="G99" i="7"/>
  <c r="I115" i="7"/>
  <c r="G115" i="7"/>
  <c r="I131" i="7"/>
  <c r="G131" i="7"/>
  <c r="I156" i="7"/>
  <c r="I178" i="7"/>
  <c r="I205" i="7"/>
  <c r="G205" i="7"/>
  <c r="I242" i="7"/>
  <c r="I269" i="7"/>
  <c r="G269" i="7"/>
  <c r="I294" i="7"/>
  <c r="G294" i="7"/>
  <c r="I302" i="7"/>
  <c r="G302" i="7"/>
  <c r="I310" i="7"/>
  <c r="G310" i="7"/>
  <c r="I368" i="7"/>
  <c r="I32" i="7"/>
  <c r="I34" i="7"/>
  <c r="I36" i="7"/>
  <c r="I38" i="7"/>
  <c r="I39" i="7"/>
  <c r="I41" i="7"/>
  <c r="I44" i="7"/>
  <c r="I96" i="7"/>
  <c r="I103" i="7"/>
  <c r="G103" i="7"/>
  <c r="I119" i="7"/>
  <c r="G119" i="7"/>
  <c r="I135" i="7"/>
  <c r="G135" i="7"/>
  <c r="I151" i="7"/>
  <c r="G151" i="7"/>
  <c r="G156" i="7"/>
  <c r="I167" i="7"/>
  <c r="G167" i="7"/>
  <c r="G178" i="7"/>
  <c r="I194" i="7"/>
  <c r="I221" i="7"/>
  <c r="G221" i="7"/>
  <c r="G242" i="7"/>
  <c r="I258" i="7"/>
  <c r="I285" i="7"/>
  <c r="G285" i="7"/>
  <c r="G60" i="7"/>
  <c r="G68" i="7"/>
  <c r="G76" i="7"/>
  <c r="I79" i="7"/>
  <c r="G79" i="7"/>
  <c r="I84" i="7"/>
  <c r="I91" i="7"/>
  <c r="G91" i="7"/>
  <c r="G96" i="7"/>
  <c r="I100" i="7"/>
  <c r="I107" i="7"/>
  <c r="G107" i="7"/>
  <c r="I116" i="7"/>
  <c r="I123" i="7"/>
  <c r="G123" i="7"/>
  <c r="I132" i="7"/>
  <c r="I139" i="7"/>
  <c r="G139" i="7"/>
  <c r="I148" i="7"/>
  <c r="I155" i="7"/>
  <c r="G155" i="7"/>
  <c r="I164" i="7"/>
  <c r="I173" i="7"/>
  <c r="G173" i="7"/>
  <c r="G194" i="7"/>
  <c r="I198" i="7"/>
  <c r="G198" i="7"/>
  <c r="I210" i="7"/>
  <c r="I233" i="7"/>
  <c r="G233" i="7"/>
  <c r="I237" i="7"/>
  <c r="G237" i="7"/>
  <c r="G258" i="7"/>
  <c r="I262" i="7"/>
  <c r="G262" i="7"/>
  <c r="I274" i="7"/>
  <c r="I92" i="7"/>
  <c r="I108" i="7"/>
  <c r="I124" i="7"/>
  <c r="I140" i="7"/>
  <c r="I147" i="7"/>
  <c r="G147" i="7"/>
  <c r="I163" i="7"/>
  <c r="G163" i="7"/>
  <c r="I201" i="7"/>
  <c r="G201" i="7"/>
  <c r="I230" i="7"/>
  <c r="G230" i="7"/>
  <c r="I265" i="7"/>
  <c r="G265" i="7"/>
  <c r="I298" i="7"/>
  <c r="G298" i="7"/>
  <c r="I306" i="7"/>
  <c r="G306" i="7"/>
  <c r="I314" i="7"/>
  <c r="G314" i="7"/>
  <c r="I31" i="7"/>
  <c r="I33" i="7"/>
  <c r="I35" i="7"/>
  <c r="I37" i="7"/>
  <c r="I40" i="7"/>
  <c r="I42" i="7"/>
  <c r="I43" i="7"/>
  <c r="G80" i="7"/>
  <c r="I87" i="7"/>
  <c r="G87" i="7"/>
  <c r="G92" i="7"/>
  <c r="I112" i="7"/>
  <c r="I128" i="7"/>
  <c r="I144" i="7"/>
  <c r="I160" i="7"/>
  <c r="I182" i="7"/>
  <c r="G182" i="7"/>
  <c r="I217" i="7"/>
  <c r="G217" i="7"/>
  <c r="I246" i="7"/>
  <c r="G246" i="7"/>
  <c r="I281" i="7"/>
  <c r="G281" i="7"/>
  <c r="G27" i="7"/>
  <c r="G28" i="7"/>
  <c r="G29" i="7"/>
  <c r="G30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I88" i="7"/>
  <c r="I95" i="7"/>
  <c r="G95" i="7"/>
  <c r="I104" i="7"/>
  <c r="I111" i="7"/>
  <c r="G111" i="7"/>
  <c r="I120" i="7"/>
  <c r="I127" i="7"/>
  <c r="G127" i="7"/>
  <c r="I136" i="7"/>
  <c r="I143" i="7"/>
  <c r="G143" i="7"/>
  <c r="I152" i="7"/>
  <c r="I159" i="7"/>
  <c r="G159" i="7"/>
  <c r="I168" i="7"/>
  <c r="I185" i="7"/>
  <c r="G185" i="7"/>
  <c r="I189" i="7"/>
  <c r="G189" i="7"/>
  <c r="I214" i="7"/>
  <c r="G214" i="7"/>
  <c r="I226" i="7"/>
  <c r="I249" i="7"/>
  <c r="G249" i="7"/>
  <c r="I253" i="7"/>
  <c r="G253" i="7"/>
  <c r="I278" i="7"/>
  <c r="G278" i="7"/>
  <c r="I290" i="7"/>
  <c r="I170" i="7"/>
  <c r="I177" i="7"/>
  <c r="G177" i="7"/>
  <c r="I186" i="7"/>
  <c r="I193" i="7"/>
  <c r="G193" i="7"/>
  <c r="I202" i="7"/>
  <c r="I209" i="7"/>
  <c r="G209" i="7"/>
  <c r="I218" i="7"/>
  <c r="I225" i="7"/>
  <c r="G225" i="7"/>
  <c r="I234" i="7"/>
  <c r="I241" i="7"/>
  <c r="G241" i="7"/>
  <c r="I250" i="7"/>
  <c r="I257" i="7"/>
  <c r="G257" i="7"/>
  <c r="I266" i="7"/>
  <c r="I273" i="7"/>
  <c r="G273" i="7"/>
  <c r="I282" i="7"/>
  <c r="I289" i="7"/>
  <c r="G289" i="7"/>
  <c r="I318" i="7"/>
  <c r="G318" i="7"/>
  <c r="I174" i="7"/>
  <c r="I181" i="7"/>
  <c r="G181" i="7"/>
  <c r="I190" i="7"/>
  <c r="I197" i="7"/>
  <c r="G197" i="7"/>
  <c r="I206" i="7"/>
  <c r="I213" i="7"/>
  <c r="G213" i="7"/>
  <c r="I222" i="7"/>
  <c r="I229" i="7"/>
  <c r="G229" i="7"/>
  <c r="I238" i="7"/>
  <c r="I245" i="7"/>
  <c r="G245" i="7"/>
  <c r="I254" i="7"/>
  <c r="I261" i="7"/>
  <c r="G261" i="7"/>
  <c r="I270" i="7"/>
  <c r="I277" i="7"/>
  <c r="G277" i="7"/>
  <c r="I286" i="7"/>
  <c r="I293" i="7"/>
  <c r="G293" i="7"/>
  <c r="G381" i="7"/>
  <c r="I381" i="7"/>
  <c r="G377" i="7"/>
  <c r="I377" i="7"/>
  <c r="G405" i="7"/>
  <c r="I405" i="7"/>
  <c r="G297" i="7"/>
  <c r="G301" i="7"/>
  <c r="G305" i="7"/>
  <c r="G309" i="7"/>
  <c r="G313" i="7"/>
  <c r="I319" i="7"/>
  <c r="I372" i="7"/>
  <c r="G373" i="7"/>
  <c r="I373" i="7"/>
  <c r="I392" i="7"/>
  <c r="G393" i="7"/>
  <c r="I393" i="7"/>
  <c r="I396" i="7"/>
  <c r="G397" i="7"/>
  <c r="I397" i="7"/>
  <c r="G401" i="7"/>
  <c r="I401" i="7"/>
  <c r="I315" i="7"/>
  <c r="I322" i="7"/>
  <c r="G322" i="7"/>
  <c r="G369" i="7"/>
  <c r="I369" i="7"/>
  <c r="G385" i="7"/>
  <c r="I385" i="7"/>
  <c r="G389" i="7"/>
  <c r="I389" i="7"/>
  <c r="I366" i="7"/>
  <c r="G367" i="7"/>
  <c r="I367" i="7"/>
  <c r="I370" i="7"/>
  <c r="G371" i="7"/>
  <c r="I371" i="7"/>
  <c r="I374" i="7"/>
  <c r="G375" i="7"/>
  <c r="I375" i="7"/>
  <c r="I378" i="7"/>
  <c r="G379" i="7"/>
  <c r="I379" i="7"/>
  <c r="I382" i="7"/>
  <c r="G383" i="7"/>
  <c r="I383" i="7"/>
  <c r="G387" i="7"/>
  <c r="I387" i="7"/>
  <c r="I390" i="7"/>
  <c r="G391" i="7"/>
  <c r="I391" i="7"/>
  <c r="G395" i="7"/>
  <c r="I395" i="7"/>
  <c r="G399" i="7"/>
  <c r="I399" i="7"/>
  <c r="I402" i="7"/>
  <c r="G403" i="7"/>
  <c r="I403" i="7"/>
  <c r="I406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G384" i="7"/>
  <c r="G386" i="7"/>
  <c r="G388" i="7"/>
  <c r="G394" i="7"/>
  <c r="G398" i="7"/>
  <c r="F3" i="7"/>
  <c r="E3" i="7"/>
  <c r="X208" i="7" l="1"/>
  <c r="X156" i="7"/>
  <c r="X52" i="7"/>
  <c r="Z207" i="7"/>
  <c r="Y207" i="7"/>
  <c r="X207" i="7"/>
  <c r="Z103" i="7"/>
  <c r="Z51" i="7"/>
  <c r="Z206" i="7"/>
  <c r="Y206" i="7"/>
  <c r="X206" i="7"/>
  <c r="Z154" i="7"/>
  <c r="Y154" i="7"/>
  <c r="X154" i="7"/>
  <c r="Z102" i="7"/>
  <c r="Z50" i="7"/>
  <c r="Y50" i="7"/>
  <c r="X50" i="7"/>
  <c r="Z205" i="7"/>
  <c r="Y205" i="7"/>
  <c r="X205" i="7"/>
  <c r="Z153" i="7"/>
  <c r="Y153" i="7"/>
  <c r="X153" i="7"/>
  <c r="Z101" i="7"/>
  <c r="Z49" i="7"/>
  <c r="Y49" i="7"/>
  <c r="X49" i="7"/>
  <c r="Z204" i="7"/>
  <c r="Y204" i="7"/>
  <c r="X204" i="7"/>
  <c r="Z152" i="7"/>
  <c r="Y152" i="7"/>
  <c r="X152" i="7"/>
  <c r="Z100" i="7"/>
  <c r="Z48" i="7"/>
  <c r="Y48" i="7"/>
  <c r="X48" i="7"/>
  <c r="Z203" i="7"/>
  <c r="Y203" i="7"/>
  <c r="X203" i="7"/>
  <c r="Z151" i="7"/>
  <c r="Y151" i="7"/>
  <c r="X151" i="7"/>
  <c r="Z99" i="7"/>
  <c r="Z47" i="7"/>
  <c r="Y47" i="7"/>
  <c r="X47" i="7"/>
  <c r="Z202" i="7"/>
  <c r="Y202" i="7"/>
  <c r="X202" i="7"/>
  <c r="Z150" i="7"/>
  <c r="Y150" i="7"/>
  <c r="X150" i="7"/>
  <c r="Z98" i="7"/>
  <c r="Z46" i="7"/>
  <c r="Y46" i="7"/>
  <c r="X46" i="7"/>
  <c r="Z201" i="7"/>
  <c r="Y201" i="7"/>
  <c r="X201" i="7"/>
  <c r="Z149" i="7"/>
  <c r="Y149" i="7"/>
  <c r="X149" i="7"/>
  <c r="Z97" i="7"/>
  <c r="Z45" i="7"/>
  <c r="Y45" i="7"/>
  <c r="X45" i="7"/>
  <c r="Z200" i="7"/>
  <c r="Y200" i="7"/>
  <c r="X200" i="7"/>
  <c r="Z148" i="7"/>
  <c r="Y148" i="7"/>
  <c r="X148" i="7"/>
  <c r="Z96" i="7"/>
  <c r="Z44" i="7"/>
  <c r="Y44" i="7"/>
  <c r="X44" i="7"/>
  <c r="Z199" i="7"/>
  <c r="Y199" i="7"/>
  <c r="X199" i="7"/>
  <c r="Z147" i="7"/>
  <c r="Z95" i="7"/>
  <c r="Z43" i="7"/>
  <c r="Y43" i="7"/>
  <c r="X43" i="7"/>
  <c r="Z198" i="7"/>
  <c r="Y198" i="7"/>
  <c r="X198" i="7"/>
  <c r="Z94" i="7"/>
  <c r="Z42" i="7"/>
  <c r="Y42" i="7"/>
  <c r="X42" i="7"/>
  <c r="Z197" i="7"/>
  <c r="Y197" i="7"/>
  <c r="X197" i="7"/>
  <c r="Z93" i="7"/>
  <c r="Z41" i="7"/>
  <c r="Y41" i="7"/>
  <c r="X41" i="7"/>
  <c r="Z196" i="7"/>
  <c r="Y196" i="7"/>
  <c r="X196" i="7"/>
  <c r="Z92" i="7"/>
  <c r="Z40" i="7"/>
  <c r="Y40" i="7"/>
  <c r="X40" i="7"/>
  <c r="Z195" i="7"/>
  <c r="Y195" i="7"/>
  <c r="X195" i="7"/>
  <c r="Z91" i="7"/>
  <c r="Z39" i="7"/>
  <c r="Y39" i="7"/>
  <c r="X39" i="7"/>
  <c r="Z194" i="7"/>
  <c r="Y194" i="7"/>
  <c r="X194" i="7"/>
  <c r="Z90" i="7"/>
  <c r="Z38" i="7"/>
  <c r="Y38" i="7"/>
  <c r="X38" i="7"/>
  <c r="Z193" i="7"/>
  <c r="Y193" i="7"/>
  <c r="X193" i="7"/>
  <c r="Z89" i="7"/>
  <c r="Z37" i="7"/>
  <c r="Y37" i="7"/>
  <c r="X37" i="7"/>
  <c r="X191" i="7"/>
  <c r="X139" i="7"/>
  <c r="Z190" i="7"/>
  <c r="Y190" i="7"/>
  <c r="X190" i="7"/>
  <c r="Z138" i="7"/>
  <c r="Y138" i="7"/>
  <c r="X138" i="7"/>
  <c r="Z86" i="7"/>
  <c r="Z34" i="7"/>
  <c r="Z189" i="7"/>
  <c r="Y189" i="7"/>
  <c r="X189" i="7"/>
  <c r="Z137" i="7"/>
  <c r="Y137" i="7"/>
  <c r="X137" i="7"/>
  <c r="Z85" i="7"/>
  <c r="Z33" i="7"/>
  <c r="Z188" i="7"/>
  <c r="Y188" i="7"/>
  <c r="X188" i="7"/>
  <c r="Z136" i="7"/>
  <c r="Y136" i="7"/>
  <c r="X136" i="7"/>
  <c r="Z84" i="7"/>
  <c r="Z32" i="7"/>
  <c r="Z187" i="7"/>
  <c r="Y187" i="7"/>
  <c r="X187" i="7"/>
  <c r="Z135" i="7"/>
  <c r="Y135" i="7"/>
  <c r="X135" i="7"/>
  <c r="Z83" i="7"/>
  <c r="Z31" i="7"/>
  <c r="Z186" i="7"/>
  <c r="Y186" i="7"/>
  <c r="X186" i="7"/>
  <c r="Z134" i="7"/>
  <c r="Y134" i="7"/>
  <c r="X134" i="7"/>
  <c r="Z82" i="7"/>
  <c r="Z30" i="7"/>
  <c r="Z185" i="7"/>
  <c r="Y185" i="7"/>
  <c r="X185" i="7"/>
  <c r="Z133" i="7"/>
  <c r="Y133" i="7"/>
  <c r="X133" i="7"/>
  <c r="Z81" i="7"/>
  <c r="Z29" i="7"/>
  <c r="Z184" i="7"/>
  <c r="Y184" i="7"/>
  <c r="X184" i="7"/>
  <c r="Z132" i="7"/>
  <c r="Y132" i="7"/>
  <c r="X132" i="7"/>
  <c r="Z80" i="7"/>
  <c r="Z28" i="7"/>
  <c r="Z183" i="7"/>
  <c r="Y183" i="7"/>
  <c r="X183" i="7"/>
  <c r="Z131" i="7"/>
  <c r="Y131" i="7"/>
  <c r="X131" i="7"/>
  <c r="Z79" i="7"/>
  <c r="Z27" i="7"/>
  <c r="Z182" i="7"/>
  <c r="Z130" i="7"/>
  <c r="Y130" i="7"/>
  <c r="X130" i="7"/>
  <c r="Z78" i="7"/>
  <c r="Z26" i="7"/>
  <c r="Z181" i="7"/>
  <c r="Y181" i="7"/>
  <c r="X181" i="7"/>
  <c r="Z129" i="7"/>
  <c r="Y129" i="7"/>
  <c r="X129" i="7"/>
  <c r="Z77" i="7"/>
  <c r="Z25" i="7"/>
  <c r="Z180" i="7"/>
  <c r="Y180" i="7"/>
  <c r="X180" i="7"/>
  <c r="Z128" i="7"/>
  <c r="Y128" i="7"/>
  <c r="X128" i="7"/>
  <c r="Z76" i="7"/>
  <c r="Z24" i="7"/>
  <c r="Z179" i="7"/>
  <c r="Y179" i="7"/>
  <c r="X179" i="7"/>
  <c r="Z127" i="7"/>
  <c r="Y127" i="7"/>
  <c r="X127" i="7"/>
  <c r="Z75" i="7"/>
  <c r="Z23" i="7"/>
  <c r="Z178" i="7"/>
  <c r="Y178" i="7"/>
  <c r="X178" i="7"/>
  <c r="Z126" i="7"/>
  <c r="Y126" i="7"/>
  <c r="X126" i="7"/>
  <c r="Z74" i="7"/>
  <c r="Z22" i="7"/>
  <c r="Z177" i="7"/>
  <c r="Y177" i="7"/>
  <c r="X177" i="7"/>
  <c r="Z125" i="7"/>
  <c r="Y125" i="7"/>
  <c r="X125" i="7"/>
  <c r="Z73" i="7"/>
  <c r="Z21" i="7"/>
  <c r="Z176" i="7"/>
  <c r="Y176" i="7"/>
  <c r="X176" i="7"/>
  <c r="Z124" i="7"/>
  <c r="Z140" i="7" s="1"/>
  <c r="Y124" i="7"/>
  <c r="X124" i="7"/>
  <c r="Z72" i="7"/>
  <c r="Z20" i="7"/>
  <c r="Z36" i="7" s="1"/>
  <c r="X174" i="7"/>
  <c r="Z173" i="7"/>
  <c r="Y173" i="7"/>
  <c r="X173" i="7"/>
  <c r="Z121" i="7"/>
  <c r="Z69" i="7"/>
  <c r="Z17" i="7"/>
  <c r="Z172" i="7"/>
  <c r="Y172" i="7"/>
  <c r="X172" i="7"/>
  <c r="Z120" i="7"/>
  <c r="Z68" i="7"/>
  <c r="Z16" i="7"/>
  <c r="Z171" i="7"/>
  <c r="Y171" i="7"/>
  <c r="Z119" i="7"/>
  <c r="Z67" i="7"/>
  <c r="Z15" i="7"/>
  <c r="Z170" i="7"/>
  <c r="Y170" i="7"/>
  <c r="X170" i="7"/>
  <c r="Z118" i="7"/>
  <c r="Z66" i="7"/>
  <c r="Z14" i="7"/>
  <c r="Z169" i="7"/>
  <c r="Y169" i="7"/>
  <c r="X169" i="7"/>
  <c r="Z117" i="7"/>
  <c r="Z65" i="7"/>
  <c r="Z13" i="7"/>
  <c r="Z168" i="7"/>
  <c r="Y168" i="7"/>
  <c r="X168" i="7"/>
  <c r="Z116" i="7"/>
  <c r="Z64" i="7"/>
  <c r="Z12" i="7"/>
  <c r="Z167" i="7"/>
  <c r="Y167" i="7"/>
  <c r="X167" i="7"/>
  <c r="Z115" i="7"/>
  <c r="Z63" i="7"/>
  <c r="Z11" i="7"/>
  <c r="Z166" i="7"/>
  <c r="Y166" i="7"/>
  <c r="X166" i="7"/>
  <c r="Z114" i="7"/>
  <c r="Z62" i="7"/>
  <c r="Z10" i="7"/>
  <c r="Z165" i="7"/>
  <c r="Y165" i="7"/>
  <c r="X165" i="7"/>
  <c r="Z113" i="7"/>
  <c r="Z61" i="7"/>
  <c r="Z9" i="7"/>
  <c r="Z164" i="7"/>
  <c r="Y164" i="7"/>
  <c r="X164" i="7"/>
  <c r="Z112" i="7"/>
  <c r="Z60" i="7"/>
  <c r="Z8" i="7"/>
  <c r="Z163" i="7"/>
  <c r="Y163" i="7"/>
  <c r="X163" i="7"/>
  <c r="Z111" i="7"/>
  <c r="Z59" i="7"/>
  <c r="Z7" i="7"/>
  <c r="Z162" i="7"/>
  <c r="Y162" i="7"/>
  <c r="X162" i="7"/>
  <c r="Z110" i="7"/>
  <c r="Z58" i="7"/>
  <c r="Z6" i="7"/>
  <c r="Z161" i="7"/>
  <c r="Y161" i="7"/>
  <c r="X161" i="7"/>
  <c r="Z109" i="7"/>
  <c r="Z57" i="7"/>
  <c r="Z5" i="7"/>
  <c r="Z160" i="7"/>
  <c r="Y160" i="7"/>
  <c r="X160" i="7"/>
  <c r="Z108" i="7"/>
  <c r="Z56" i="7"/>
  <c r="Z4" i="7"/>
  <c r="Z159" i="7"/>
  <c r="Y159" i="7"/>
  <c r="X159" i="7"/>
  <c r="Z107" i="7"/>
  <c r="Z55" i="7"/>
  <c r="Z3" i="7"/>
  <c r="Z105" i="7" l="1"/>
  <c r="Z19" i="7"/>
  <c r="X53" i="7"/>
  <c r="Y53" i="7"/>
  <c r="Z53" i="7"/>
  <c r="Y140" i="7"/>
  <c r="Z192" i="7"/>
  <c r="X209" i="7"/>
  <c r="Y157" i="7"/>
  <c r="Y175" i="7"/>
  <c r="Z71" i="7"/>
  <c r="Z175" i="7"/>
  <c r="Z88" i="7"/>
  <c r="X192" i="7"/>
  <c r="Y209" i="7"/>
  <c r="Z123" i="7"/>
  <c r="X175" i="7"/>
  <c r="X140" i="7"/>
  <c r="Y192" i="7"/>
  <c r="Z209" i="7"/>
  <c r="Z157" i="7"/>
  <c r="X157" i="7"/>
  <c r="X469" i="7"/>
  <c r="X417" i="7"/>
  <c r="U365" i="7"/>
  <c r="X365" i="7" s="1"/>
  <c r="X313" i="7"/>
  <c r="X261" i="7"/>
  <c r="Z468" i="7"/>
  <c r="Y468" i="7"/>
  <c r="X468" i="7"/>
  <c r="Z416" i="7"/>
  <c r="Y416" i="7"/>
  <c r="X416" i="7"/>
  <c r="X364" i="7"/>
  <c r="W364" i="7"/>
  <c r="Y364" i="7" s="1"/>
  <c r="Z312" i="7"/>
  <c r="Y312" i="7"/>
  <c r="X312" i="7"/>
  <c r="Z260" i="7"/>
  <c r="Y260" i="7"/>
  <c r="X260" i="7"/>
  <c r="Z467" i="7"/>
  <c r="Y467" i="7"/>
  <c r="X467" i="7"/>
  <c r="Z415" i="7"/>
  <c r="Y415" i="7"/>
  <c r="X415" i="7"/>
  <c r="Z363" i="7"/>
  <c r="Y363" i="7"/>
  <c r="X363" i="7"/>
  <c r="Z311" i="7"/>
  <c r="Y311" i="7"/>
  <c r="X311" i="7"/>
  <c r="Z259" i="7"/>
  <c r="Y259" i="7"/>
  <c r="X259" i="7"/>
  <c r="Z466" i="7"/>
  <c r="Y466" i="7"/>
  <c r="X466" i="7"/>
  <c r="Z414" i="7"/>
  <c r="Y414" i="7"/>
  <c r="X414" i="7"/>
  <c r="Z362" i="7"/>
  <c r="Y362" i="7"/>
  <c r="X362" i="7"/>
  <c r="Z310" i="7"/>
  <c r="Y310" i="7"/>
  <c r="X310" i="7"/>
  <c r="Z258" i="7"/>
  <c r="Y258" i="7"/>
  <c r="X258" i="7"/>
  <c r="Z465" i="7"/>
  <c r="Y465" i="7"/>
  <c r="X465" i="7"/>
  <c r="Z413" i="7"/>
  <c r="Y413" i="7"/>
  <c r="X413" i="7"/>
  <c r="Z361" i="7"/>
  <c r="Y361" i="7"/>
  <c r="X361" i="7"/>
  <c r="Z309" i="7"/>
  <c r="Y309" i="7"/>
  <c r="X309" i="7"/>
  <c r="Z257" i="7"/>
  <c r="Y257" i="7"/>
  <c r="X257" i="7"/>
  <c r="Z464" i="7"/>
  <c r="Y464" i="7"/>
  <c r="X464" i="7"/>
  <c r="Z412" i="7"/>
  <c r="Y412" i="7"/>
  <c r="X412" i="7"/>
  <c r="Z360" i="7"/>
  <c r="Y360" i="7"/>
  <c r="X360" i="7"/>
  <c r="Z308" i="7"/>
  <c r="Y308" i="7"/>
  <c r="X308" i="7"/>
  <c r="Z256" i="7"/>
  <c r="Y256" i="7"/>
  <c r="X256" i="7"/>
  <c r="Z463" i="7"/>
  <c r="Y463" i="7"/>
  <c r="X463" i="7"/>
  <c r="Z411" i="7"/>
  <c r="Y411" i="7"/>
  <c r="X411" i="7"/>
  <c r="Z359" i="7"/>
  <c r="Y359" i="7"/>
  <c r="X359" i="7"/>
  <c r="Z307" i="7"/>
  <c r="Y307" i="7"/>
  <c r="X307" i="7"/>
  <c r="Z255" i="7"/>
  <c r="Y255" i="7"/>
  <c r="X255" i="7"/>
  <c r="Z462" i="7"/>
  <c r="Y462" i="7"/>
  <c r="X462" i="7"/>
  <c r="Z410" i="7"/>
  <c r="Y410" i="7"/>
  <c r="X410" i="7"/>
  <c r="Z358" i="7"/>
  <c r="Y358" i="7"/>
  <c r="X358" i="7"/>
  <c r="Z306" i="7"/>
  <c r="Y306" i="7"/>
  <c r="X306" i="7"/>
  <c r="Z254" i="7"/>
  <c r="Y254" i="7"/>
  <c r="X254" i="7"/>
  <c r="Z461" i="7"/>
  <c r="Y461" i="7"/>
  <c r="X461" i="7"/>
  <c r="Z409" i="7"/>
  <c r="Y409" i="7"/>
  <c r="X409" i="7"/>
  <c r="Z357" i="7"/>
  <c r="Y357" i="7"/>
  <c r="X357" i="7"/>
  <c r="Z305" i="7"/>
  <c r="Y305" i="7"/>
  <c r="X305" i="7"/>
  <c r="Z253" i="7"/>
  <c r="Y253" i="7"/>
  <c r="X253" i="7"/>
  <c r="Z460" i="7"/>
  <c r="Y460" i="7"/>
  <c r="X460" i="7"/>
  <c r="Z408" i="7"/>
  <c r="Y408" i="7"/>
  <c r="X408" i="7"/>
  <c r="Z356" i="7"/>
  <c r="Y356" i="7"/>
  <c r="X356" i="7"/>
  <c r="Z304" i="7"/>
  <c r="Y304" i="7"/>
  <c r="X304" i="7"/>
  <c r="Z252" i="7"/>
  <c r="Y252" i="7"/>
  <c r="X252" i="7"/>
  <c r="Z459" i="7"/>
  <c r="Y459" i="7"/>
  <c r="X459" i="7"/>
  <c r="Z407" i="7"/>
  <c r="Y407" i="7"/>
  <c r="X407" i="7"/>
  <c r="Z355" i="7"/>
  <c r="Y355" i="7"/>
  <c r="X355" i="7"/>
  <c r="Z303" i="7"/>
  <c r="Y303" i="7"/>
  <c r="X303" i="7"/>
  <c r="Z251" i="7"/>
  <c r="Y251" i="7"/>
  <c r="X251" i="7"/>
  <c r="Z458" i="7"/>
  <c r="Y458" i="7"/>
  <c r="X458" i="7"/>
  <c r="Z406" i="7"/>
  <c r="Y406" i="7"/>
  <c r="X406" i="7"/>
  <c r="Z354" i="7"/>
  <c r="Y354" i="7"/>
  <c r="X354" i="7"/>
  <c r="Z302" i="7"/>
  <c r="Y302" i="7"/>
  <c r="X302" i="7"/>
  <c r="Z250" i="7"/>
  <c r="Y250" i="7"/>
  <c r="X250" i="7"/>
  <c r="Z457" i="7"/>
  <c r="Y457" i="7"/>
  <c r="X457" i="7"/>
  <c r="Z405" i="7"/>
  <c r="Z353" i="7"/>
  <c r="Y353" i="7"/>
  <c r="X353" i="7"/>
  <c r="Z301" i="7"/>
  <c r="Y301" i="7"/>
  <c r="X301" i="7"/>
  <c r="Z249" i="7"/>
  <c r="Y249" i="7"/>
  <c r="X249" i="7"/>
  <c r="Z456" i="7"/>
  <c r="Y456" i="7"/>
  <c r="X456" i="7"/>
  <c r="Z404" i="7"/>
  <c r="Z352" i="7"/>
  <c r="Y352" i="7"/>
  <c r="X352" i="7"/>
  <c r="Z300" i="7"/>
  <c r="Y300" i="7"/>
  <c r="X300" i="7"/>
  <c r="Z248" i="7"/>
  <c r="Y248" i="7"/>
  <c r="X248" i="7"/>
  <c r="Z455" i="7"/>
  <c r="Y455" i="7"/>
  <c r="X455" i="7"/>
  <c r="Z403" i="7"/>
  <c r="Z351" i="7"/>
  <c r="Y351" i="7"/>
  <c r="X351" i="7"/>
  <c r="Z299" i="7"/>
  <c r="Y299" i="7"/>
  <c r="X299" i="7"/>
  <c r="Z247" i="7"/>
  <c r="Y247" i="7"/>
  <c r="X247" i="7"/>
  <c r="Z454" i="7"/>
  <c r="Y454" i="7"/>
  <c r="X454" i="7"/>
  <c r="Z402" i="7"/>
  <c r="Z350" i="7"/>
  <c r="Y350" i="7"/>
  <c r="X350" i="7"/>
  <c r="Z298" i="7"/>
  <c r="Y298" i="7"/>
  <c r="X298" i="7"/>
  <c r="Z246" i="7"/>
  <c r="Y246" i="7"/>
  <c r="X246" i="7"/>
  <c r="X452" i="7"/>
  <c r="X400" i="7"/>
  <c r="X348" i="7"/>
  <c r="X296" i="7"/>
  <c r="X244" i="7"/>
  <c r="Z451" i="7"/>
  <c r="Y451" i="7"/>
  <c r="X451" i="7"/>
  <c r="Z399" i="7"/>
  <c r="Y399" i="7"/>
  <c r="X399" i="7"/>
  <c r="Z347" i="7"/>
  <c r="Y347" i="7"/>
  <c r="X347" i="7"/>
  <c r="Z295" i="7"/>
  <c r="Y295" i="7"/>
  <c r="X295" i="7"/>
  <c r="Z243" i="7"/>
  <c r="Y243" i="7"/>
  <c r="X243" i="7"/>
  <c r="Z450" i="7"/>
  <c r="Y450" i="7"/>
  <c r="X450" i="7"/>
  <c r="Z398" i="7"/>
  <c r="Y398" i="7"/>
  <c r="X398" i="7"/>
  <c r="Z346" i="7"/>
  <c r="Y346" i="7"/>
  <c r="X346" i="7"/>
  <c r="Z294" i="7"/>
  <c r="Y294" i="7"/>
  <c r="X294" i="7"/>
  <c r="Z242" i="7"/>
  <c r="Y242" i="7"/>
  <c r="X242" i="7"/>
  <c r="Z449" i="7"/>
  <c r="Y449" i="7"/>
  <c r="X449" i="7"/>
  <c r="Z397" i="7"/>
  <c r="Y397" i="7"/>
  <c r="X397" i="7"/>
  <c r="Z345" i="7"/>
  <c r="Y345" i="7"/>
  <c r="X345" i="7"/>
  <c r="Z293" i="7"/>
  <c r="Z241" i="7"/>
  <c r="Y241" i="7"/>
  <c r="X241" i="7"/>
  <c r="Z448" i="7"/>
  <c r="Y448" i="7"/>
  <c r="X448" i="7"/>
  <c r="Z396" i="7"/>
  <c r="Y396" i="7"/>
  <c r="X396" i="7"/>
  <c r="Z344" i="7"/>
  <c r="Y344" i="7"/>
  <c r="X344" i="7"/>
  <c r="Z292" i="7"/>
  <c r="Z240" i="7"/>
  <c r="Y240" i="7"/>
  <c r="X240" i="7"/>
  <c r="Z447" i="7"/>
  <c r="Y447" i="7"/>
  <c r="X447" i="7"/>
  <c r="Z395" i="7"/>
  <c r="Y395" i="7"/>
  <c r="X395" i="7"/>
  <c r="Z343" i="7"/>
  <c r="Y343" i="7"/>
  <c r="X343" i="7"/>
  <c r="Z291" i="7"/>
  <c r="Y291" i="7"/>
  <c r="X291" i="7"/>
  <c r="Z239" i="7"/>
  <c r="X239" i="7"/>
  <c r="Z446" i="7"/>
  <c r="Y446" i="7"/>
  <c r="X446" i="7"/>
  <c r="Z394" i="7"/>
  <c r="Y394" i="7"/>
  <c r="X394" i="7"/>
  <c r="Z342" i="7"/>
  <c r="Y342" i="7"/>
  <c r="X342" i="7"/>
  <c r="Z290" i="7"/>
  <c r="Y290" i="7"/>
  <c r="X290" i="7"/>
  <c r="Z238" i="7"/>
  <c r="X238" i="7"/>
  <c r="Z445" i="7"/>
  <c r="Y445" i="7"/>
  <c r="X445" i="7"/>
  <c r="Z393" i="7"/>
  <c r="Y393" i="7"/>
  <c r="X393" i="7"/>
  <c r="Z341" i="7"/>
  <c r="Y341" i="7"/>
  <c r="X341" i="7"/>
  <c r="Z289" i="7"/>
  <c r="Y289" i="7"/>
  <c r="X289" i="7"/>
  <c r="Z237" i="7"/>
  <c r="X237" i="7"/>
  <c r="Z444" i="7"/>
  <c r="Y444" i="7"/>
  <c r="X444" i="7"/>
  <c r="Z392" i="7"/>
  <c r="Y392" i="7"/>
  <c r="X392" i="7"/>
  <c r="Z340" i="7"/>
  <c r="Y340" i="7"/>
  <c r="X340" i="7"/>
  <c r="Z288" i="7"/>
  <c r="Z236" i="7"/>
  <c r="X236" i="7"/>
  <c r="Z443" i="7"/>
  <c r="Y443" i="7"/>
  <c r="X443" i="7"/>
  <c r="Z391" i="7"/>
  <c r="Y391" i="7"/>
  <c r="X391" i="7"/>
  <c r="Z339" i="7"/>
  <c r="Y339" i="7"/>
  <c r="X339" i="7"/>
  <c r="Z287" i="7"/>
  <c r="Z235" i="7"/>
  <c r="Z442" i="7"/>
  <c r="Y442" i="7"/>
  <c r="X442" i="7"/>
  <c r="Z390" i="7"/>
  <c r="Y390" i="7"/>
  <c r="X390" i="7"/>
  <c r="Z338" i="7"/>
  <c r="Y338" i="7"/>
  <c r="X338" i="7"/>
  <c r="Z286" i="7"/>
  <c r="Z234" i="7"/>
  <c r="Z441" i="7"/>
  <c r="Y441" i="7"/>
  <c r="X441" i="7"/>
  <c r="Z389" i="7"/>
  <c r="Y389" i="7"/>
  <c r="X389" i="7"/>
  <c r="Z337" i="7"/>
  <c r="Y337" i="7"/>
  <c r="X337" i="7"/>
  <c r="Z285" i="7"/>
  <c r="X285" i="7"/>
  <c r="Z233" i="7"/>
  <c r="Z440" i="7"/>
  <c r="Y440" i="7"/>
  <c r="X440" i="7"/>
  <c r="Z388" i="7"/>
  <c r="Y388" i="7"/>
  <c r="X388" i="7"/>
  <c r="Z336" i="7"/>
  <c r="Y336" i="7"/>
  <c r="X336" i="7"/>
  <c r="Z284" i="7"/>
  <c r="Z232" i="7"/>
  <c r="Z439" i="7"/>
  <c r="Y439" i="7"/>
  <c r="X439" i="7"/>
  <c r="Z387" i="7"/>
  <c r="Y387" i="7"/>
  <c r="X387" i="7"/>
  <c r="Z335" i="7"/>
  <c r="Y335" i="7"/>
  <c r="X335" i="7"/>
  <c r="Z283" i="7"/>
  <c r="Z231" i="7"/>
  <c r="Z438" i="7"/>
  <c r="Y438" i="7"/>
  <c r="X438" i="7"/>
  <c r="Z386" i="7"/>
  <c r="Y386" i="7"/>
  <c r="X386" i="7"/>
  <c r="Z334" i="7"/>
  <c r="Y334" i="7"/>
  <c r="X334" i="7"/>
  <c r="Z282" i="7"/>
  <c r="Z230" i="7"/>
  <c r="Z437" i="7"/>
  <c r="Y437" i="7"/>
  <c r="X437" i="7"/>
  <c r="Z385" i="7"/>
  <c r="Y385" i="7"/>
  <c r="X385" i="7"/>
  <c r="Z333" i="7"/>
  <c r="Y333" i="7"/>
  <c r="X333" i="7"/>
  <c r="Z281" i="7"/>
  <c r="X281" i="7"/>
  <c r="Z229" i="7"/>
  <c r="X435" i="7"/>
  <c r="X383" i="7"/>
  <c r="X331" i="7"/>
  <c r="X279" i="7"/>
  <c r="X227" i="7"/>
  <c r="Z434" i="7"/>
  <c r="Y434" i="7"/>
  <c r="X434" i="7"/>
  <c r="Z382" i="7"/>
  <c r="Y382" i="7"/>
  <c r="X382" i="7"/>
  <c r="Z330" i="7"/>
  <c r="Y330" i="7"/>
  <c r="X330" i="7"/>
  <c r="Z278" i="7"/>
  <c r="Y278" i="7"/>
  <c r="X278" i="7"/>
  <c r="X226" i="7"/>
  <c r="Z433" i="7"/>
  <c r="Y433" i="7"/>
  <c r="X433" i="7"/>
  <c r="Z381" i="7"/>
  <c r="Y381" i="7"/>
  <c r="X381" i="7"/>
  <c r="Z329" i="7"/>
  <c r="Y329" i="7"/>
  <c r="X329" i="7"/>
  <c r="Z277" i="7"/>
  <c r="Y277" i="7"/>
  <c r="X277" i="7"/>
  <c r="Z225" i="7"/>
  <c r="Y225" i="7"/>
  <c r="X225" i="7"/>
  <c r="Z432" i="7"/>
  <c r="Y432" i="7"/>
  <c r="X432" i="7"/>
  <c r="Z380" i="7"/>
  <c r="Y380" i="7"/>
  <c r="X380" i="7"/>
  <c r="Z328" i="7"/>
  <c r="Y328" i="7"/>
  <c r="X328" i="7"/>
  <c r="Z276" i="7"/>
  <c r="Z224" i="7"/>
  <c r="Y224" i="7"/>
  <c r="X224" i="7"/>
  <c r="Z431" i="7"/>
  <c r="Y431" i="7"/>
  <c r="X431" i="7"/>
  <c r="Z379" i="7"/>
  <c r="Y379" i="7"/>
  <c r="X379" i="7"/>
  <c r="Z327" i="7"/>
  <c r="Y327" i="7"/>
  <c r="X327" i="7"/>
  <c r="Z275" i="7"/>
  <c r="Z223" i="7"/>
  <c r="Y223" i="7"/>
  <c r="X223" i="7"/>
  <c r="Z430" i="7"/>
  <c r="Y430" i="7"/>
  <c r="X430" i="7"/>
  <c r="Z378" i="7"/>
  <c r="Y378" i="7"/>
  <c r="X378" i="7"/>
  <c r="Z326" i="7"/>
  <c r="Y326" i="7"/>
  <c r="X326" i="7"/>
  <c r="Z274" i="7"/>
  <c r="Y274" i="7"/>
  <c r="X274" i="7"/>
  <c r="Z222" i="7"/>
  <c r="Y222" i="7"/>
  <c r="X222" i="7"/>
  <c r="Z429" i="7"/>
  <c r="Y429" i="7"/>
  <c r="X429" i="7"/>
  <c r="Z377" i="7"/>
  <c r="Y377" i="7"/>
  <c r="X377" i="7"/>
  <c r="Z325" i="7"/>
  <c r="Y325" i="7"/>
  <c r="X325" i="7"/>
  <c r="Z273" i="7"/>
  <c r="Y273" i="7"/>
  <c r="X273" i="7"/>
  <c r="Z221" i="7"/>
  <c r="Y221" i="7"/>
  <c r="X221" i="7"/>
  <c r="Z428" i="7"/>
  <c r="Y428" i="7"/>
  <c r="X428" i="7"/>
  <c r="Z376" i="7"/>
  <c r="Y376" i="7"/>
  <c r="X376" i="7"/>
  <c r="Z324" i="7"/>
  <c r="Y324" i="7"/>
  <c r="X324" i="7"/>
  <c r="Z272" i="7"/>
  <c r="Y272" i="7"/>
  <c r="X272" i="7"/>
  <c r="Z220" i="7"/>
  <c r="Y220" i="7"/>
  <c r="X220" i="7"/>
  <c r="Z427" i="7"/>
  <c r="Y427" i="7"/>
  <c r="X427" i="7"/>
  <c r="Z375" i="7"/>
  <c r="Y375" i="7"/>
  <c r="X375" i="7"/>
  <c r="Z323" i="7"/>
  <c r="Y323" i="7"/>
  <c r="X323" i="7"/>
  <c r="Z271" i="7"/>
  <c r="Z219" i="7"/>
  <c r="Y219" i="7"/>
  <c r="X219" i="7"/>
  <c r="Z426" i="7"/>
  <c r="Y426" i="7"/>
  <c r="X426" i="7"/>
  <c r="Z374" i="7"/>
  <c r="Y374" i="7"/>
  <c r="X374" i="7"/>
  <c r="Z322" i="7"/>
  <c r="Y322" i="7"/>
  <c r="X322" i="7"/>
  <c r="Z270" i="7"/>
  <c r="Z218" i="7"/>
  <c r="Y218" i="7"/>
  <c r="X218" i="7"/>
  <c r="Z425" i="7"/>
  <c r="Y425" i="7"/>
  <c r="X425" i="7"/>
  <c r="Z373" i="7"/>
  <c r="Y373" i="7"/>
  <c r="X373" i="7"/>
  <c r="Z321" i="7"/>
  <c r="Y321" i="7"/>
  <c r="X321" i="7"/>
  <c r="Z269" i="7"/>
  <c r="Z217" i="7"/>
  <c r="Y217" i="7"/>
  <c r="X217" i="7"/>
  <c r="Z424" i="7"/>
  <c r="Y424" i="7"/>
  <c r="X424" i="7"/>
  <c r="Z372" i="7"/>
  <c r="Y372" i="7"/>
  <c r="X372" i="7"/>
  <c r="Z320" i="7"/>
  <c r="Y320" i="7"/>
  <c r="X320" i="7"/>
  <c r="Z268" i="7"/>
  <c r="Z216" i="7"/>
  <c r="Y216" i="7"/>
  <c r="X216" i="7"/>
  <c r="Z423" i="7"/>
  <c r="Y423" i="7"/>
  <c r="X423" i="7"/>
  <c r="Z371" i="7"/>
  <c r="Y371" i="7"/>
  <c r="X371" i="7"/>
  <c r="Z319" i="7"/>
  <c r="Y319" i="7"/>
  <c r="X319" i="7"/>
  <c r="Z267" i="7"/>
  <c r="X267" i="7"/>
  <c r="Z215" i="7"/>
  <c r="Y215" i="7"/>
  <c r="X215" i="7"/>
  <c r="Z422" i="7"/>
  <c r="Y422" i="7"/>
  <c r="X422" i="7"/>
  <c r="Z370" i="7"/>
  <c r="Y370" i="7"/>
  <c r="X370" i="7"/>
  <c r="Z318" i="7"/>
  <c r="Y318" i="7"/>
  <c r="X318" i="7"/>
  <c r="Z266" i="7"/>
  <c r="X266" i="7"/>
  <c r="Z214" i="7"/>
  <c r="Y214" i="7"/>
  <c r="X214" i="7"/>
  <c r="Z421" i="7"/>
  <c r="Y421" i="7"/>
  <c r="X421" i="7"/>
  <c r="Z369" i="7"/>
  <c r="Y369" i="7"/>
  <c r="X369" i="7"/>
  <c r="Z317" i="7"/>
  <c r="Y317" i="7"/>
  <c r="X317" i="7"/>
  <c r="Z265" i="7"/>
  <c r="Z213" i="7"/>
  <c r="Y213" i="7"/>
  <c r="X213" i="7"/>
  <c r="Z420" i="7"/>
  <c r="Y420" i="7"/>
  <c r="X420" i="7"/>
  <c r="Z368" i="7"/>
  <c r="Y368" i="7"/>
  <c r="X368" i="7"/>
  <c r="Z316" i="7"/>
  <c r="Y316" i="7"/>
  <c r="X316" i="7"/>
  <c r="Z264" i="7"/>
  <c r="X264" i="7"/>
  <c r="Z212" i="7"/>
  <c r="Y212" i="7"/>
  <c r="X212" i="7"/>
  <c r="N3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X297" i="7" l="1"/>
  <c r="Z364" i="7"/>
  <c r="X228" i="7"/>
  <c r="X384" i="7"/>
  <c r="Y436" i="7"/>
  <c r="Z228" i="7"/>
  <c r="Y228" i="7"/>
  <c r="Y366" i="7"/>
  <c r="Z280" i="7"/>
  <c r="X314" i="7"/>
  <c r="Y332" i="7"/>
  <c r="Z384" i="7"/>
  <c r="X349" i="7"/>
  <c r="Y401" i="7"/>
  <c r="Z453" i="7"/>
  <c r="Y262" i="7"/>
  <c r="Z314" i="7"/>
  <c r="Z418" i="7"/>
  <c r="Z470" i="7"/>
  <c r="Y470" i="7"/>
  <c r="X418" i="7"/>
  <c r="X332" i="7"/>
  <c r="Y384" i="7"/>
  <c r="Z436" i="7"/>
  <c r="Z297" i="7"/>
  <c r="X401" i="7"/>
  <c r="Y453" i="7"/>
  <c r="Z349" i="7"/>
  <c r="X453" i="7"/>
  <c r="Y297" i="7"/>
  <c r="Y245" i="7"/>
  <c r="X245" i="7"/>
  <c r="X262" i="7"/>
  <c r="Y314" i="7"/>
  <c r="Z366" i="7"/>
  <c r="X280" i="7"/>
  <c r="Z332" i="7"/>
  <c r="X436" i="7"/>
  <c r="Y280" i="7"/>
  <c r="Z245" i="7"/>
  <c r="Y349" i="7"/>
  <c r="Z401" i="7"/>
  <c r="Z262" i="7"/>
  <c r="X366" i="7"/>
  <c r="X470" i="7"/>
  <c r="Y418" i="7"/>
  <c r="H20" i="1" l="1"/>
  <c r="X54" i="1"/>
  <c r="Q54" i="1"/>
  <c r="H54" i="1"/>
  <c r="G54" i="1"/>
  <c r="AY36" i="5" l="1"/>
  <c r="AY35" i="5"/>
  <c r="AY34" i="5"/>
  <c r="AY19" i="5"/>
  <c r="AY18" i="5"/>
  <c r="AY17" i="5"/>
  <c r="F53" i="4" l="1"/>
  <c r="CB54" i="5"/>
  <c r="CA54" i="5"/>
  <c r="CB37" i="5"/>
  <c r="CA37" i="5"/>
  <c r="CB20" i="5"/>
  <c r="CA20" i="5"/>
  <c r="BZ20" i="5"/>
  <c r="BZ37" i="5"/>
  <c r="BZ54" i="5"/>
  <c r="BQ37" i="5"/>
  <c r="BQ20" i="5"/>
  <c r="BH20" i="5"/>
  <c r="BH37" i="5"/>
  <c r="BH54" i="5"/>
  <c r="AY54" i="5"/>
  <c r="AP20" i="5"/>
  <c r="AP54" i="5"/>
  <c r="AG54" i="5"/>
  <c r="AG20" i="5"/>
  <c r="X37" i="5"/>
  <c r="AR18" i="5"/>
  <c r="AR20" i="5" s="1"/>
  <c r="AQ18" i="5"/>
  <c r="AQ20" i="5" s="1"/>
  <c r="BS54" i="5"/>
  <c r="BS37" i="5"/>
  <c r="BR37" i="5"/>
  <c r="BS20" i="5"/>
  <c r="BR20" i="5"/>
  <c r="BJ20" i="5"/>
  <c r="BI20" i="5"/>
  <c r="BJ37" i="5"/>
  <c r="BI37" i="5"/>
  <c r="BJ54" i="5"/>
  <c r="BI54" i="5"/>
  <c r="BA54" i="5"/>
  <c r="AZ54" i="5"/>
  <c r="BA37" i="5"/>
  <c r="BA20" i="5"/>
  <c r="AR37" i="5"/>
  <c r="AR54" i="5"/>
  <c r="AQ54" i="5"/>
  <c r="AI54" i="5"/>
  <c r="AH54" i="5"/>
  <c r="AI37" i="5"/>
  <c r="AI20" i="5"/>
  <c r="AH20" i="5"/>
  <c r="Z20" i="5"/>
  <c r="Z37" i="5"/>
  <c r="Y37" i="5"/>
  <c r="Q54" i="5"/>
  <c r="Q37" i="5"/>
  <c r="Q20" i="5"/>
  <c r="H54" i="5"/>
  <c r="H37" i="5"/>
  <c r="H20" i="5"/>
  <c r="Z46" i="4"/>
  <c r="E53" i="4"/>
  <c r="F51" i="4"/>
  <c r="G51" i="4"/>
  <c r="H51" i="4"/>
  <c r="AH20" i="1"/>
  <c r="Z20" i="1"/>
  <c r="X37" i="1"/>
  <c r="F54" i="1"/>
  <c r="Z52" i="5" l="1"/>
  <c r="Z54" i="5" s="1"/>
  <c r="Y52" i="5"/>
  <c r="X52" i="5"/>
  <c r="G52" i="5"/>
  <c r="F52" i="5"/>
  <c r="F54" i="5" s="1"/>
  <c r="CB53" i="4"/>
  <c r="CA53" i="4"/>
  <c r="BZ53" i="4"/>
  <c r="BY53" i="4"/>
  <c r="BX53" i="4"/>
  <c r="BW53" i="4"/>
  <c r="BS53" i="4"/>
  <c r="BR53" i="4"/>
  <c r="BQ53" i="4"/>
  <c r="BP53" i="4"/>
  <c r="BO53" i="4"/>
  <c r="BN53" i="4"/>
  <c r="BJ53" i="4"/>
  <c r="BI53" i="4"/>
  <c r="BH53" i="4"/>
  <c r="BG53" i="4"/>
  <c r="BF53" i="4"/>
  <c r="BE53" i="4"/>
  <c r="BA53" i="4"/>
  <c r="AZ53" i="4"/>
  <c r="AY53" i="4"/>
  <c r="AX53" i="4"/>
  <c r="AW53" i="4"/>
  <c r="AV53" i="4"/>
  <c r="AR53" i="4"/>
  <c r="AQ53" i="4"/>
  <c r="AP53" i="4"/>
  <c r="AO53" i="4"/>
  <c r="AN53" i="4"/>
  <c r="AM53" i="4"/>
  <c r="AI53" i="4"/>
  <c r="AH53" i="4"/>
  <c r="AG53" i="4"/>
  <c r="AF53" i="4"/>
  <c r="AE53" i="4"/>
  <c r="AD53" i="4"/>
  <c r="Z53" i="4"/>
  <c r="W53" i="4"/>
  <c r="V53" i="4"/>
  <c r="U53" i="4"/>
  <c r="Q53" i="4"/>
  <c r="N53" i="4"/>
  <c r="M53" i="4"/>
  <c r="L53" i="4"/>
  <c r="H53" i="4"/>
  <c r="D53" i="4"/>
  <c r="C53" i="4"/>
  <c r="CB52" i="4"/>
  <c r="CA52" i="4"/>
  <c r="BZ52" i="4"/>
  <c r="BY52" i="4"/>
  <c r="BX52" i="4"/>
  <c r="BW52" i="4"/>
  <c r="BS52" i="4"/>
  <c r="BR52" i="4"/>
  <c r="BQ52" i="4"/>
  <c r="BP52" i="4"/>
  <c r="BO52" i="4"/>
  <c r="BN52" i="4"/>
  <c r="BJ52" i="4"/>
  <c r="BI52" i="4"/>
  <c r="BH52" i="4"/>
  <c r="BG52" i="4"/>
  <c r="BF52" i="4"/>
  <c r="BE52" i="4"/>
  <c r="AY52" i="4"/>
  <c r="AX52" i="4"/>
  <c r="AW52" i="4"/>
  <c r="AV52" i="4"/>
  <c r="AR52" i="4"/>
  <c r="AQ52" i="4"/>
  <c r="AP52" i="4"/>
  <c r="AO52" i="4"/>
  <c r="AN52" i="4"/>
  <c r="AM52" i="4"/>
  <c r="AI52" i="4"/>
  <c r="AH52" i="4"/>
  <c r="AG52" i="4"/>
  <c r="AF52" i="4"/>
  <c r="AE52" i="4"/>
  <c r="AD52" i="4"/>
  <c r="Z52" i="4"/>
  <c r="W52" i="4"/>
  <c r="V52" i="4"/>
  <c r="U52" i="4"/>
  <c r="Q52" i="4"/>
  <c r="N52" i="4"/>
  <c r="M52" i="4"/>
  <c r="L52" i="4"/>
  <c r="H52" i="4"/>
  <c r="E52" i="4"/>
  <c r="D52" i="4"/>
  <c r="C52" i="4"/>
  <c r="CB51" i="4"/>
  <c r="CA51" i="4"/>
  <c r="BZ51" i="4"/>
  <c r="BY51" i="4"/>
  <c r="BX51" i="4"/>
  <c r="BW51" i="4"/>
  <c r="BS51" i="4"/>
  <c r="BR51" i="4"/>
  <c r="BQ51" i="4"/>
  <c r="BP51" i="4"/>
  <c r="BO51" i="4"/>
  <c r="BN51" i="4"/>
  <c r="BJ51" i="4"/>
  <c r="BI51" i="4"/>
  <c r="BH51" i="4"/>
  <c r="BG51" i="4"/>
  <c r="BF51" i="4"/>
  <c r="BE51" i="4"/>
  <c r="BA51" i="4"/>
  <c r="AZ51" i="4"/>
  <c r="AY51" i="4"/>
  <c r="AX51" i="4"/>
  <c r="AW51" i="4"/>
  <c r="AV51" i="4"/>
  <c r="AR51" i="4"/>
  <c r="AQ51" i="4"/>
  <c r="AP51" i="4"/>
  <c r="AO51" i="4"/>
  <c r="AN51" i="4"/>
  <c r="AM51" i="4"/>
  <c r="AI51" i="4"/>
  <c r="AH51" i="4"/>
  <c r="AG51" i="4"/>
  <c r="AF51" i="4"/>
  <c r="AE51" i="4"/>
  <c r="AD51" i="4"/>
  <c r="Z51" i="4"/>
  <c r="W51" i="4"/>
  <c r="V51" i="4"/>
  <c r="U51" i="4"/>
  <c r="Q51" i="4"/>
  <c r="N51" i="4"/>
  <c r="M51" i="4"/>
  <c r="L51" i="4"/>
  <c r="E51" i="4"/>
  <c r="D51" i="4"/>
  <c r="C51" i="4"/>
  <c r="CB36" i="4"/>
  <c r="CA36" i="4"/>
  <c r="BZ36" i="4"/>
  <c r="BY36" i="4"/>
  <c r="BX36" i="4"/>
  <c r="BW36" i="4"/>
  <c r="BS36" i="4"/>
  <c r="BR36" i="4"/>
  <c r="BQ36" i="4"/>
  <c r="BP36" i="4"/>
  <c r="BO36" i="4"/>
  <c r="BN36" i="4"/>
  <c r="BJ36" i="4"/>
  <c r="BI36" i="4"/>
  <c r="BH36" i="4"/>
  <c r="BG36" i="4"/>
  <c r="BF36" i="4"/>
  <c r="BE36" i="4"/>
  <c r="BA36" i="4"/>
  <c r="AZ36" i="4"/>
  <c r="AY36" i="4"/>
  <c r="AX36" i="4"/>
  <c r="AW36" i="4"/>
  <c r="AV36" i="4"/>
  <c r="AR36" i="4"/>
  <c r="AQ36" i="4"/>
  <c r="AP36" i="4"/>
  <c r="AO36" i="4"/>
  <c r="AN36" i="4"/>
  <c r="AM36" i="4"/>
  <c r="AI36" i="4"/>
  <c r="AH36" i="4"/>
  <c r="AG36" i="4"/>
  <c r="AF36" i="4"/>
  <c r="AE36" i="4"/>
  <c r="AD36" i="4"/>
  <c r="Z36" i="4"/>
  <c r="W36" i="4"/>
  <c r="V36" i="4"/>
  <c r="U36" i="4"/>
  <c r="Q36" i="4"/>
  <c r="N36" i="4"/>
  <c r="M36" i="4"/>
  <c r="L36" i="4"/>
  <c r="H36" i="4"/>
  <c r="E36" i="4"/>
  <c r="D36" i="4"/>
  <c r="C36" i="4"/>
  <c r="CB35" i="4"/>
  <c r="CA35" i="4"/>
  <c r="BZ35" i="4"/>
  <c r="BY35" i="4"/>
  <c r="BX35" i="4"/>
  <c r="BW35" i="4"/>
  <c r="BS35" i="4"/>
  <c r="BR35" i="4"/>
  <c r="BQ35" i="4"/>
  <c r="BP35" i="4"/>
  <c r="BO35" i="4"/>
  <c r="BN35" i="4"/>
  <c r="BJ35" i="4"/>
  <c r="BI35" i="4"/>
  <c r="BH35" i="4"/>
  <c r="BG35" i="4"/>
  <c r="BF35" i="4"/>
  <c r="BE35" i="4"/>
  <c r="BA35" i="4"/>
  <c r="AZ35" i="4"/>
  <c r="AY35" i="4"/>
  <c r="AX35" i="4"/>
  <c r="AW35" i="4"/>
  <c r="AV35" i="4"/>
  <c r="AR35" i="4"/>
  <c r="AQ35" i="4"/>
  <c r="AP35" i="4"/>
  <c r="AO35" i="4"/>
  <c r="AN35" i="4"/>
  <c r="AM35" i="4"/>
  <c r="AI35" i="4"/>
  <c r="AH35" i="4"/>
  <c r="AG35" i="4"/>
  <c r="AF35" i="4"/>
  <c r="AE35" i="4"/>
  <c r="AD35" i="4"/>
  <c r="Z35" i="4"/>
  <c r="W35" i="4"/>
  <c r="V35" i="4"/>
  <c r="U35" i="4"/>
  <c r="Q35" i="4"/>
  <c r="N35" i="4"/>
  <c r="M35" i="4"/>
  <c r="L35" i="4"/>
  <c r="H35" i="4"/>
  <c r="E35" i="4"/>
  <c r="D35" i="4"/>
  <c r="C35" i="4"/>
  <c r="CB34" i="4"/>
  <c r="CA34" i="4"/>
  <c r="BZ34" i="4"/>
  <c r="BY34" i="4"/>
  <c r="BX34" i="4"/>
  <c r="BW34" i="4"/>
  <c r="BS34" i="4"/>
  <c r="BR34" i="4"/>
  <c r="BQ34" i="4"/>
  <c r="BP34" i="4"/>
  <c r="BO34" i="4"/>
  <c r="BN34" i="4"/>
  <c r="BJ34" i="4"/>
  <c r="BI34" i="4"/>
  <c r="BH34" i="4"/>
  <c r="BG34" i="4"/>
  <c r="BF34" i="4"/>
  <c r="BE34" i="4"/>
  <c r="BA34" i="4"/>
  <c r="AZ34" i="4"/>
  <c r="AY34" i="4"/>
  <c r="AX34" i="4"/>
  <c r="AW34" i="4"/>
  <c r="AV34" i="4"/>
  <c r="AR34" i="4"/>
  <c r="AQ34" i="4"/>
  <c r="AP34" i="4"/>
  <c r="AO34" i="4"/>
  <c r="AN34" i="4"/>
  <c r="AM34" i="4"/>
  <c r="AI34" i="4"/>
  <c r="AH34" i="4"/>
  <c r="AG34" i="4"/>
  <c r="AF34" i="4"/>
  <c r="AE34" i="4"/>
  <c r="AD34" i="4"/>
  <c r="Z34" i="4"/>
  <c r="W34" i="4"/>
  <c r="V34" i="4"/>
  <c r="U34" i="4"/>
  <c r="Q34" i="4"/>
  <c r="N34" i="4"/>
  <c r="M34" i="4"/>
  <c r="L34" i="4"/>
  <c r="H34" i="4"/>
  <c r="E34" i="4"/>
  <c r="D34" i="4"/>
  <c r="C34" i="4"/>
  <c r="CB19" i="4"/>
  <c r="CA19" i="4"/>
  <c r="BZ19" i="4"/>
  <c r="BY19" i="4"/>
  <c r="BX19" i="4"/>
  <c r="BW19" i="4"/>
  <c r="BS19" i="4"/>
  <c r="BR19" i="4"/>
  <c r="BQ19" i="4"/>
  <c r="BP19" i="4"/>
  <c r="BO19" i="4"/>
  <c r="BN19" i="4"/>
  <c r="BJ19" i="4"/>
  <c r="BI19" i="4"/>
  <c r="BH19" i="4"/>
  <c r="BG19" i="4"/>
  <c r="BF19" i="4"/>
  <c r="BE19" i="4"/>
  <c r="BA19" i="4"/>
  <c r="AZ19" i="4"/>
  <c r="AY19" i="4"/>
  <c r="AX19" i="4"/>
  <c r="AW19" i="4"/>
  <c r="AV19" i="4"/>
  <c r="AR19" i="4"/>
  <c r="AQ19" i="4"/>
  <c r="AP19" i="4"/>
  <c r="AO19" i="4"/>
  <c r="AN19" i="4"/>
  <c r="AM19" i="4"/>
  <c r="AI19" i="4"/>
  <c r="AH19" i="4"/>
  <c r="AG19" i="4"/>
  <c r="AF19" i="4"/>
  <c r="AE19" i="4"/>
  <c r="AD19" i="4"/>
  <c r="Z19" i="4"/>
  <c r="W19" i="4"/>
  <c r="V19" i="4"/>
  <c r="U19" i="4"/>
  <c r="Q19" i="4"/>
  <c r="N19" i="4"/>
  <c r="M19" i="4"/>
  <c r="L19" i="4"/>
  <c r="H19" i="4"/>
  <c r="E19" i="4"/>
  <c r="D19" i="4"/>
  <c r="C19" i="4"/>
  <c r="CB18" i="4"/>
  <c r="CA18" i="4"/>
  <c r="BZ18" i="4"/>
  <c r="BY18" i="4"/>
  <c r="BX18" i="4"/>
  <c r="BW18" i="4"/>
  <c r="BS18" i="4"/>
  <c r="BR18" i="4"/>
  <c r="BQ18" i="4"/>
  <c r="BP18" i="4"/>
  <c r="BO18" i="4"/>
  <c r="BN18" i="4"/>
  <c r="BJ18" i="4"/>
  <c r="BI18" i="4"/>
  <c r="BH18" i="4"/>
  <c r="BG18" i="4"/>
  <c r="BF18" i="4"/>
  <c r="BE18" i="4"/>
  <c r="BA18" i="4"/>
  <c r="AZ18" i="4"/>
  <c r="AY18" i="4"/>
  <c r="AX18" i="4"/>
  <c r="AW18" i="4"/>
  <c r="AV18" i="4"/>
  <c r="AR18" i="4"/>
  <c r="AQ18" i="4"/>
  <c r="AP18" i="4"/>
  <c r="AO18" i="4"/>
  <c r="AN18" i="4"/>
  <c r="AM18" i="4"/>
  <c r="AI18" i="4"/>
  <c r="AH18" i="4"/>
  <c r="AG18" i="4"/>
  <c r="AF18" i="4"/>
  <c r="AE18" i="4"/>
  <c r="AD18" i="4"/>
  <c r="Z18" i="4"/>
  <c r="W18" i="4"/>
  <c r="V18" i="4"/>
  <c r="U18" i="4"/>
  <c r="Q18" i="4"/>
  <c r="N18" i="4"/>
  <c r="M18" i="4"/>
  <c r="L18" i="4"/>
  <c r="H18" i="4"/>
  <c r="E18" i="4"/>
  <c r="D18" i="4"/>
  <c r="C18" i="4"/>
  <c r="CB53" i="5" l="1"/>
  <c r="CA53" i="5"/>
  <c r="BZ53" i="5"/>
  <c r="BY53" i="5"/>
  <c r="BX53" i="5"/>
  <c r="BW53" i="5"/>
  <c r="BS53" i="5"/>
  <c r="BR53" i="5"/>
  <c r="BQ53" i="5"/>
  <c r="BP53" i="5"/>
  <c r="BO53" i="5"/>
  <c r="BN53" i="5"/>
  <c r="BJ53" i="5"/>
  <c r="BI53" i="5"/>
  <c r="BH53" i="5"/>
  <c r="BG53" i="5"/>
  <c r="BF53" i="5"/>
  <c r="BE53" i="5"/>
  <c r="BA53" i="5"/>
  <c r="AZ53" i="5"/>
  <c r="AY53" i="5"/>
  <c r="AX53" i="5"/>
  <c r="AW53" i="5"/>
  <c r="AV53" i="5"/>
  <c r="AR53" i="5"/>
  <c r="AQ53" i="5"/>
  <c r="AP53" i="5"/>
  <c r="AO53" i="5"/>
  <c r="AN53" i="5"/>
  <c r="AM53" i="5"/>
  <c r="AI53" i="5"/>
  <c r="AH53" i="5"/>
  <c r="AG53" i="5"/>
  <c r="AF53" i="5"/>
  <c r="AE53" i="5"/>
  <c r="AD53" i="5"/>
  <c r="Z53" i="5"/>
  <c r="Y53" i="5"/>
  <c r="X53" i="5"/>
  <c r="W53" i="5"/>
  <c r="V53" i="5"/>
  <c r="U53" i="5"/>
  <c r="N53" i="5"/>
  <c r="M53" i="5"/>
  <c r="L53" i="5"/>
  <c r="H53" i="5"/>
  <c r="G53" i="5"/>
  <c r="F53" i="5"/>
  <c r="E53" i="5"/>
  <c r="D53" i="5"/>
  <c r="C53" i="5"/>
  <c r="CB52" i="5"/>
  <c r="CA52" i="5"/>
  <c r="BZ52" i="5"/>
  <c r="BY52" i="5"/>
  <c r="BX52" i="5"/>
  <c r="BW52" i="5"/>
  <c r="BS52" i="5"/>
  <c r="BR52" i="5"/>
  <c r="BQ52" i="5"/>
  <c r="BP52" i="5"/>
  <c r="BO52" i="5"/>
  <c r="BN52" i="5"/>
  <c r="BJ52" i="5"/>
  <c r="BI52" i="5"/>
  <c r="BH52" i="5"/>
  <c r="BG52" i="5"/>
  <c r="BF52" i="5"/>
  <c r="BE52" i="5"/>
  <c r="AY52" i="5"/>
  <c r="AX52" i="5"/>
  <c r="AW52" i="5"/>
  <c r="AV52" i="5"/>
  <c r="AR52" i="5"/>
  <c r="AQ52" i="5"/>
  <c r="AP52" i="5"/>
  <c r="AO52" i="5"/>
  <c r="AN52" i="5"/>
  <c r="AM52" i="5"/>
  <c r="AI52" i="5"/>
  <c r="AH52" i="5"/>
  <c r="AG52" i="5"/>
  <c r="AF52" i="5"/>
  <c r="AE52" i="5"/>
  <c r="AD52" i="5"/>
  <c r="W52" i="5"/>
  <c r="V52" i="5"/>
  <c r="U52" i="5"/>
  <c r="N52" i="5"/>
  <c r="M52" i="5"/>
  <c r="L52" i="5"/>
  <c r="H52" i="5"/>
  <c r="E52" i="5"/>
  <c r="D52" i="5"/>
  <c r="C52" i="5"/>
  <c r="CB36" i="5"/>
  <c r="CA36" i="5"/>
  <c r="BZ36" i="5"/>
  <c r="BY36" i="5"/>
  <c r="BX36" i="5"/>
  <c r="BW36" i="5"/>
  <c r="BS36" i="5"/>
  <c r="BR36" i="5"/>
  <c r="BQ36" i="5"/>
  <c r="BP36" i="5"/>
  <c r="BO36" i="5"/>
  <c r="BN36" i="5"/>
  <c r="BJ36" i="5"/>
  <c r="BI36" i="5"/>
  <c r="BH36" i="5"/>
  <c r="BG36" i="5"/>
  <c r="BF36" i="5"/>
  <c r="BE36" i="5"/>
  <c r="BA36" i="5"/>
  <c r="AX36" i="5"/>
  <c r="AW36" i="5"/>
  <c r="AV36" i="5"/>
  <c r="AR36" i="5"/>
  <c r="AQ36" i="5"/>
  <c r="AP36" i="5"/>
  <c r="AO36" i="5"/>
  <c r="AN36" i="5"/>
  <c r="AM36" i="5"/>
  <c r="AI36" i="5"/>
  <c r="AH36" i="5"/>
  <c r="AG36" i="5"/>
  <c r="AF36" i="5"/>
  <c r="AE36" i="5"/>
  <c r="AD36" i="5"/>
  <c r="Z36" i="5"/>
  <c r="Y36" i="5"/>
  <c r="X36" i="5"/>
  <c r="W36" i="5"/>
  <c r="V36" i="5"/>
  <c r="U36" i="5"/>
  <c r="Q36" i="5"/>
  <c r="N36" i="5"/>
  <c r="M36" i="5"/>
  <c r="L36" i="5"/>
  <c r="H36" i="5"/>
  <c r="E36" i="5"/>
  <c r="D36" i="5"/>
  <c r="C36" i="5"/>
  <c r="CB35" i="5"/>
  <c r="CA35" i="5"/>
  <c r="BZ35" i="5"/>
  <c r="BY35" i="5"/>
  <c r="BX35" i="5"/>
  <c r="BW35" i="5"/>
  <c r="BS35" i="5"/>
  <c r="BR35" i="5"/>
  <c r="BQ35" i="5"/>
  <c r="BP35" i="5"/>
  <c r="BO35" i="5"/>
  <c r="BN35" i="5"/>
  <c r="BJ35" i="5"/>
  <c r="BI35" i="5"/>
  <c r="BH35" i="5"/>
  <c r="BG35" i="5"/>
  <c r="BF35" i="5"/>
  <c r="BE35" i="5"/>
  <c r="BA35" i="5"/>
  <c r="AX35" i="5"/>
  <c r="AW35" i="5"/>
  <c r="AV35" i="5"/>
  <c r="AR35" i="5"/>
  <c r="AQ35" i="5"/>
  <c r="AP35" i="5"/>
  <c r="AO35" i="5"/>
  <c r="AN35" i="5"/>
  <c r="AM35" i="5"/>
  <c r="AI35" i="5"/>
  <c r="AH35" i="5"/>
  <c r="AG35" i="5"/>
  <c r="AF35" i="5"/>
  <c r="AE35" i="5"/>
  <c r="AD35" i="5"/>
  <c r="Z35" i="5"/>
  <c r="Y35" i="5"/>
  <c r="X35" i="5"/>
  <c r="W35" i="5"/>
  <c r="V35" i="5"/>
  <c r="U35" i="5"/>
  <c r="Q35" i="5"/>
  <c r="N35" i="5"/>
  <c r="M35" i="5"/>
  <c r="L35" i="5"/>
  <c r="H35" i="5"/>
  <c r="E35" i="5"/>
  <c r="D35" i="5"/>
  <c r="C35" i="5"/>
  <c r="CB19" i="5"/>
  <c r="CA19" i="5"/>
  <c r="BZ19" i="5"/>
  <c r="BY19" i="5"/>
  <c r="BX19" i="5"/>
  <c r="BW19" i="5"/>
  <c r="BS19" i="5"/>
  <c r="BR19" i="5"/>
  <c r="BQ19" i="5"/>
  <c r="BP19" i="5"/>
  <c r="BO19" i="5"/>
  <c r="BN19" i="5"/>
  <c r="BJ19" i="5"/>
  <c r="BI19" i="5"/>
  <c r="BH19" i="5"/>
  <c r="BG19" i="5"/>
  <c r="BF19" i="5"/>
  <c r="BE19" i="5"/>
  <c r="BA19" i="5"/>
  <c r="AZ19" i="5"/>
  <c r="AX19" i="5"/>
  <c r="AW19" i="5"/>
  <c r="AV19" i="5"/>
  <c r="AR19" i="5"/>
  <c r="AQ19" i="5"/>
  <c r="AP19" i="5"/>
  <c r="AO19" i="5"/>
  <c r="AN19" i="5"/>
  <c r="AM19" i="5"/>
  <c r="AI19" i="5"/>
  <c r="AH19" i="5"/>
  <c r="AG19" i="5"/>
  <c r="AF19" i="5"/>
  <c r="AE19" i="5"/>
  <c r="AD19" i="5"/>
  <c r="Z19" i="5"/>
  <c r="V19" i="5"/>
  <c r="U19" i="5"/>
  <c r="Q19" i="5"/>
  <c r="N19" i="5"/>
  <c r="M19" i="5"/>
  <c r="L19" i="5"/>
  <c r="H19" i="5"/>
  <c r="E19" i="5"/>
  <c r="D19" i="5"/>
  <c r="C19" i="5"/>
  <c r="CB18" i="5"/>
  <c r="CA18" i="5"/>
  <c r="BZ18" i="5"/>
  <c r="BY18" i="5"/>
  <c r="BX18" i="5"/>
  <c r="BW18" i="5"/>
  <c r="BS18" i="5"/>
  <c r="BR18" i="5"/>
  <c r="BQ18" i="5"/>
  <c r="BP18" i="5"/>
  <c r="BO18" i="5"/>
  <c r="BN18" i="5"/>
  <c r="BJ18" i="5"/>
  <c r="BI18" i="5"/>
  <c r="BH18" i="5"/>
  <c r="BG18" i="5"/>
  <c r="BF18" i="5"/>
  <c r="BE18" i="5"/>
  <c r="BA18" i="5"/>
  <c r="AZ18" i="5"/>
  <c r="AX18" i="5"/>
  <c r="AW18" i="5"/>
  <c r="AV18" i="5"/>
  <c r="AP18" i="5"/>
  <c r="AO18" i="5"/>
  <c r="AN18" i="5"/>
  <c r="AM18" i="5"/>
  <c r="AI18" i="5"/>
  <c r="AH18" i="5"/>
  <c r="AG18" i="5"/>
  <c r="AF18" i="5"/>
  <c r="AE18" i="5"/>
  <c r="AD18" i="5"/>
  <c r="Z18" i="5"/>
  <c r="V18" i="5"/>
  <c r="U18" i="5"/>
  <c r="Q18" i="5"/>
  <c r="N18" i="5"/>
  <c r="M18" i="5"/>
  <c r="L18" i="5"/>
  <c r="H18" i="5"/>
  <c r="E18" i="5"/>
  <c r="D18" i="5"/>
  <c r="C18" i="5"/>
  <c r="CB20" i="1" l="1"/>
  <c r="CA20" i="1"/>
  <c r="BZ20" i="1"/>
  <c r="CB37" i="1"/>
  <c r="CA37" i="1"/>
  <c r="BZ37" i="1"/>
  <c r="CB54" i="1"/>
  <c r="CA54" i="1"/>
  <c r="BZ54" i="1"/>
  <c r="BS54" i="1"/>
  <c r="BR54" i="1"/>
  <c r="BQ54" i="1"/>
  <c r="BS37" i="1"/>
  <c r="BR37" i="1"/>
  <c r="BQ37" i="1"/>
  <c r="BS20" i="1"/>
  <c r="BR20" i="1"/>
  <c r="BQ20" i="1"/>
  <c r="BJ20" i="1"/>
  <c r="BI20" i="1"/>
  <c r="BH20" i="1"/>
  <c r="BJ37" i="1"/>
  <c r="BI37" i="1"/>
  <c r="BH37" i="1"/>
  <c r="BJ54" i="1"/>
  <c r="BI54" i="1"/>
  <c r="BH54" i="1"/>
  <c r="BA54" i="1"/>
  <c r="AY54" i="1"/>
  <c r="BA37" i="1"/>
  <c r="AZ37" i="1"/>
  <c r="AY37" i="1"/>
  <c r="BA20" i="1"/>
  <c r="AZ20" i="1"/>
  <c r="AY20" i="1"/>
  <c r="AR20" i="1"/>
  <c r="AQ20" i="1"/>
  <c r="AP20" i="1"/>
  <c r="AR37" i="1"/>
  <c r="AQ37" i="1"/>
  <c r="AP37" i="1"/>
  <c r="AR54" i="1"/>
  <c r="AQ54" i="1"/>
  <c r="AP54" i="1"/>
  <c r="AI54" i="1"/>
  <c r="AH54" i="1"/>
  <c r="AG54" i="1"/>
  <c r="AI37" i="1"/>
  <c r="AH37" i="1"/>
  <c r="AG37" i="1"/>
  <c r="AI20" i="1"/>
  <c r="AG20" i="1"/>
  <c r="Z37" i="1"/>
  <c r="Y37" i="1"/>
  <c r="Z54" i="1"/>
  <c r="Y54" i="1"/>
  <c r="Q37" i="1"/>
  <c r="Q20" i="1"/>
  <c r="H37" i="1"/>
  <c r="X36" i="1"/>
  <c r="X53" i="1"/>
  <c r="X21" i="1"/>
  <c r="Y21" i="1"/>
  <c r="Z21" i="1"/>
  <c r="AG21" i="1"/>
  <c r="AH21" i="1"/>
  <c r="AI21" i="1"/>
  <c r="X22" i="1"/>
  <c r="Y22" i="1"/>
  <c r="Z22" i="1"/>
  <c r="AG22" i="1"/>
  <c r="AH22" i="1"/>
  <c r="AI22" i="1"/>
  <c r="X23" i="1"/>
  <c r="Y23" i="1"/>
  <c r="Z23" i="1"/>
  <c r="AG23" i="1"/>
  <c r="AH23" i="1"/>
  <c r="AI23" i="1"/>
  <c r="X24" i="1"/>
  <c r="Y24" i="1"/>
  <c r="Z24" i="1"/>
  <c r="AG24" i="1"/>
  <c r="AH24" i="1"/>
  <c r="AI24" i="1"/>
  <c r="X25" i="1"/>
  <c r="Y25" i="1"/>
  <c r="Z25" i="1"/>
  <c r="AG25" i="1"/>
  <c r="AH25" i="1"/>
  <c r="AI25" i="1"/>
  <c r="X26" i="1"/>
  <c r="Y26" i="1"/>
  <c r="Z26" i="1"/>
  <c r="AG26" i="1"/>
  <c r="AH26" i="1"/>
  <c r="AI26" i="1"/>
  <c r="BG52" i="1"/>
  <c r="BJ52" i="1" s="1"/>
  <c r="BG59" i="1"/>
  <c r="AQ52" i="1"/>
  <c r="AR52" i="1"/>
  <c r="CA18" i="1"/>
  <c r="CB18" i="1"/>
  <c r="BZ19" i="1"/>
  <c r="CA35" i="1"/>
  <c r="CB35" i="1"/>
  <c r="BZ36" i="1"/>
  <c r="CA52" i="1"/>
  <c r="CB52" i="1"/>
  <c r="BZ53" i="1"/>
  <c r="BR52" i="1"/>
  <c r="BS52" i="1"/>
  <c r="BQ53" i="1"/>
  <c r="BR35" i="1"/>
  <c r="BS35" i="1"/>
  <c r="BQ36" i="1"/>
  <c r="BR18" i="1"/>
  <c r="BS18" i="1"/>
  <c r="BQ19" i="1"/>
  <c r="BI18" i="1"/>
  <c r="BJ18" i="1"/>
  <c r="BH19" i="1"/>
  <c r="BI35" i="1"/>
  <c r="BJ35" i="1"/>
  <c r="BH36" i="1"/>
  <c r="BH53" i="1"/>
  <c r="AZ52" i="1"/>
  <c r="BA52" i="1"/>
  <c r="AY53" i="1"/>
  <c r="BA34" i="1"/>
  <c r="AZ34" i="1"/>
  <c r="BA35" i="1"/>
  <c r="AZ35" i="1"/>
  <c r="AY36" i="1"/>
  <c r="AY35" i="1"/>
  <c r="AY34" i="1"/>
  <c r="BA18" i="1"/>
  <c r="AY19" i="1"/>
  <c r="AY18" i="1"/>
  <c r="AY17" i="1"/>
  <c r="AZ18" i="1"/>
  <c r="AZ17" i="1"/>
  <c r="AP19" i="1"/>
  <c r="AQ35" i="1"/>
  <c r="AR35" i="1"/>
  <c r="AP36" i="1"/>
  <c r="AP53" i="1"/>
  <c r="AG53" i="1"/>
  <c r="AH52" i="1"/>
  <c r="AI52" i="1"/>
  <c r="AH35" i="1"/>
  <c r="AI35" i="1"/>
  <c r="AG35" i="1"/>
  <c r="AG36" i="1"/>
  <c r="AG19" i="1"/>
  <c r="AH18" i="1"/>
  <c r="AI18" i="1"/>
  <c r="Y35" i="1"/>
  <c r="Z18" i="1"/>
  <c r="Q18" i="1"/>
  <c r="Q35" i="1"/>
  <c r="Q52" i="1"/>
  <c r="H35" i="1"/>
  <c r="H18" i="1"/>
  <c r="F53" i="1"/>
  <c r="BE53" i="1"/>
  <c r="BF59" i="1"/>
  <c r="BE59" i="1"/>
  <c r="BA52" i="4" l="1"/>
  <c r="BA52" i="5"/>
  <c r="AZ52" i="4"/>
  <c r="AZ52" i="5"/>
  <c r="AZ54" i="1"/>
  <c r="BI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Q4" i="1"/>
  <c r="Q5" i="1"/>
  <c r="Q6" i="1"/>
  <c r="Q7" i="1"/>
  <c r="Q7" i="4" s="1"/>
  <c r="Q8" i="1"/>
  <c r="Q9" i="1"/>
  <c r="Q9" i="4" s="1"/>
  <c r="Q10" i="1"/>
  <c r="Q11" i="1"/>
  <c r="Q11" i="4" s="1"/>
  <c r="Q12" i="1"/>
  <c r="Q13" i="1"/>
  <c r="Q13" i="4" s="1"/>
  <c r="Q14" i="1"/>
  <c r="Q15" i="1"/>
  <c r="Q15" i="4" s="1"/>
  <c r="Q16" i="1"/>
  <c r="Q17" i="1"/>
  <c r="Q17" i="5" s="1"/>
  <c r="Z4" i="1"/>
  <c r="Z5" i="1"/>
  <c r="Z6" i="1"/>
  <c r="Z6" i="4" s="1"/>
  <c r="Z7" i="1"/>
  <c r="Z7" i="4" s="1"/>
  <c r="Z8" i="1"/>
  <c r="Z8" i="5" s="1"/>
  <c r="Z9" i="1"/>
  <c r="Z9" i="4" s="1"/>
  <c r="Z10" i="1"/>
  <c r="Z10" i="4" s="1"/>
  <c r="Z11" i="1"/>
  <c r="Z11" i="4" s="1"/>
  <c r="Z12" i="1"/>
  <c r="Z12" i="4" s="1"/>
  <c r="Z13" i="1"/>
  <c r="Z13" i="5" s="1"/>
  <c r="Z14" i="1"/>
  <c r="Z14" i="4" s="1"/>
  <c r="Z15" i="1"/>
  <c r="Z15" i="5" s="1"/>
  <c r="Z16" i="1"/>
  <c r="Z16" i="4" s="1"/>
  <c r="Z17" i="1"/>
  <c r="AI4" i="1"/>
  <c r="AI5" i="1"/>
  <c r="AI5" i="4" s="1"/>
  <c r="AI6" i="1"/>
  <c r="AI7" i="1"/>
  <c r="AI7" i="5" s="1"/>
  <c r="AI8" i="1"/>
  <c r="AI8" i="5" s="1"/>
  <c r="AI9" i="1"/>
  <c r="AI9" i="5" s="1"/>
  <c r="AI10" i="1"/>
  <c r="AI11" i="1"/>
  <c r="AI12" i="1"/>
  <c r="AI12" i="5" s="1"/>
  <c r="AI13" i="1"/>
  <c r="AI13" i="4" s="1"/>
  <c r="AI14" i="1"/>
  <c r="AI15" i="1"/>
  <c r="AI16" i="1"/>
  <c r="AI16" i="5" s="1"/>
  <c r="AI17" i="1"/>
  <c r="AI17" i="5" s="1"/>
  <c r="AR4" i="1"/>
  <c r="AR4" i="5" s="1"/>
  <c r="AR5" i="1"/>
  <c r="AR6" i="1"/>
  <c r="AR6" i="4" s="1"/>
  <c r="AR7" i="1"/>
  <c r="AR7" i="4" s="1"/>
  <c r="AR8" i="1"/>
  <c r="AR8" i="4" s="1"/>
  <c r="AR9" i="1"/>
  <c r="AR10" i="1"/>
  <c r="AR10" i="4" s="1"/>
  <c r="AR11" i="1"/>
  <c r="AR11" i="4" s="1"/>
  <c r="AR12" i="1"/>
  <c r="AR12" i="5" s="1"/>
  <c r="AR13" i="1"/>
  <c r="AR14" i="1"/>
  <c r="AR14" i="4" s="1"/>
  <c r="AR15" i="1"/>
  <c r="AR15" i="4" s="1"/>
  <c r="AR16" i="1"/>
  <c r="AR17" i="1"/>
  <c r="AR17" i="5" s="1"/>
  <c r="BA4" i="1"/>
  <c r="BA4" i="5" s="1"/>
  <c r="BA5" i="1"/>
  <c r="BA5" i="4" s="1"/>
  <c r="BA6" i="1"/>
  <c r="BA7" i="1"/>
  <c r="BA7" i="4" s="1"/>
  <c r="BA8" i="1"/>
  <c r="BA8" i="5" s="1"/>
  <c r="BA9" i="1"/>
  <c r="BA9" i="4" s="1"/>
  <c r="BA10" i="1"/>
  <c r="BA11" i="1"/>
  <c r="BA11" i="4" s="1"/>
  <c r="BA12" i="1"/>
  <c r="BA12" i="5" s="1"/>
  <c r="BA13" i="1"/>
  <c r="BA13" i="4" s="1"/>
  <c r="BA14" i="1"/>
  <c r="BA15" i="1"/>
  <c r="BA15" i="4" s="1"/>
  <c r="BA16" i="1"/>
  <c r="BA16" i="4" s="1"/>
  <c r="BA17" i="1"/>
  <c r="BJ4" i="1"/>
  <c r="BJ5" i="1"/>
  <c r="BJ5" i="4" s="1"/>
  <c r="BJ6" i="1"/>
  <c r="BJ7" i="1"/>
  <c r="BJ7" i="4" s="1"/>
  <c r="BJ8" i="1"/>
  <c r="BJ9" i="1"/>
  <c r="BJ9" i="4" s="1"/>
  <c r="BJ10" i="1"/>
  <c r="BJ11" i="1"/>
  <c r="BJ11" i="4" s="1"/>
  <c r="BJ12" i="1"/>
  <c r="BJ13" i="1"/>
  <c r="BJ13" i="4" s="1"/>
  <c r="BJ14" i="1"/>
  <c r="BJ15" i="1"/>
  <c r="BJ15" i="4" s="1"/>
  <c r="BJ16" i="1"/>
  <c r="BJ17" i="1"/>
  <c r="BJ17" i="4" s="1"/>
  <c r="BS4" i="1"/>
  <c r="BS5" i="1"/>
  <c r="BS5" i="4" s="1"/>
  <c r="BS6" i="1"/>
  <c r="BS6" i="5" s="1"/>
  <c r="BS7" i="1"/>
  <c r="BS8" i="1"/>
  <c r="BS9" i="1"/>
  <c r="BS9" i="4" s="1"/>
  <c r="BS10" i="1"/>
  <c r="BS10" i="5" s="1"/>
  <c r="BS11" i="1"/>
  <c r="BS11" i="4" s="1"/>
  <c r="BS12" i="1"/>
  <c r="BS13" i="1"/>
  <c r="BS13" i="4" s="1"/>
  <c r="BS14" i="1"/>
  <c r="BS14" i="5" s="1"/>
  <c r="BS15" i="1"/>
  <c r="BS15" i="5" s="1"/>
  <c r="BS16" i="1"/>
  <c r="BS17" i="1"/>
  <c r="BS17" i="4" s="1"/>
  <c r="CB4" i="1"/>
  <c r="CB5" i="1"/>
  <c r="CB5" i="5" s="1"/>
  <c r="CB6" i="1"/>
  <c r="CB7" i="1"/>
  <c r="CB7" i="4" s="1"/>
  <c r="CB8" i="1"/>
  <c r="CB8" i="5" s="1"/>
  <c r="CB9" i="1"/>
  <c r="CB9" i="5" s="1"/>
  <c r="CB10" i="1"/>
  <c r="CB11" i="1"/>
  <c r="CB11" i="4" s="1"/>
  <c r="CB12" i="1"/>
  <c r="CB12" i="5" s="1"/>
  <c r="CB13" i="1"/>
  <c r="CB13" i="5" s="1"/>
  <c r="CB14" i="1"/>
  <c r="CB15" i="1"/>
  <c r="CB16" i="1"/>
  <c r="CB17" i="1"/>
  <c r="CB17" i="5" s="1"/>
  <c r="CB21" i="1"/>
  <c r="CB21" i="4" s="1"/>
  <c r="CB22" i="1"/>
  <c r="CB22" i="4" s="1"/>
  <c r="CB23" i="1"/>
  <c r="CB23" i="4" s="1"/>
  <c r="CB24" i="1"/>
  <c r="CB24" i="5" s="1"/>
  <c r="CB25" i="1"/>
  <c r="CB25" i="4" s="1"/>
  <c r="CB26" i="1"/>
  <c r="CB26" i="5" s="1"/>
  <c r="CB27" i="1"/>
  <c r="CB27" i="4" s="1"/>
  <c r="CB28" i="1"/>
  <c r="CB28" i="5" s="1"/>
  <c r="CB29" i="1"/>
  <c r="CB29" i="4" s="1"/>
  <c r="CB30" i="1"/>
  <c r="CB30" i="4" s="1"/>
  <c r="CB31" i="1"/>
  <c r="CB31" i="4" s="1"/>
  <c r="CB32" i="1"/>
  <c r="CB32" i="4" s="1"/>
  <c r="CB33" i="1"/>
  <c r="CB33" i="5" s="1"/>
  <c r="CB34" i="1"/>
  <c r="BS21" i="1"/>
  <c r="BS21" i="4" s="1"/>
  <c r="BS22" i="1"/>
  <c r="BS22" i="4" s="1"/>
  <c r="BS23" i="1"/>
  <c r="BS24" i="1"/>
  <c r="BS24" i="4" s="1"/>
  <c r="BS25" i="1"/>
  <c r="BS26" i="1"/>
  <c r="BS26" i="4" s="1"/>
  <c r="BS27" i="1"/>
  <c r="BS28" i="1"/>
  <c r="BS28" i="5" s="1"/>
  <c r="BS29" i="1"/>
  <c r="BS29" i="4" s="1"/>
  <c r="BS30" i="1"/>
  <c r="BS30" i="4" s="1"/>
  <c r="BS31" i="1"/>
  <c r="BS32" i="1"/>
  <c r="BS32" i="4" s="1"/>
  <c r="BS33" i="1"/>
  <c r="BS33" i="5" s="1"/>
  <c r="BS34" i="1"/>
  <c r="CB38" i="1"/>
  <c r="CB39" i="1"/>
  <c r="CB39" i="5" s="1"/>
  <c r="CB40" i="1"/>
  <c r="CB40" i="4" s="1"/>
  <c r="CB41" i="1"/>
  <c r="CB41" i="5" s="1"/>
  <c r="CB42" i="1"/>
  <c r="CB43" i="1"/>
  <c r="CB43" i="5" s="1"/>
  <c r="CB44" i="1"/>
  <c r="CB44" i="4" s="1"/>
  <c r="CB45" i="1"/>
  <c r="CB45" i="4" s="1"/>
  <c r="CB46" i="1"/>
  <c r="CB47" i="1"/>
  <c r="CB47" i="5" s="1"/>
  <c r="CB48" i="1"/>
  <c r="CB48" i="4" s="1"/>
  <c r="CB49" i="1"/>
  <c r="CB49" i="4" s="1"/>
  <c r="CB50" i="1"/>
  <c r="CB51" i="1"/>
  <c r="BS38" i="1"/>
  <c r="BS38" i="4" s="1"/>
  <c r="BS39" i="1"/>
  <c r="BS39" i="4" s="1"/>
  <c r="BS40" i="1"/>
  <c r="BS40" i="4" s="1"/>
  <c r="BS41" i="1"/>
  <c r="BS41" i="5" s="1"/>
  <c r="BS42" i="1"/>
  <c r="BS42" i="4" s="1"/>
  <c r="BS43" i="1"/>
  <c r="BS43" i="4" s="1"/>
  <c r="BS44" i="1"/>
  <c r="BS44" i="5" s="1"/>
  <c r="BS45" i="1"/>
  <c r="BS46" i="1"/>
  <c r="BS46" i="4" s="1"/>
  <c r="BS47" i="1"/>
  <c r="BS47" i="4" s="1"/>
  <c r="BS48" i="1"/>
  <c r="BS49" i="1"/>
  <c r="BS49" i="4" s="1"/>
  <c r="BS50" i="1"/>
  <c r="BS50" i="4" s="1"/>
  <c r="BS51" i="1"/>
  <c r="BJ38" i="1"/>
  <c r="BJ39" i="1"/>
  <c r="BJ39" i="5" s="1"/>
  <c r="BJ40" i="1"/>
  <c r="BJ40" i="5" s="1"/>
  <c r="BJ41" i="1"/>
  <c r="BJ42" i="1"/>
  <c r="BJ42" i="4" s="1"/>
  <c r="BJ43" i="1"/>
  <c r="BJ43" i="5" s="1"/>
  <c r="BJ44" i="1"/>
  <c r="BJ44" i="5" s="1"/>
  <c r="BJ45" i="1"/>
  <c r="BJ46" i="1"/>
  <c r="BJ46" i="4" s="1"/>
  <c r="BJ47" i="1"/>
  <c r="BJ47" i="5" s="1"/>
  <c r="BJ48" i="1"/>
  <c r="BJ48" i="4" s="1"/>
  <c r="BJ49" i="1"/>
  <c r="BJ50" i="1"/>
  <c r="BJ51" i="1"/>
  <c r="BJ21" i="1"/>
  <c r="BJ21" i="4" s="1"/>
  <c r="BJ22" i="1"/>
  <c r="BJ23" i="1"/>
  <c r="BJ23" i="4" s="1"/>
  <c r="BJ24" i="1"/>
  <c r="BJ24" i="5" s="1"/>
  <c r="BJ25" i="1"/>
  <c r="BJ25" i="5" s="1"/>
  <c r="BJ26" i="1"/>
  <c r="BJ27" i="1"/>
  <c r="BJ27" i="4" s="1"/>
  <c r="BJ28" i="1"/>
  <c r="BJ28" i="5" s="1"/>
  <c r="BJ29" i="1"/>
  <c r="BJ29" i="5" s="1"/>
  <c r="BJ30" i="1"/>
  <c r="BJ31" i="1"/>
  <c r="BJ31" i="4" s="1"/>
  <c r="BJ32" i="1"/>
  <c r="BJ32" i="4" s="1"/>
  <c r="BJ33" i="1"/>
  <c r="BJ33" i="5" s="1"/>
  <c r="BJ34" i="1"/>
  <c r="BJ34" i="5" s="1"/>
  <c r="BA21" i="1"/>
  <c r="BA22" i="1"/>
  <c r="BA23" i="1"/>
  <c r="BA24" i="1"/>
  <c r="BA24" i="4" s="1"/>
  <c r="BA25" i="1"/>
  <c r="BA26" i="1"/>
  <c r="BA27" i="1"/>
  <c r="BA28" i="1"/>
  <c r="BA28" i="5" s="1"/>
  <c r="BA29" i="1"/>
  <c r="BA30" i="1"/>
  <c r="BA31" i="1"/>
  <c r="BA32" i="1"/>
  <c r="BA32" i="5" s="1"/>
  <c r="BA33" i="1"/>
  <c r="BA38" i="1"/>
  <c r="BA39" i="1"/>
  <c r="BA40" i="1"/>
  <c r="BA40" i="5" s="1"/>
  <c r="BA41" i="1"/>
  <c r="BA41" i="5" s="1"/>
  <c r="BA42" i="1"/>
  <c r="BA43" i="1"/>
  <c r="BA44" i="1"/>
  <c r="BA44" i="5" s="1"/>
  <c r="BA45" i="1"/>
  <c r="BA45" i="5" s="1"/>
  <c r="BA46" i="1"/>
  <c r="BA47" i="1"/>
  <c r="BA48" i="1"/>
  <c r="BA48" i="4" s="1"/>
  <c r="BA49" i="1"/>
  <c r="BA49" i="5" s="1"/>
  <c r="BA50" i="1"/>
  <c r="BA50" i="4" s="1"/>
  <c r="BA51" i="1"/>
  <c r="AR21" i="1"/>
  <c r="AR22" i="1"/>
  <c r="AR22" i="5" s="1"/>
  <c r="AR23" i="1"/>
  <c r="AR24" i="1"/>
  <c r="AR24" i="5" s="1"/>
  <c r="AR25" i="1"/>
  <c r="AR26" i="1"/>
  <c r="AR26" i="5" s="1"/>
  <c r="AR27" i="1"/>
  <c r="AR28" i="1"/>
  <c r="AR28" i="5" s="1"/>
  <c r="AR29" i="1"/>
  <c r="AR30" i="1"/>
  <c r="AR30" i="5" s="1"/>
  <c r="AR31" i="1"/>
  <c r="AR32" i="1"/>
  <c r="AR32" i="4" s="1"/>
  <c r="AR33" i="1"/>
  <c r="AR34" i="1"/>
  <c r="AR38" i="1"/>
  <c r="AR39" i="1"/>
  <c r="AR40" i="1"/>
  <c r="AR41" i="1"/>
  <c r="AR41" i="4" s="1"/>
  <c r="AR42" i="1"/>
  <c r="AR43" i="1"/>
  <c r="AR43" i="4" s="1"/>
  <c r="AR44" i="1"/>
  <c r="AR45" i="1"/>
  <c r="AR45" i="5" s="1"/>
  <c r="AR46" i="1"/>
  <c r="AR47" i="1"/>
  <c r="AR47" i="4" s="1"/>
  <c r="AR48" i="1"/>
  <c r="AR49" i="1"/>
  <c r="AR49" i="5" s="1"/>
  <c r="AR50" i="1"/>
  <c r="AR51" i="1"/>
  <c r="AI38" i="1"/>
  <c r="AI39" i="1"/>
  <c r="AI40" i="1"/>
  <c r="AI41" i="1"/>
  <c r="AI41" i="5" s="1"/>
  <c r="AI42" i="1"/>
  <c r="AI43" i="1"/>
  <c r="AI43" i="5" s="1"/>
  <c r="AI44" i="1"/>
  <c r="AI45" i="1"/>
  <c r="AI45" i="5" s="1"/>
  <c r="AI46" i="1"/>
  <c r="AI47" i="1"/>
  <c r="AI47" i="5" s="1"/>
  <c r="AI48" i="1"/>
  <c r="AI49" i="1"/>
  <c r="AI49" i="5" s="1"/>
  <c r="AI50" i="1"/>
  <c r="AI51" i="1"/>
  <c r="AI24" i="5"/>
  <c r="AI27" i="1"/>
  <c r="AI28" i="1"/>
  <c r="AI28" i="5" s="1"/>
  <c r="AI29" i="1"/>
  <c r="AI30" i="1"/>
  <c r="AI30" i="4" s="1"/>
  <c r="AI31" i="1"/>
  <c r="AI32" i="1"/>
  <c r="AI32" i="4" s="1"/>
  <c r="AI33" i="1"/>
  <c r="AI33" i="5" s="1"/>
  <c r="AI34" i="1"/>
  <c r="AI34" i="5" s="1"/>
  <c r="Z22" i="5"/>
  <c r="Z26" i="5"/>
  <c r="Z27" i="1"/>
  <c r="Z28" i="1"/>
  <c r="Z28" i="4" s="1"/>
  <c r="Z29" i="1"/>
  <c r="Z30" i="1"/>
  <c r="Z30" i="5" s="1"/>
  <c r="Z31" i="1"/>
  <c r="Z32" i="1"/>
  <c r="Z32" i="5" s="1"/>
  <c r="Z33" i="1"/>
  <c r="Z33" i="5" s="1"/>
  <c r="Z34" i="1"/>
  <c r="Z44" i="1"/>
  <c r="Z45" i="1"/>
  <c r="Z45" i="4" s="1"/>
  <c r="Z46" i="1"/>
  <c r="Z47" i="1"/>
  <c r="Z47" i="4" s="1"/>
  <c r="Z48" i="1"/>
  <c r="Z49" i="1"/>
  <c r="Z49" i="5" s="1"/>
  <c r="Z50" i="1"/>
  <c r="Z50" i="4" s="1"/>
  <c r="Z51" i="1"/>
  <c r="Q21" i="1"/>
  <c r="Q21" i="4" s="1"/>
  <c r="Q22" i="1"/>
  <c r="Q23" i="1"/>
  <c r="Q24" i="1"/>
  <c r="Q24" i="5" s="1"/>
  <c r="Q25" i="1"/>
  <c r="Q25" i="4" s="1"/>
  <c r="Q26" i="1"/>
  <c r="Q27" i="1"/>
  <c r="Q28" i="1"/>
  <c r="Q28" i="5" s="1"/>
  <c r="Q29" i="1"/>
  <c r="Q29" i="4" s="1"/>
  <c r="Q30" i="1"/>
  <c r="Q31" i="1"/>
  <c r="Q32" i="1"/>
  <c r="Q32" i="5" s="1"/>
  <c r="Q33" i="1"/>
  <c r="Q34" i="1"/>
  <c r="Q38" i="1"/>
  <c r="Q38" i="5" s="1"/>
  <c r="Q39" i="1"/>
  <c r="Q40" i="1"/>
  <c r="Q40" i="5" s="1"/>
  <c r="Q41" i="1"/>
  <c r="Q42" i="1"/>
  <c r="Q42" i="5" s="1"/>
  <c r="Q43" i="1"/>
  <c r="Q43" i="5" s="1"/>
  <c r="Q44" i="1"/>
  <c r="Q44" i="5" s="1"/>
  <c r="Q45" i="1"/>
  <c r="Q46" i="1"/>
  <c r="Q46" i="5" s="1"/>
  <c r="Q47" i="1"/>
  <c r="Q47" i="5" s="1"/>
  <c r="Q48" i="1"/>
  <c r="Q48" i="5" s="1"/>
  <c r="Q49" i="1"/>
  <c r="Q50" i="1"/>
  <c r="Q50" i="4" s="1"/>
  <c r="Q51" i="1"/>
  <c r="H21" i="1"/>
  <c r="H22" i="1"/>
  <c r="H22" i="5" s="1"/>
  <c r="H23" i="1"/>
  <c r="H23" i="4" s="1"/>
  <c r="H24" i="1"/>
  <c r="H25" i="1"/>
  <c r="H25" i="5" s="1"/>
  <c r="H26" i="1"/>
  <c r="H26" i="5" s="1"/>
  <c r="H27" i="1"/>
  <c r="H27" i="4" s="1"/>
  <c r="H28" i="1"/>
  <c r="H29" i="1"/>
  <c r="H29" i="5" s="1"/>
  <c r="H30" i="1"/>
  <c r="H30" i="5" s="1"/>
  <c r="H31" i="1"/>
  <c r="H31" i="5" s="1"/>
  <c r="H32" i="1"/>
  <c r="H33" i="1"/>
  <c r="H34" i="1"/>
  <c r="H38" i="1"/>
  <c r="H38" i="5" s="1"/>
  <c r="H39" i="1"/>
  <c r="H39" i="5" s="1"/>
  <c r="H40" i="1"/>
  <c r="H40" i="4" s="1"/>
  <c r="H41" i="1"/>
  <c r="H42" i="1"/>
  <c r="H42" i="4" s="1"/>
  <c r="H43" i="1"/>
  <c r="H43" i="5" s="1"/>
  <c r="H44" i="1"/>
  <c r="H44" i="4" s="1"/>
  <c r="H45" i="1"/>
  <c r="H46" i="1"/>
  <c r="H46" i="5" s="1"/>
  <c r="H47" i="1"/>
  <c r="H47" i="5" s="1"/>
  <c r="H48" i="1"/>
  <c r="H48" i="4" s="1"/>
  <c r="H49" i="1"/>
  <c r="H50" i="1"/>
  <c r="H51" i="1"/>
  <c r="H51" i="5" s="1"/>
  <c r="H54" i="4"/>
  <c r="AH4" i="1"/>
  <c r="AH4" i="4" s="1"/>
  <c r="AH5" i="1"/>
  <c r="AH5" i="4" s="1"/>
  <c r="AH6" i="1"/>
  <c r="AH6" i="4" s="1"/>
  <c r="AH7" i="1"/>
  <c r="AH8" i="1"/>
  <c r="AH8" i="5" s="1"/>
  <c r="AH9" i="1"/>
  <c r="AH9" i="5" s="1"/>
  <c r="AH10" i="1"/>
  <c r="AH10" i="5" s="1"/>
  <c r="AH11" i="1"/>
  <c r="AH12" i="1"/>
  <c r="AH12" i="4" s="1"/>
  <c r="AH13" i="1"/>
  <c r="AH14" i="1"/>
  <c r="AH14" i="5" s="1"/>
  <c r="AH15" i="1"/>
  <c r="AH16" i="1"/>
  <c r="AH16" i="5" s="1"/>
  <c r="AH17" i="1"/>
  <c r="AQ4" i="1"/>
  <c r="AQ4" i="4" s="1"/>
  <c r="AQ5" i="1"/>
  <c r="AQ6" i="1"/>
  <c r="AQ6" i="4" s="1"/>
  <c r="AQ7" i="1"/>
  <c r="AQ8" i="1"/>
  <c r="AQ8" i="5" s="1"/>
  <c r="AQ9" i="1"/>
  <c r="AQ10" i="1"/>
  <c r="AQ10" i="4" s="1"/>
  <c r="AQ11" i="1"/>
  <c r="AQ12" i="1"/>
  <c r="AQ12" i="4" s="1"/>
  <c r="AQ13" i="1"/>
  <c r="AQ14" i="1"/>
  <c r="AQ14" i="4" s="1"/>
  <c r="AQ15" i="1"/>
  <c r="AQ16" i="1"/>
  <c r="AQ16" i="5" s="1"/>
  <c r="AQ17" i="1"/>
  <c r="AZ12" i="1"/>
  <c r="AZ13" i="1"/>
  <c r="AZ13" i="4" s="1"/>
  <c r="AZ14" i="1"/>
  <c r="AZ14" i="5" s="1"/>
  <c r="BI4" i="1"/>
  <c r="BI5" i="1"/>
  <c r="BI6" i="1"/>
  <c r="BI6" i="5" s="1"/>
  <c r="BI7" i="1"/>
  <c r="BI7" i="5" s="1"/>
  <c r="BI8" i="1"/>
  <c r="BI9" i="1"/>
  <c r="BI9" i="5" s="1"/>
  <c r="BI10" i="1"/>
  <c r="BI10" i="5" s="1"/>
  <c r="BI11" i="1"/>
  <c r="BI11" i="5" s="1"/>
  <c r="BI12" i="1"/>
  <c r="BI13" i="1"/>
  <c r="BI13" i="5" s="1"/>
  <c r="BI14" i="1"/>
  <c r="BI14" i="5" s="1"/>
  <c r="BI15" i="1"/>
  <c r="BI15" i="5" s="1"/>
  <c r="BI16" i="1"/>
  <c r="BI17" i="1"/>
  <c r="BI17" i="4" s="1"/>
  <c r="BR4" i="1"/>
  <c r="BR4" i="5" s="1"/>
  <c r="BR5" i="1"/>
  <c r="BR6" i="1"/>
  <c r="BR6" i="5" s="1"/>
  <c r="BR7" i="1"/>
  <c r="BR8" i="1"/>
  <c r="BR8" i="5" s="1"/>
  <c r="BR9" i="1"/>
  <c r="BR10" i="1"/>
  <c r="BR10" i="4" s="1"/>
  <c r="BR11" i="1"/>
  <c r="BR12" i="1"/>
  <c r="BR12" i="5" s="1"/>
  <c r="BR13" i="1"/>
  <c r="BR14" i="1"/>
  <c r="BR14" i="5" s="1"/>
  <c r="BR15" i="1"/>
  <c r="BR16" i="1"/>
  <c r="BR16" i="5" s="1"/>
  <c r="BR17" i="1"/>
  <c r="BR17" i="5" s="1"/>
  <c r="BR20" i="4"/>
  <c r="CA4" i="1"/>
  <c r="CA4" i="4" s="1"/>
  <c r="CA5" i="1"/>
  <c r="CA5" i="5" s="1"/>
  <c r="CA6" i="1"/>
  <c r="CA7" i="1"/>
  <c r="CA7" i="5" s="1"/>
  <c r="CA8" i="1"/>
  <c r="CA8" i="4" s="1"/>
  <c r="CA9" i="1"/>
  <c r="CA9" i="5" s="1"/>
  <c r="CA10" i="1"/>
  <c r="CA11" i="1"/>
  <c r="CA11" i="5" s="1"/>
  <c r="CA12" i="1"/>
  <c r="CA12" i="4" s="1"/>
  <c r="CA13" i="1"/>
  <c r="CA13" i="5" s="1"/>
  <c r="CA14" i="1"/>
  <c r="CA15" i="1"/>
  <c r="CA15" i="5" s="1"/>
  <c r="CA16" i="1"/>
  <c r="CA16" i="5" s="1"/>
  <c r="CA17" i="1"/>
  <c r="CA21" i="1"/>
  <c r="CA21" i="5" s="1"/>
  <c r="CA22" i="1"/>
  <c r="CA23" i="1"/>
  <c r="CA23" i="5" s="1"/>
  <c r="CA24" i="1"/>
  <c r="CA24" i="5" s="1"/>
  <c r="CA25" i="1"/>
  <c r="CA25" i="5" s="1"/>
  <c r="CA26" i="1"/>
  <c r="CA26" i="5" s="1"/>
  <c r="CA27" i="1"/>
  <c r="CA27" i="5" s="1"/>
  <c r="CA28" i="1"/>
  <c r="CA28" i="4" s="1"/>
  <c r="CA29" i="1"/>
  <c r="CA29" i="5" s="1"/>
  <c r="CA30" i="1"/>
  <c r="CA30" i="5" s="1"/>
  <c r="CA31" i="1"/>
  <c r="CA31" i="5" s="1"/>
  <c r="CA32" i="1"/>
  <c r="CA32" i="4" s="1"/>
  <c r="CA33" i="1"/>
  <c r="CA33" i="5" s="1"/>
  <c r="CA34" i="1"/>
  <c r="CA34" i="5" s="1"/>
  <c r="BR21" i="1"/>
  <c r="BR22" i="1"/>
  <c r="BR22" i="5" s="1"/>
  <c r="BR23" i="1"/>
  <c r="BR23" i="4" s="1"/>
  <c r="BR24" i="1"/>
  <c r="BR25" i="1"/>
  <c r="BR26" i="1"/>
  <c r="BR26" i="5" s="1"/>
  <c r="BR27" i="1"/>
  <c r="BR27" i="4" s="1"/>
  <c r="BR28" i="1"/>
  <c r="BR28" i="4" s="1"/>
  <c r="BR29" i="1"/>
  <c r="BR30" i="1"/>
  <c r="BR30" i="5" s="1"/>
  <c r="BR31" i="1"/>
  <c r="BR31" i="4" s="1"/>
  <c r="BR32" i="1"/>
  <c r="BR32" i="5" s="1"/>
  <c r="BR33" i="1"/>
  <c r="BR34" i="1"/>
  <c r="BI21" i="1"/>
  <c r="BI21" i="4" s="1"/>
  <c r="BI22" i="1"/>
  <c r="BI23" i="1"/>
  <c r="BI24" i="1"/>
  <c r="BI24" i="4" s="1"/>
  <c r="BI25" i="1"/>
  <c r="BI25" i="5" s="1"/>
  <c r="BI26" i="1"/>
  <c r="BI27" i="1"/>
  <c r="BI28" i="1"/>
  <c r="BI28" i="4" s="1"/>
  <c r="BI29" i="1"/>
  <c r="BI29" i="5" s="1"/>
  <c r="BI30" i="1"/>
  <c r="BI31" i="1"/>
  <c r="BI32" i="1"/>
  <c r="BI32" i="4" s="1"/>
  <c r="BI33" i="1"/>
  <c r="BI33" i="4" s="1"/>
  <c r="BI34" i="1"/>
  <c r="BI34" i="5" s="1"/>
  <c r="AZ29" i="1"/>
  <c r="AZ30" i="1"/>
  <c r="AZ30" i="5" s="1"/>
  <c r="AZ31" i="1"/>
  <c r="AQ32" i="1"/>
  <c r="AQ33" i="1"/>
  <c r="AQ34" i="1"/>
  <c r="AH28" i="1"/>
  <c r="AH29" i="1"/>
  <c r="AH29" i="5" s="1"/>
  <c r="AH30" i="1"/>
  <c r="AH31" i="1"/>
  <c r="AH31" i="5" s="1"/>
  <c r="AH32" i="1"/>
  <c r="AH33" i="1"/>
  <c r="AH33" i="5" s="1"/>
  <c r="AH34" i="1"/>
  <c r="Y27" i="1"/>
  <c r="Y27" i="4" s="1"/>
  <c r="Y28" i="1"/>
  <c r="Y29" i="1"/>
  <c r="Y29" i="4" s="1"/>
  <c r="Y30" i="1"/>
  <c r="Y31" i="1"/>
  <c r="Y31" i="4" s="1"/>
  <c r="Y32" i="1"/>
  <c r="Y32" i="5" s="1"/>
  <c r="Y33" i="1"/>
  <c r="Y34" i="1"/>
  <c r="Y34" i="5" s="1"/>
  <c r="Y37" i="4"/>
  <c r="Y45" i="1"/>
  <c r="Y46" i="1"/>
  <c r="Y46" i="4" s="1"/>
  <c r="Y47" i="1"/>
  <c r="Y48" i="1"/>
  <c r="Y48" i="4" s="1"/>
  <c r="Y49" i="1"/>
  <c r="Y49" i="5" s="1"/>
  <c r="Y50" i="1"/>
  <c r="Y51" i="1"/>
  <c r="AH38" i="1"/>
  <c r="AH38" i="4" s="1"/>
  <c r="AH39" i="1"/>
  <c r="AH40" i="1"/>
  <c r="AH40" i="4" s="1"/>
  <c r="AH41" i="1"/>
  <c r="AH42" i="1"/>
  <c r="AH42" i="4" s="1"/>
  <c r="AH43" i="1"/>
  <c r="AH44" i="1"/>
  <c r="AH44" i="4" s="1"/>
  <c r="AH45" i="1"/>
  <c r="AH46" i="1"/>
  <c r="AH46" i="4" s="1"/>
  <c r="AH47" i="1"/>
  <c r="AH48" i="1"/>
  <c r="AH48" i="4" s="1"/>
  <c r="AH49" i="1"/>
  <c r="AH50" i="1"/>
  <c r="AH50" i="5" s="1"/>
  <c r="AH51" i="1"/>
  <c r="AQ38" i="1"/>
  <c r="AQ39" i="1"/>
  <c r="AQ39" i="5" s="1"/>
  <c r="AQ40" i="1"/>
  <c r="AQ41" i="1"/>
  <c r="AQ41" i="5" s="1"/>
  <c r="AQ42" i="1"/>
  <c r="AQ42" i="5" s="1"/>
  <c r="AQ43" i="1"/>
  <c r="AQ43" i="5" s="1"/>
  <c r="AQ44" i="1"/>
  <c r="AQ45" i="1"/>
  <c r="AQ45" i="5" s="1"/>
  <c r="AQ46" i="1"/>
  <c r="AQ46" i="5" s="1"/>
  <c r="AQ47" i="1"/>
  <c r="AQ47" i="5" s="1"/>
  <c r="AQ48" i="1"/>
  <c r="AQ49" i="1"/>
  <c r="AQ49" i="4" s="1"/>
  <c r="AQ50" i="1"/>
  <c r="AQ51" i="1"/>
  <c r="AQ51" i="5" s="1"/>
  <c r="AZ38" i="1"/>
  <c r="AZ39" i="1"/>
  <c r="AZ39" i="5" s="1"/>
  <c r="AZ40" i="1"/>
  <c r="AZ40" i="5" s="1"/>
  <c r="AZ41" i="1"/>
  <c r="AZ55" i="4" s="1"/>
  <c r="AZ42" i="1"/>
  <c r="AZ43" i="1"/>
  <c r="AZ43" i="5" s="1"/>
  <c r="AZ44" i="1"/>
  <c r="AZ44" i="5" s="1"/>
  <c r="AZ45" i="1"/>
  <c r="AZ45" i="5" s="1"/>
  <c r="AZ46" i="1"/>
  <c r="AZ47" i="1"/>
  <c r="AZ47" i="5" s="1"/>
  <c r="AZ48" i="1"/>
  <c r="AZ48" i="5" s="1"/>
  <c r="AZ49" i="1"/>
  <c r="AZ49" i="5" s="1"/>
  <c r="AZ50" i="1"/>
  <c r="AZ51" i="1"/>
  <c r="BI38" i="1"/>
  <c r="BI39" i="1"/>
  <c r="BI39" i="4" s="1"/>
  <c r="BI40" i="1"/>
  <c r="BI40" i="5" s="1"/>
  <c r="BI41" i="1"/>
  <c r="BI41" i="5" s="1"/>
  <c r="BI42" i="1"/>
  <c r="BI43" i="1"/>
  <c r="BI43" i="5" s="1"/>
  <c r="BI44" i="1"/>
  <c r="BI44" i="5" s="1"/>
  <c r="BI45" i="1"/>
  <c r="BI45" i="5" s="1"/>
  <c r="BI46" i="1"/>
  <c r="BI47" i="1"/>
  <c r="BI47" i="4" s="1"/>
  <c r="BI48" i="1"/>
  <c r="BI48" i="5" s="1"/>
  <c r="BI49" i="1"/>
  <c r="BI49" i="5" s="1"/>
  <c r="BI50" i="1"/>
  <c r="BI51" i="1"/>
  <c r="BR42" i="1"/>
  <c r="BR43" i="1"/>
  <c r="BR43" i="5" s="1"/>
  <c r="BR44" i="1"/>
  <c r="BR45" i="1"/>
  <c r="BR45" i="4" s="1"/>
  <c r="BR46" i="1"/>
  <c r="BR46" i="5" s="1"/>
  <c r="BR47" i="1"/>
  <c r="BR47" i="4" s="1"/>
  <c r="BR48" i="1"/>
  <c r="BR49" i="1"/>
  <c r="BR49" i="4" s="1"/>
  <c r="BR50" i="1"/>
  <c r="BR51" i="1"/>
  <c r="BR51" i="5" s="1"/>
  <c r="CA38" i="1"/>
  <c r="CA39" i="1"/>
  <c r="CA39" i="5" s="1"/>
  <c r="CA40" i="1"/>
  <c r="CA41" i="1"/>
  <c r="CA41" i="4" s="1"/>
  <c r="CA42" i="1"/>
  <c r="CA43" i="1"/>
  <c r="CA44" i="1"/>
  <c r="CA45" i="1"/>
  <c r="CA45" i="4" s="1"/>
  <c r="CA46" i="1"/>
  <c r="CA47" i="1"/>
  <c r="CA47" i="4" s="1"/>
  <c r="CA48" i="1"/>
  <c r="CA49" i="1"/>
  <c r="CA49" i="5" s="1"/>
  <c r="CA50" i="1"/>
  <c r="CA50" i="5" s="1"/>
  <c r="CA51" i="1"/>
  <c r="AG4" i="1"/>
  <c r="AG5" i="1"/>
  <c r="AG6" i="1"/>
  <c r="AG6" i="5" s="1"/>
  <c r="AG7" i="1"/>
  <c r="AG8" i="1"/>
  <c r="AG8" i="5" s="1"/>
  <c r="AG9" i="1"/>
  <c r="AG9" i="4" s="1"/>
  <c r="AG10" i="1"/>
  <c r="AG10" i="4" s="1"/>
  <c r="AG11" i="1"/>
  <c r="AG12" i="1"/>
  <c r="AG12" i="4" s="1"/>
  <c r="AG13" i="1"/>
  <c r="AG14" i="1"/>
  <c r="AG15" i="1"/>
  <c r="AG17" i="1"/>
  <c r="AG17" i="4" s="1"/>
  <c r="AG18" i="1"/>
  <c r="AP4" i="1"/>
  <c r="AP5" i="1"/>
  <c r="AP6" i="1"/>
  <c r="AP6" i="4" s="1"/>
  <c r="AP7" i="1"/>
  <c r="AP8" i="1"/>
  <c r="AP8" i="4" s="1"/>
  <c r="AP9" i="1"/>
  <c r="AP10" i="1"/>
  <c r="AP10" i="4" s="1"/>
  <c r="AP11" i="1"/>
  <c r="AP12" i="1"/>
  <c r="AP12" i="4" s="1"/>
  <c r="AP13" i="1"/>
  <c r="AP14" i="1"/>
  <c r="AP14" i="4" s="1"/>
  <c r="AP15" i="1"/>
  <c r="AP16" i="1"/>
  <c r="AP16" i="5" s="1"/>
  <c r="AP17" i="1"/>
  <c r="AP18" i="1"/>
  <c r="AY4" i="1"/>
  <c r="AY4" i="4" s="1"/>
  <c r="AY6" i="1"/>
  <c r="AY7" i="1"/>
  <c r="AY7" i="4" s="1"/>
  <c r="AY12" i="1"/>
  <c r="AY13" i="1"/>
  <c r="AY13" i="4" s="1"/>
  <c r="AY14" i="1"/>
  <c r="AY20" i="4"/>
  <c r="BH4" i="1"/>
  <c r="BH20" i="4" s="1"/>
  <c r="BH5" i="1"/>
  <c r="BH6" i="1"/>
  <c r="BH6" i="5" s="1"/>
  <c r="BH7" i="1"/>
  <c r="BH7" i="5" s="1"/>
  <c r="BH8" i="1"/>
  <c r="BH8" i="4" s="1"/>
  <c r="BH9" i="1"/>
  <c r="BH10" i="1"/>
  <c r="BH10" i="5" s="1"/>
  <c r="BH11" i="1"/>
  <c r="BH11" i="4" s="1"/>
  <c r="BH12" i="1"/>
  <c r="BH12" i="4" s="1"/>
  <c r="BH13" i="1"/>
  <c r="BH14" i="1"/>
  <c r="BH14" i="5" s="1"/>
  <c r="BH15" i="1"/>
  <c r="BH15" i="4" s="1"/>
  <c r="BH16" i="1"/>
  <c r="BH16" i="4" s="1"/>
  <c r="BH17" i="1"/>
  <c r="BH18" i="1"/>
  <c r="BQ4" i="1"/>
  <c r="BQ5" i="1"/>
  <c r="BQ5" i="5" s="1"/>
  <c r="BQ6" i="1"/>
  <c r="BQ6" i="4" s="1"/>
  <c r="BQ7" i="1"/>
  <c r="BQ8" i="1"/>
  <c r="BQ8" i="5" s="1"/>
  <c r="BQ9" i="1"/>
  <c r="BQ10" i="1"/>
  <c r="BQ10" i="5" s="1"/>
  <c r="BQ11" i="1"/>
  <c r="BQ12" i="1"/>
  <c r="BQ12" i="4" s="1"/>
  <c r="BQ13" i="1"/>
  <c r="BQ13" i="5" s="1"/>
  <c r="BQ14" i="1"/>
  <c r="BQ14" i="5" s="1"/>
  <c r="BQ15" i="1"/>
  <c r="BQ16" i="1"/>
  <c r="BQ16" i="4" s="1"/>
  <c r="BQ17" i="1"/>
  <c r="BQ17" i="4" s="1"/>
  <c r="BQ18" i="1"/>
  <c r="BZ4" i="1"/>
  <c r="BZ5" i="1"/>
  <c r="BZ5" i="5" s="1"/>
  <c r="BZ6" i="1"/>
  <c r="BZ6" i="4" s="1"/>
  <c r="BZ7" i="1"/>
  <c r="BZ7" i="4" s="1"/>
  <c r="BZ8" i="1"/>
  <c r="BZ9" i="1"/>
  <c r="BZ10" i="1"/>
  <c r="BZ11" i="1"/>
  <c r="BZ11" i="5" s="1"/>
  <c r="BZ12" i="1"/>
  <c r="BZ13" i="1"/>
  <c r="BZ13" i="5" s="1"/>
  <c r="BZ14" i="1"/>
  <c r="BZ14" i="4" s="1"/>
  <c r="BZ15" i="1"/>
  <c r="BZ15" i="4" s="1"/>
  <c r="BZ16" i="1"/>
  <c r="BZ17" i="1"/>
  <c r="BZ17" i="4" s="1"/>
  <c r="BZ18" i="1"/>
  <c r="BZ20" i="4"/>
  <c r="BZ21" i="1"/>
  <c r="BZ21" i="5" s="1"/>
  <c r="BZ22" i="1"/>
  <c r="BZ22" i="4" s="1"/>
  <c r="BZ23" i="1"/>
  <c r="BZ24" i="1"/>
  <c r="BZ24" i="4" s="1"/>
  <c r="BZ25" i="1"/>
  <c r="BZ25" i="4" s="1"/>
  <c r="BZ26" i="1"/>
  <c r="BZ26" i="5" s="1"/>
  <c r="BZ27" i="1"/>
  <c r="BZ27" i="5" s="1"/>
  <c r="BZ28" i="1"/>
  <c r="BZ28" i="5" s="1"/>
  <c r="BZ29" i="1"/>
  <c r="BZ29" i="4" s="1"/>
  <c r="BZ30" i="1"/>
  <c r="BZ30" i="5" s="1"/>
  <c r="BZ31" i="1"/>
  <c r="BZ31" i="4" s="1"/>
  <c r="BZ32" i="1"/>
  <c r="BZ32" i="5" s="1"/>
  <c r="BZ33" i="1"/>
  <c r="BZ34" i="1"/>
  <c r="BZ34" i="5" s="1"/>
  <c r="BZ35" i="1"/>
  <c r="BQ21" i="1"/>
  <c r="BQ22" i="1"/>
  <c r="BQ23" i="1"/>
  <c r="BQ23" i="4" s="1"/>
  <c r="BQ24" i="1"/>
  <c r="BQ24" i="5" s="1"/>
  <c r="BQ25" i="1"/>
  <c r="BQ25" i="5" s="1"/>
  <c r="BQ26" i="1"/>
  <c r="BQ26" i="5" s="1"/>
  <c r="BQ27" i="1"/>
  <c r="BQ27" i="5" s="1"/>
  <c r="BQ28" i="1"/>
  <c r="BQ28" i="5" s="1"/>
  <c r="BQ29" i="1"/>
  <c r="BQ29" i="5" s="1"/>
  <c r="BQ30" i="1"/>
  <c r="BQ30" i="5" s="1"/>
  <c r="BQ31" i="1"/>
  <c r="BQ31" i="4" s="1"/>
  <c r="BQ32" i="1"/>
  <c r="BQ32" i="4" s="1"/>
  <c r="BQ33" i="1"/>
  <c r="BQ34" i="1"/>
  <c r="BQ35" i="1"/>
  <c r="BH21" i="1"/>
  <c r="BH21" i="5" s="1"/>
  <c r="BH22" i="1"/>
  <c r="BH23" i="1"/>
  <c r="BH24" i="1"/>
  <c r="BH24" i="5" s="1"/>
  <c r="BH25" i="1"/>
  <c r="BH25" i="4" s="1"/>
  <c r="BH26" i="1"/>
  <c r="BH27" i="1"/>
  <c r="BH28" i="1"/>
  <c r="BH28" i="5" s="1"/>
  <c r="BH29" i="1"/>
  <c r="BH29" i="4" s="1"/>
  <c r="BH30" i="1"/>
  <c r="BH31" i="1"/>
  <c r="BH32" i="1"/>
  <c r="BH32" i="5" s="1"/>
  <c r="BH33" i="1"/>
  <c r="BH33" i="5" s="1"/>
  <c r="BH34" i="1"/>
  <c r="BH35" i="1"/>
  <c r="AY21" i="1"/>
  <c r="AY25" i="1"/>
  <c r="AY25" i="4" s="1"/>
  <c r="AY29" i="1"/>
  <c r="AY30" i="1"/>
  <c r="AY31" i="1"/>
  <c r="AP28" i="1"/>
  <c r="AP28" i="4" s="1"/>
  <c r="AP29" i="1"/>
  <c r="AP30" i="1"/>
  <c r="AP31" i="1"/>
  <c r="AP32" i="1"/>
  <c r="AP33" i="1"/>
  <c r="AP34" i="1"/>
  <c r="AP34" i="5" s="1"/>
  <c r="AP35" i="1"/>
  <c r="AG22" i="5"/>
  <c r="AG26" i="5"/>
  <c r="AG28" i="1"/>
  <c r="AG29" i="1"/>
  <c r="AG30" i="1"/>
  <c r="AG30" i="4" s="1"/>
  <c r="AG31" i="1"/>
  <c r="AG32" i="1"/>
  <c r="AG33" i="1"/>
  <c r="AG34" i="1"/>
  <c r="X23" i="4"/>
  <c r="X24" i="4"/>
  <c r="X27" i="1"/>
  <c r="X28" i="1"/>
  <c r="X29" i="1"/>
  <c r="X30" i="1"/>
  <c r="X30" i="4" s="1"/>
  <c r="X31" i="1"/>
  <c r="X31" i="4" s="1"/>
  <c r="X32" i="1"/>
  <c r="X32" i="4" s="1"/>
  <c r="X33" i="1"/>
  <c r="X34" i="1"/>
  <c r="X34" i="5" s="1"/>
  <c r="X35" i="1"/>
  <c r="F38" i="1"/>
  <c r="F39" i="1"/>
  <c r="F40" i="1"/>
  <c r="F40" i="5" s="1"/>
  <c r="F41" i="1"/>
  <c r="F42" i="1"/>
  <c r="F42" i="4" s="1"/>
  <c r="F43" i="1"/>
  <c r="F44" i="1"/>
  <c r="F45" i="1"/>
  <c r="F45" i="4" s="1"/>
  <c r="F46" i="1"/>
  <c r="F46" i="5" s="1"/>
  <c r="F47" i="1"/>
  <c r="F48" i="1"/>
  <c r="F48" i="5" s="1"/>
  <c r="F49" i="1"/>
  <c r="F50" i="1"/>
  <c r="F50" i="4" s="1"/>
  <c r="F51" i="1"/>
  <c r="X45" i="1"/>
  <c r="X46" i="1"/>
  <c r="X47" i="1"/>
  <c r="X47" i="5" s="1"/>
  <c r="X48" i="1"/>
  <c r="X49" i="1"/>
  <c r="X50" i="1"/>
  <c r="X50" i="5" s="1"/>
  <c r="X51" i="1"/>
  <c r="AG38" i="1"/>
  <c r="AG39" i="1"/>
  <c r="AG39" i="4" s="1"/>
  <c r="AG40" i="1"/>
  <c r="AG40" i="4" s="1"/>
  <c r="AG41" i="1"/>
  <c r="AG42" i="1"/>
  <c r="AG43" i="1"/>
  <c r="AG43" i="4" s="1"/>
  <c r="AG44" i="1"/>
  <c r="AG44" i="5" s="1"/>
  <c r="AG45" i="1"/>
  <c r="AG46" i="1"/>
  <c r="AG46" i="5" s="1"/>
  <c r="AG47" i="1"/>
  <c r="AG48" i="1"/>
  <c r="AG48" i="5" s="1"/>
  <c r="AG49" i="1"/>
  <c r="AG50" i="1"/>
  <c r="AG51" i="1"/>
  <c r="AG52" i="1"/>
  <c r="AP38" i="1"/>
  <c r="AP38" i="5" s="1"/>
  <c r="AP39" i="1"/>
  <c r="AP40" i="1"/>
  <c r="AP41" i="1"/>
  <c r="AP42" i="1"/>
  <c r="AP42" i="4" s="1"/>
  <c r="AP43" i="1"/>
  <c r="AP43" i="5" s="1"/>
  <c r="AP44" i="1"/>
  <c r="AP44" i="5" s="1"/>
  <c r="AP45" i="1"/>
  <c r="AP46" i="1"/>
  <c r="AP46" i="4" s="1"/>
  <c r="AP47" i="1"/>
  <c r="AP48" i="1"/>
  <c r="AP48" i="5" s="1"/>
  <c r="AP49" i="1"/>
  <c r="AP50" i="1"/>
  <c r="AP51" i="1"/>
  <c r="AP52" i="1"/>
  <c r="AY38" i="1"/>
  <c r="AY39" i="1"/>
  <c r="AY39" i="4" s="1"/>
  <c r="AY40" i="1"/>
  <c r="AY40" i="5" s="1"/>
  <c r="AY41" i="1"/>
  <c r="AY42" i="1"/>
  <c r="AY43" i="1"/>
  <c r="AY43" i="4" s="1"/>
  <c r="AY44" i="1"/>
  <c r="AY44" i="5" s="1"/>
  <c r="AY45" i="1"/>
  <c r="AY45" i="5" s="1"/>
  <c r="AY46" i="1"/>
  <c r="AY46" i="5" s="1"/>
  <c r="AY47" i="1"/>
  <c r="AY47" i="4" s="1"/>
  <c r="AY48" i="1"/>
  <c r="AY48" i="4" s="1"/>
  <c r="AY49" i="1"/>
  <c r="AY49" i="4" s="1"/>
  <c r="AY50" i="1"/>
  <c r="AY50" i="4" s="1"/>
  <c r="AY51" i="1"/>
  <c r="AY52" i="1"/>
  <c r="BH38" i="1"/>
  <c r="BH39" i="1"/>
  <c r="BH39" i="4" s="1"/>
  <c r="BH40" i="1"/>
  <c r="BH41" i="1"/>
  <c r="BH41" i="4" s="1"/>
  <c r="BH42" i="1"/>
  <c r="BH42" i="5" s="1"/>
  <c r="BH43" i="1"/>
  <c r="BH43" i="5" s="1"/>
  <c r="BH44" i="1"/>
  <c r="BH45" i="1"/>
  <c r="BH45" i="4" s="1"/>
  <c r="BH46" i="1"/>
  <c r="BH46" i="4" s="1"/>
  <c r="BH47" i="1"/>
  <c r="BH47" i="4" s="1"/>
  <c r="BH48" i="1"/>
  <c r="BH49" i="1"/>
  <c r="BH49" i="5" s="1"/>
  <c r="BH50" i="1"/>
  <c r="BH51" i="1"/>
  <c r="BH52" i="1"/>
  <c r="BQ42" i="1"/>
  <c r="BQ43" i="1"/>
  <c r="BQ44" i="1"/>
  <c r="BQ44" i="4" s="1"/>
  <c r="BQ45" i="1"/>
  <c r="BQ45" i="5" s="1"/>
  <c r="BQ46" i="1"/>
  <c r="BQ47" i="1"/>
  <c r="BQ47" i="4" s="1"/>
  <c r="BQ48" i="1"/>
  <c r="BQ48" i="4" s="1"/>
  <c r="BQ49" i="1"/>
  <c r="BQ49" i="5" s="1"/>
  <c r="BQ50" i="1"/>
  <c r="BQ50" i="4" s="1"/>
  <c r="BQ51" i="1"/>
  <c r="BQ51" i="5" s="1"/>
  <c r="BQ52" i="1"/>
  <c r="BZ38" i="1"/>
  <c r="BZ39" i="1"/>
  <c r="BZ39" i="4" s="1"/>
  <c r="BZ40" i="1"/>
  <c r="BZ41" i="1"/>
  <c r="BZ41" i="5" s="1"/>
  <c r="BZ42" i="1"/>
  <c r="BZ42" i="5" s="1"/>
  <c r="BZ43" i="1"/>
  <c r="BZ44" i="1"/>
  <c r="BZ45" i="1"/>
  <c r="BZ45" i="5" s="1"/>
  <c r="BZ46" i="1"/>
  <c r="BZ46" i="5" s="1"/>
  <c r="BZ47" i="1"/>
  <c r="BZ47" i="4" s="1"/>
  <c r="BZ48" i="1"/>
  <c r="BZ49" i="1"/>
  <c r="BZ49" i="5" s="1"/>
  <c r="BZ50" i="1"/>
  <c r="BZ50" i="4" s="1"/>
  <c r="BZ51" i="1"/>
  <c r="BZ52" i="1"/>
  <c r="G38" i="1"/>
  <c r="G39" i="1"/>
  <c r="G39" i="5" s="1"/>
  <c r="G40" i="1"/>
  <c r="G41" i="1"/>
  <c r="G41" i="4" s="1"/>
  <c r="G42" i="1"/>
  <c r="G42" i="5" s="1"/>
  <c r="G43" i="1"/>
  <c r="G43" i="5" s="1"/>
  <c r="G44" i="1"/>
  <c r="G45" i="1"/>
  <c r="G45" i="5" s="1"/>
  <c r="G46" i="1"/>
  <c r="G46" i="5" s="1"/>
  <c r="G47" i="1"/>
  <c r="G47" i="5" s="1"/>
  <c r="G48" i="1"/>
  <c r="G49" i="1"/>
  <c r="G49" i="4" s="1"/>
  <c r="G50" i="1"/>
  <c r="G50" i="4" s="1"/>
  <c r="G51" i="1"/>
  <c r="CA17" i="4"/>
  <c r="BY17" i="4"/>
  <c r="BR17" i="4"/>
  <c r="BP17" i="4"/>
  <c r="BG17" i="4"/>
  <c r="AZ17" i="4"/>
  <c r="BA17" i="4"/>
  <c r="AX17" i="4"/>
  <c r="AQ17" i="4"/>
  <c r="AR17" i="4"/>
  <c r="AO17" i="4"/>
  <c r="AH17" i="4"/>
  <c r="AI17" i="4"/>
  <c r="AF17" i="4"/>
  <c r="Z17" i="4"/>
  <c r="W17" i="4"/>
  <c r="Q17" i="4"/>
  <c r="N17" i="4"/>
  <c r="H17" i="4"/>
  <c r="E17" i="4"/>
  <c r="CB51" i="5"/>
  <c r="BY51" i="5"/>
  <c r="BS51" i="5"/>
  <c r="BP51" i="5"/>
  <c r="BG51" i="5"/>
  <c r="AZ51" i="5"/>
  <c r="BA51" i="5"/>
  <c r="AX51" i="5"/>
  <c r="AO51" i="5"/>
  <c r="AH51" i="5"/>
  <c r="AF51" i="5"/>
  <c r="Y51" i="5"/>
  <c r="Z51" i="5"/>
  <c r="W51" i="5"/>
  <c r="N51" i="5"/>
  <c r="E51" i="5"/>
  <c r="CB34" i="5"/>
  <c r="BY34" i="5"/>
  <c r="BR34" i="5"/>
  <c r="BP34" i="5"/>
  <c r="BG34" i="5"/>
  <c r="BA34" i="5"/>
  <c r="AX34" i="5"/>
  <c r="AQ34" i="5"/>
  <c r="AO34" i="5"/>
  <c r="AH34" i="5"/>
  <c r="AF34" i="5"/>
  <c r="Z34" i="5"/>
  <c r="W34" i="5"/>
  <c r="Q34" i="5"/>
  <c r="N34" i="5"/>
  <c r="E34" i="5"/>
  <c r="CA17" i="5"/>
  <c r="BY17" i="5"/>
  <c r="BP17" i="5"/>
  <c r="BG17" i="5"/>
  <c r="AZ17" i="5"/>
  <c r="BA17" i="5"/>
  <c r="AX17" i="5"/>
  <c r="AQ17" i="5"/>
  <c r="AO17" i="5"/>
  <c r="AH17" i="5"/>
  <c r="AF17" i="5"/>
  <c r="Z17" i="5"/>
  <c r="N17" i="5"/>
  <c r="H17" i="5"/>
  <c r="E17" i="5"/>
  <c r="U4" i="4"/>
  <c r="V4" i="4"/>
  <c r="W4" i="4"/>
  <c r="AD4" i="4"/>
  <c r="AE4" i="4"/>
  <c r="AF4" i="4"/>
  <c r="AG4" i="4"/>
  <c r="U5" i="4"/>
  <c r="V5" i="4"/>
  <c r="W5" i="4"/>
  <c r="Z5" i="4"/>
  <c r="AD5" i="4"/>
  <c r="AE5" i="4"/>
  <c r="AF5" i="4"/>
  <c r="AG5" i="4"/>
  <c r="U6" i="4"/>
  <c r="V6" i="4"/>
  <c r="W6" i="4"/>
  <c r="AD6" i="4"/>
  <c r="AE6" i="4"/>
  <c r="AF6" i="4"/>
  <c r="AG6" i="4"/>
  <c r="U7" i="4"/>
  <c r="V7" i="4"/>
  <c r="W7" i="4"/>
  <c r="AD7" i="4"/>
  <c r="AE7" i="4"/>
  <c r="AF7" i="4"/>
  <c r="AG7" i="4"/>
  <c r="AH7" i="4"/>
  <c r="U8" i="4"/>
  <c r="V8" i="4"/>
  <c r="W8" i="4"/>
  <c r="AD8" i="4"/>
  <c r="AE8" i="4"/>
  <c r="AF8" i="4"/>
  <c r="AH8" i="4"/>
  <c r="U9" i="4"/>
  <c r="V9" i="4"/>
  <c r="W9" i="4"/>
  <c r="AD9" i="4"/>
  <c r="AE9" i="4"/>
  <c r="AF9" i="4"/>
  <c r="U10" i="4"/>
  <c r="V10" i="4"/>
  <c r="W10" i="4"/>
  <c r="AD10" i="4"/>
  <c r="AE10" i="4"/>
  <c r="AF10" i="4"/>
  <c r="U11" i="4"/>
  <c r="V11" i="4"/>
  <c r="W11" i="4"/>
  <c r="AD11" i="4"/>
  <c r="AE11" i="4"/>
  <c r="AF11" i="4"/>
  <c r="AG11" i="4"/>
  <c r="AH11" i="4"/>
  <c r="W50" i="5"/>
  <c r="AY17" i="4"/>
  <c r="BY50" i="4"/>
  <c r="BX50" i="4"/>
  <c r="BW50" i="4"/>
  <c r="BY49" i="4"/>
  <c r="BX49" i="4"/>
  <c r="BW49" i="4"/>
  <c r="BY48" i="4"/>
  <c r="BX48" i="4"/>
  <c r="BW48" i="4"/>
  <c r="BY47" i="4"/>
  <c r="BX47" i="4"/>
  <c r="BW47" i="4"/>
  <c r="BY46" i="4"/>
  <c r="BX46" i="4"/>
  <c r="BW46" i="4"/>
  <c r="BY45" i="4"/>
  <c r="BX45" i="4"/>
  <c r="BW45" i="4"/>
  <c r="BY44" i="4"/>
  <c r="BX44" i="4"/>
  <c r="BW44" i="4"/>
  <c r="BY43" i="4"/>
  <c r="BX43" i="4"/>
  <c r="BW43" i="4"/>
  <c r="BY42" i="4"/>
  <c r="BX42" i="4"/>
  <c r="BW42" i="4"/>
  <c r="BY41" i="4"/>
  <c r="BX41" i="4"/>
  <c r="BW41" i="4"/>
  <c r="BY40" i="4"/>
  <c r="BX40" i="4"/>
  <c r="BW40" i="4"/>
  <c r="BY39" i="4"/>
  <c r="BX39" i="4"/>
  <c r="BW39" i="4"/>
  <c r="BY38" i="4"/>
  <c r="BX38" i="4"/>
  <c r="BW38" i="4"/>
  <c r="BY33" i="4"/>
  <c r="BX33" i="4"/>
  <c r="BW33" i="4"/>
  <c r="BY32" i="4"/>
  <c r="BX32" i="4"/>
  <c r="BW32" i="4"/>
  <c r="BY31" i="4"/>
  <c r="BX31" i="4"/>
  <c r="BW31" i="4"/>
  <c r="BY30" i="4"/>
  <c r="BX30" i="4"/>
  <c r="BW30" i="4"/>
  <c r="BY29" i="4"/>
  <c r="BX29" i="4"/>
  <c r="BW29" i="4"/>
  <c r="BY28" i="4"/>
  <c r="BX28" i="4"/>
  <c r="BW28" i="4"/>
  <c r="BY27" i="4"/>
  <c r="BX27" i="4"/>
  <c r="BW27" i="4"/>
  <c r="BY26" i="4"/>
  <c r="BX26" i="4"/>
  <c r="BW26" i="4"/>
  <c r="BY25" i="4"/>
  <c r="BX25" i="4"/>
  <c r="BW25" i="4"/>
  <c r="BY24" i="4"/>
  <c r="BX24" i="4"/>
  <c r="BW24" i="4"/>
  <c r="BY23" i="4"/>
  <c r="BX23" i="4"/>
  <c r="BW23" i="4"/>
  <c r="BY22" i="4"/>
  <c r="BX22" i="4"/>
  <c r="BW22" i="4"/>
  <c r="BY21" i="4"/>
  <c r="BX21" i="4"/>
  <c r="BW21" i="4"/>
  <c r="BX17" i="4"/>
  <c r="BW17" i="4"/>
  <c r="BY16" i="4"/>
  <c r="BX16" i="4"/>
  <c r="BW16" i="4"/>
  <c r="BY15" i="4"/>
  <c r="BX15" i="4"/>
  <c r="BW15" i="4"/>
  <c r="BY14" i="4"/>
  <c r="BX14" i="4"/>
  <c r="BW14" i="4"/>
  <c r="BY13" i="4"/>
  <c r="BX13" i="4"/>
  <c r="BW13" i="4"/>
  <c r="BY12" i="4"/>
  <c r="BX12" i="4"/>
  <c r="BW12" i="4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P50" i="4"/>
  <c r="BO50" i="4"/>
  <c r="BN50" i="4"/>
  <c r="BP49" i="4"/>
  <c r="BO49" i="4"/>
  <c r="BN49" i="4"/>
  <c r="BP48" i="4"/>
  <c r="BO48" i="4"/>
  <c r="BN48" i="4"/>
  <c r="BP47" i="4"/>
  <c r="BO47" i="4"/>
  <c r="BN47" i="4"/>
  <c r="BP46" i="4"/>
  <c r="BO46" i="4"/>
  <c r="BN46" i="4"/>
  <c r="BP45" i="4"/>
  <c r="BO45" i="4"/>
  <c r="BN45" i="4"/>
  <c r="BP44" i="4"/>
  <c r="BO44" i="4"/>
  <c r="BN44" i="4"/>
  <c r="BP43" i="4"/>
  <c r="BO43" i="4"/>
  <c r="BN43" i="4"/>
  <c r="BP42" i="4"/>
  <c r="BO42" i="4"/>
  <c r="BN42" i="4"/>
  <c r="BP41" i="4"/>
  <c r="BO41" i="4"/>
  <c r="BN41" i="4"/>
  <c r="BP40" i="4"/>
  <c r="BO40" i="4"/>
  <c r="BN40" i="4"/>
  <c r="BP39" i="4"/>
  <c r="BO39" i="4"/>
  <c r="BN39" i="4"/>
  <c r="BP38" i="4"/>
  <c r="BO38" i="4"/>
  <c r="BN38" i="4"/>
  <c r="BP33" i="4"/>
  <c r="BO33" i="4"/>
  <c r="BN33" i="4"/>
  <c r="BP32" i="4"/>
  <c r="BO32" i="4"/>
  <c r="BN32" i="4"/>
  <c r="BP31" i="4"/>
  <c r="BO31" i="4"/>
  <c r="BN31" i="4"/>
  <c r="BP30" i="4"/>
  <c r="BO30" i="4"/>
  <c r="BN30" i="4"/>
  <c r="BP29" i="4"/>
  <c r="BO29" i="4"/>
  <c r="BN29" i="4"/>
  <c r="BP28" i="4"/>
  <c r="BO28" i="4"/>
  <c r="BN28" i="4"/>
  <c r="BP27" i="4"/>
  <c r="BO27" i="4"/>
  <c r="BN27" i="4"/>
  <c r="BP26" i="4"/>
  <c r="BO26" i="4"/>
  <c r="BN26" i="4"/>
  <c r="BP25" i="4"/>
  <c r="BO25" i="4"/>
  <c r="BN25" i="4"/>
  <c r="BP24" i="4"/>
  <c r="BO24" i="4"/>
  <c r="BN24" i="4"/>
  <c r="BP23" i="4"/>
  <c r="BO23" i="4"/>
  <c r="BN23" i="4"/>
  <c r="BP22" i="4"/>
  <c r="BO22" i="4"/>
  <c r="BN22" i="4"/>
  <c r="BP21" i="4"/>
  <c r="BO21" i="4"/>
  <c r="BN21" i="4"/>
  <c r="BO17" i="4"/>
  <c r="BN17" i="4"/>
  <c r="BP16" i="4"/>
  <c r="BO16" i="4"/>
  <c r="BN16" i="4"/>
  <c r="BP15" i="4"/>
  <c r="BO15" i="4"/>
  <c r="BN15" i="4"/>
  <c r="BP14" i="4"/>
  <c r="BO14" i="4"/>
  <c r="BN14" i="4"/>
  <c r="BP13" i="4"/>
  <c r="BO13" i="4"/>
  <c r="BN13" i="4"/>
  <c r="BP12" i="4"/>
  <c r="BO12" i="4"/>
  <c r="BN12" i="4"/>
  <c r="BP11" i="4"/>
  <c r="BO11" i="4"/>
  <c r="BN11" i="4"/>
  <c r="BP10" i="4"/>
  <c r="BO10" i="4"/>
  <c r="BN10" i="4"/>
  <c r="BP9" i="4"/>
  <c r="BO9" i="4"/>
  <c r="BN9" i="4"/>
  <c r="BP8" i="4"/>
  <c r="BO8" i="4"/>
  <c r="BN8" i="4"/>
  <c r="BP7" i="4"/>
  <c r="BO7" i="4"/>
  <c r="BN7" i="4"/>
  <c r="BP6" i="4"/>
  <c r="BO6" i="4"/>
  <c r="BN6" i="4"/>
  <c r="BP5" i="4"/>
  <c r="BO5" i="4"/>
  <c r="BN5" i="4"/>
  <c r="BP4" i="4"/>
  <c r="BO4" i="4"/>
  <c r="BN4" i="4"/>
  <c r="BG50" i="4"/>
  <c r="BF50" i="4"/>
  <c r="BE50" i="4"/>
  <c r="BG49" i="4"/>
  <c r="BF49" i="4"/>
  <c r="BE49" i="4"/>
  <c r="BG48" i="4"/>
  <c r="BF48" i="4"/>
  <c r="BE48" i="4"/>
  <c r="BG47" i="4"/>
  <c r="BF47" i="4"/>
  <c r="BE47" i="4"/>
  <c r="BG46" i="4"/>
  <c r="BF46" i="4"/>
  <c r="BE46" i="4"/>
  <c r="BG45" i="4"/>
  <c r="BF45" i="4"/>
  <c r="BE45" i="4"/>
  <c r="BG44" i="4"/>
  <c r="BF44" i="4"/>
  <c r="BE44" i="4"/>
  <c r="BG43" i="4"/>
  <c r="BF43" i="4"/>
  <c r="BE43" i="4"/>
  <c r="BG42" i="4"/>
  <c r="BF42" i="4"/>
  <c r="BE42" i="4"/>
  <c r="BG41" i="4"/>
  <c r="BF41" i="4"/>
  <c r="BE41" i="4"/>
  <c r="BG40" i="4"/>
  <c r="BF40" i="4"/>
  <c r="BE40" i="4"/>
  <c r="BG39" i="4"/>
  <c r="BF39" i="4"/>
  <c r="BE39" i="4"/>
  <c r="BG38" i="4"/>
  <c r="BF38" i="4"/>
  <c r="BE38" i="4"/>
  <c r="BG33" i="4"/>
  <c r="BF33" i="4"/>
  <c r="BE33" i="4"/>
  <c r="BG32" i="4"/>
  <c r="BF32" i="4"/>
  <c r="BE32" i="4"/>
  <c r="BG31" i="4"/>
  <c r="BF31" i="4"/>
  <c r="BE31" i="4"/>
  <c r="BG30" i="4"/>
  <c r="BF30" i="4"/>
  <c r="BE30" i="4"/>
  <c r="BG29" i="4"/>
  <c r="BF29" i="4"/>
  <c r="BE29" i="4"/>
  <c r="BG28" i="4"/>
  <c r="BF28" i="4"/>
  <c r="BE28" i="4"/>
  <c r="BG27" i="4"/>
  <c r="BF27" i="4"/>
  <c r="BE27" i="4"/>
  <c r="BG26" i="4"/>
  <c r="BF26" i="4"/>
  <c r="BE26" i="4"/>
  <c r="BG25" i="4"/>
  <c r="BF25" i="4"/>
  <c r="BE25" i="4"/>
  <c r="BG24" i="4"/>
  <c r="BF24" i="4"/>
  <c r="BE24" i="4"/>
  <c r="BG23" i="4"/>
  <c r="BF23" i="4"/>
  <c r="BE23" i="4"/>
  <c r="BG22" i="4"/>
  <c r="BF22" i="4"/>
  <c r="BE22" i="4"/>
  <c r="BG21" i="4"/>
  <c r="BF21" i="4"/>
  <c r="BE21" i="4"/>
  <c r="BF17" i="4"/>
  <c r="BE17" i="4"/>
  <c r="BG16" i="4"/>
  <c r="BF16" i="4"/>
  <c r="BE16" i="4"/>
  <c r="BG15" i="4"/>
  <c r="BF15" i="4"/>
  <c r="BE15" i="4"/>
  <c r="BG14" i="4"/>
  <c r="BF14" i="4"/>
  <c r="BE14" i="4"/>
  <c r="BG13" i="4"/>
  <c r="BF13" i="4"/>
  <c r="BE13" i="4"/>
  <c r="BG12" i="4"/>
  <c r="BF12" i="4"/>
  <c r="BE12" i="4"/>
  <c r="BG11" i="4"/>
  <c r="BF11" i="4"/>
  <c r="BE11" i="4"/>
  <c r="BG10" i="4"/>
  <c r="BF10" i="4"/>
  <c r="BE10" i="4"/>
  <c r="BG9" i="4"/>
  <c r="BF9" i="4"/>
  <c r="BE9" i="4"/>
  <c r="BG8" i="4"/>
  <c r="BF8" i="4"/>
  <c r="BE8" i="4"/>
  <c r="BG7" i="4"/>
  <c r="BF7" i="4"/>
  <c r="BE7" i="4"/>
  <c r="BG6" i="4"/>
  <c r="BF6" i="4"/>
  <c r="BE6" i="4"/>
  <c r="BG5" i="4"/>
  <c r="BF5" i="4"/>
  <c r="BE5" i="4"/>
  <c r="BG4" i="4"/>
  <c r="BF4" i="4"/>
  <c r="BE4" i="4"/>
  <c r="AW17" i="4"/>
  <c r="AV17" i="4"/>
  <c r="AX16" i="4"/>
  <c r="AW16" i="4"/>
  <c r="AV16" i="4"/>
  <c r="AX15" i="4"/>
  <c r="AW15" i="4"/>
  <c r="AV15" i="4"/>
  <c r="AX14" i="4"/>
  <c r="AW14" i="4"/>
  <c r="AV14" i="4"/>
  <c r="AX13" i="4"/>
  <c r="AW13" i="4"/>
  <c r="AV13" i="4"/>
  <c r="AX12" i="4"/>
  <c r="AW12" i="4"/>
  <c r="AV12" i="4"/>
  <c r="AX11" i="4"/>
  <c r="AW11" i="4"/>
  <c r="AV11" i="4"/>
  <c r="AX10" i="4"/>
  <c r="AW10" i="4"/>
  <c r="AV10" i="4"/>
  <c r="AX9" i="4"/>
  <c r="AW9" i="4"/>
  <c r="AV9" i="4"/>
  <c r="AX8" i="4"/>
  <c r="AW8" i="4"/>
  <c r="AV8" i="4"/>
  <c r="AX7" i="4"/>
  <c r="AW7" i="4"/>
  <c r="AV7" i="4"/>
  <c r="AX6" i="4"/>
  <c r="AW6" i="4"/>
  <c r="AV6" i="4"/>
  <c r="AX5" i="4"/>
  <c r="AW5" i="4"/>
  <c r="AV5" i="4"/>
  <c r="AX4" i="4"/>
  <c r="AW4" i="4"/>
  <c r="AV4" i="4"/>
  <c r="AX33" i="4"/>
  <c r="AW33" i="4"/>
  <c r="AV33" i="4"/>
  <c r="AX32" i="4"/>
  <c r="AW32" i="4"/>
  <c r="AV32" i="4"/>
  <c r="AX31" i="4"/>
  <c r="AW31" i="4"/>
  <c r="AV31" i="4"/>
  <c r="AX30" i="4"/>
  <c r="AW30" i="4"/>
  <c r="AV30" i="4"/>
  <c r="AX29" i="4"/>
  <c r="AW29" i="4"/>
  <c r="AV29" i="4"/>
  <c r="AX28" i="4"/>
  <c r="AW28" i="4"/>
  <c r="AV28" i="4"/>
  <c r="AX27" i="4"/>
  <c r="AW27" i="4"/>
  <c r="AV27" i="4"/>
  <c r="AX26" i="4"/>
  <c r="AW26" i="4"/>
  <c r="AV26" i="4"/>
  <c r="AX25" i="4"/>
  <c r="AW25" i="4"/>
  <c r="AV25" i="4"/>
  <c r="AX24" i="4"/>
  <c r="AW24" i="4"/>
  <c r="AV24" i="4"/>
  <c r="AX23" i="4"/>
  <c r="AW23" i="4"/>
  <c r="AV23" i="4"/>
  <c r="AX22" i="4"/>
  <c r="AW22" i="4"/>
  <c r="AV22" i="4"/>
  <c r="AX21" i="4"/>
  <c r="AW21" i="4"/>
  <c r="AV21" i="4"/>
  <c r="AX50" i="4"/>
  <c r="AW50" i="4"/>
  <c r="AV50" i="4"/>
  <c r="AX49" i="4"/>
  <c r="AW49" i="4"/>
  <c r="AV49" i="4"/>
  <c r="AX48" i="4"/>
  <c r="AW48" i="4"/>
  <c r="AV48" i="4"/>
  <c r="AX47" i="4"/>
  <c r="AW47" i="4"/>
  <c r="AV47" i="4"/>
  <c r="AX46" i="4"/>
  <c r="AW46" i="4"/>
  <c r="AV46" i="4"/>
  <c r="AX45" i="4"/>
  <c r="AW45" i="4"/>
  <c r="AV45" i="4"/>
  <c r="AX44" i="4"/>
  <c r="AW44" i="4"/>
  <c r="AV44" i="4"/>
  <c r="AX43" i="4"/>
  <c r="AW43" i="4"/>
  <c r="AV43" i="4"/>
  <c r="AX42" i="4"/>
  <c r="AW42" i="4"/>
  <c r="AV42" i="4"/>
  <c r="AX41" i="4"/>
  <c r="AW41" i="4"/>
  <c r="AV41" i="4"/>
  <c r="AX40" i="4"/>
  <c r="AW40" i="4"/>
  <c r="AV40" i="4"/>
  <c r="AX39" i="4"/>
  <c r="AW39" i="4"/>
  <c r="AV39" i="4"/>
  <c r="AX38" i="4"/>
  <c r="AW38" i="4"/>
  <c r="AV38" i="4"/>
  <c r="AO50" i="4"/>
  <c r="AN50" i="4"/>
  <c r="AM50" i="4"/>
  <c r="AO49" i="4"/>
  <c r="AN49" i="4"/>
  <c r="AM49" i="4"/>
  <c r="AO48" i="4"/>
  <c r="AN48" i="4"/>
  <c r="AM48" i="4"/>
  <c r="AO47" i="4"/>
  <c r="AN47" i="4"/>
  <c r="AM47" i="4"/>
  <c r="AO46" i="4"/>
  <c r="AN46" i="4"/>
  <c r="AM46" i="4"/>
  <c r="AO45" i="4"/>
  <c r="AN45" i="4"/>
  <c r="AM45" i="4"/>
  <c r="AO44" i="4"/>
  <c r="AN44" i="4"/>
  <c r="AM44" i="4"/>
  <c r="AO43" i="4"/>
  <c r="AN43" i="4"/>
  <c r="AM43" i="4"/>
  <c r="AO42" i="4"/>
  <c r="AN42" i="4"/>
  <c r="AM42" i="4"/>
  <c r="AO41" i="4"/>
  <c r="AN41" i="4"/>
  <c r="AM41" i="4"/>
  <c r="AO40" i="4"/>
  <c r="AN40" i="4"/>
  <c r="AM40" i="4"/>
  <c r="AO39" i="4"/>
  <c r="AN39" i="4"/>
  <c r="AM39" i="4"/>
  <c r="AO38" i="4"/>
  <c r="AN38" i="4"/>
  <c r="AM38" i="4"/>
  <c r="AO33" i="4"/>
  <c r="AN33" i="4"/>
  <c r="AM33" i="4"/>
  <c r="AO32" i="4"/>
  <c r="AN32" i="4"/>
  <c r="AM32" i="4"/>
  <c r="AO31" i="4"/>
  <c r="AN31" i="4"/>
  <c r="AM31" i="4"/>
  <c r="AO30" i="4"/>
  <c r="AN30" i="4"/>
  <c r="AM30" i="4"/>
  <c r="AO29" i="4"/>
  <c r="AN29" i="4"/>
  <c r="AM29" i="4"/>
  <c r="AO28" i="4"/>
  <c r="AN28" i="4"/>
  <c r="AM28" i="4"/>
  <c r="AO27" i="4"/>
  <c r="AN27" i="4"/>
  <c r="AM27" i="4"/>
  <c r="AO26" i="4"/>
  <c r="AN26" i="4"/>
  <c r="AM26" i="4"/>
  <c r="AO25" i="4"/>
  <c r="AN25" i="4"/>
  <c r="AM25" i="4"/>
  <c r="AO24" i="4"/>
  <c r="AN24" i="4"/>
  <c r="AM24" i="4"/>
  <c r="AO23" i="4"/>
  <c r="AN23" i="4"/>
  <c r="AM23" i="4"/>
  <c r="AO22" i="4"/>
  <c r="AN22" i="4"/>
  <c r="AM22" i="4"/>
  <c r="AO21" i="4"/>
  <c r="AN21" i="4"/>
  <c r="AM21" i="4"/>
  <c r="AN17" i="4"/>
  <c r="AM17" i="4"/>
  <c r="AO16" i="4"/>
  <c r="AN16" i="4"/>
  <c r="AM16" i="4"/>
  <c r="AO15" i="4"/>
  <c r="AN15" i="4"/>
  <c r="AM15" i="4"/>
  <c r="AO14" i="4"/>
  <c r="AN14" i="4"/>
  <c r="AM14" i="4"/>
  <c r="AO13" i="4"/>
  <c r="AN13" i="4"/>
  <c r="AM13" i="4"/>
  <c r="AO12" i="4"/>
  <c r="AN12" i="4"/>
  <c r="AM12" i="4"/>
  <c r="AO11" i="4"/>
  <c r="AN11" i="4"/>
  <c r="AM11" i="4"/>
  <c r="AO10" i="4"/>
  <c r="AN10" i="4"/>
  <c r="AM10" i="4"/>
  <c r="AO9" i="4"/>
  <c r="AN9" i="4"/>
  <c r="AM9" i="4"/>
  <c r="AO8" i="4"/>
  <c r="AN8" i="4"/>
  <c r="AM8" i="4"/>
  <c r="AO7" i="4"/>
  <c r="AN7" i="4"/>
  <c r="AM7" i="4"/>
  <c r="AO6" i="4"/>
  <c r="AN6" i="4"/>
  <c r="AM6" i="4"/>
  <c r="AO5" i="4"/>
  <c r="AN5" i="4"/>
  <c r="AM5" i="4"/>
  <c r="AO4" i="4"/>
  <c r="AN4" i="4"/>
  <c r="AM4" i="4"/>
  <c r="AF50" i="4"/>
  <c r="AE50" i="4"/>
  <c r="AD50" i="4"/>
  <c r="AF49" i="4"/>
  <c r="AE49" i="4"/>
  <c r="AD49" i="4"/>
  <c r="AF48" i="4"/>
  <c r="AE48" i="4"/>
  <c r="AD48" i="4"/>
  <c r="AF47" i="4"/>
  <c r="AE47" i="4"/>
  <c r="AD47" i="4"/>
  <c r="AF46" i="4"/>
  <c r="AE46" i="4"/>
  <c r="AD46" i="4"/>
  <c r="AF45" i="4"/>
  <c r="AE45" i="4"/>
  <c r="AD45" i="4"/>
  <c r="AF44" i="4"/>
  <c r="AE44" i="4"/>
  <c r="AD44" i="4"/>
  <c r="AF43" i="4"/>
  <c r="AE43" i="4"/>
  <c r="AD43" i="4"/>
  <c r="AF42" i="4"/>
  <c r="AE42" i="4"/>
  <c r="AD42" i="4"/>
  <c r="AF41" i="4"/>
  <c r="AE41" i="4"/>
  <c r="AD41" i="4"/>
  <c r="AF40" i="4"/>
  <c r="AE40" i="4"/>
  <c r="AD40" i="4"/>
  <c r="AF39" i="4"/>
  <c r="AE39" i="4"/>
  <c r="AD39" i="4"/>
  <c r="AF38" i="4"/>
  <c r="AE38" i="4"/>
  <c r="AD38" i="4"/>
  <c r="AF33" i="4"/>
  <c r="AE33" i="4"/>
  <c r="AD33" i="4"/>
  <c r="AF32" i="4"/>
  <c r="AE32" i="4"/>
  <c r="AD32" i="4"/>
  <c r="AF31" i="4"/>
  <c r="AE31" i="4"/>
  <c r="AD31" i="4"/>
  <c r="AF30" i="4"/>
  <c r="AE30" i="4"/>
  <c r="AD30" i="4"/>
  <c r="AF29" i="4"/>
  <c r="AE29" i="4"/>
  <c r="AD29" i="4"/>
  <c r="AF28" i="4"/>
  <c r="AE28" i="4"/>
  <c r="AD28" i="4"/>
  <c r="AF27" i="4"/>
  <c r="AE27" i="4"/>
  <c r="AD27" i="4"/>
  <c r="AF26" i="4"/>
  <c r="AE26" i="4"/>
  <c r="AD26" i="4"/>
  <c r="AF25" i="4"/>
  <c r="AE25" i="4"/>
  <c r="AD25" i="4"/>
  <c r="AF24" i="4"/>
  <c r="AE24" i="4"/>
  <c r="AD24" i="4"/>
  <c r="AF23" i="4"/>
  <c r="AE23" i="4"/>
  <c r="AD23" i="4"/>
  <c r="AF22" i="4"/>
  <c r="AE22" i="4"/>
  <c r="AD22" i="4"/>
  <c r="AF21" i="4"/>
  <c r="AE21" i="4"/>
  <c r="AD21" i="4"/>
  <c r="AE17" i="4"/>
  <c r="AD17" i="4"/>
  <c r="AF16" i="4"/>
  <c r="AE16" i="4"/>
  <c r="AD16" i="4"/>
  <c r="AF15" i="4"/>
  <c r="AE15" i="4"/>
  <c r="AD15" i="4"/>
  <c r="AF14" i="4"/>
  <c r="AE14" i="4"/>
  <c r="AD14" i="4"/>
  <c r="AF13" i="4"/>
  <c r="AE13" i="4"/>
  <c r="AD13" i="4"/>
  <c r="AF12" i="4"/>
  <c r="AE12" i="4"/>
  <c r="AD12" i="4"/>
  <c r="W50" i="4"/>
  <c r="V50" i="4"/>
  <c r="U50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W43" i="4"/>
  <c r="V43" i="4"/>
  <c r="U43" i="4"/>
  <c r="W42" i="4"/>
  <c r="V42" i="4"/>
  <c r="U42" i="4"/>
  <c r="W41" i="4"/>
  <c r="V41" i="4"/>
  <c r="U41" i="4"/>
  <c r="W40" i="4"/>
  <c r="V40" i="4"/>
  <c r="U40" i="4"/>
  <c r="W39" i="4"/>
  <c r="V39" i="4"/>
  <c r="U39" i="4"/>
  <c r="W38" i="4"/>
  <c r="V38" i="4"/>
  <c r="U38" i="4"/>
  <c r="W33" i="4"/>
  <c r="V33" i="4"/>
  <c r="U33" i="4"/>
  <c r="W32" i="4"/>
  <c r="V32" i="4"/>
  <c r="U32" i="4"/>
  <c r="W31" i="4"/>
  <c r="V31" i="4"/>
  <c r="U31" i="4"/>
  <c r="W30" i="4"/>
  <c r="V30" i="4"/>
  <c r="U30" i="4"/>
  <c r="W29" i="4"/>
  <c r="V29" i="4"/>
  <c r="U29" i="4"/>
  <c r="W28" i="4"/>
  <c r="V28" i="4"/>
  <c r="U28" i="4"/>
  <c r="W27" i="4"/>
  <c r="V27" i="4"/>
  <c r="U27" i="4"/>
  <c r="W26" i="4"/>
  <c r="V26" i="4"/>
  <c r="U26" i="4"/>
  <c r="W25" i="4"/>
  <c r="V25" i="4"/>
  <c r="U25" i="4"/>
  <c r="W24" i="4"/>
  <c r="V24" i="4"/>
  <c r="U24" i="4"/>
  <c r="W23" i="4"/>
  <c r="V23" i="4"/>
  <c r="U23" i="4"/>
  <c r="W22" i="4"/>
  <c r="V22" i="4"/>
  <c r="U22" i="4"/>
  <c r="W21" i="4"/>
  <c r="V21" i="4"/>
  <c r="U21" i="4"/>
  <c r="V17" i="4"/>
  <c r="U17" i="4"/>
  <c r="W16" i="4"/>
  <c r="V16" i="4"/>
  <c r="U16" i="4"/>
  <c r="W15" i="4"/>
  <c r="V15" i="4"/>
  <c r="U15" i="4"/>
  <c r="W14" i="4"/>
  <c r="V14" i="4"/>
  <c r="U14" i="4"/>
  <c r="W13" i="4"/>
  <c r="V13" i="4"/>
  <c r="U13" i="4"/>
  <c r="W12" i="4"/>
  <c r="V12" i="4"/>
  <c r="U12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N39" i="4"/>
  <c r="M39" i="4"/>
  <c r="L39" i="4"/>
  <c r="N38" i="4"/>
  <c r="M38" i="4"/>
  <c r="L38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3" i="4"/>
  <c r="M23" i="4"/>
  <c r="L23" i="4"/>
  <c r="N22" i="4"/>
  <c r="M22" i="4"/>
  <c r="L22" i="4"/>
  <c r="N21" i="4"/>
  <c r="M21" i="4"/>
  <c r="L21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X51" i="5"/>
  <c r="BW51" i="5"/>
  <c r="BY50" i="5"/>
  <c r="BX50" i="5"/>
  <c r="BW50" i="5"/>
  <c r="BY49" i="5"/>
  <c r="BX49" i="5"/>
  <c r="BW49" i="5"/>
  <c r="BY48" i="5"/>
  <c r="BX48" i="5"/>
  <c r="BW48" i="5"/>
  <c r="BY47" i="5"/>
  <c r="BX47" i="5"/>
  <c r="BW47" i="5"/>
  <c r="BY46" i="5"/>
  <c r="BX46" i="5"/>
  <c r="BW46" i="5"/>
  <c r="BY45" i="5"/>
  <c r="BX45" i="5"/>
  <c r="BW45" i="5"/>
  <c r="BY44" i="5"/>
  <c r="BX44" i="5"/>
  <c r="BW44" i="5"/>
  <c r="BY43" i="5"/>
  <c r="BX43" i="5"/>
  <c r="BW43" i="5"/>
  <c r="BY42" i="5"/>
  <c r="BX42" i="5"/>
  <c r="BW42" i="5"/>
  <c r="BY41" i="5"/>
  <c r="BX41" i="5"/>
  <c r="BW41" i="5"/>
  <c r="BY40" i="5"/>
  <c r="BX40" i="5"/>
  <c r="BW40" i="5"/>
  <c r="BY39" i="5"/>
  <c r="BX39" i="5"/>
  <c r="BW39" i="5"/>
  <c r="BY38" i="5"/>
  <c r="BX38" i="5"/>
  <c r="BW38" i="5"/>
  <c r="BX34" i="5"/>
  <c r="BW34" i="5"/>
  <c r="BY33" i="5"/>
  <c r="BX33" i="5"/>
  <c r="BW33" i="5"/>
  <c r="BY32" i="5"/>
  <c r="BX32" i="5"/>
  <c r="BW32" i="5"/>
  <c r="BY31" i="5"/>
  <c r="BX31" i="5"/>
  <c r="BW31" i="5"/>
  <c r="BY30" i="5"/>
  <c r="BX30" i="5"/>
  <c r="BW30" i="5"/>
  <c r="BY29" i="5"/>
  <c r="BX29" i="5"/>
  <c r="BW29" i="5"/>
  <c r="BY28" i="5"/>
  <c r="BX28" i="5"/>
  <c r="BW28" i="5"/>
  <c r="BY27" i="5"/>
  <c r="BX27" i="5"/>
  <c r="BW27" i="5"/>
  <c r="BY26" i="5"/>
  <c r="BX26" i="5"/>
  <c r="BW26" i="5"/>
  <c r="BY25" i="5"/>
  <c r="BX25" i="5"/>
  <c r="BW25" i="5"/>
  <c r="BY24" i="5"/>
  <c r="BX24" i="5"/>
  <c r="BW24" i="5"/>
  <c r="BY23" i="5"/>
  <c r="BX23" i="5"/>
  <c r="BW23" i="5"/>
  <c r="BY22" i="5"/>
  <c r="BX22" i="5"/>
  <c r="BW22" i="5"/>
  <c r="BY21" i="5"/>
  <c r="BX21" i="5"/>
  <c r="BW21" i="5"/>
  <c r="BX17" i="5"/>
  <c r="BW17" i="5"/>
  <c r="BY16" i="5"/>
  <c r="BX16" i="5"/>
  <c r="BW16" i="5"/>
  <c r="BY15" i="5"/>
  <c r="BX15" i="5"/>
  <c r="BW15" i="5"/>
  <c r="BY14" i="5"/>
  <c r="BX14" i="5"/>
  <c r="BW14" i="5"/>
  <c r="BY13" i="5"/>
  <c r="BX13" i="5"/>
  <c r="BW13" i="5"/>
  <c r="BY12" i="5"/>
  <c r="BX12" i="5"/>
  <c r="BW12" i="5"/>
  <c r="BY11" i="5"/>
  <c r="BX11" i="5"/>
  <c r="BW11" i="5"/>
  <c r="BY10" i="5"/>
  <c r="BX10" i="5"/>
  <c r="BW10" i="5"/>
  <c r="BY9" i="5"/>
  <c r="BX9" i="5"/>
  <c r="BW9" i="5"/>
  <c r="BY8" i="5"/>
  <c r="BX8" i="5"/>
  <c r="BW8" i="5"/>
  <c r="BY7" i="5"/>
  <c r="BX7" i="5"/>
  <c r="BW7" i="5"/>
  <c r="BY6" i="5"/>
  <c r="BX6" i="5"/>
  <c r="BW6" i="5"/>
  <c r="BY5" i="5"/>
  <c r="BX5" i="5"/>
  <c r="BW5" i="5"/>
  <c r="BY4" i="5"/>
  <c r="BX4" i="5"/>
  <c r="BW4" i="5"/>
  <c r="BO51" i="5"/>
  <c r="BN51" i="5"/>
  <c r="BP50" i="5"/>
  <c r="BO50" i="5"/>
  <c r="BN50" i="5"/>
  <c r="BP49" i="5"/>
  <c r="BO49" i="5"/>
  <c r="BN49" i="5"/>
  <c r="BP48" i="5"/>
  <c r="BO48" i="5"/>
  <c r="BN48" i="5"/>
  <c r="BP47" i="5"/>
  <c r="BO47" i="5"/>
  <c r="BN47" i="5"/>
  <c r="BP46" i="5"/>
  <c r="BO46" i="5"/>
  <c r="BN46" i="5"/>
  <c r="BP45" i="5"/>
  <c r="BO45" i="5"/>
  <c r="BN45" i="5"/>
  <c r="BP44" i="5"/>
  <c r="BO44" i="5"/>
  <c r="BN44" i="5"/>
  <c r="BP43" i="5"/>
  <c r="BO43" i="5"/>
  <c r="BN43" i="5"/>
  <c r="BP42" i="5"/>
  <c r="BO42" i="5"/>
  <c r="BN42" i="5"/>
  <c r="BP41" i="5"/>
  <c r="BO41" i="5"/>
  <c r="BN41" i="5"/>
  <c r="BP40" i="5"/>
  <c r="BO40" i="5"/>
  <c r="BN40" i="5"/>
  <c r="BP39" i="5"/>
  <c r="BO39" i="5"/>
  <c r="BN39" i="5"/>
  <c r="BP38" i="5"/>
  <c r="BO38" i="5"/>
  <c r="BN38" i="5"/>
  <c r="BO34" i="5"/>
  <c r="BN34" i="5"/>
  <c r="BP33" i="5"/>
  <c r="BO33" i="5"/>
  <c r="BN33" i="5"/>
  <c r="BP32" i="5"/>
  <c r="BO32" i="5"/>
  <c r="BN32" i="5"/>
  <c r="BP31" i="5"/>
  <c r="BO31" i="5"/>
  <c r="BN31" i="5"/>
  <c r="BP30" i="5"/>
  <c r="BO30" i="5"/>
  <c r="BN30" i="5"/>
  <c r="BP29" i="5"/>
  <c r="BO29" i="5"/>
  <c r="BN29" i="5"/>
  <c r="BP28" i="5"/>
  <c r="BO28" i="5"/>
  <c r="BN28" i="5"/>
  <c r="BP27" i="5"/>
  <c r="BO27" i="5"/>
  <c r="BN27" i="5"/>
  <c r="BP26" i="5"/>
  <c r="BO26" i="5"/>
  <c r="BN26" i="5"/>
  <c r="BP25" i="5"/>
  <c r="BO25" i="5"/>
  <c r="BN25" i="5"/>
  <c r="BP24" i="5"/>
  <c r="BO24" i="5"/>
  <c r="BN24" i="5"/>
  <c r="BP23" i="5"/>
  <c r="BO23" i="5"/>
  <c r="BN23" i="5"/>
  <c r="BP22" i="5"/>
  <c r="BO22" i="5"/>
  <c r="BN22" i="5"/>
  <c r="BP21" i="5"/>
  <c r="BO21" i="5"/>
  <c r="BN21" i="5"/>
  <c r="BO17" i="5"/>
  <c r="BN17" i="5"/>
  <c r="BP16" i="5"/>
  <c r="BO16" i="5"/>
  <c r="BN16" i="5"/>
  <c r="BP15" i="5"/>
  <c r="BO15" i="5"/>
  <c r="BN15" i="5"/>
  <c r="BP14" i="5"/>
  <c r="BO14" i="5"/>
  <c r="BN14" i="5"/>
  <c r="BP13" i="5"/>
  <c r="BO13" i="5"/>
  <c r="BN13" i="5"/>
  <c r="BP12" i="5"/>
  <c r="BO12" i="5"/>
  <c r="BN12" i="5"/>
  <c r="BP11" i="5"/>
  <c r="BO11" i="5"/>
  <c r="BN11" i="5"/>
  <c r="BP10" i="5"/>
  <c r="BO10" i="5"/>
  <c r="BN10" i="5"/>
  <c r="BP9" i="5"/>
  <c r="BO9" i="5"/>
  <c r="BN9" i="5"/>
  <c r="BP8" i="5"/>
  <c r="BO8" i="5"/>
  <c r="BN8" i="5"/>
  <c r="BP7" i="5"/>
  <c r="BO7" i="5"/>
  <c r="BN7" i="5"/>
  <c r="BP6" i="5"/>
  <c r="BO6" i="5"/>
  <c r="BN6" i="5"/>
  <c r="BP5" i="5"/>
  <c r="BO5" i="5"/>
  <c r="BN5" i="5"/>
  <c r="BP4" i="5"/>
  <c r="BO4" i="5"/>
  <c r="BN4" i="5"/>
  <c r="BF51" i="5"/>
  <c r="BE51" i="5"/>
  <c r="BG50" i="5"/>
  <c r="BF50" i="5"/>
  <c r="BE50" i="5"/>
  <c r="BG49" i="5"/>
  <c r="BF49" i="5"/>
  <c r="BE49" i="5"/>
  <c r="BG48" i="5"/>
  <c r="BF48" i="5"/>
  <c r="BE48" i="5"/>
  <c r="BG47" i="5"/>
  <c r="BF47" i="5"/>
  <c r="BE47" i="5"/>
  <c r="BG46" i="5"/>
  <c r="BF46" i="5"/>
  <c r="BE46" i="5"/>
  <c r="BG45" i="5"/>
  <c r="BF45" i="5"/>
  <c r="BE45" i="5"/>
  <c r="BG44" i="5"/>
  <c r="BF44" i="5"/>
  <c r="BE44" i="5"/>
  <c r="BG43" i="5"/>
  <c r="BF43" i="5"/>
  <c r="BE43" i="5"/>
  <c r="BG42" i="5"/>
  <c r="BF42" i="5"/>
  <c r="BE42" i="5"/>
  <c r="BG41" i="5"/>
  <c r="BF41" i="5"/>
  <c r="BE41" i="5"/>
  <c r="BG40" i="5"/>
  <c r="BF40" i="5"/>
  <c r="BE40" i="5"/>
  <c r="BG39" i="5"/>
  <c r="BF39" i="5"/>
  <c r="BE39" i="5"/>
  <c r="BG38" i="5"/>
  <c r="BF38" i="5"/>
  <c r="BE38" i="5"/>
  <c r="BF34" i="5"/>
  <c r="BE34" i="5"/>
  <c r="BG33" i="5"/>
  <c r="BF33" i="5"/>
  <c r="BE33" i="5"/>
  <c r="BG32" i="5"/>
  <c r="BF32" i="5"/>
  <c r="BE32" i="5"/>
  <c r="BG31" i="5"/>
  <c r="BF31" i="5"/>
  <c r="BE31" i="5"/>
  <c r="BG30" i="5"/>
  <c r="BF30" i="5"/>
  <c r="BE30" i="5"/>
  <c r="BG29" i="5"/>
  <c r="BF29" i="5"/>
  <c r="BE29" i="5"/>
  <c r="BG28" i="5"/>
  <c r="BF28" i="5"/>
  <c r="BE28" i="5"/>
  <c r="BG27" i="5"/>
  <c r="BF27" i="5"/>
  <c r="BE27" i="5"/>
  <c r="BG26" i="5"/>
  <c r="BF26" i="5"/>
  <c r="BE26" i="5"/>
  <c r="BG25" i="5"/>
  <c r="BF25" i="5"/>
  <c r="BE25" i="5"/>
  <c r="BG24" i="5"/>
  <c r="BF24" i="5"/>
  <c r="BE24" i="5"/>
  <c r="BG23" i="5"/>
  <c r="BF23" i="5"/>
  <c r="BE23" i="5"/>
  <c r="BG22" i="5"/>
  <c r="BF22" i="5"/>
  <c r="BE22" i="5"/>
  <c r="BG21" i="5"/>
  <c r="BF21" i="5"/>
  <c r="BE21" i="5"/>
  <c r="BF17" i="5"/>
  <c r="BE17" i="5"/>
  <c r="BG16" i="5"/>
  <c r="BF16" i="5"/>
  <c r="BE16" i="5"/>
  <c r="BG15" i="5"/>
  <c r="BF15" i="5"/>
  <c r="BE15" i="5"/>
  <c r="BG14" i="5"/>
  <c r="BF14" i="5"/>
  <c r="BE14" i="5"/>
  <c r="BG13" i="5"/>
  <c r="BF13" i="5"/>
  <c r="BE13" i="5"/>
  <c r="BG12" i="5"/>
  <c r="BF12" i="5"/>
  <c r="BE12" i="5"/>
  <c r="BG11" i="5"/>
  <c r="BF11" i="5"/>
  <c r="BE11" i="5"/>
  <c r="BG10" i="5"/>
  <c r="BF10" i="5"/>
  <c r="BE10" i="5"/>
  <c r="BG9" i="5"/>
  <c r="BF9" i="5"/>
  <c r="BE9" i="5"/>
  <c r="BG8" i="5"/>
  <c r="BF8" i="5"/>
  <c r="BE8" i="5"/>
  <c r="BG7" i="5"/>
  <c r="BF7" i="5"/>
  <c r="BE7" i="5"/>
  <c r="BG6" i="5"/>
  <c r="BF6" i="5"/>
  <c r="BE6" i="5"/>
  <c r="BG5" i="5"/>
  <c r="BF5" i="5"/>
  <c r="BE5" i="5"/>
  <c r="BG4" i="5"/>
  <c r="BF4" i="5"/>
  <c r="BE4" i="5"/>
  <c r="AW51" i="5"/>
  <c r="AV51" i="5"/>
  <c r="AX50" i="5"/>
  <c r="AW50" i="5"/>
  <c r="AV50" i="5"/>
  <c r="AX49" i="5"/>
  <c r="AW49" i="5"/>
  <c r="AV49" i="5"/>
  <c r="AX48" i="5"/>
  <c r="AW48" i="5"/>
  <c r="AV48" i="5"/>
  <c r="AX47" i="5"/>
  <c r="AW47" i="5"/>
  <c r="AV47" i="5"/>
  <c r="AX46" i="5"/>
  <c r="AW46" i="5"/>
  <c r="AV46" i="5"/>
  <c r="AX45" i="5"/>
  <c r="AW45" i="5"/>
  <c r="AV45" i="5"/>
  <c r="AX44" i="5"/>
  <c r="AW44" i="5"/>
  <c r="AV44" i="5"/>
  <c r="AX43" i="5"/>
  <c r="AW43" i="5"/>
  <c r="AV43" i="5"/>
  <c r="AX42" i="5"/>
  <c r="AW42" i="5"/>
  <c r="AV42" i="5"/>
  <c r="AX41" i="5"/>
  <c r="AW41" i="5"/>
  <c r="AV41" i="5"/>
  <c r="AX40" i="5"/>
  <c r="AW40" i="5"/>
  <c r="AV40" i="5"/>
  <c r="AX39" i="5"/>
  <c r="AW39" i="5"/>
  <c r="AV39" i="5"/>
  <c r="AX38" i="5"/>
  <c r="AW38" i="5"/>
  <c r="AV38" i="5"/>
  <c r="AW34" i="5"/>
  <c r="AV34" i="5"/>
  <c r="AX33" i="5"/>
  <c r="AW33" i="5"/>
  <c r="AV33" i="5"/>
  <c r="AX32" i="5"/>
  <c r="AW32" i="5"/>
  <c r="AV32" i="5"/>
  <c r="AX31" i="5"/>
  <c r="AW31" i="5"/>
  <c r="AV31" i="5"/>
  <c r="AX30" i="5"/>
  <c r="AW30" i="5"/>
  <c r="AV30" i="5"/>
  <c r="AX29" i="5"/>
  <c r="AW29" i="5"/>
  <c r="AV29" i="5"/>
  <c r="AX28" i="5"/>
  <c r="AW28" i="5"/>
  <c r="AV28" i="5"/>
  <c r="AX27" i="5"/>
  <c r="AW27" i="5"/>
  <c r="AV27" i="5"/>
  <c r="AX26" i="5"/>
  <c r="AW26" i="5"/>
  <c r="AV26" i="5"/>
  <c r="AX25" i="5"/>
  <c r="AW25" i="5"/>
  <c r="AV25" i="5"/>
  <c r="AX24" i="5"/>
  <c r="AW24" i="5"/>
  <c r="AV24" i="5"/>
  <c r="AX23" i="5"/>
  <c r="AW23" i="5"/>
  <c r="AV23" i="5"/>
  <c r="AX22" i="5"/>
  <c r="AW22" i="5"/>
  <c r="AV22" i="5"/>
  <c r="AX21" i="5"/>
  <c r="AW21" i="5"/>
  <c r="AV21" i="5"/>
  <c r="AW17" i="5"/>
  <c r="AV17" i="5"/>
  <c r="AX16" i="5"/>
  <c r="AW16" i="5"/>
  <c r="AV16" i="5"/>
  <c r="AX15" i="5"/>
  <c r="AW15" i="5"/>
  <c r="AV15" i="5"/>
  <c r="AX14" i="5"/>
  <c r="AW14" i="5"/>
  <c r="AV14" i="5"/>
  <c r="AX13" i="5"/>
  <c r="AW13" i="5"/>
  <c r="AV13" i="5"/>
  <c r="AX12" i="5"/>
  <c r="AW12" i="5"/>
  <c r="AV12" i="5"/>
  <c r="AX11" i="5"/>
  <c r="AW11" i="5"/>
  <c r="AV11" i="5"/>
  <c r="AX10" i="5"/>
  <c r="AW10" i="5"/>
  <c r="AV10" i="5"/>
  <c r="AX9" i="5"/>
  <c r="AW9" i="5"/>
  <c r="AV9" i="5"/>
  <c r="AX8" i="5"/>
  <c r="AW8" i="5"/>
  <c r="AV8" i="5"/>
  <c r="AX7" i="5"/>
  <c r="AW7" i="5"/>
  <c r="AV7" i="5"/>
  <c r="AX6" i="5"/>
  <c r="AW6" i="5"/>
  <c r="AV6" i="5"/>
  <c r="AX5" i="5"/>
  <c r="AW5" i="5"/>
  <c r="AV5" i="5"/>
  <c r="AX4" i="5"/>
  <c r="AW4" i="5"/>
  <c r="AV4" i="5"/>
  <c r="AN51" i="5"/>
  <c r="AM51" i="5"/>
  <c r="AO50" i="5"/>
  <c r="AN50" i="5"/>
  <c r="AM50" i="5"/>
  <c r="AO49" i="5"/>
  <c r="AN49" i="5"/>
  <c r="AM49" i="5"/>
  <c r="AO48" i="5"/>
  <c r="AN48" i="5"/>
  <c r="AM48" i="5"/>
  <c r="AO47" i="5"/>
  <c r="AN47" i="5"/>
  <c r="AM47" i="5"/>
  <c r="AO46" i="5"/>
  <c r="AN46" i="5"/>
  <c r="AM46" i="5"/>
  <c r="AO45" i="5"/>
  <c r="AN45" i="5"/>
  <c r="AM45" i="5"/>
  <c r="AO44" i="5"/>
  <c r="AN44" i="5"/>
  <c r="AM44" i="5"/>
  <c r="AO43" i="5"/>
  <c r="AN43" i="5"/>
  <c r="AM43" i="5"/>
  <c r="AO42" i="5"/>
  <c r="AN42" i="5"/>
  <c r="AM42" i="5"/>
  <c r="AO41" i="5"/>
  <c r="AN41" i="5"/>
  <c r="AM41" i="5"/>
  <c r="AO40" i="5"/>
  <c r="AN40" i="5"/>
  <c r="AM40" i="5"/>
  <c r="AO39" i="5"/>
  <c r="AN39" i="5"/>
  <c r="AM39" i="5"/>
  <c r="AO38" i="5"/>
  <c r="AN38" i="5"/>
  <c r="AM38" i="5"/>
  <c r="AN34" i="5"/>
  <c r="AM34" i="5"/>
  <c r="AO33" i="5"/>
  <c r="AN33" i="5"/>
  <c r="AM33" i="5"/>
  <c r="AO32" i="5"/>
  <c r="AN32" i="5"/>
  <c r="AM32" i="5"/>
  <c r="AO31" i="5"/>
  <c r="AN31" i="5"/>
  <c r="AM31" i="5"/>
  <c r="AO30" i="5"/>
  <c r="AN30" i="5"/>
  <c r="AM30" i="5"/>
  <c r="AO29" i="5"/>
  <c r="AN29" i="5"/>
  <c r="AM29" i="5"/>
  <c r="AO28" i="5"/>
  <c r="AN28" i="5"/>
  <c r="AM28" i="5"/>
  <c r="AO27" i="5"/>
  <c r="AN27" i="5"/>
  <c r="AM27" i="5"/>
  <c r="AO26" i="5"/>
  <c r="AN26" i="5"/>
  <c r="AM26" i="5"/>
  <c r="AO25" i="5"/>
  <c r="AN25" i="5"/>
  <c r="AM25" i="5"/>
  <c r="AO24" i="5"/>
  <c r="AN24" i="5"/>
  <c r="AM24" i="5"/>
  <c r="AO23" i="5"/>
  <c r="AN23" i="5"/>
  <c r="AM23" i="5"/>
  <c r="AO22" i="5"/>
  <c r="AN22" i="5"/>
  <c r="AM22" i="5"/>
  <c r="AO21" i="5"/>
  <c r="AN21" i="5"/>
  <c r="AM21" i="5"/>
  <c r="AN17" i="5"/>
  <c r="AM17" i="5"/>
  <c r="AO16" i="5"/>
  <c r="AN16" i="5"/>
  <c r="AM16" i="5"/>
  <c r="AO15" i="5"/>
  <c r="AN15" i="5"/>
  <c r="AM15" i="5"/>
  <c r="AO14" i="5"/>
  <c r="AN14" i="5"/>
  <c r="AM14" i="5"/>
  <c r="AO13" i="5"/>
  <c r="AN13" i="5"/>
  <c r="AM13" i="5"/>
  <c r="AO12" i="5"/>
  <c r="AN12" i="5"/>
  <c r="AM12" i="5"/>
  <c r="AO11" i="5"/>
  <c r="AN11" i="5"/>
  <c r="AM11" i="5"/>
  <c r="AO10" i="5"/>
  <c r="AN10" i="5"/>
  <c r="AM10" i="5"/>
  <c r="AO9" i="5"/>
  <c r="AN9" i="5"/>
  <c r="AM9" i="5"/>
  <c r="AO8" i="5"/>
  <c r="AN8" i="5"/>
  <c r="AM8" i="5"/>
  <c r="AO7" i="5"/>
  <c r="AN7" i="5"/>
  <c r="AM7" i="5"/>
  <c r="AO6" i="5"/>
  <c r="AN6" i="5"/>
  <c r="AM6" i="5"/>
  <c r="AO5" i="5"/>
  <c r="AN5" i="5"/>
  <c r="AM5" i="5"/>
  <c r="AO4" i="5"/>
  <c r="AN4" i="5"/>
  <c r="AM4" i="5"/>
  <c r="AE51" i="5"/>
  <c r="AD51" i="5"/>
  <c r="AF50" i="5"/>
  <c r="AE50" i="5"/>
  <c r="AD50" i="5"/>
  <c r="AF49" i="5"/>
  <c r="AE49" i="5"/>
  <c r="AD49" i="5"/>
  <c r="AF48" i="5"/>
  <c r="AE48" i="5"/>
  <c r="AD48" i="5"/>
  <c r="AF47" i="5"/>
  <c r="AE47" i="5"/>
  <c r="AD47" i="5"/>
  <c r="AF46" i="5"/>
  <c r="AE46" i="5"/>
  <c r="AD46" i="5"/>
  <c r="AF45" i="5"/>
  <c r="AE45" i="5"/>
  <c r="AD45" i="5"/>
  <c r="AF44" i="5"/>
  <c r="AE44" i="5"/>
  <c r="AD44" i="5"/>
  <c r="AF43" i="5"/>
  <c r="AE43" i="5"/>
  <c r="AD43" i="5"/>
  <c r="AF42" i="5"/>
  <c r="AE42" i="5"/>
  <c r="AD42" i="5"/>
  <c r="AF41" i="5"/>
  <c r="AE41" i="5"/>
  <c r="AD41" i="5"/>
  <c r="AF40" i="5"/>
  <c r="AE40" i="5"/>
  <c r="AD40" i="5"/>
  <c r="AF39" i="5"/>
  <c r="AE39" i="5"/>
  <c r="AD39" i="5"/>
  <c r="AF38" i="5"/>
  <c r="AE38" i="5"/>
  <c r="AD38" i="5"/>
  <c r="AE34" i="5"/>
  <c r="AD34" i="5"/>
  <c r="AF33" i="5"/>
  <c r="AE33" i="5"/>
  <c r="AD33" i="5"/>
  <c r="AF32" i="5"/>
  <c r="AE32" i="5"/>
  <c r="AD32" i="5"/>
  <c r="AF31" i="5"/>
  <c r="AE31" i="5"/>
  <c r="AD31" i="5"/>
  <c r="AF30" i="5"/>
  <c r="AE30" i="5"/>
  <c r="AD30" i="5"/>
  <c r="AF29" i="5"/>
  <c r="AE29" i="5"/>
  <c r="AD29" i="5"/>
  <c r="AF28" i="5"/>
  <c r="AE28" i="5"/>
  <c r="AD28" i="5"/>
  <c r="AF27" i="5"/>
  <c r="AE27" i="5"/>
  <c r="AD27" i="5"/>
  <c r="AF26" i="5"/>
  <c r="AE26" i="5"/>
  <c r="AD26" i="5"/>
  <c r="AF25" i="5"/>
  <c r="AE25" i="5"/>
  <c r="AD25" i="5"/>
  <c r="AF24" i="5"/>
  <c r="AE24" i="5"/>
  <c r="AD24" i="5"/>
  <c r="AF23" i="5"/>
  <c r="AE23" i="5"/>
  <c r="AD23" i="5"/>
  <c r="AF22" i="5"/>
  <c r="AE22" i="5"/>
  <c r="AD22" i="5"/>
  <c r="AF21" i="5"/>
  <c r="AE21" i="5"/>
  <c r="AD21" i="5"/>
  <c r="AE17" i="5"/>
  <c r="AD17" i="5"/>
  <c r="AF16" i="5"/>
  <c r="AE16" i="5"/>
  <c r="AD16" i="5"/>
  <c r="AF15" i="5"/>
  <c r="AE15" i="5"/>
  <c r="AD15" i="5"/>
  <c r="AF14" i="5"/>
  <c r="AE14" i="5"/>
  <c r="AD14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AF6" i="5"/>
  <c r="AE6" i="5"/>
  <c r="AD6" i="5"/>
  <c r="AF5" i="5"/>
  <c r="AE5" i="5"/>
  <c r="AD5" i="5"/>
  <c r="AF4" i="5"/>
  <c r="AE4" i="5"/>
  <c r="AD4" i="5"/>
  <c r="V51" i="5"/>
  <c r="U51" i="5"/>
  <c r="V50" i="5"/>
  <c r="U50" i="5"/>
  <c r="W49" i="5"/>
  <c r="V49" i="5"/>
  <c r="U49" i="5"/>
  <c r="W48" i="5"/>
  <c r="V48" i="5"/>
  <c r="U48" i="5"/>
  <c r="W47" i="5"/>
  <c r="V47" i="5"/>
  <c r="U47" i="5"/>
  <c r="W46" i="5"/>
  <c r="V46" i="5"/>
  <c r="U46" i="5"/>
  <c r="W45" i="5"/>
  <c r="V45" i="5"/>
  <c r="U45" i="5"/>
  <c r="W44" i="5"/>
  <c r="V44" i="5"/>
  <c r="U44" i="5"/>
  <c r="W43" i="5"/>
  <c r="V43" i="5"/>
  <c r="U43" i="5"/>
  <c r="W42" i="5"/>
  <c r="V42" i="5"/>
  <c r="U42" i="5"/>
  <c r="W41" i="5"/>
  <c r="V41" i="5"/>
  <c r="U41" i="5"/>
  <c r="W40" i="5"/>
  <c r="V40" i="5"/>
  <c r="U40" i="5"/>
  <c r="W39" i="5"/>
  <c r="V39" i="5"/>
  <c r="U39" i="5"/>
  <c r="W38" i="5"/>
  <c r="V38" i="5"/>
  <c r="U38" i="5"/>
  <c r="V34" i="5"/>
  <c r="U34" i="5"/>
  <c r="W33" i="5"/>
  <c r="V33" i="5"/>
  <c r="U33" i="5"/>
  <c r="W32" i="5"/>
  <c r="V32" i="5"/>
  <c r="U32" i="5"/>
  <c r="W31" i="5"/>
  <c r="V31" i="5"/>
  <c r="U31" i="5"/>
  <c r="W30" i="5"/>
  <c r="V30" i="5"/>
  <c r="U30" i="5"/>
  <c r="W29" i="5"/>
  <c r="V29" i="5"/>
  <c r="U29" i="5"/>
  <c r="W28" i="5"/>
  <c r="V28" i="5"/>
  <c r="U28" i="5"/>
  <c r="W27" i="5"/>
  <c r="V27" i="5"/>
  <c r="U27" i="5"/>
  <c r="W26" i="5"/>
  <c r="V26" i="5"/>
  <c r="U26" i="5"/>
  <c r="W25" i="5"/>
  <c r="V25" i="5"/>
  <c r="U25" i="5"/>
  <c r="W24" i="5"/>
  <c r="V24" i="5"/>
  <c r="U24" i="5"/>
  <c r="W23" i="5"/>
  <c r="V23" i="5"/>
  <c r="U23" i="5"/>
  <c r="W22" i="5"/>
  <c r="V22" i="5"/>
  <c r="U22" i="5"/>
  <c r="W21" i="5"/>
  <c r="V21" i="5"/>
  <c r="U21" i="5"/>
  <c r="V17" i="5"/>
  <c r="U17" i="5"/>
  <c r="W16" i="5"/>
  <c r="V16" i="5"/>
  <c r="U16" i="5"/>
  <c r="W15" i="5"/>
  <c r="V15" i="5"/>
  <c r="U15" i="5"/>
  <c r="W14" i="5"/>
  <c r="V14" i="5"/>
  <c r="U14" i="5"/>
  <c r="W13" i="5"/>
  <c r="V13" i="5"/>
  <c r="U13" i="5"/>
  <c r="W12" i="5"/>
  <c r="V12" i="5"/>
  <c r="U12" i="5"/>
  <c r="W11" i="5"/>
  <c r="V11" i="5"/>
  <c r="U11" i="5"/>
  <c r="W10" i="5"/>
  <c r="V10" i="5"/>
  <c r="U10" i="5"/>
  <c r="W9" i="5"/>
  <c r="V9" i="5"/>
  <c r="U9" i="5"/>
  <c r="W8" i="5"/>
  <c r="V8" i="5"/>
  <c r="U8" i="5"/>
  <c r="W7" i="5"/>
  <c r="V7" i="5"/>
  <c r="U7" i="5"/>
  <c r="W6" i="5"/>
  <c r="V6" i="5"/>
  <c r="U6" i="5"/>
  <c r="W5" i="5"/>
  <c r="V5" i="5"/>
  <c r="U5" i="5"/>
  <c r="W4" i="5"/>
  <c r="V4" i="5"/>
  <c r="U4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F4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AQ27" i="4"/>
  <c r="AP27" i="4"/>
  <c r="AQ26" i="4"/>
  <c r="AP26" i="4"/>
  <c r="AQ21" i="4"/>
  <c r="AP21" i="4"/>
  <c r="BR41" i="4"/>
  <c r="BQ41" i="4"/>
  <c r="BR39" i="4"/>
  <c r="BQ39" i="4"/>
  <c r="BR38" i="4"/>
  <c r="BQ38" i="4"/>
  <c r="AZ33" i="4"/>
  <c r="AY33" i="4"/>
  <c r="AZ32" i="4"/>
  <c r="AY32" i="4"/>
  <c r="AZ28" i="4"/>
  <c r="AY28" i="4"/>
  <c r="AZ27" i="4"/>
  <c r="AY27" i="4"/>
  <c r="AZ26" i="4"/>
  <c r="AY26" i="4"/>
  <c r="AZ24" i="4"/>
  <c r="AY24" i="4"/>
  <c r="AZ23" i="4"/>
  <c r="AY23" i="4"/>
  <c r="AZ22" i="4"/>
  <c r="AY22" i="4"/>
  <c r="AZ16" i="4"/>
  <c r="AY16" i="4"/>
  <c r="AZ15" i="4"/>
  <c r="AY15" i="4"/>
  <c r="AZ11" i="4"/>
  <c r="AY11" i="4"/>
  <c r="AZ10" i="4"/>
  <c r="AY10" i="4"/>
  <c r="AZ9" i="4"/>
  <c r="AY9" i="4"/>
  <c r="AZ8" i="4"/>
  <c r="AY8" i="4"/>
  <c r="AZ5" i="4"/>
  <c r="AY5" i="4"/>
  <c r="AZ16" i="5"/>
  <c r="AH33" i="4"/>
  <c r="AI33" i="4"/>
  <c r="AG16" i="5"/>
  <c r="BH32" i="4"/>
  <c r="AY15" i="5"/>
  <c r="AZ15" i="5"/>
  <c r="AG16" i="4"/>
  <c r="AP33" i="4"/>
  <c r="BZ16" i="4"/>
  <c r="AP50" i="4"/>
  <c r="AG33" i="4"/>
  <c r="X33" i="4"/>
  <c r="X50" i="4"/>
  <c r="BI16" i="4"/>
  <c r="BI50" i="4"/>
  <c r="CA50" i="4"/>
  <c r="CB50" i="4"/>
  <c r="CA33" i="4"/>
  <c r="CB16" i="4"/>
  <c r="BR33" i="4"/>
  <c r="BS16" i="4"/>
  <c r="BJ16" i="4"/>
  <c r="AZ50" i="4"/>
  <c r="BA33" i="4"/>
  <c r="AQ49" i="5"/>
  <c r="AR50" i="4"/>
  <c r="AQ15" i="5"/>
  <c r="AR16" i="5"/>
  <c r="AH50" i="4"/>
  <c r="AI50" i="4"/>
  <c r="AI15" i="5"/>
  <c r="AH15" i="5"/>
  <c r="Y50" i="4"/>
  <c r="Y33" i="4"/>
  <c r="Z33" i="4"/>
  <c r="Q16" i="5"/>
  <c r="H50" i="4"/>
  <c r="H16" i="5"/>
  <c r="BZ17" i="5"/>
  <c r="F51" i="5"/>
  <c r="BH51" i="5"/>
  <c r="X51" i="5"/>
  <c r="Q16" i="4"/>
  <c r="AI16" i="4"/>
  <c r="AR16" i="4"/>
  <c r="BJ16" i="5"/>
  <c r="BA50" i="5"/>
  <c r="AY50" i="5"/>
  <c r="AP33" i="5"/>
  <c r="AR50" i="5"/>
  <c r="AP50" i="5"/>
  <c r="AI50" i="5"/>
  <c r="X33" i="5"/>
  <c r="H33" i="5"/>
  <c r="H33" i="4"/>
  <c r="AG34" i="5"/>
  <c r="AP17" i="5"/>
  <c r="AP17" i="4"/>
  <c r="AP51" i="5"/>
  <c r="BH17" i="5"/>
  <c r="BH17" i="4"/>
  <c r="H16" i="4"/>
  <c r="AH16" i="4"/>
  <c r="BA16" i="5"/>
  <c r="BI16" i="5"/>
  <c r="BS16" i="5"/>
  <c r="CB16" i="5"/>
  <c r="BZ16" i="5"/>
  <c r="CB50" i="5"/>
  <c r="BQ50" i="5"/>
  <c r="BR33" i="5"/>
  <c r="BI33" i="5"/>
  <c r="BI50" i="5"/>
  <c r="AZ50" i="5"/>
  <c r="BA33" i="5"/>
  <c r="AG33" i="5"/>
  <c r="Y33" i="5"/>
  <c r="H50" i="5"/>
  <c r="Y50" i="5"/>
  <c r="Z50" i="5"/>
  <c r="AH15" i="4"/>
  <c r="AI15" i="4"/>
  <c r="AQ15" i="4"/>
  <c r="AZ4" i="4"/>
  <c r="AZ6" i="4"/>
  <c r="AZ7" i="4"/>
  <c r="AY31" i="5"/>
  <c r="AY29" i="5"/>
  <c r="AY14" i="4"/>
  <c r="AY12" i="4"/>
  <c r="AY6" i="4"/>
  <c r="AP32" i="5"/>
  <c r="AP31" i="5"/>
  <c r="AP29" i="5"/>
  <c r="AR49" i="4"/>
  <c r="Y44" i="5"/>
  <c r="X44" i="5"/>
  <c r="Y43" i="5"/>
  <c r="X43" i="5"/>
  <c r="Y42" i="5"/>
  <c r="X42" i="5"/>
  <c r="Y41" i="5"/>
  <c r="X41" i="5"/>
  <c r="Y40" i="5"/>
  <c r="X40" i="5"/>
  <c r="Y39" i="5"/>
  <c r="X39" i="5"/>
  <c r="Y38" i="5"/>
  <c r="X38" i="5"/>
  <c r="X54" i="5" s="1"/>
  <c r="Y44" i="4"/>
  <c r="X44" i="4"/>
  <c r="Y43" i="4"/>
  <c r="X43" i="4"/>
  <c r="Y42" i="4"/>
  <c r="X42" i="4"/>
  <c r="Y41" i="4"/>
  <c r="X41" i="4"/>
  <c r="Y40" i="4"/>
  <c r="X40" i="4"/>
  <c r="Y39" i="4"/>
  <c r="X39" i="4"/>
  <c r="Y38" i="4"/>
  <c r="X38" i="4"/>
  <c r="AH27" i="4"/>
  <c r="AG27" i="4"/>
  <c r="BR41" i="5"/>
  <c r="BQ41" i="5"/>
  <c r="BR39" i="5"/>
  <c r="BQ39" i="5"/>
  <c r="BR38" i="5"/>
  <c r="BR54" i="5" s="1"/>
  <c r="BQ38" i="5"/>
  <c r="AG27" i="5"/>
  <c r="AG37" i="5" s="1"/>
  <c r="AZ11" i="5"/>
  <c r="AY11" i="5"/>
  <c r="AZ10" i="5"/>
  <c r="AY10" i="5"/>
  <c r="AZ9" i="5"/>
  <c r="AY9" i="5"/>
  <c r="AZ8" i="5"/>
  <c r="AY8" i="5"/>
  <c r="AZ5" i="5"/>
  <c r="AY5" i="5"/>
  <c r="AY20" i="5" s="1"/>
  <c r="X48" i="5"/>
  <c r="X46" i="5"/>
  <c r="AG48" i="4"/>
  <c r="AG44" i="4"/>
  <c r="AP45" i="4"/>
  <c r="AP41" i="4"/>
  <c r="BH47" i="5"/>
  <c r="BH41" i="5"/>
  <c r="BZ48" i="4"/>
  <c r="BZ24" i="5"/>
  <c r="BZ13" i="4"/>
  <c r="BZ9" i="4"/>
  <c r="BQ11" i="5"/>
  <c r="BQ9" i="5"/>
  <c r="BQ7" i="5"/>
  <c r="BH13" i="5"/>
  <c r="BH11" i="5"/>
  <c r="BH9" i="5"/>
  <c r="BH5" i="5"/>
  <c r="AP13" i="4"/>
  <c r="AP11" i="4"/>
  <c r="AP9" i="4"/>
  <c r="AP7" i="4"/>
  <c r="AP5" i="4"/>
  <c r="AG14" i="4"/>
  <c r="AG13" i="4"/>
  <c r="AG29" i="4"/>
  <c r="AG25" i="5"/>
  <c r="AG24" i="4"/>
  <c r="AG21" i="5"/>
  <c r="X32" i="5"/>
  <c r="X29" i="4"/>
  <c r="X25" i="4"/>
  <c r="X21" i="4"/>
  <c r="AG45" i="5"/>
  <c r="AG41" i="5"/>
  <c r="AG39" i="5"/>
  <c r="AP45" i="5"/>
  <c r="AP42" i="5"/>
  <c r="AP41" i="5"/>
  <c r="AP40" i="5"/>
  <c r="AY47" i="5"/>
  <c r="AY43" i="5"/>
  <c r="AY41" i="5"/>
  <c r="AY39" i="5"/>
  <c r="BH48" i="5"/>
  <c r="BH46" i="5"/>
  <c r="BH44" i="5"/>
  <c r="BH40" i="5"/>
  <c r="BQ47" i="5"/>
  <c r="BR40" i="5"/>
  <c r="BQ40" i="5"/>
  <c r="BZ48" i="5"/>
  <c r="BZ44" i="5"/>
  <c r="BZ40" i="5"/>
  <c r="BZ31" i="5"/>
  <c r="BZ29" i="5"/>
  <c r="BZ23" i="5"/>
  <c r="BZ14" i="5"/>
  <c r="BZ12" i="5"/>
  <c r="BZ10" i="5"/>
  <c r="BZ9" i="5"/>
  <c r="BZ8" i="5"/>
  <c r="BZ6" i="5"/>
  <c r="BZ4" i="5"/>
  <c r="BQ12" i="5"/>
  <c r="BQ6" i="5"/>
  <c r="AY14" i="5"/>
  <c r="AY12" i="5"/>
  <c r="AZ7" i="5"/>
  <c r="AZ6" i="5"/>
  <c r="AY6" i="5"/>
  <c r="AZ4" i="5"/>
  <c r="AP12" i="5"/>
  <c r="AP4" i="5"/>
  <c r="AG14" i="5"/>
  <c r="AG10" i="5"/>
  <c r="AG4" i="5"/>
  <c r="F47" i="4"/>
  <c r="F46" i="4"/>
  <c r="F43" i="4"/>
  <c r="F41" i="4"/>
  <c r="F39" i="4"/>
  <c r="F49" i="4"/>
  <c r="AH27" i="5"/>
  <c r="AH37" i="5" s="1"/>
  <c r="AQ27" i="5"/>
  <c r="AP27" i="5"/>
  <c r="AQ26" i="5"/>
  <c r="AP26" i="5"/>
  <c r="AQ21" i="5"/>
  <c r="AP21" i="5"/>
  <c r="AP37" i="5" s="1"/>
  <c r="AZ32" i="5"/>
  <c r="AY32" i="5"/>
  <c r="AZ28" i="5"/>
  <c r="AY28" i="5"/>
  <c r="AZ27" i="5"/>
  <c r="AY27" i="5"/>
  <c r="AZ26" i="5"/>
  <c r="AY26" i="5"/>
  <c r="AZ24" i="5"/>
  <c r="AY24" i="5"/>
  <c r="AZ23" i="5"/>
  <c r="AY23" i="5"/>
  <c r="AZ22" i="5"/>
  <c r="AZ37" i="5" s="1"/>
  <c r="AY22" i="5"/>
  <c r="Q50" i="5"/>
  <c r="F49" i="5"/>
  <c r="F47" i="5"/>
  <c r="F45" i="5"/>
  <c r="F44" i="5"/>
  <c r="F43" i="5"/>
  <c r="F41" i="5"/>
  <c r="F39" i="5"/>
  <c r="X30" i="5"/>
  <c r="X26" i="5"/>
  <c r="X24" i="5"/>
  <c r="X22" i="5"/>
  <c r="AG29" i="5"/>
  <c r="AG24" i="5"/>
  <c r="AQ31" i="5"/>
  <c r="AQ30" i="5"/>
  <c r="AQ29" i="5"/>
  <c r="AQ28" i="5"/>
  <c r="AP28" i="5"/>
  <c r="AQ25" i="5"/>
  <c r="AP25" i="5"/>
  <c r="AQ24" i="5"/>
  <c r="AP24" i="5"/>
  <c r="AQ23" i="5"/>
  <c r="AP23" i="5"/>
  <c r="AQ22" i="5"/>
  <c r="AP22" i="5"/>
  <c r="AY30" i="5"/>
  <c r="AZ25" i="5"/>
  <c r="AY25" i="5"/>
  <c r="AZ21" i="5"/>
  <c r="BH31" i="5"/>
  <c r="BH27" i="5"/>
  <c r="BH25" i="5"/>
  <c r="BH23" i="5"/>
  <c r="BQ22" i="5"/>
  <c r="X48" i="4"/>
  <c r="X47" i="4"/>
  <c r="X46" i="4"/>
  <c r="AG45" i="4"/>
  <c r="AG41" i="4"/>
  <c r="AP44" i="4"/>
  <c r="AP40" i="4"/>
  <c r="AY46" i="4"/>
  <c r="AY44" i="4"/>
  <c r="AY41" i="4"/>
  <c r="AY38" i="4"/>
  <c r="BH48" i="4"/>
  <c r="BH44" i="4"/>
  <c r="BH42" i="4"/>
  <c r="BH40" i="4"/>
  <c r="BR40" i="4"/>
  <c r="BQ40" i="4"/>
  <c r="BZ46" i="4"/>
  <c r="BZ44" i="4"/>
  <c r="BZ42" i="4"/>
  <c r="BZ41" i="4"/>
  <c r="BZ40" i="4"/>
  <c r="BZ38" i="4"/>
  <c r="BZ28" i="4"/>
  <c r="BZ23" i="4"/>
  <c r="BQ30" i="4"/>
  <c r="BQ22" i="4"/>
  <c r="BH31" i="4"/>
  <c r="BH28" i="4"/>
  <c r="BH27" i="4"/>
  <c r="BH23" i="4"/>
  <c r="AY30" i="4"/>
  <c r="AZ25" i="4"/>
  <c r="AZ21" i="4"/>
  <c r="AP32" i="4"/>
  <c r="AQ31" i="4"/>
  <c r="AQ30" i="4"/>
  <c r="AQ29" i="4"/>
  <c r="AQ28" i="4"/>
  <c r="AQ25" i="4"/>
  <c r="AP25" i="4"/>
  <c r="AQ24" i="4"/>
  <c r="AP24" i="4"/>
  <c r="AQ23" i="4"/>
  <c r="AP23" i="4"/>
  <c r="AQ22" i="4"/>
  <c r="AP22" i="4"/>
  <c r="AG22" i="4"/>
  <c r="X26" i="4"/>
  <c r="X22" i="4"/>
  <c r="F44" i="4"/>
  <c r="BH13" i="4"/>
  <c r="BH9" i="4"/>
  <c r="BH7" i="4"/>
  <c r="BH5" i="4"/>
  <c r="BQ14" i="4"/>
  <c r="BQ10" i="4"/>
  <c r="BQ4" i="4"/>
  <c r="BZ12" i="4"/>
  <c r="BZ10" i="4"/>
  <c r="BZ8" i="4"/>
  <c r="BZ4" i="4"/>
  <c r="AG5" i="5"/>
  <c r="AG7" i="5"/>
  <c r="AG11" i="5"/>
  <c r="AG13" i="5"/>
  <c r="AG15" i="5"/>
  <c r="AP29" i="4"/>
  <c r="AP31" i="4"/>
  <c r="AY29" i="4"/>
  <c r="AY31" i="4"/>
  <c r="BH43" i="4"/>
  <c r="X21" i="5"/>
  <c r="X25" i="5"/>
  <c r="X29" i="5"/>
  <c r="BZ26" i="4"/>
  <c r="BQ7" i="4"/>
  <c r="BQ9" i="4"/>
  <c r="BQ11" i="4"/>
  <c r="AG21" i="4"/>
  <c r="AG25" i="4"/>
  <c r="AP5" i="5"/>
  <c r="AP7" i="5"/>
  <c r="AP9" i="5"/>
  <c r="AP11" i="5"/>
  <c r="AP13" i="5"/>
  <c r="AP15" i="5"/>
  <c r="BH15" i="5"/>
  <c r="F38" i="5"/>
  <c r="AG15" i="4"/>
  <c r="AP15" i="4"/>
  <c r="BQ15" i="4"/>
  <c r="BQ15" i="5"/>
  <c r="BZ15" i="5"/>
  <c r="BZ49" i="4"/>
  <c r="BZ50" i="5"/>
  <c r="BH49" i="4"/>
  <c r="AY49" i="5"/>
  <c r="AP49" i="4"/>
  <c r="AP49" i="5"/>
  <c r="AG49" i="4"/>
  <c r="AG49" i="5"/>
  <c r="CA41" i="5"/>
  <c r="CA47" i="5"/>
  <c r="CA38" i="5"/>
  <c r="CA38" i="4"/>
  <c r="CA40" i="5"/>
  <c r="CA40" i="4"/>
  <c r="CA42" i="5"/>
  <c r="CA42" i="4"/>
  <c r="CA44" i="5"/>
  <c r="CA44" i="4"/>
  <c r="CA46" i="5"/>
  <c r="CA46" i="4"/>
  <c r="CA48" i="5"/>
  <c r="CA48" i="4"/>
  <c r="CA45" i="5"/>
  <c r="CA32" i="5"/>
  <c r="BR15" i="5"/>
  <c r="AQ48" i="5"/>
  <c r="AQ13" i="4"/>
  <c r="AQ11" i="4"/>
  <c r="AQ9" i="4"/>
  <c r="AQ7" i="4"/>
  <c r="AQ5" i="4"/>
  <c r="AH49" i="5"/>
  <c r="AH32" i="5"/>
  <c r="AH13" i="4"/>
  <c r="CB15" i="5"/>
  <c r="CB49" i="5"/>
  <c r="BJ49" i="5"/>
  <c r="BJ32" i="5"/>
  <c r="BA14" i="4"/>
  <c r="BA12" i="4"/>
  <c r="BA10" i="4"/>
  <c r="BA8" i="4"/>
  <c r="BA6" i="4"/>
  <c r="BA4" i="4"/>
  <c r="BA48" i="5"/>
  <c r="AR48" i="5"/>
  <c r="AR32" i="5"/>
  <c r="AR13" i="4"/>
  <c r="AR9" i="4"/>
  <c r="AR5" i="4"/>
  <c r="AI14" i="4"/>
  <c r="AI11" i="4"/>
  <c r="AI10" i="4"/>
  <c r="AI9" i="4"/>
  <c r="AI6" i="4"/>
  <c r="AI31" i="5"/>
  <c r="Z13" i="4"/>
  <c r="Q14" i="4"/>
  <c r="Q12" i="4"/>
  <c r="Q10" i="4"/>
  <c r="Q8" i="4"/>
  <c r="Q6" i="4"/>
  <c r="Q4" i="4"/>
  <c r="H32" i="5"/>
  <c r="H28" i="5"/>
  <c r="H27" i="5"/>
  <c r="H24" i="5"/>
  <c r="Y54" i="4"/>
  <c r="AQ20" i="4"/>
  <c r="H5" i="4"/>
  <c r="H5" i="5"/>
  <c r="H7" i="4"/>
  <c r="H7" i="5"/>
  <c r="H9" i="4"/>
  <c r="H9" i="5"/>
  <c r="H11" i="4"/>
  <c r="H11" i="5"/>
  <c r="H13" i="4"/>
  <c r="H13" i="5"/>
  <c r="H15" i="4"/>
  <c r="H15" i="5"/>
  <c r="H4" i="4"/>
  <c r="H4" i="5"/>
  <c r="H6" i="4"/>
  <c r="H6" i="5"/>
  <c r="H8" i="4"/>
  <c r="H8" i="5"/>
  <c r="H10" i="4"/>
  <c r="H10" i="5"/>
  <c r="H12" i="4"/>
  <c r="H12" i="5"/>
  <c r="H14" i="4"/>
  <c r="H14" i="5"/>
  <c r="BA15" i="5"/>
  <c r="H24" i="4"/>
  <c r="H28" i="4"/>
  <c r="H32" i="4"/>
  <c r="H41" i="5"/>
  <c r="H41" i="4"/>
  <c r="H45" i="5"/>
  <c r="H45" i="4"/>
  <c r="H21" i="4"/>
  <c r="H29" i="4"/>
  <c r="H31" i="4"/>
  <c r="H38" i="4"/>
  <c r="H42" i="5"/>
  <c r="H44" i="5"/>
  <c r="H46" i="4"/>
  <c r="Q4" i="5"/>
  <c r="Q6" i="5"/>
  <c r="Q8" i="5"/>
  <c r="Q10" i="5"/>
  <c r="Q12" i="5"/>
  <c r="Q14" i="5"/>
  <c r="Q21" i="5"/>
  <c r="Q23" i="5"/>
  <c r="Q23" i="4"/>
  <c r="Q25" i="5"/>
  <c r="Q27" i="5"/>
  <c r="Q27" i="4"/>
  <c r="Q29" i="5"/>
  <c r="Q31" i="5"/>
  <c r="Q31" i="4"/>
  <c r="Q38" i="4"/>
  <c r="Q40" i="4"/>
  <c r="Q42" i="4"/>
  <c r="Q44" i="4"/>
  <c r="Q46" i="4"/>
  <c r="Q48" i="4"/>
  <c r="Z10" i="5"/>
  <c r="Z12" i="5"/>
  <c r="Z21" i="5"/>
  <c r="Z21" i="4"/>
  <c r="Z23" i="5"/>
  <c r="Z23" i="4"/>
  <c r="Z25" i="5"/>
  <c r="Z25" i="4"/>
  <c r="Z27" i="5"/>
  <c r="Z27" i="4"/>
  <c r="Z29" i="5"/>
  <c r="Z29" i="4"/>
  <c r="Z31" i="5"/>
  <c r="Z31" i="4"/>
  <c r="Z38" i="4"/>
  <c r="Z40" i="4"/>
  <c r="Z42" i="4"/>
  <c r="Z44" i="5"/>
  <c r="Z44" i="4"/>
  <c r="Z46" i="5"/>
  <c r="Z48" i="5"/>
  <c r="Z48" i="4"/>
  <c r="AI38" i="5"/>
  <c r="AI38" i="4"/>
  <c r="AI40" i="5"/>
  <c r="AI40" i="4"/>
  <c r="AI42" i="5"/>
  <c r="AI42" i="4"/>
  <c r="AI44" i="5"/>
  <c r="AI44" i="4"/>
  <c r="AI46" i="5"/>
  <c r="AI46" i="4"/>
  <c r="AI48" i="5"/>
  <c r="AI48" i="4"/>
  <c r="AI21" i="5"/>
  <c r="AI21" i="4"/>
  <c r="AI23" i="5"/>
  <c r="AI23" i="4"/>
  <c r="AI25" i="5"/>
  <c r="AI25" i="4"/>
  <c r="AI27" i="5"/>
  <c r="AI27" i="4"/>
  <c r="AI29" i="5"/>
  <c r="AI29" i="4"/>
  <c r="AI31" i="4"/>
  <c r="AI6" i="5"/>
  <c r="AI10" i="5"/>
  <c r="AI14" i="5"/>
  <c r="AR5" i="5"/>
  <c r="AR9" i="5"/>
  <c r="AR13" i="5"/>
  <c r="AR21" i="5"/>
  <c r="AR21" i="4"/>
  <c r="AR23" i="5"/>
  <c r="AR23" i="4"/>
  <c r="AR25" i="5"/>
  <c r="AR25" i="4"/>
  <c r="AR27" i="5"/>
  <c r="AR27" i="4"/>
  <c r="AR29" i="5"/>
  <c r="AR29" i="4"/>
  <c r="AR31" i="5"/>
  <c r="AR31" i="4"/>
  <c r="AR38" i="5"/>
  <c r="AR38" i="4"/>
  <c r="AR40" i="5"/>
  <c r="AR40" i="4"/>
  <c r="AR42" i="5"/>
  <c r="AR42" i="4"/>
  <c r="AR44" i="5"/>
  <c r="AR44" i="4"/>
  <c r="AR46" i="5"/>
  <c r="AR46" i="4"/>
  <c r="AR48" i="4"/>
  <c r="BA39" i="5"/>
  <c r="BA39" i="4"/>
  <c r="BA41" i="4"/>
  <c r="BA43" i="5"/>
  <c r="BA43" i="4"/>
  <c r="BA45" i="4"/>
  <c r="BA47" i="5"/>
  <c r="BA47" i="4"/>
  <c r="BA5" i="5"/>
  <c r="BA9" i="5"/>
  <c r="BA13" i="5"/>
  <c r="BA22" i="5"/>
  <c r="BA22" i="4"/>
  <c r="BA26" i="5"/>
  <c r="BA26" i="4"/>
  <c r="BA30" i="5"/>
  <c r="BA30" i="4"/>
  <c r="BA32" i="4"/>
  <c r="BJ7" i="5"/>
  <c r="BJ11" i="5"/>
  <c r="BJ15" i="5"/>
  <c r="BJ22" i="5"/>
  <c r="BJ22" i="4"/>
  <c r="BJ26" i="5"/>
  <c r="BJ26" i="4"/>
  <c r="BJ30" i="5"/>
  <c r="BJ30" i="4"/>
  <c r="BJ41" i="5"/>
  <c r="BJ41" i="4"/>
  <c r="BJ43" i="4"/>
  <c r="BJ45" i="5"/>
  <c r="BJ45" i="4"/>
  <c r="BJ49" i="4"/>
  <c r="BS5" i="5"/>
  <c r="BS9" i="5"/>
  <c r="BS13" i="5"/>
  <c r="BS22" i="5"/>
  <c r="CB39" i="4"/>
  <c r="CB41" i="4"/>
  <c r="CB45" i="5"/>
  <c r="CB47" i="4"/>
  <c r="CB22" i="5"/>
  <c r="CB24" i="4"/>
  <c r="CB26" i="4"/>
  <c r="CB30" i="5"/>
  <c r="CB7" i="5"/>
  <c r="CB11" i="5"/>
  <c r="CB15" i="4"/>
  <c r="G41" i="5"/>
  <c r="G43" i="4"/>
  <c r="G45" i="4"/>
  <c r="G49" i="5"/>
  <c r="Y22" i="5"/>
  <c r="Y22" i="4"/>
  <c r="Y24" i="5"/>
  <c r="Y24" i="4"/>
  <c r="Y26" i="5"/>
  <c r="Y26" i="4"/>
  <c r="Y28" i="5"/>
  <c r="Y28" i="4"/>
  <c r="Y30" i="5"/>
  <c r="Y30" i="4"/>
  <c r="Y32" i="4"/>
  <c r="Y46" i="5"/>
  <c r="Y48" i="5"/>
  <c r="AH4" i="5"/>
  <c r="AH12" i="5"/>
  <c r="AH22" i="5"/>
  <c r="AH22" i="4"/>
  <c r="AH24" i="5"/>
  <c r="AH24" i="4"/>
  <c r="AH26" i="5"/>
  <c r="AH26" i="4"/>
  <c r="AH29" i="4"/>
  <c r="AH38" i="5"/>
  <c r="AH40" i="5"/>
  <c r="AH42" i="5"/>
  <c r="AH44" i="5"/>
  <c r="AH46" i="5"/>
  <c r="AH48" i="5"/>
  <c r="AQ10" i="5"/>
  <c r="AQ40" i="5"/>
  <c r="AQ40" i="4"/>
  <c r="AQ42" i="4"/>
  <c r="AQ44" i="5"/>
  <c r="AQ44" i="4"/>
  <c r="AQ46" i="4"/>
  <c r="AQ48" i="4"/>
  <c r="AZ13" i="5"/>
  <c r="AZ31" i="5"/>
  <c r="AZ31" i="4"/>
  <c r="AZ39" i="4"/>
  <c r="AZ43" i="4"/>
  <c r="AZ47" i="4"/>
  <c r="AZ49" i="4"/>
  <c r="BI5" i="4"/>
  <c r="BI9" i="4"/>
  <c r="BI13" i="4"/>
  <c r="BI22" i="5"/>
  <c r="BI22" i="4"/>
  <c r="BI26" i="5"/>
  <c r="BI26" i="4"/>
  <c r="BI28" i="5"/>
  <c r="BI30" i="5"/>
  <c r="BI30" i="4"/>
  <c r="BI39" i="5"/>
  <c r="BI41" i="4"/>
  <c r="BI43" i="4"/>
  <c r="BI47" i="5"/>
  <c r="BR5" i="5"/>
  <c r="BR5" i="4"/>
  <c r="BR7" i="5"/>
  <c r="BR7" i="4"/>
  <c r="BR9" i="5"/>
  <c r="BR9" i="4"/>
  <c r="BR11" i="5"/>
  <c r="BR11" i="4"/>
  <c r="BR13" i="5"/>
  <c r="BR13" i="4"/>
  <c r="BR15" i="4"/>
  <c r="BR22" i="4"/>
  <c r="BR26" i="4"/>
  <c r="BR30" i="4"/>
  <c r="BR43" i="4"/>
  <c r="BR47" i="5"/>
  <c r="BR49" i="5"/>
  <c r="CA5" i="4"/>
  <c r="CA7" i="4"/>
  <c r="CA9" i="4"/>
  <c r="CA11" i="4"/>
  <c r="CA13" i="4"/>
  <c r="CA22" i="4"/>
  <c r="CA24" i="4"/>
  <c r="CA28" i="5"/>
  <c r="CA30" i="4"/>
  <c r="H49" i="5"/>
  <c r="H49" i="4"/>
  <c r="Q9" i="5"/>
  <c r="Q22" i="5"/>
  <c r="Q22" i="4"/>
  <c r="Q24" i="4"/>
  <c r="Q26" i="5"/>
  <c r="Q26" i="4"/>
  <c r="Q28" i="4"/>
  <c r="Q30" i="5"/>
  <c r="Q30" i="4"/>
  <c r="Q32" i="4"/>
  <c r="Q39" i="4"/>
  <c r="Q41" i="5"/>
  <c r="Q41" i="4"/>
  <c r="Q43" i="4"/>
  <c r="Q45" i="5"/>
  <c r="Q45" i="4"/>
  <c r="Q47" i="4"/>
  <c r="Q49" i="5"/>
  <c r="Q49" i="4"/>
  <c r="Z5" i="5"/>
  <c r="Z11" i="5"/>
  <c r="Z22" i="4"/>
  <c r="Z24" i="5"/>
  <c r="Z24" i="4"/>
  <c r="Z26" i="4"/>
  <c r="Z28" i="5"/>
  <c r="Z30" i="4"/>
  <c r="Z39" i="4"/>
  <c r="Z41" i="4"/>
  <c r="Z43" i="4"/>
  <c r="Z45" i="5"/>
  <c r="Z47" i="5"/>
  <c r="Z49" i="4"/>
  <c r="AI39" i="4"/>
  <c r="AI41" i="4"/>
  <c r="AI43" i="4"/>
  <c r="AI45" i="4"/>
  <c r="AI47" i="4"/>
  <c r="AI22" i="5"/>
  <c r="AI22" i="4"/>
  <c r="AI24" i="4"/>
  <c r="AI26" i="5"/>
  <c r="AI26" i="4"/>
  <c r="AI30" i="5"/>
  <c r="AI5" i="5"/>
  <c r="AI11" i="5"/>
  <c r="AR6" i="5"/>
  <c r="AR10" i="5"/>
  <c r="AR14" i="5"/>
  <c r="AR22" i="4"/>
  <c r="AR24" i="4"/>
  <c r="AR26" i="4"/>
  <c r="AR28" i="4"/>
  <c r="AR30" i="4"/>
  <c r="AR41" i="5"/>
  <c r="AR43" i="5"/>
  <c r="AR45" i="4"/>
  <c r="BA38" i="5"/>
  <c r="BA38" i="4"/>
  <c r="BA42" i="5"/>
  <c r="BA42" i="4"/>
  <c r="BA46" i="5"/>
  <c r="BA46" i="4"/>
  <c r="BA6" i="5"/>
  <c r="BA10" i="5"/>
  <c r="BA14" i="5"/>
  <c r="BA21" i="5"/>
  <c r="BA21" i="4"/>
  <c r="BA23" i="5"/>
  <c r="BA23" i="4"/>
  <c r="BA25" i="5"/>
  <c r="BA25" i="4"/>
  <c r="BA27" i="5"/>
  <c r="BA27" i="4"/>
  <c r="BA29" i="5"/>
  <c r="BA29" i="4"/>
  <c r="BA31" i="5"/>
  <c r="BA31" i="4"/>
  <c r="BJ4" i="5"/>
  <c r="BJ4" i="4"/>
  <c r="BJ6" i="5"/>
  <c r="BJ6" i="4"/>
  <c r="BJ8" i="5"/>
  <c r="BJ8" i="4"/>
  <c r="BJ10" i="5"/>
  <c r="BJ10" i="4"/>
  <c r="BJ12" i="5"/>
  <c r="BJ12" i="4"/>
  <c r="BJ14" i="5"/>
  <c r="BJ14" i="4"/>
  <c r="BJ21" i="5"/>
  <c r="BJ23" i="5"/>
  <c r="BJ25" i="4"/>
  <c r="BJ27" i="5"/>
  <c r="BJ31" i="5"/>
  <c r="BJ40" i="4"/>
  <c r="BJ44" i="4"/>
  <c r="BJ48" i="5"/>
  <c r="BS4" i="5"/>
  <c r="BS4" i="4"/>
  <c r="BS8" i="5"/>
  <c r="BS8" i="4"/>
  <c r="BS12" i="5"/>
  <c r="BS12" i="4"/>
  <c r="BS23" i="5"/>
  <c r="BS23" i="4"/>
  <c r="BS27" i="5"/>
  <c r="BS27" i="4"/>
  <c r="BS31" i="5"/>
  <c r="BS31" i="4"/>
  <c r="CB38" i="5"/>
  <c r="CB38" i="4"/>
  <c r="CB42" i="5"/>
  <c r="CB42" i="4"/>
  <c r="CB44" i="5"/>
  <c r="CB46" i="5"/>
  <c r="CB46" i="4"/>
  <c r="CB21" i="5"/>
  <c r="CB25" i="5"/>
  <c r="CB29" i="5"/>
  <c r="CB31" i="5"/>
  <c r="CB6" i="5"/>
  <c r="CB6" i="4"/>
  <c r="CB10" i="5"/>
  <c r="CB10" i="4"/>
  <c r="CB14" i="5"/>
  <c r="CB14" i="4"/>
  <c r="G40" i="5"/>
  <c r="G40" i="4"/>
  <c r="G44" i="5"/>
  <c r="G44" i="4"/>
  <c r="G48" i="5"/>
  <c r="G48" i="4"/>
  <c r="Y21" i="5"/>
  <c r="Y21" i="4"/>
  <c r="Y23" i="5"/>
  <c r="Y23" i="4"/>
  <c r="Y25" i="5"/>
  <c r="Y25" i="4"/>
  <c r="Y27" i="5"/>
  <c r="Y29" i="5"/>
  <c r="Y31" i="5"/>
  <c r="Y45" i="5"/>
  <c r="Y45" i="4"/>
  <c r="Y47" i="5"/>
  <c r="Y47" i="4"/>
  <c r="Y49" i="4"/>
  <c r="AH5" i="5"/>
  <c r="AH7" i="5"/>
  <c r="AH11" i="5"/>
  <c r="AH13" i="5"/>
  <c r="AH21" i="5"/>
  <c r="AH21" i="4"/>
  <c r="AH23" i="5"/>
  <c r="AH23" i="4"/>
  <c r="AH25" i="5"/>
  <c r="AH25" i="4"/>
  <c r="AH28" i="5"/>
  <c r="AH28" i="4"/>
  <c r="AH30" i="5"/>
  <c r="AH30" i="4"/>
  <c r="AH32" i="4"/>
  <c r="AH39" i="5"/>
  <c r="AH39" i="4"/>
  <c r="AH41" i="5"/>
  <c r="AH41" i="4"/>
  <c r="AH43" i="5"/>
  <c r="AH43" i="4"/>
  <c r="AH45" i="5"/>
  <c r="AH45" i="4"/>
  <c r="AH47" i="5"/>
  <c r="AH47" i="4"/>
  <c r="AH49" i="4"/>
  <c r="AQ5" i="5"/>
  <c r="AQ7" i="5"/>
  <c r="AQ9" i="5"/>
  <c r="AQ11" i="5"/>
  <c r="AQ13" i="5"/>
  <c r="AQ32" i="4"/>
  <c r="AQ39" i="4"/>
  <c r="AQ41" i="4"/>
  <c r="AQ43" i="4"/>
  <c r="AQ45" i="4"/>
  <c r="AQ47" i="4"/>
  <c r="AZ12" i="5"/>
  <c r="AZ38" i="5"/>
  <c r="AZ38" i="4"/>
  <c r="AZ42" i="5"/>
  <c r="AZ42" i="4"/>
  <c r="AZ46" i="5"/>
  <c r="AZ46" i="4"/>
  <c r="BI4" i="5"/>
  <c r="BI4" i="4"/>
  <c r="BI6" i="4"/>
  <c r="BI8" i="5"/>
  <c r="BI8" i="4"/>
  <c r="BI10" i="4"/>
  <c r="BI12" i="5"/>
  <c r="BI12" i="4"/>
  <c r="BI14" i="4"/>
  <c r="BI23" i="5"/>
  <c r="BI23" i="4"/>
  <c r="BI27" i="5"/>
  <c r="BI27" i="4"/>
  <c r="BI31" i="5"/>
  <c r="BI31" i="4"/>
  <c r="BI38" i="5"/>
  <c r="BI38" i="4"/>
  <c r="BI40" i="4"/>
  <c r="BI42" i="5"/>
  <c r="BI42" i="4"/>
  <c r="BI44" i="4"/>
  <c r="BI46" i="5"/>
  <c r="BI46" i="4"/>
  <c r="BI48" i="4"/>
  <c r="BR4" i="4"/>
  <c r="BR8" i="4"/>
  <c r="BR12" i="4"/>
  <c r="BR21" i="4"/>
  <c r="BR21" i="5"/>
  <c r="BR25" i="4"/>
  <c r="BR25" i="5"/>
  <c r="BR27" i="5"/>
  <c r="BR29" i="4"/>
  <c r="BR29" i="5"/>
  <c r="BR31" i="5"/>
  <c r="BR44" i="5"/>
  <c r="BR44" i="4"/>
  <c r="BR46" i="4"/>
  <c r="BR48" i="5"/>
  <c r="BR48" i="4"/>
  <c r="CA4" i="5"/>
  <c r="CA6" i="5"/>
  <c r="CA6" i="4"/>
  <c r="CA8" i="5"/>
  <c r="CA10" i="5"/>
  <c r="CA10" i="4"/>
  <c r="CA12" i="5"/>
  <c r="CA14" i="5"/>
  <c r="CA14" i="4"/>
  <c r="CA21" i="4"/>
  <c r="CA23" i="4"/>
  <c r="CA25" i="4"/>
  <c r="CA27" i="4"/>
  <c r="CA29" i="4"/>
  <c r="CA31" i="4"/>
  <c r="AZ20" i="5" l="1"/>
  <c r="AQ37" i="5"/>
  <c r="Y54" i="5"/>
  <c r="AY37" i="5"/>
  <c r="BQ54" i="5"/>
  <c r="CA26" i="4"/>
  <c r="CA15" i="4"/>
  <c r="CB28" i="4"/>
  <c r="CB32" i="5"/>
  <c r="CA49" i="4"/>
  <c r="CA39" i="4"/>
  <c r="BZ30" i="4"/>
  <c r="BZ5" i="4"/>
  <c r="BZ22" i="5"/>
  <c r="CB17" i="4"/>
  <c r="CB20" i="4"/>
  <c r="CB43" i="4"/>
  <c r="BZ32" i="4"/>
  <c r="BZ45" i="4"/>
  <c r="BZ39" i="5"/>
  <c r="BZ11" i="4"/>
  <c r="BZ51" i="5"/>
  <c r="BR37" i="4"/>
  <c r="BS20" i="4"/>
  <c r="BR45" i="5"/>
  <c r="BQ31" i="5"/>
  <c r="BQ44" i="5"/>
  <c r="BS50" i="5"/>
  <c r="BQ16" i="5"/>
  <c r="BR16" i="4"/>
  <c r="BS34" i="5"/>
  <c r="BQ20" i="4"/>
  <c r="BS30" i="5"/>
  <c r="BQ4" i="5"/>
  <c r="BS17" i="5"/>
  <c r="BJ46" i="5"/>
  <c r="BH45" i="5"/>
  <c r="BI45" i="4"/>
  <c r="BH39" i="5"/>
  <c r="BI51" i="5"/>
  <c r="BI29" i="4"/>
  <c r="BI25" i="4"/>
  <c r="BJ29" i="4"/>
  <c r="BJ33" i="4"/>
  <c r="BI21" i="5"/>
  <c r="BJ28" i="4"/>
  <c r="BJ24" i="4"/>
  <c r="BH24" i="4"/>
  <c r="BH33" i="4"/>
  <c r="BJ37" i="4"/>
  <c r="BH29" i="5"/>
  <c r="BI11" i="4"/>
  <c r="BJ9" i="5"/>
  <c r="BJ20" i="4"/>
  <c r="BH4" i="5"/>
  <c r="BI20" i="4"/>
  <c r="BI15" i="4"/>
  <c r="BI7" i="4"/>
  <c r="BJ13" i="5"/>
  <c r="BJ5" i="5"/>
  <c r="BH12" i="5"/>
  <c r="BA7" i="5"/>
  <c r="AY4" i="5"/>
  <c r="AY7" i="5"/>
  <c r="AZ20" i="4"/>
  <c r="BA20" i="4"/>
  <c r="BA11" i="5"/>
  <c r="AY13" i="5"/>
  <c r="BA28" i="4"/>
  <c r="BA49" i="4"/>
  <c r="BA44" i="4"/>
  <c r="BA40" i="4"/>
  <c r="AZ45" i="4"/>
  <c r="AZ41" i="5"/>
  <c r="AY48" i="5"/>
  <c r="AY45" i="4"/>
  <c r="AZ41" i="4"/>
  <c r="AY40" i="4"/>
  <c r="AR47" i="5"/>
  <c r="AP48" i="4"/>
  <c r="AP46" i="5"/>
  <c r="AP37" i="4"/>
  <c r="AR34" i="5"/>
  <c r="AP20" i="4"/>
  <c r="AQ14" i="5"/>
  <c r="AR11" i="5"/>
  <c r="AR15" i="5"/>
  <c r="AQ6" i="5"/>
  <c r="AR7" i="5"/>
  <c r="AP8" i="5"/>
  <c r="AQ16" i="4"/>
  <c r="AI39" i="5"/>
  <c r="AG40" i="5"/>
  <c r="AI49" i="4"/>
  <c r="AG46" i="4"/>
  <c r="AI51" i="5"/>
  <c r="AI32" i="5"/>
  <c r="AG30" i="5"/>
  <c r="AH37" i="4"/>
  <c r="AI28" i="4"/>
  <c r="AH31" i="4"/>
  <c r="AI13" i="5"/>
  <c r="AI7" i="4"/>
  <c r="AG12" i="5"/>
  <c r="AG8" i="4"/>
  <c r="AI20" i="4"/>
  <c r="Z32" i="4"/>
  <c r="Z9" i="5"/>
  <c r="Z15" i="4"/>
  <c r="Z20" i="4"/>
  <c r="Q13" i="5"/>
  <c r="Q20" i="4"/>
  <c r="Q5" i="5"/>
  <c r="G47" i="4"/>
  <c r="H40" i="5"/>
  <c r="F48" i="4"/>
  <c r="G51" i="5"/>
  <c r="G54" i="4"/>
  <c r="G39" i="4"/>
  <c r="H48" i="5"/>
  <c r="F40" i="4"/>
  <c r="H23" i="5"/>
  <c r="H37" i="4"/>
  <c r="BR24" i="4"/>
  <c r="BQ23" i="5"/>
  <c r="BR32" i="4"/>
  <c r="BR28" i="5"/>
  <c r="BR24" i="5"/>
  <c r="BS26" i="5"/>
  <c r="BQ26" i="4"/>
  <c r="BQ34" i="5"/>
  <c r="BR23" i="5"/>
  <c r="BQ27" i="4"/>
  <c r="BZ27" i="4"/>
  <c r="CB33" i="4"/>
  <c r="BZ21" i="4"/>
  <c r="BQ43" i="5"/>
  <c r="BQ43" i="4"/>
  <c r="BH38" i="4"/>
  <c r="AG47" i="4"/>
  <c r="AG47" i="5"/>
  <c r="X45" i="4"/>
  <c r="X54" i="4"/>
  <c r="X45" i="5"/>
  <c r="AG31" i="5"/>
  <c r="AG31" i="4"/>
  <c r="BH30" i="4"/>
  <c r="BH30" i="5"/>
  <c r="BH22" i="4"/>
  <c r="BH22" i="5"/>
  <c r="BJ51" i="5"/>
  <c r="CB48" i="5"/>
  <c r="BJ47" i="4"/>
  <c r="AG26" i="4"/>
  <c r="BI32" i="5"/>
  <c r="BQ54" i="4"/>
  <c r="AG38" i="5"/>
  <c r="AG38" i="4"/>
  <c r="BR50" i="4"/>
  <c r="BR50" i="5"/>
  <c r="AQ50" i="4"/>
  <c r="AQ50" i="5"/>
  <c r="AQ38" i="5"/>
  <c r="AZ37" i="4"/>
  <c r="AZ29" i="5"/>
  <c r="AR51" i="5"/>
  <c r="BJ50" i="5"/>
  <c r="BJ50" i="4"/>
  <c r="BJ38" i="4"/>
  <c r="BS48" i="4"/>
  <c r="BS48" i="5"/>
  <c r="CB37" i="4"/>
  <c r="CB23" i="5"/>
  <c r="BS29" i="5"/>
  <c r="BI49" i="4"/>
  <c r="BS32" i="5"/>
  <c r="X23" i="5"/>
  <c r="BQ42" i="4"/>
  <c r="BZ47" i="5"/>
  <c r="BQ42" i="5"/>
  <c r="BS33" i="4"/>
  <c r="AY21" i="4"/>
  <c r="AY37" i="4"/>
  <c r="AY21" i="5"/>
  <c r="CA51" i="5"/>
  <c r="CA43" i="5"/>
  <c r="CA43" i="4"/>
  <c r="Q54" i="4"/>
  <c r="Q39" i="5"/>
  <c r="AI55" i="4"/>
  <c r="AI54" i="4"/>
  <c r="BH50" i="4"/>
  <c r="BH50" i="5"/>
  <c r="AG51" i="5"/>
  <c r="X49" i="4"/>
  <c r="X49" i="5"/>
  <c r="X27" i="5"/>
  <c r="X27" i="4"/>
  <c r="BH34" i="5"/>
  <c r="BH26" i="4"/>
  <c r="BH26" i="5"/>
  <c r="BQ33" i="5"/>
  <c r="BQ33" i="4"/>
  <c r="BS45" i="4"/>
  <c r="BS45" i="5"/>
  <c r="BS25" i="4"/>
  <c r="BS25" i="5"/>
  <c r="BH38" i="5"/>
  <c r="BZ43" i="5"/>
  <c r="BZ43" i="4"/>
  <c r="BQ46" i="5"/>
  <c r="BQ46" i="4"/>
  <c r="AP47" i="4"/>
  <c r="AP47" i="5"/>
  <c r="AP39" i="4"/>
  <c r="AP39" i="5"/>
  <c r="AG50" i="5"/>
  <c r="AG50" i="4"/>
  <c r="AG42" i="5"/>
  <c r="AG42" i="4"/>
  <c r="BR42" i="5"/>
  <c r="AQ33" i="5"/>
  <c r="AQ33" i="4"/>
  <c r="AR39" i="4"/>
  <c r="BA37" i="4"/>
  <c r="AZ44" i="4"/>
  <c r="AZ40" i="4"/>
  <c r="AZ30" i="4"/>
  <c r="BS44" i="4"/>
  <c r="BJ38" i="5"/>
  <c r="AZ29" i="4"/>
  <c r="BA24" i="5"/>
  <c r="AZ54" i="4"/>
  <c r="BR42" i="4"/>
  <c r="AZ48" i="4"/>
  <c r="CB27" i="5"/>
  <c r="CB40" i="5"/>
  <c r="BS40" i="5"/>
  <c r="BS21" i="5"/>
  <c r="BJ42" i="5"/>
  <c r="AR39" i="5"/>
  <c r="BI24" i="5"/>
  <c r="AQ38" i="4"/>
  <c r="BJ39" i="4"/>
  <c r="X31" i="5"/>
  <c r="AG43" i="5"/>
  <c r="AP43" i="4"/>
  <c r="AY42" i="5"/>
  <c r="AY42" i="4"/>
  <c r="AY38" i="5"/>
  <c r="X37" i="4"/>
  <c r="X28" i="5"/>
  <c r="X28" i="4"/>
  <c r="AG37" i="4"/>
  <c r="AG32" i="4"/>
  <c r="AG32" i="5"/>
  <c r="AG28" i="5"/>
  <c r="AG28" i="4"/>
  <c r="AG23" i="5"/>
  <c r="AG23" i="4"/>
  <c r="AP30" i="5"/>
  <c r="AP30" i="4"/>
  <c r="BZ33" i="5"/>
  <c r="BZ33" i="4"/>
  <c r="CA37" i="4"/>
  <c r="CA22" i="5"/>
  <c r="Z37" i="4"/>
  <c r="AQ37" i="4"/>
  <c r="AQ32" i="5"/>
  <c r="Z54" i="4"/>
  <c r="BZ25" i="5"/>
  <c r="BZ38" i="5"/>
  <c r="AY51" i="5"/>
  <c r="AP38" i="4"/>
  <c r="BH37" i="4"/>
  <c r="BH21" i="4"/>
  <c r="BZ37" i="4"/>
  <c r="BI37" i="4"/>
  <c r="Q33" i="4"/>
  <c r="Q33" i="5"/>
  <c r="Q37" i="4"/>
  <c r="AI37" i="4"/>
  <c r="AR33" i="4"/>
  <c r="AR33" i="5"/>
  <c r="AR37" i="4"/>
  <c r="H30" i="4"/>
  <c r="F50" i="5"/>
  <c r="H34" i="5"/>
  <c r="G46" i="4"/>
  <c r="G42" i="4"/>
  <c r="G38" i="4"/>
  <c r="H25" i="4"/>
  <c r="H47" i="4"/>
  <c r="H43" i="4"/>
  <c r="H39" i="4"/>
  <c r="H21" i="5"/>
  <c r="F42" i="5"/>
  <c r="F38" i="4"/>
  <c r="G50" i="5"/>
  <c r="H22" i="4"/>
  <c r="G38" i="5"/>
  <c r="H26" i="4"/>
  <c r="BS41" i="4"/>
  <c r="BQ45" i="4"/>
  <c r="BS37" i="4"/>
  <c r="BS49" i="5"/>
  <c r="BS28" i="4"/>
  <c r="BQ32" i="5"/>
  <c r="BQ48" i="5"/>
  <c r="BQ37" i="4"/>
  <c r="BS46" i="5"/>
  <c r="BS42" i="5"/>
  <c r="BS38" i="5"/>
  <c r="BS47" i="5"/>
  <c r="BS43" i="5"/>
  <c r="BS39" i="5"/>
  <c r="BS24" i="5"/>
  <c r="BQ21" i="4"/>
  <c r="BQ25" i="4"/>
  <c r="BQ29" i="4"/>
  <c r="BQ21" i="5"/>
  <c r="BQ49" i="4"/>
  <c r="BQ24" i="4"/>
  <c r="BQ28" i="4"/>
  <c r="CB12" i="4"/>
  <c r="CB8" i="4"/>
  <c r="CB4" i="4"/>
  <c r="CB13" i="4"/>
  <c r="CB9" i="4"/>
  <c r="CB5" i="4"/>
  <c r="BZ7" i="5"/>
  <c r="CA16" i="4"/>
  <c r="CA20" i="4"/>
  <c r="CB4" i="5"/>
  <c r="BR14" i="4"/>
  <c r="BR6" i="4"/>
  <c r="BS7" i="4"/>
  <c r="BR10" i="5"/>
  <c r="BS14" i="4"/>
  <c r="BS10" i="4"/>
  <c r="BS6" i="4"/>
  <c r="BS15" i="4"/>
  <c r="BS11" i="5"/>
  <c r="BS7" i="5"/>
  <c r="BQ13" i="4"/>
  <c r="BQ5" i="4"/>
  <c r="BQ8" i="4"/>
  <c r="BQ17" i="5"/>
  <c r="BH8" i="5"/>
  <c r="BH16" i="5"/>
  <c r="BI17" i="5"/>
  <c r="BI5" i="5"/>
  <c r="BH6" i="4"/>
  <c r="BH10" i="4"/>
  <c r="BH14" i="4"/>
  <c r="BH4" i="4"/>
  <c r="BJ17" i="5"/>
  <c r="AZ14" i="4"/>
  <c r="AZ12" i="4"/>
  <c r="AR20" i="4"/>
  <c r="AR8" i="5"/>
  <c r="AQ12" i="5"/>
  <c r="AQ4" i="5"/>
  <c r="AR4" i="4"/>
  <c r="AR12" i="4"/>
  <c r="AQ8" i="4"/>
  <c r="AP4" i="4"/>
  <c r="AP6" i="5"/>
  <c r="AP14" i="5"/>
  <c r="AP16" i="4"/>
  <c r="AP10" i="5"/>
  <c r="AG20" i="4"/>
  <c r="AH20" i="4"/>
  <c r="AI4" i="5"/>
  <c r="AI4" i="4"/>
  <c r="AI12" i="4"/>
  <c r="AG9" i="5"/>
  <c r="AG17" i="5"/>
  <c r="AH10" i="4"/>
  <c r="AH9" i="4"/>
  <c r="AI8" i="4"/>
  <c r="AH14" i="4"/>
  <c r="AH6" i="5"/>
  <c r="Z4" i="5"/>
  <c r="Z16" i="5"/>
  <c r="Z8" i="4"/>
  <c r="Z4" i="4"/>
  <c r="Z7" i="5"/>
  <c r="Z14" i="5"/>
  <c r="Z6" i="5"/>
  <c r="Q15" i="5"/>
  <c r="Q7" i="5"/>
  <c r="Q5" i="4"/>
  <c r="Q11" i="5"/>
  <c r="CB55" i="4" l="1"/>
  <c r="CB54" i="4"/>
  <c r="B62" i="1"/>
  <c r="C62" i="1" s="1"/>
  <c r="BZ54" i="4"/>
  <c r="BZ55" i="4"/>
  <c r="BQ55" i="4"/>
  <c r="AY54" i="4"/>
  <c r="AY55" i="4"/>
  <c r="BA54" i="4"/>
  <c r="BA55" i="4"/>
  <c r="AG55" i="4"/>
  <c r="AG54" i="4"/>
  <c r="B66" i="1"/>
  <c r="C66" i="1" s="1"/>
  <c r="AH54" i="4"/>
  <c r="AH55" i="4"/>
  <c r="BI55" i="4"/>
  <c r="BI54" i="4"/>
  <c r="AP55" i="4"/>
  <c r="AP54" i="4"/>
  <c r="BJ54" i="4"/>
  <c r="BJ55" i="4"/>
  <c r="AQ54" i="4"/>
  <c r="AQ55" i="4"/>
  <c r="CA54" i="4"/>
  <c r="CA55" i="4"/>
  <c r="AR54" i="4"/>
  <c r="AR55" i="4"/>
  <c r="BR54" i="4"/>
  <c r="BR55" i="4"/>
  <c r="BH55" i="4"/>
  <c r="BH54" i="4"/>
  <c r="G54" i="5"/>
  <c r="B58" i="1"/>
  <c r="C58" i="1" s="1"/>
  <c r="BS55" i="4"/>
  <c r="BS54" i="4"/>
  <c r="B66" i="5" l="1"/>
  <c r="B58" i="5"/>
  <c r="B62" i="5"/>
  <c r="B66" i="4"/>
  <c r="B62" i="4"/>
</calcChain>
</file>

<file path=xl/comments1.xml><?xml version="1.0" encoding="utf-8"?>
<comments xmlns="http://schemas.openxmlformats.org/spreadsheetml/2006/main">
  <authors>
    <author>Pete McHugh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Pete McHugh:</t>
        </r>
        <r>
          <rPr>
            <sz val="9"/>
            <color indexed="81"/>
            <rFont val="Tahoma"/>
            <family val="2"/>
          </rPr>
          <t xml:space="preserve">
what was used--assumes model if no agency provided.</t>
        </r>
      </text>
    </comment>
  </commentList>
</comments>
</file>

<file path=xl/sharedStrings.xml><?xml version="1.0" encoding="utf-8"?>
<sst xmlns="http://schemas.openxmlformats.org/spreadsheetml/2006/main" count="3369" uniqueCount="173">
  <si>
    <t>Stock</t>
  </si>
  <si>
    <t>Year</t>
  </si>
  <si>
    <t>Model Forecast</t>
  </si>
  <si>
    <t>Agency Forecast</t>
  </si>
  <si>
    <t>Postseason Return</t>
  </si>
  <si>
    <t>Model Fcst/ Agency Fcst</t>
  </si>
  <si>
    <t>Agency Fcst/ Postseason</t>
  </si>
  <si>
    <t>Model Fcst/ Postseason</t>
  </si>
  <si>
    <r>
      <t>AKS</t>
    </r>
    <r>
      <rPr>
        <vertAlign val="superscript"/>
        <sz val="10"/>
        <color theme="1"/>
        <rFont val="Times New Roman"/>
        <family val="1"/>
      </rPr>
      <t>1</t>
    </r>
  </si>
  <si>
    <t>(Alaska SSE)</t>
  </si>
  <si>
    <t>AVG.</t>
  </si>
  <si>
    <r>
      <t>NTH</t>
    </r>
    <r>
      <rPr>
        <vertAlign val="superscript"/>
        <sz val="10"/>
        <color theme="1"/>
        <rFont val="Times New Roman"/>
        <family val="1"/>
      </rPr>
      <t>2</t>
    </r>
  </si>
  <si>
    <t>(North/</t>
  </si>
  <si>
    <t>Central BC)</t>
  </si>
  <si>
    <r>
      <t>RBH+RBT</t>
    </r>
    <r>
      <rPr>
        <vertAlign val="superscript"/>
        <sz val="10"/>
        <color theme="1"/>
        <rFont val="Times New Roman"/>
        <family val="1"/>
      </rPr>
      <t>2</t>
    </r>
  </si>
  <si>
    <t>(WCVI</t>
  </si>
  <si>
    <t>Hatchery +</t>
  </si>
  <si>
    <t>Natural)</t>
  </si>
  <si>
    <r>
      <t>GSQ</t>
    </r>
    <r>
      <rPr>
        <vertAlign val="superscript"/>
        <sz val="10"/>
        <color theme="1"/>
        <rFont val="Times New Roman"/>
        <family val="1"/>
      </rPr>
      <t>1</t>
    </r>
  </si>
  <si>
    <t>(Upper Strait</t>
  </si>
  <si>
    <t>of Georgia)</t>
  </si>
  <si>
    <r>
      <t>GSH</t>
    </r>
    <r>
      <rPr>
        <vertAlign val="superscript"/>
        <sz val="10"/>
        <color theme="1"/>
        <rFont val="Times New Roman"/>
        <family val="1"/>
      </rPr>
      <t>2</t>
    </r>
  </si>
  <si>
    <t xml:space="preserve">(Lower Strait </t>
  </si>
  <si>
    <t xml:space="preserve">of Georgia </t>
  </si>
  <si>
    <t> Hatchery)</t>
  </si>
  <si>
    <r>
      <t>GST</t>
    </r>
    <r>
      <rPr>
        <vertAlign val="superscript"/>
        <sz val="10"/>
        <color theme="1"/>
        <rFont val="Times New Roman"/>
        <family val="1"/>
      </rPr>
      <t>1</t>
    </r>
  </si>
  <si>
    <t>(Lower Strait</t>
  </si>
  <si>
    <t>of Georgia Natural)</t>
  </si>
  <si>
    <r>
      <t>FRE</t>
    </r>
    <r>
      <rPr>
        <vertAlign val="superscript"/>
        <sz val="10"/>
        <color theme="1"/>
        <rFont val="Times New Roman"/>
        <family val="1"/>
      </rPr>
      <t>2</t>
    </r>
  </si>
  <si>
    <t>(Fraser Early)</t>
  </si>
  <si>
    <r>
      <t>FRL</t>
    </r>
    <r>
      <rPr>
        <vertAlign val="superscript"/>
        <sz val="10"/>
        <color theme="1"/>
        <rFont val="Times New Roman"/>
        <family val="1"/>
      </rPr>
      <t>1</t>
    </r>
  </si>
  <si>
    <t>(Fraser Late)</t>
  </si>
  <si>
    <r>
      <t>NKS</t>
    </r>
    <r>
      <rPr>
        <vertAlign val="superscript"/>
        <sz val="10"/>
        <color theme="1"/>
        <rFont val="Times New Roman"/>
        <family val="1"/>
      </rPr>
      <t>1</t>
    </r>
  </si>
  <si>
    <t>(Nooksack</t>
  </si>
  <si>
    <t>Spring)</t>
  </si>
  <si>
    <r>
      <t>NKF</t>
    </r>
    <r>
      <rPr>
        <vertAlign val="superscript"/>
        <sz val="10"/>
        <color theme="1"/>
        <rFont val="Times New Roman"/>
        <family val="1"/>
      </rPr>
      <t>2</t>
    </r>
  </si>
  <si>
    <t>(Nooksack/</t>
  </si>
  <si>
    <t>Samish Fall</t>
  </si>
  <si>
    <t>Fingerling)</t>
  </si>
  <si>
    <r>
      <t>SNO</t>
    </r>
    <r>
      <rPr>
        <vertAlign val="superscript"/>
        <sz val="10"/>
        <color theme="1"/>
        <rFont val="Times New Roman"/>
        <family val="1"/>
      </rPr>
      <t>2</t>
    </r>
  </si>
  <si>
    <t>(Snohomish</t>
  </si>
  <si>
    <t>Wild)</t>
  </si>
  <si>
    <r>
      <t>SKG</t>
    </r>
    <r>
      <rPr>
        <vertAlign val="superscript"/>
        <sz val="10"/>
        <color theme="1"/>
        <rFont val="Times New Roman"/>
        <family val="1"/>
      </rPr>
      <t>2</t>
    </r>
  </si>
  <si>
    <t xml:space="preserve">(Skagit </t>
  </si>
  <si>
    <t>Summer/</t>
  </si>
  <si>
    <t> Fall Wild)</t>
  </si>
  <si>
    <r>
      <t>PSN</t>
    </r>
    <r>
      <rPr>
        <vertAlign val="superscript"/>
        <sz val="10"/>
        <color theme="1"/>
        <rFont val="Times New Roman"/>
        <family val="1"/>
      </rPr>
      <t>2</t>
    </r>
  </si>
  <si>
    <t>(Puget Sound</t>
  </si>
  <si>
    <r>
      <t>STL</t>
    </r>
    <r>
      <rPr>
        <vertAlign val="superscript"/>
        <sz val="10"/>
        <color theme="1"/>
        <rFont val="Times New Roman"/>
        <family val="1"/>
      </rPr>
      <t>1</t>
    </r>
  </si>
  <si>
    <t>(Stillaguamish</t>
  </si>
  <si>
    <t>Summer/Fall</t>
  </si>
  <si>
    <r>
      <t>PSF+PSY</t>
    </r>
    <r>
      <rPr>
        <vertAlign val="superscript"/>
        <sz val="10"/>
        <color theme="1"/>
        <rFont val="Times New Roman"/>
        <family val="1"/>
      </rPr>
      <t>2</t>
    </r>
  </si>
  <si>
    <t>Fingerling +</t>
  </si>
  <si>
    <t>Yearling)</t>
  </si>
  <si>
    <r>
      <t>WCN</t>
    </r>
    <r>
      <rPr>
        <vertAlign val="superscript"/>
        <sz val="10"/>
        <color theme="1"/>
        <rFont val="Times New Roman"/>
        <family val="1"/>
      </rPr>
      <t>2</t>
    </r>
  </si>
  <si>
    <t>(Washington</t>
  </si>
  <si>
    <t>Coastal</t>
  </si>
  <si>
    <r>
      <t>WCH</t>
    </r>
    <r>
      <rPr>
        <vertAlign val="superscript"/>
        <sz val="10"/>
        <color theme="1"/>
        <rFont val="Times New Roman"/>
        <family val="1"/>
      </rPr>
      <t>2</t>
    </r>
  </si>
  <si>
    <t>Hatchery)</t>
  </si>
  <si>
    <r>
      <t>CWS</t>
    </r>
    <r>
      <rPr>
        <vertAlign val="superscript"/>
        <sz val="10"/>
        <color theme="1"/>
        <rFont val="Times New Roman"/>
        <family val="1"/>
      </rPr>
      <t>2</t>
    </r>
  </si>
  <si>
    <t>(Cowlitz</t>
  </si>
  <si>
    <r>
      <t>WSH</t>
    </r>
    <r>
      <rPr>
        <vertAlign val="superscript"/>
        <sz val="10"/>
        <color theme="1"/>
        <rFont val="Times New Roman"/>
        <family val="1"/>
      </rPr>
      <t>2</t>
    </r>
  </si>
  <si>
    <t>(Willamette</t>
  </si>
  <si>
    <r>
      <t>SUM</t>
    </r>
    <r>
      <rPr>
        <vertAlign val="superscript"/>
        <sz val="10"/>
        <color theme="1"/>
        <rFont val="Times New Roman"/>
        <family val="1"/>
      </rPr>
      <t>2</t>
    </r>
  </si>
  <si>
    <t>(Columbia</t>
  </si>
  <si>
    <t>River Summer)</t>
  </si>
  <si>
    <r>
      <t>BON+CWF</t>
    </r>
    <r>
      <rPr>
        <vertAlign val="superscript"/>
        <sz val="10"/>
        <color theme="1"/>
        <rFont val="Times New Roman"/>
        <family val="1"/>
      </rPr>
      <t>2</t>
    </r>
  </si>
  <si>
    <t>(Bonneville +</t>
  </si>
  <si>
    <t xml:space="preserve">Cowlitz </t>
  </si>
  <si>
    <t>Hatcheries)</t>
  </si>
  <si>
    <r>
      <t>SPR</t>
    </r>
    <r>
      <rPr>
        <vertAlign val="superscript"/>
        <sz val="10"/>
        <color theme="1"/>
        <rFont val="Times New Roman"/>
        <family val="1"/>
      </rPr>
      <t>2</t>
    </r>
  </si>
  <si>
    <t>(Spring Creek</t>
  </si>
  <si>
    <r>
      <t>URB</t>
    </r>
    <r>
      <rPr>
        <vertAlign val="superscript"/>
        <sz val="10"/>
        <color theme="1"/>
        <rFont val="Times New Roman"/>
        <family val="1"/>
      </rPr>
      <t>2</t>
    </r>
  </si>
  <si>
    <t xml:space="preserve">Upriver </t>
  </si>
  <si>
    <t>Bright)</t>
  </si>
  <si>
    <r>
      <t>LYF</t>
    </r>
    <r>
      <rPr>
        <vertAlign val="superscript"/>
        <sz val="10"/>
        <color theme="1"/>
        <rFont val="Times New Roman"/>
        <family val="1"/>
      </rPr>
      <t>1</t>
    </r>
  </si>
  <si>
    <t>(Snake River</t>
  </si>
  <si>
    <r>
      <t>MCB</t>
    </r>
    <r>
      <rPr>
        <vertAlign val="superscript"/>
        <sz val="10"/>
        <color theme="1"/>
        <rFont val="Times New Roman"/>
        <family val="1"/>
      </rPr>
      <t>2</t>
    </r>
  </si>
  <si>
    <t>(Mid-Columbia</t>
  </si>
  <si>
    <r>
      <t>LRW</t>
    </r>
    <r>
      <rPr>
        <vertAlign val="superscript"/>
        <sz val="10"/>
        <color theme="1"/>
        <rFont val="Times New Roman"/>
        <family val="1"/>
      </rPr>
      <t>2</t>
    </r>
  </si>
  <si>
    <t xml:space="preserve">(Lewis River </t>
  </si>
  <si>
    <r>
      <t>ORC</t>
    </r>
    <r>
      <rPr>
        <vertAlign val="superscript"/>
        <sz val="10"/>
        <color theme="1"/>
        <rFont val="Times New Roman"/>
        <family val="1"/>
      </rPr>
      <t>1</t>
    </r>
  </si>
  <si>
    <t>(Oregon</t>
  </si>
  <si>
    <t>Coastal)</t>
  </si>
  <si>
    <t>MAPE</t>
  </si>
  <si>
    <t>Ave % Error</t>
  </si>
  <si>
    <t>ModelFrcst/AgencyFrcst</t>
  </si>
  <si>
    <t>AgencyFrcst/PstSeason</t>
  </si>
  <si>
    <t>ModelFrcst/PstSeason</t>
  </si>
  <si>
    <r>
      <t>AKS</t>
    </r>
    <r>
      <rPr>
        <vertAlign val="superscript"/>
        <sz val="9"/>
        <color theme="1"/>
        <rFont val="Calibri"/>
        <family val="2"/>
        <scheme val="minor"/>
      </rPr>
      <t>1</t>
    </r>
  </si>
  <si>
    <r>
      <t>GSQ</t>
    </r>
    <r>
      <rPr>
        <vertAlign val="superscript"/>
        <sz val="9"/>
        <color theme="1"/>
        <rFont val="Calibri"/>
        <family val="2"/>
        <scheme val="minor"/>
      </rPr>
      <t>1</t>
    </r>
  </si>
  <si>
    <r>
      <t>FRE</t>
    </r>
    <r>
      <rPr>
        <vertAlign val="superscript"/>
        <sz val="9"/>
        <color theme="1"/>
        <rFont val="Calibri"/>
        <family val="2"/>
        <scheme val="minor"/>
      </rPr>
      <t>2</t>
    </r>
  </si>
  <si>
    <r>
      <t>NKF</t>
    </r>
    <r>
      <rPr>
        <vertAlign val="superscript"/>
        <sz val="9"/>
        <color theme="1"/>
        <rFont val="Calibri"/>
        <family val="2"/>
        <scheme val="minor"/>
      </rPr>
      <t>2</t>
    </r>
  </si>
  <si>
    <r>
      <t>PSN</t>
    </r>
    <r>
      <rPr>
        <vertAlign val="superscript"/>
        <sz val="9"/>
        <color theme="1"/>
        <rFont val="Calibri"/>
        <family val="2"/>
        <scheme val="minor"/>
      </rPr>
      <t>2</t>
    </r>
  </si>
  <si>
    <r>
      <t>WCN</t>
    </r>
    <r>
      <rPr>
        <vertAlign val="superscript"/>
        <sz val="9"/>
        <color theme="1"/>
        <rFont val="Calibri"/>
        <family val="2"/>
        <scheme val="minor"/>
      </rPr>
      <t>2</t>
    </r>
  </si>
  <si>
    <r>
      <t>WSH</t>
    </r>
    <r>
      <rPr>
        <vertAlign val="superscript"/>
        <sz val="9"/>
        <color theme="1"/>
        <rFont val="Calibri"/>
        <family val="2"/>
        <scheme val="minor"/>
      </rPr>
      <t>2</t>
    </r>
  </si>
  <si>
    <r>
      <t>SPR</t>
    </r>
    <r>
      <rPr>
        <vertAlign val="superscript"/>
        <sz val="9"/>
        <color theme="1"/>
        <rFont val="Calibri"/>
        <family val="2"/>
        <scheme val="minor"/>
      </rPr>
      <t>2</t>
    </r>
  </si>
  <si>
    <r>
      <t>MCB</t>
    </r>
    <r>
      <rPr>
        <vertAlign val="superscript"/>
        <sz val="9"/>
        <color theme="1"/>
        <rFont val="Calibri"/>
        <family val="2"/>
        <scheme val="minor"/>
      </rPr>
      <t>2</t>
    </r>
  </si>
  <si>
    <r>
      <t>NTH</t>
    </r>
    <r>
      <rPr>
        <vertAlign val="superscript"/>
        <sz val="9"/>
        <color theme="1"/>
        <rFont val="Calibri"/>
        <family val="2"/>
        <scheme val="minor"/>
      </rPr>
      <t>2</t>
    </r>
  </si>
  <si>
    <r>
      <t>GSH</t>
    </r>
    <r>
      <rPr>
        <vertAlign val="superscript"/>
        <sz val="9"/>
        <color theme="1"/>
        <rFont val="Calibri"/>
        <family val="2"/>
        <scheme val="minor"/>
      </rPr>
      <t>2</t>
    </r>
  </si>
  <si>
    <r>
      <t>FRL</t>
    </r>
    <r>
      <rPr>
        <vertAlign val="superscript"/>
        <sz val="9"/>
        <color theme="1"/>
        <rFont val="Calibri"/>
        <family val="2"/>
        <scheme val="minor"/>
      </rPr>
      <t>1</t>
    </r>
  </si>
  <si>
    <r>
      <t>SNO</t>
    </r>
    <r>
      <rPr>
        <vertAlign val="superscript"/>
        <sz val="9"/>
        <color theme="1"/>
        <rFont val="Calibri"/>
        <family val="2"/>
        <scheme val="minor"/>
      </rPr>
      <t>2</t>
    </r>
  </si>
  <si>
    <r>
      <t>STL</t>
    </r>
    <r>
      <rPr>
        <vertAlign val="superscript"/>
        <sz val="9"/>
        <color theme="1"/>
        <rFont val="Calibri"/>
        <family val="2"/>
        <scheme val="minor"/>
      </rPr>
      <t>1</t>
    </r>
  </si>
  <si>
    <r>
      <t>WCH</t>
    </r>
    <r>
      <rPr>
        <vertAlign val="superscript"/>
        <sz val="9"/>
        <color theme="1"/>
        <rFont val="Calibri"/>
        <family val="2"/>
        <scheme val="minor"/>
      </rPr>
      <t>2</t>
    </r>
  </si>
  <si>
    <r>
      <t>SUM</t>
    </r>
    <r>
      <rPr>
        <vertAlign val="superscript"/>
        <sz val="9"/>
        <color theme="1"/>
        <rFont val="Calibri"/>
        <family val="2"/>
        <scheme val="minor"/>
      </rPr>
      <t>2</t>
    </r>
  </si>
  <si>
    <r>
      <t>URB</t>
    </r>
    <r>
      <rPr>
        <vertAlign val="superscript"/>
        <sz val="9"/>
        <color theme="1"/>
        <rFont val="Calibri"/>
        <family val="2"/>
        <scheme val="minor"/>
      </rPr>
      <t>2</t>
    </r>
  </si>
  <si>
    <r>
      <t>LRW</t>
    </r>
    <r>
      <rPr>
        <vertAlign val="superscript"/>
        <sz val="9"/>
        <color theme="1"/>
        <rFont val="Calibri"/>
        <family val="2"/>
        <scheme val="minor"/>
      </rPr>
      <t>2</t>
    </r>
  </si>
  <si>
    <r>
      <t>RBH+RBT</t>
    </r>
    <r>
      <rPr>
        <vertAlign val="superscript"/>
        <sz val="9"/>
        <color theme="1"/>
        <rFont val="Calibri"/>
        <family val="2"/>
        <scheme val="minor"/>
      </rPr>
      <t>2</t>
    </r>
  </si>
  <si>
    <r>
      <t>GST</t>
    </r>
    <r>
      <rPr>
        <vertAlign val="superscript"/>
        <sz val="9"/>
        <color theme="1"/>
        <rFont val="Calibri"/>
        <family val="2"/>
        <scheme val="minor"/>
      </rPr>
      <t>1</t>
    </r>
  </si>
  <si>
    <r>
      <t>NKS</t>
    </r>
    <r>
      <rPr>
        <vertAlign val="superscript"/>
        <sz val="9"/>
        <color theme="1"/>
        <rFont val="Calibri"/>
        <family val="2"/>
        <scheme val="minor"/>
      </rPr>
      <t>1</t>
    </r>
  </si>
  <si>
    <r>
      <t>SKG</t>
    </r>
    <r>
      <rPr>
        <vertAlign val="superscript"/>
        <sz val="9"/>
        <color theme="1"/>
        <rFont val="Calibri"/>
        <family val="2"/>
        <scheme val="minor"/>
      </rPr>
      <t>2</t>
    </r>
  </si>
  <si>
    <r>
      <t>PSF+PSY</t>
    </r>
    <r>
      <rPr>
        <vertAlign val="superscript"/>
        <sz val="9"/>
        <color theme="1"/>
        <rFont val="Calibri"/>
        <family val="2"/>
        <scheme val="minor"/>
      </rPr>
      <t>2</t>
    </r>
  </si>
  <si>
    <r>
      <t>CWS</t>
    </r>
    <r>
      <rPr>
        <vertAlign val="superscript"/>
        <sz val="9"/>
        <color theme="1"/>
        <rFont val="Calibri"/>
        <family val="2"/>
        <scheme val="minor"/>
      </rPr>
      <t>2</t>
    </r>
  </si>
  <si>
    <r>
      <t>BON+CWF</t>
    </r>
    <r>
      <rPr>
        <vertAlign val="superscript"/>
        <sz val="9"/>
        <color theme="1"/>
        <rFont val="Calibri"/>
        <family val="2"/>
        <scheme val="minor"/>
      </rPr>
      <t>2</t>
    </r>
  </si>
  <si>
    <r>
      <t>LYF</t>
    </r>
    <r>
      <rPr>
        <vertAlign val="superscript"/>
        <sz val="9"/>
        <color theme="1"/>
        <rFont val="Calibri"/>
        <family val="2"/>
        <scheme val="minor"/>
      </rPr>
      <t>1</t>
    </r>
  </si>
  <si>
    <r>
      <t>ORC</t>
    </r>
    <r>
      <rPr>
        <vertAlign val="superscript"/>
        <sz val="9"/>
        <color theme="1"/>
        <rFont val="Calibri"/>
        <family val="2"/>
        <scheme val="minor"/>
      </rPr>
      <t>1</t>
    </r>
  </si>
  <si>
    <t>Bon</t>
  </si>
  <si>
    <t>Model</t>
  </si>
  <si>
    <t>agency</t>
  </si>
  <si>
    <t>CWF</t>
  </si>
  <si>
    <t>NA</t>
  </si>
  <si>
    <t>NA </t>
  </si>
  <si>
    <t>(SNAke River</t>
  </si>
  <si>
    <t>Stk</t>
  </si>
  <si>
    <t>Region</t>
  </si>
  <si>
    <t>model</t>
  </si>
  <si>
    <t>fc</t>
  </si>
  <si>
    <t>actual</t>
  </si>
  <si>
    <t>mod.agency</t>
  </si>
  <si>
    <t>agency.actual</t>
  </si>
  <si>
    <t>model.actual</t>
  </si>
  <si>
    <t>ptcex</t>
  </si>
  <si>
    <t>sym</t>
  </si>
  <si>
    <t>kel</t>
  </si>
  <si>
    <t>AKS</t>
  </si>
  <si>
    <t>SEAK</t>
  </si>
  <si>
    <t>NTH</t>
  </si>
  <si>
    <t>NBC</t>
  </si>
  <si>
    <t>RBH_RBT</t>
  </si>
  <si>
    <t>WCVI</t>
  </si>
  <si>
    <t>GSQ</t>
  </si>
  <si>
    <t>GS</t>
  </si>
  <si>
    <t>GSH</t>
  </si>
  <si>
    <t>GST</t>
  </si>
  <si>
    <t>FRE</t>
  </si>
  <si>
    <t>FR</t>
  </si>
  <si>
    <t>FRL</t>
  </si>
  <si>
    <t>NKS</t>
  </si>
  <si>
    <t>PS</t>
  </si>
  <si>
    <t>NKF</t>
  </si>
  <si>
    <t>SNO</t>
  </si>
  <si>
    <t>SKG</t>
  </si>
  <si>
    <t>PSN</t>
  </si>
  <si>
    <t>STL</t>
  </si>
  <si>
    <t>PSF</t>
  </si>
  <si>
    <t>WCN</t>
  </si>
  <si>
    <t>WACST</t>
  </si>
  <si>
    <t>WCH</t>
  </si>
  <si>
    <t>CWS</t>
  </si>
  <si>
    <t>COL</t>
  </si>
  <si>
    <t>WSH</t>
  </si>
  <si>
    <t>SUM</t>
  </si>
  <si>
    <t>BON_CWF</t>
  </si>
  <si>
    <t>SPR</t>
  </si>
  <si>
    <t>URB</t>
  </si>
  <si>
    <t>LYF</t>
  </si>
  <si>
    <t>MCB</t>
  </si>
  <si>
    <t>LRW</t>
  </si>
  <si>
    <t>ORC</t>
  </si>
  <si>
    <t>ORCST</t>
  </si>
  <si>
    <t>Data file for R</t>
  </si>
  <si>
    <t>(purple equals formulae linked to blocks of data and lookups to right)</t>
  </si>
  <si>
    <t>Lookup for symbol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</si>
</sst>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4" borderId="0" applyNumberFormat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9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3" fontId="0" fillId="0" borderId="0" xfId="0" applyNumberFormat="1"/>
    <xf numFmtId="3" fontId="1" fillId="2" borderId="3" xfId="0" applyNumberFormat="1" applyFont="1" applyFill="1" applyBorder="1" applyAlignment="1">
      <alignment horizontal="center" wrapText="1"/>
    </xf>
    <xf numFmtId="9" fontId="0" fillId="0" borderId="0" xfId="0" applyNumberFormat="1"/>
    <xf numFmtId="9" fontId="1" fillId="2" borderId="4" xfId="0" applyNumberFormat="1" applyFont="1" applyFill="1" applyBorder="1" applyAlignment="1">
      <alignment horizontal="center" wrapText="1"/>
    </xf>
    <xf numFmtId="9" fontId="1" fillId="2" borderId="3" xfId="0" applyNumberFormat="1" applyFont="1" applyFill="1" applyBorder="1" applyAlignment="1">
      <alignment horizontal="center" wrapText="1"/>
    </xf>
    <xf numFmtId="9" fontId="1" fillId="2" borderId="2" xfId="0" applyNumberFormat="1" applyFont="1" applyFill="1" applyBorder="1" applyAlignment="1">
      <alignment horizontal="center" wrapText="1"/>
    </xf>
    <xf numFmtId="9" fontId="4" fillId="0" borderId="6" xfId="2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3" fontId="4" fillId="0" borderId="17" xfId="0" applyNumberFormat="1" applyFont="1" applyBorder="1" applyAlignment="1">
      <alignment horizontal="center"/>
    </xf>
    <xf numFmtId="0" fontId="4" fillId="0" borderId="19" xfId="0" applyFont="1" applyBorder="1"/>
    <xf numFmtId="3" fontId="4" fillId="0" borderId="11" xfId="0" applyNumberFormat="1" applyFont="1" applyBorder="1"/>
    <xf numFmtId="9" fontId="4" fillId="0" borderId="18" xfId="0" applyNumberFormat="1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9" fontId="4" fillId="0" borderId="17" xfId="0" applyNumberFormat="1" applyFont="1" applyBorder="1" applyAlignment="1">
      <alignment horizontal="center"/>
    </xf>
    <xf numFmtId="9" fontId="4" fillId="0" borderId="19" xfId="0" applyNumberFormat="1" applyFont="1" applyBorder="1" applyAlignment="1">
      <alignment horizontal="center"/>
    </xf>
    <xf numFmtId="9" fontId="4" fillId="0" borderId="11" xfId="2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9" xfId="0" applyFont="1" applyBorder="1"/>
    <xf numFmtId="164" fontId="0" fillId="3" borderId="0" xfId="0" applyNumberForma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6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wrapText="1"/>
    </xf>
    <xf numFmtId="9" fontId="7" fillId="2" borderId="4" xfId="0" applyNumberFormat="1" applyFont="1" applyFill="1" applyBorder="1" applyAlignment="1">
      <alignment horizontal="center" wrapText="1"/>
    </xf>
    <xf numFmtId="9" fontId="7" fillId="2" borderId="3" xfId="0" applyNumberFormat="1" applyFont="1" applyFill="1" applyBorder="1" applyAlignment="1">
      <alignment horizontal="center" wrapText="1"/>
    </xf>
    <xf numFmtId="9" fontId="7" fillId="2" borderId="2" xfId="0" applyNumberFormat="1" applyFont="1" applyFill="1" applyBorder="1" applyAlignment="1">
      <alignment horizontal="center" wrapText="1"/>
    </xf>
    <xf numFmtId="165" fontId="7" fillId="2" borderId="3" xfId="1" applyNumberFormat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3" fontId="9" fillId="0" borderId="15" xfId="0" applyNumberFormat="1" applyFont="1" applyFill="1" applyBorder="1" applyAlignment="1">
      <alignment horizontal="center"/>
    </xf>
    <xf numFmtId="9" fontId="9" fillId="0" borderId="18" xfId="0" applyNumberFormat="1" applyFont="1" applyFill="1" applyBorder="1" applyAlignment="1">
      <alignment horizontal="center"/>
    </xf>
    <xf numFmtId="9" fontId="9" fillId="0" borderId="15" xfId="0" applyNumberFormat="1" applyFont="1" applyFill="1" applyBorder="1" applyAlignment="1">
      <alignment horizontal="center"/>
    </xf>
    <xf numFmtId="9" fontId="9" fillId="0" borderId="14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9" fontId="9" fillId="0" borderId="6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9" fontId="9" fillId="0" borderId="16" xfId="0" applyNumberFormat="1" applyFont="1" applyFill="1" applyBorder="1" applyAlignment="1">
      <alignment horizontal="center"/>
    </xf>
    <xf numFmtId="9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9" fontId="9" fillId="0" borderId="6" xfId="2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3" fontId="9" fillId="0" borderId="12" xfId="0" applyNumberFormat="1" applyFont="1" applyFill="1" applyBorder="1" applyAlignment="1">
      <alignment horizontal="center"/>
    </xf>
    <xf numFmtId="9" fontId="9" fillId="0" borderId="11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wrapText="1"/>
    </xf>
    <xf numFmtId="3" fontId="7" fillId="2" borderId="15" xfId="0" applyNumberFormat="1" applyFont="1" applyFill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3" fontId="9" fillId="0" borderId="18" xfId="0" applyNumberFormat="1" applyFont="1" applyFill="1" applyBorder="1" applyAlignment="1">
      <alignment horizontal="center"/>
    </xf>
    <xf numFmtId="3" fontId="9" fillId="0" borderId="16" xfId="0" applyNumberFormat="1" applyFont="1" applyFill="1" applyBorder="1" applyAlignment="1">
      <alignment horizontal="center"/>
    </xf>
    <xf numFmtId="3" fontId="9" fillId="0" borderId="19" xfId="0" applyNumberFormat="1" applyFont="1" applyFill="1" applyBorder="1" applyAlignment="1">
      <alignment horizontal="center"/>
    </xf>
    <xf numFmtId="9" fontId="7" fillId="2" borderId="18" xfId="0" applyNumberFormat="1" applyFont="1" applyFill="1" applyBorder="1" applyAlignment="1">
      <alignment horizontal="center" wrapText="1"/>
    </xf>
    <xf numFmtId="9" fontId="7" fillId="2" borderId="15" xfId="0" applyNumberFormat="1" applyFont="1" applyFill="1" applyBorder="1" applyAlignment="1">
      <alignment horizontal="center" wrapText="1"/>
    </xf>
    <xf numFmtId="9" fontId="7" fillId="2" borderId="14" xfId="0" applyNumberFormat="1" applyFont="1" applyFill="1" applyBorder="1" applyAlignment="1">
      <alignment horizontal="center" wrapText="1"/>
    </xf>
    <xf numFmtId="9" fontId="9" fillId="0" borderId="19" xfId="0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9" fontId="9" fillId="0" borderId="19" xfId="2" applyFont="1" applyFill="1" applyBorder="1" applyAlignment="1">
      <alignment horizontal="center"/>
    </xf>
    <xf numFmtId="0" fontId="0" fillId="0" borderId="0" xfId="0" applyNumberFormat="1"/>
    <xf numFmtId="0" fontId="10" fillId="5" borderId="20" xfId="0" applyFont="1" applyFill="1" applyBorder="1"/>
    <xf numFmtId="0" fontId="10" fillId="0" borderId="20" xfId="0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" fontId="11" fillId="4" borderId="0" xfId="3" applyNumberFormat="1" applyBorder="1" applyAlignment="1">
      <alignment horizontal="center" wrapText="1"/>
    </xf>
    <xf numFmtId="0" fontId="11" fillId="4" borderId="0" xfId="3" applyBorder="1" applyAlignment="1">
      <alignment horizontal="center"/>
    </xf>
    <xf numFmtId="2" fontId="11" fillId="4" borderId="0" xfId="3" applyNumberFormat="1" applyBorder="1" applyAlignment="1">
      <alignment horizontal="center" wrapText="1"/>
    </xf>
    <xf numFmtId="9" fontId="6" fillId="0" borderId="0" xfId="0" applyNumberFormat="1" applyFont="1" applyAlignment="1">
      <alignment horizontal="left"/>
    </xf>
    <xf numFmtId="3" fontId="6" fillId="0" borderId="0" xfId="0" applyNumberFormat="1" applyFont="1" applyFill="1" applyAlignment="1">
      <alignment horizontal="center"/>
    </xf>
  </cellXfs>
  <cellStyles count="4">
    <cellStyle name="60% - Accent4" xfId="3" builtinId="44"/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6"/>
  <sheetViews>
    <sheetView showGridLines="0" tabSelected="1" zoomScale="115" zoomScaleNormal="115" workbookViewId="0"/>
  </sheetViews>
  <sheetFormatPr defaultColWidth="8.85546875" defaultRowHeight="12" x14ac:dyDescent="0.2"/>
  <cols>
    <col min="1" max="1" width="10.7109375" style="47" customWidth="1"/>
    <col min="2" max="2" width="14.7109375" style="47" customWidth="1"/>
    <col min="3" max="4" width="8.85546875" style="47"/>
    <col min="5" max="5" width="11.140625" style="48" customWidth="1"/>
    <col min="6" max="8" width="10.140625" style="49" customWidth="1"/>
    <col min="9" max="9" width="8.85546875" style="47"/>
    <col min="10" max="10" width="15.42578125" style="47" customWidth="1"/>
    <col min="11" max="13" width="8.85546875" style="47"/>
    <col min="14" max="14" width="10.28515625" style="48" customWidth="1"/>
    <col min="15" max="15" width="10.140625" style="49" customWidth="1"/>
    <col min="16" max="16" width="10.7109375" style="50" bestFit="1" customWidth="1"/>
    <col min="17" max="17" width="10.140625" style="49" customWidth="1"/>
    <col min="18" max="18" width="8.85546875" style="47"/>
    <col min="19" max="19" width="11.7109375" style="47" customWidth="1"/>
    <col min="20" max="22" width="8.85546875" style="47"/>
    <col min="23" max="23" width="10.28515625" style="48" customWidth="1"/>
    <col min="24" max="26" width="10.140625" style="49" customWidth="1"/>
    <col min="27" max="27" width="8.85546875" style="47"/>
    <col min="28" max="28" width="12.42578125" style="47" customWidth="1"/>
    <col min="29" max="31" width="8.85546875" style="47"/>
    <col min="32" max="32" width="11.140625" style="48" customWidth="1"/>
    <col min="33" max="35" width="10.140625" style="49" customWidth="1"/>
    <col min="36" max="36" width="8.85546875" style="47"/>
    <col min="37" max="37" width="15.28515625" style="47" customWidth="1"/>
    <col min="38" max="40" width="8.85546875" style="47"/>
    <col min="41" max="41" width="10.5703125" style="48" customWidth="1"/>
    <col min="42" max="44" width="10.140625" style="49" customWidth="1"/>
    <col min="45" max="45" width="8.85546875" style="47"/>
    <col min="46" max="46" width="13" style="47" customWidth="1"/>
    <col min="47" max="49" width="8.85546875" style="47"/>
    <col min="50" max="50" width="10.7109375" style="48" customWidth="1"/>
    <col min="51" max="53" width="10.140625" style="49" customWidth="1"/>
    <col min="54" max="54" width="8.85546875" style="47"/>
    <col min="55" max="55" width="14" style="47" customWidth="1"/>
    <col min="56" max="58" width="8.85546875" style="47"/>
    <col min="59" max="59" width="10.28515625" style="48" customWidth="1"/>
    <col min="60" max="62" width="10.140625" style="49" customWidth="1"/>
    <col min="63" max="63" width="8.85546875" style="47"/>
    <col min="64" max="64" width="12.42578125" style="47" customWidth="1"/>
    <col min="65" max="67" width="8.85546875" style="47"/>
    <col min="68" max="68" width="10" style="48" customWidth="1"/>
    <col min="69" max="71" width="10.140625" style="49" customWidth="1"/>
    <col min="72" max="72" width="8.85546875" style="47"/>
    <col min="73" max="73" width="16.140625" style="47" customWidth="1"/>
    <col min="74" max="76" width="8.85546875" style="47"/>
    <col min="77" max="77" width="10.140625" style="48" customWidth="1"/>
    <col min="78" max="80" width="10.140625" style="49" customWidth="1"/>
    <col min="81" max="16384" width="8.85546875" style="51"/>
  </cols>
  <sheetData>
    <row r="1" spans="1:80" x14ac:dyDescent="0.25">
      <c r="A1" s="46"/>
    </row>
    <row r="2" spans="1:80" ht="12.6" thickBot="1" x14ac:dyDescent="0.3"/>
    <row r="3" spans="1:80" ht="24.6" thickBot="1" x14ac:dyDescent="0.3">
      <c r="A3" s="80" t="s">
        <v>0</v>
      </c>
      <c r="B3" s="85" t="s">
        <v>1</v>
      </c>
      <c r="C3" s="86" t="s">
        <v>2</v>
      </c>
      <c r="D3" s="86" t="s">
        <v>3</v>
      </c>
      <c r="E3" s="87" t="s">
        <v>4</v>
      </c>
      <c r="F3" s="93" t="s">
        <v>5</v>
      </c>
      <c r="G3" s="94" t="s">
        <v>6</v>
      </c>
      <c r="H3" s="95" t="s">
        <v>7</v>
      </c>
      <c r="J3" s="52" t="s">
        <v>0</v>
      </c>
      <c r="K3" s="53" t="s">
        <v>1</v>
      </c>
      <c r="L3" s="54" t="s">
        <v>2</v>
      </c>
      <c r="M3" s="54" t="s">
        <v>3</v>
      </c>
      <c r="N3" s="55" t="s">
        <v>4</v>
      </c>
      <c r="O3" s="56" t="s">
        <v>5</v>
      </c>
      <c r="P3" s="59" t="s">
        <v>6</v>
      </c>
      <c r="Q3" s="58" t="s">
        <v>7</v>
      </c>
      <c r="S3" s="52" t="s">
        <v>0</v>
      </c>
      <c r="T3" s="53" t="s">
        <v>1</v>
      </c>
      <c r="U3" s="54" t="s">
        <v>2</v>
      </c>
      <c r="V3" s="54" t="s">
        <v>3</v>
      </c>
      <c r="W3" s="55" t="s">
        <v>4</v>
      </c>
      <c r="X3" s="56" t="s">
        <v>5</v>
      </c>
      <c r="Y3" s="57" t="s">
        <v>6</v>
      </c>
      <c r="Z3" s="58" t="s">
        <v>7</v>
      </c>
      <c r="AB3" s="52" t="s">
        <v>0</v>
      </c>
      <c r="AC3" s="53" t="s">
        <v>1</v>
      </c>
      <c r="AD3" s="54" t="s">
        <v>2</v>
      </c>
      <c r="AE3" s="54" t="s">
        <v>3</v>
      </c>
      <c r="AF3" s="55" t="s">
        <v>4</v>
      </c>
      <c r="AG3" s="56" t="s">
        <v>5</v>
      </c>
      <c r="AH3" s="57" t="s">
        <v>6</v>
      </c>
      <c r="AI3" s="58" t="s">
        <v>7</v>
      </c>
      <c r="AK3" s="52" t="s">
        <v>0</v>
      </c>
      <c r="AL3" s="53" t="s">
        <v>1</v>
      </c>
      <c r="AM3" s="54" t="s">
        <v>2</v>
      </c>
      <c r="AN3" s="54" t="s">
        <v>3</v>
      </c>
      <c r="AO3" s="55" t="s">
        <v>4</v>
      </c>
      <c r="AP3" s="56" t="s">
        <v>5</v>
      </c>
      <c r="AQ3" s="57" t="s">
        <v>6</v>
      </c>
      <c r="AR3" s="58" t="s">
        <v>7</v>
      </c>
      <c r="AT3" s="52" t="s">
        <v>0</v>
      </c>
      <c r="AU3" s="53" t="s">
        <v>1</v>
      </c>
      <c r="AV3" s="54" t="s">
        <v>2</v>
      </c>
      <c r="AW3" s="54" t="s">
        <v>3</v>
      </c>
      <c r="AX3" s="55" t="s">
        <v>4</v>
      </c>
      <c r="AY3" s="56" t="s">
        <v>5</v>
      </c>
      <c r="AZ3" s="57" t="s">
        <v>6</v>
      </c>
      <c r="BA3" s="58" t="s">
        <v>7</v>
      </c>
      <c r="BC3" s="52" t="s">
        <v>0</v>
      </c>
      <c r="BD3" s="53" t="s">
        <v>1</v>
      </c>
      <c r="BE3" s="54" t="s">
        <v>2</v>
      </c>
      <c r="BF3" s="54" t="s">
        <v>3</v>
      </c>
      <c r="BG3" s="55" t="s">
        <v>4</v>
      </c>
      <c r="BH3" s="56" t="s">
        <v>5</v>
      </c>
      <c r="BI3" s="57" t="s">
        <v>6</v>
      </c>
      <c r="BJ3" s="58" t="s">
        <v>7</v>
      </c>
      <c r="BL3" s="52" t="s">
        <v>0</v>
      </c>
      <c r="BM3" s="53" t="s">
        <v>1</v>
      </c>
      <c r="BN3" s="54" t="s">
        <v>2</v>
      </c>
      <c r="BO3" s="54" t="s">
        <v>3</v>
      </c>
      <c r="BP3" s="55" t="s">
        <v>4</v>
      </c>
      <c r="BQ3" s="56" t="s">
        <v>5</v>
      </c>
      <c r="BR3" s="57" t="s">
        <v>6</v>
      </c>
      <c r="BS3" s="58" t="s">
        <v>7</v>
      </c>
      <c r="BU3" s="52" t="s">
        <v>0</v>
      </c>
      <c r="BV3" s="53" t="s">
        <v>1</v>
      </c>
      <c r="BW3" s="54" t="s">
        <v>2</v>
      </c>
      <c r="BX3" s="54" t="s">
        <v>3</v>
      </c>
      <c r="BY3" s="55" t="s">
        <v>4</v>
      </c>
      <c r="BZ3" s="56" t="s">
        <v>5</v>
      </c>
      <c r="CA3" s="57" t="s">
        <v>6</v>
      </c>
      <c r="CB3" s="58" t="s">
        <v>7</v>
      </c>
    </row>
    <row r="4" spans="1:80" ht="13.9" x14ac:dyDescent="0.25">
      <c r="A4" s="82" t="s">
        <v>89</v>
      </c>
      <c r="B4" s="81">
        <v>1999</v>
      </c>
      <c r="C4" s="90">
        <v>11866</v>
      </c>
      <c r="D4" s="61" t="s">
        <v>120</v>
      </c>
      <c r="E4" s="61">
        <v>12654</v>
      </c>
      <c r="F4" s="62" t="s">
        <v>120</v>
      </c>
      <c r="G4" s="63" t="s">
        <v>120</v>
      </c>
      <c r="H4" s="64">
        <f t="shared" ref="H4:H18" si="0">C4/E4</f>
        <v>0.93772720088509565</v>
      </c>
      <c r="I4" s="65"/>
      <c r="J4" s="82" t="s">
        <v>90</v>
      </c>
      <c r="K4" s="81">
        <v>1999</v>
      </c>
      <c r="L4" s="90">
        <v>16472</v>
      </c>
      <c r="M4" s="61" t="s">
        <v>120</v>
      </c>
      <c r="N4" s="61">
        <v>16142</v>
      </c>
      <c r="O4" s="62" t="s">
        <v>120</v>
      </c>
      <c r="P4" s="63" t="s">
        <v>120</v>
      </c>
      <c r="Q4" s="64">
        <f t="shared" ref="Q4:Q18" si="1">L4/N4</f>
        <v>1.0204435633750464</v>
      </c>
      <c r="R4" s="65"/>
      <c r="S4" s="82" t="s">
        <v>91</v>
      </c>
      <c r="T4" s="81">
        <v>1999</v>
      </c>
      <c r="U4" s="90">
        <v>163342</v>
      </c>
      <c r="V4" s="61" t="s">
        <v>120</v>
      </c>
      <c r="W4" s="61">
        <v>106000</v>
      </c>
      <c r="X4" s="62" t="s">
        <v>120</v>
      </c>
      <c r="Y4" s="63" t="s">
        <v>120</v>
      </c>
      <c r="Z4" s="64">
        <f t="shared" ref="Z4:Z18" si="2">U4/W4</f>
        <v>1.5409622641509435</v>
      </c>
      <c r="AA4" s="65"/>
      <c r="AB4" s="82" t="s">
        <v>92</v>
      </c>
      <c r="AC4" s="81">
        <v>1999</v>
      </c>
      <c r="AD4" s="90">
        <v>27472</v>
      </c>
      <c r="AE4" s="61">
        <v>27000</v>
      </c>
      <c r="AF4" s="61">
        <v>27000</v>
      </c>
      <c r="AG4" s="62">
        <f t="shared" ref="AG4:AH15" si="3">AD4/AE4</f>
        <v>1.0174814814814814</v>
      </c>
      <c r="AH4" s="63">
        <f t="shared" si="3"/>
        <v>1</v>
      </c>
      <c r="AI4" s="64">
        <f t="shared" ref="AI4:AI17" si="4">AD4/AF4</f>
        <v>1.0174814814814814</v>
      </c>
      <c r="AJ4" s="65"/>
      <c r="AK4" s="82" t="s">
        <v>93</v>
      </c>
      <c r="AL4" s="81">
        <v>1999</v>
      </c>
      <c r="AM4" s="90">
        <v>28800</v>
      </c>
      <c r="AN4" s="61">
        <v>28400</v>
      </c>
      <c r="AO4" s="61">
        <v>28400</v>
      </c>
      <c r="AP4" s="62">
        <f t="shared" ref="AP4:AQ17" si="5">AM4/AN4</f>
        <v>1.0140845070422535</v>
      </c>
      <c r="AQ4" s="63">
        <f t="shared" si="5"/>
        <v>1</v>
      </c>
      <c r="AR4" s="64">
        <f t="shared" ref="AR4:AR17" si="6">AM4/AO4</f>
        <v>1.0140845070422535</v>
      </c>
      <c r="AS4" s="65"/>
      <c r="AT4" s="82" t="s">
        <v>94</v>
      </c>
      <c r="AU4" s="81">
        <v>1999</v>
      </c>
      <c r="AV4" s="90">
        <v>42129</v>
      </c>
      <c r="AW4" s="61">
        <v>43780</v>
      </c>
      <c r="AX4" s="61">
        <v>27945</v>
      </c>
      <c r="AY4" s="62">
        <f>AV4/AW4</f>
        <v>0.96228871630881685</v>
      </c>
      <c r="AZ4" s="63">
        <v>1.75</v>
      </c>
      <c r="BA4" s="64">
        <f t="shared" ref="BA4:BA18" si="7">AV4/AX4</f>
        <v>1.5075684380032206</v>
      </c>
      <c r="BB4" s="65"/>
      <c r="BC4" s="82" t="s">
        <v>95</v>
      </c>
      <c r="BD4" s="81">
        <v>1999</v>
      </c>
      <c r="BE4" s="90">
        <v>46187</v>
      </c>
      <c r="BF4" s="61">
        <v>49875</v>
      </c>
      <c r="BG4" s="61">
        <v>55801</v>
      </c>
      <c r="BH4" s="62">
        <f t="shared" ref="BH4:BI17" si="8">BE4/BF4</f>
        <v>0.92605513784461158</v>
      </c>
      <c r="BI4" s="63">
        <f t="shared" si="8"/>
        <v>0.89380118635866745</v>
      </c>
      <c r="BJ4" s="64">
        <f t="shared" ref="BJ4:BJ17" si="9">BE4/BG4</f>
        <v>0.82770918083905309</v>
      </c>
      <c r="BK4" s="65"/>
      <c r="BL4" s="82" t="s">
        <v>96</v>
      </c>
      <c r="BM4" s="81">
        <v>1999</v>
      </c>
      <c r="BN4" s="90">
        <v>62831</v>
      </c>
      <c r="BO4" s="61">
        <v>65800</v>
      </c>
      <c r="BP4" s="61">
        <v>49200</v>
      </c>
      <c r="BQ4" s="62">
        <f t="shared" ref="BQ4:BR17" si="10">BN4/BO4</f>
        <v>0.95487841945288754</v>
      </c>
      <c r="BR4" s="63">
        <f t="shared" si="10"/>
        <v>1.3373983739837398</v>
      </c>
      <c r="BS4" s="64">
        <f t="shared" ref="BS4:BS17" si="11">BN4/BP4</f>
        <v>1.2770528455284553</v>
      </c>
      <c r="BT4" s="65"/>
      <c r="BU4" s="82" t="s">
        <v>97</v>
      </c>
      <c r="BV4" s="81">
        <v>1999</v>
      </c>
      <c r="BW4" s="90">
        <v>37997</v>
      </c>
      <c r="BX4" s="61">
        <v>38300</v>
      </c>
      <c r="BY4" s="61">
        <v>50100</v>
      </c>
      <c r="BZ4" s="62">
        <f t="shared" ref="BZ4:CA17" si="12">BW4/BX4</f>
        <v>0.99208877284595298</v>
      </c>
      <c r="CA4" s="63">
        <f t="shared" si="12"/>
        <v>0.76447105788423153</v>
      </c>
      <c r="CB4" s="64">
        <f t="shared" ref="CB4:CB17" si="13">BW4/BY4</f>
        <v>0.75842315369261482</v>
      </c>
    </row>
    <row r="5" spans="1:80" x14ac:dyDescent="0.25">
      <c r="A5" s="83" t="s">
        <v>9</v>
      </c>
      <c r="B5" s="60">
        <v>2000</v>
      </c>
      <c r="C5" s="91">
        <v>18967</v>
      </c>
      <c r="D5" s="67" t="s">
        <v>120</v>
      </c>
      <c r="E5" s="67">
        <v>15909</v>
      </c>
      <c r="F5" s="68" t="s">
        <v>120</v>
      </c>
      <c r="G5" s="69" t="s">
        <v>120</v>
      </c>
      <c r="H5" s="66">
        <f t="shared" si="0"/>
        <v>1.1922182412470927</v>
      </c>
      <c r="I5" s="65"/>
      <c r="J5" s="83" t="s">
        <v>19</v>
      </c>
      <c r="K5" s="60">
        <v>2000</v>
      </c>
      <c r="L5" s="91">
        <v>19452</v>
      </c>
      <c r="M5" s="67" t="s">
        <v>120</v>
      </c>
      <c r="N5" s="67">
        <v>22200</v>
      </c>
      <c r="O5" s="68" t="s">
        <v>120</v>
      </c>
      <c r="P5" s="69" t="s">
        <v>120</v>
      </c>
      <c r="Q5" s="66">
        <f t="shared" si="1"/>
        <v>0.87621621621621626</v>
      </c>
      <c r="R5" s="65"/>
      <c r="S5" s="83" t="s">
        <v>29</v>
      </c>
      <c r="T5" s="60">
        <v>2000</v>
      </c>
      <c r="U5" s="91">
        <v>118058</v>
      </c>
      <c r="V5" s="67" t="s">
        <v>120</v>
      </c>
      <c r="W5" s="67">
        <v>116750</v>
      </c>
      <c r="X5" s="68" t="s">
        <v>120</v>
      </c>
      <c r="Y5" s="69" t="s">
        <v>120</v>
      </c>
      <c r="Z5" s="66">
        <f t="shared" si="2"/>
        <v>1.0112034261241969</v>
      </c>
      <c r="AA5" s="65"/>
      <c r="AB5" s="83" t="s">
        <v>36</v>
      </c>
      <c r="AC5" s="60">
        <v>2000</v>
      </c>
      <c r="AD5" s="91">
        <v>21277</v>
      </c>
      <c r="AE5" s="67">
        <v>19000</v>
      </c>
      <c r="AF5" s="67">
        <v>24000</v>
      </c>
      <c r="AG5" s="68">
        <f t="shared" si="3"/>
        <v>1.119842105263158</v>
      </c>
      <c r="AH5" s="69">
        <f t="shared" si="3"/>
        <v>0.79166666666666663</v>
      </c>
      <c r="AI5" s="66">
        <f t="shared" si="4"/>
        <v>0.88654166666666667</v>
      </c>
      <c r="AJ5" s="65"/>
      <c r="AK5" s="83" t="s">
        <v>47</v>
      </c>
      <c r="AL5" s="60">
        <v>2000</v>
      </c>
      <c r="AM5" s="91">
        <v>15364</v>
      </c>
      <c r="AN5" s="67">
        <v>10000</v>
      </c>
      <c r="AO5" s="67">
        <v>20050</v>
      </c>
      <c r="AP5" s="68">
        <f t="shared" si="5"/>
        <v>1.5364</v>
      </c>
      <c r="AQ5" s="69">
        <f t="shared" si="5"/>
        <v>0.49875311720698257</v>
      </c>
      <c r="AR5" s="66">
        <f t="shared" si="6"/>
        <v>0.76628428927680803</v>
      </c>
      <c r="AS5" s="65"/>
      <c r="AT5" s="83" t="s">
        <v>55</v>
      </c>
      <c r="AU5" s="60">
        <v>2000</v>
      </c>
      <c r="AV5" s="91">
        <v>34741</v>
      </c>
      <c r="AW5" s="67" t="s">
        <v>120</v>
      </c>
      <c r="AX5" s="67">
        <v>27290</v>
      </c>
      <c r="AY5" s="68" t="s">
        <v>120</v>
      </c>
      <c r="AZ5" s="69" t="s">
        <v>120</v>
      </c>
      <c r="BA5" s="66">
        <f t="shared" si="7"/>
        <v>1.2730304140710884</v>
      </c>
      <c r="BB5" s="65"/>
      <c r="BC5" s="83" t="s">
        <v>62</v>
      </c>
      <c r="BD5" s="60">
        <v>2000</v>
      </c>
      <c r="BE5" s="91">
        <v>57202</v>
      </c>
      <c r="BF5" s="67">
        <v>61211</v>
      </c>
      <c r="BG5" s="67">
        <v>55900</v>
      </c>
      <c r="BH5" s="68">
        <f t="shared" si="8"/>
        <v>0.93450523598699575</v>
      </c>
      <c r="BI5" s="69">
        <f t="shared" si="8"/>
        <v>1.0950089445438282</v>
      </c>
      <c r="BJ5" s="66">
        <f t="shared" si="9"/>
        <v>1.0232915921288015</v>
      </c>
      <c r="BK5" s="65"/>
      <c r="BL5" s="83" t="s">
        <v>71</v>
      </c>
      <c r="BM5" s="60">
        <v>2000</v>
      </c>
      <c r="BN5" s="91">
        <v>17335</v>
      </c>
      <c r="BO5" s="67">
        <v>21900</v>
      </c>
      <c r="BP5" s="67">
        <v>20100</v>
      </c>
      <c r="BQ5" s="68">
        <f t="shared" si="10"/>
        <v>0.79155251141552507</v>
      </c>
      <c r="BR5" s="69">
        <f t="shared" si="10"/>
        <v>1.0895522388059702</v>
      </c>
      <c r="BS5" s="66">
        <f t="shared" si="11"/>
        <v>0.86243781094527361</v>
      </c>
      <c r="BT5" s="65"/>
      <c r="BU5" s="83" t="s">
        <v>78</v>
      </c>
      <c r="BV5" s="60">
        <v>2000</v>
      </c>
      <c r="BW5" s="91">
        <v>53460</v>
      </c>
      <c r="BX5" s="67">
        <v>50600</v>
      </c>
      <c r="BY5" s="67">
        <v>36800</v>
      </c>
      <c r="BZ5" s="68">
        <f t="shared" si="12"/>
        <v>1.0565217391304347</v>
      </c>
      <c r="CA5" s="69">
        <f t="shared" si="12"/>
        <v>1.375</v>
      </c>
      <c r="CB5" s="66">
        <f t="shared" si="13"/>
        <v>1.4527173913043478</v>
      </c>
    </row>
    <row r="6" spans="1:80" x14ac:dyDescent="0.25">
      <c r="A6" s="83"/>
      <c r="B6" s="60">
        <v>2001</v>
      </c>
      <c r="C6" s="91">
        <v>22130</v>
      </c>
      <c r="D6" s="67" t="s">
        <v>120</v>
      </c>
      <c r="E6" s="67">
        <v>21226</v>
      </c>
      <c r="F6" s="68" t="s">
        <v>120</v>
      </c>
      <c r="G6" s="69" t="s">
        <v>120</v>
      </c>
      <c r="H6" s="66">
        <f t="shared" si="0"/>
        <v>1.0425892773014227</v>
      </c>
      <c r="I6" s="65"/>
      <c r="J6" s="83" t="s">
        <v>20</v>
      </c>
      <c r="K6" s="60">
        <v>2001</v>
      </c>
      <c r="L6" s="91">
        <v>25828</v>
      </c>
      <c r="M6" s="67" t="s">
        <v>120</v>
      </c>
      <c r="N6" s="67">
        <v>35620</v>
      </c>
      <c r="O6" s="68" t="s">
        <v>120</v>
      </c>
      <c r="P6" s="69" t="s">
        <v>120</v>
      </c>
      <c r="Q6" s="66">
        <f t="shared" si="1"/>
        <v>0.72509825940482875</v>
      </c>
      <c r="R6" s="65"/>
      <c r="S6" s="83"/>
      <c r="T6" s="60">
        <v>2001</v>
      </c>
      <c r="U6" s="91">
        <v>122333</v>
      </c>
      <c r="V6" s="67" t="s">
        <v>120</v>
      </c>
      <c r="W6" s="67">
        <v>180952</v>
      </c>
      <c r="X6" s="68" t="s">
        <v>120</v>
      </c>
      <c r="Y6" s="69" t="s">
        <v>120</v>
      </c>
      <c r="Z6" s="66">
        <f t="shared" si="2"/>
        <v>0.67605221274150051</v>
      </c>
      <c r="AA6" s="65"/>
      <c r="AB6" s="83" t="s">
        <v>37</v>
      </c>
      <c r="AC6" s="60">
        <v>2001</v>
      </c>
      <c r="AD6" s="91">
        <v>33974</v>
      </c>
      <c r="AE6" s="67">
        <v>36450</v>
      </c>
      <c r="AF6" s="67">
        <v>36450</v>
      </c>
      <c r="AG6" s="68">
        <f t="shared" si="3"/>
        <v>0.93207133058984915</v>
      </c>
      <c r="AH6" s="69">
        <f t="shared" si="3"/>
        <v>1</v>
      </c>
      <c r="AI6" s="66">
        <f t="shared" si="4"/>
        <v>0.93207133058984915</v>
      </c>
      <c r="AJ6" s="65"/>
      <c r="AK6" s="83" t="s">
        <v>17</v>
      </c>
      <c r="AL6" s="60">
        <v>2001</v>
      </c>
      <c r="AM6" s="91">
        <v>19938</v>
      </c>
      <c r="AN6" s="67">
        <v>18900</v>
      </c>
      <c r="AO6" s="67">
        <v>18900</v>
      </c>
      <c r="AP6" s="68">
        <f t="shared" si="5"/>
        <v>1.0549206349206348</v>
      </c>
      <c r="AQ6" s="69">
        <f t="shared" si="5"/>
        <v>1</v>
      </c>
      <c r="AR6" s="66">
        <f t="shared" si="6"/>
        <v>1.0549206349206348</v>
      </c>
      <c r="AS6" s="65"/>
      <c r="AT6" s="83" t="s">
        <v>56</v>
      </c>
      <c r="AU6" s="60">
        <v>2001</v>
      </c>
      <c r="AV6" s="91">
        <v>34563</v>
      </c>
      <c r="AW6" s="67">
        <v>35306</v>
      </c>
      <c r="AX6" s="67">
        <v>27978</v>
      </c>
      <c r="AY6" s="68">
        <f>AV6/AW6</f>
        <v>0.97895541834249133</v>
      </c>
      <c r="AZ6" s="69">
        <v>0.99</v>
      </c>
      <c r="BA6" s="66">
        <f t="shared" si="7"/>
        <v>1.2353634998927729</v>
      </c>
      <c r="BB6" s="65"/>
      <c r="BC6" s="83" t="s">
        <v>34</v>
      </c>
      <c r="BD6" s="60">
        <v>2001</v>
      </c>
      <c r="BE6" s="91">
        <v>59207</v>
      </c>
      <c r="BF6" s="67">
        <v>59600</v>
      </c>
      <c r="BG6" s="67">
        <v>84000</v>
      </c>
      <c r="BH6" s="68">
        <f t="shared" si="8"/>
        <v>0.99340604026845636</v>
      </c>
      <c r="BI6" s="69">
        <f t="shared" si="8"/>
        <v>0.70952380952380956</v>
      </c>
      <c r="BJ6" s="66">
        <f t="shared" si="9"/>
        <v>0.70484523809523814</v>
      </c>
      <c r="BK6" s="65"/>
      <c r="BL6" s="83" t="s">
        <v>58</v>
      </c>
      <c r="BM6" s="60">
        <v>2001</v>
      </c>
      <c r="BN6" s="91">
        <v>56089</v>
      </c>
      <c r="BO6" s="67">
        <v>56600</v>
      </c>
      <c r="BP6" s="67">
        <v>125000</v>
      </c>
      <c r="BQ6" s="68">
        <f t="shared" si="10"/>
        <v>0.99097173144876327</v>
      </c>
      <c r="BR6" s="69">
        <f t="shared" si="10"/>
        <v>0.45279999999999998</v>
      </c>
      <c r="BS6" s="66">
        <f t="shared" si="11"/>
        <v>0.448712</v>
      </c>
      <c r="BT6" s="65"/>
      <c r="BU6" s="83" t="s">
        <v>74</v>
      </c>
      <c r="BV6" s="60">
        <v>2001</v>
      </c>
      <c r="BW6" s="91">
        <v>45055</v>
      </c>
      <c r="BX6" s="67">
        <v>43500</v>
      </c>
      <c r="BY6" s="67">
        <v>66400</v>
      </c>
      <c r="BZ6" s="68">
        <f t="shared" si="12"/>
        <v>1.0357471264367817</v>
      </c>
      <c r="CA6" s="69">
        <f t="shared" si="12"/>
        <v>0.65512048192771088</v>
      </c>
      <c r="CB6" s="66">
        <f t="shared" si="13"/>
        <v>0.67853915662650599</v>
      </c>
    </row>
    <row r="7" spans="1:80" x14ac:dyDescent="0.25">
      <c r="A7" s="83"/>
      <c r="B7" s="60">
        <v>2002</v>
      </c>
      <c r="C7" s="91">
        <v>15650</v>
      </c>
      <c r="D7" s="67" t="s">
        <v>120</v>
      </c>
      <c r="E7" s="67">
        <v>19473</v>
      </c>
      <c r="F7" s="68" t="s">
        <v>120</v>
      </c>
      <c r="G7" s="69" t="s">
        <v>120</v>
      </c>
      <c r="H7" s="66">
        <f t="shared" si="0"/>
        <v>0.80367688594464126</v>
      </c>
      <c r="I7" s="65"/>
      <c r="J7" s="83"/>
      <c r="K7" s="60">
        <v>2002</v>
      </c>
      <c r="L7" s="91">
        <v>41492</v>
      </c>
      <c r="M7" s="67" t="s">
        <v>120</v>
      </c>
      <c r="N7" s="67">
        <v>29986</v>
      </c>
      <c r="O7" s="68" t="s">
        <v>120</v>
      </c>
      <c r="P7" s="69" t="s">
        <v>120</v>
      </c>
      <c r="Q7" s="66">
        <f t="shared" si="1"/>
        <v>1.3837123991195892</v>
      </c>
      <c r="R7" s="65"/>
      <c r="S7" s="83"/>
      <c r="T7" s="60">
        <v>2002</v>
      </c>
      <c r="U7" s="91">
        <v>170232</v>
      </c>
      <c r="V7" s="67" t="s">
        <v>120</v>
      </c>
      <c r="W7" s="67">
        <v>214347</v>
      </c>
      <c r="X7" s="68" t="s">
        <v>120</v>
      </c>
      <c r="Y7" s="69" t="s">
        <v>120</v>
      </c>
      <c r="Z7" s="66">
        <f t="shared" si="2"/>
        <v>0.79418886198547212</v>
      </c>
      <c r="AA7" s="65"/>
      <c r="AB7" s="83" t="s">
        <v>38</v>
      </c>
      <c r="AC7" s="60">
        <v>2002</v>
      </c>
      <c r="AD7" s="91">
        <v>50361</v>
      </c>
      <c r="AE7" s="67">
        <v>54420</v>
      </c>
      <c r="AF7" s="67">
        <v>53310</v>
      </c>
      <c r="AG7" s="68">
        <f t="shared" si="3"/>
        <v>0.92541345093715544</v>
      </c>
      <c r="AH7" s="69">
        <f t="shared" si="3"/>
        <v>1.0208216094541362</v>
      </c>
      <c r="AI7" s="66">
        <f t="shared" si="4"/>
        <v>0.94468204839617331</v>
      </c>
      <c r="AJ7" s="65"/>
      <c r="AK7" s="83"/>
      <c r="AL7" s="60">
        <v>2002</v>
      </c>
      <c r="AM7" s="91">
        <v>20008</v>
      </c>
      <c r="AN7" s="67">
        <v>19801</v>
      </c>
      <c r="AO7" s="67">
        <v>21477</v>
      </c>
      <c r="AP7" s="68">
        <f t="shared" si="5"/>
        <v>1.010454017473865</v>
      </c>
      <c r="AQ7" s="69">
        <f t="shared" si="5"/>
        <v>0.92196303021837311</v>
      </c>
      <c r="AR7" s="66">
        <f t="shared" si="6"/>
        <v>0.93160124784653353</v>
      </c>
      <c r="AS7" s="65"/>
      <c r="AT7" s="83" t="s">
        <v>17</v>
      </c>
      <c r="AU7" s="60">
        <v>2002</v>
      </c>
      <c r="AV7" s="91">
        <v>33902</v>
      </c>
      <c r="AW7" s="67">
        <v>33489</v>
      </c>
      <c r="AX7" s="67">
        <v>33489</v>
      </c>
      <c r="AY7" s="68">
        <f>AV7/AW7</f>
        <v>1.0123324076562454</v>
      </c>
      <c r="AZ7" s="69">
        <v>0.9</v>
      </c>
      <c r="BA7" s="66">
        <f t="shared" si="7"/>
        <v>1.0123324076562454</v>
      </c>
      <c r="BB7" s="65"/>
      <c r="BC7" s="83"/>
      <c r="BD7" s="60">
        <v>2002</v>
      </c>
      <c r="BE7" s="91">
        <v>73151</v>
      </c>
      <c r="BF7" s="67">
        <v>77434</v>
      </c>
      <c r="BG7" s="67">
        <v>127200</v>
      </c>
      <c r="BH7" s="68">
        <f t="shared" si="8"/>
        <v>0.94468837978149134</v>
      </c>
      <c r="BI7" s="69">
        <f t="shared" si="8"/>
        <v>0.60875786163522017</v>
      </c>
      <c r="BJ7" s="66">
        <f t="shared" si="9"/>
        <v>0.57508647798742141</v>
      </c>
      <c r="BK7" s="65"/>
      <c r="BL7" s="83"/>
      <c r="BM7" s="60">
        <v>2002</v>
      </c>
      <c r="BN7" s="91">
        <v>153070</v>
      </c>
      <c r="BO7" s="67">
        <v>144400</v>
      </c>
      <c r="BP7" s="67">
        <v>160900</v>
      </c>
      <c r="BQ7" s="68">
        <f t="shared" si="10"/>
        <v>1.0600415512465373</v>
      </c>
      <c r="BR7" s="69">
        <f t="shared" si="10"/>
        <v>0.89745183343691737</v>
      </c>
      <c r="BS7" s="66">
        <f t="shared" si="11"/>
        <v>0.95133623368551901</v>
      </c>
      <c r="BT7" s="65"/>
      <c r="BU7" s="83"/>
      <c r="BV7" s="60">
        <v>2002</v>
      </c>
      <c r="BW7" s="91">
        <v>102085</v>
      </c>
      <c r="BX7" s="67">
        <v>96200</v>
      </c>
      <c r="BY7" s="67">
        <v>108300</v>
      </c>
      <c r="BZ7" s="68">
        <f t="shared" si="12"/>
        <v>1.0611746361746361</v>
      </c>
      <c r="CA7" s="69">
        <f t="shared" si="12"/>
        <v>0.88827331486611261</v>
      </c>
      <c r="CB7" s="66">
        <f t="shared" si="13"/>
        <v>0.94261311172668516</v>
      </c>
    </row>
    <row r="8" spans="1:80" x14ac:dyDescent="0.25">
      <c r="A8" s="83"/>
      <c r="B8" s="60">
        <v>2003</v>
      </c>
      <c r="C8" s="91">
        <v>22316</v>
      </c>
      <c r="D8" s="67" t="s">
        <v>120</v>
      </c>
      <c r="E8" s="67">
        <v>14206</v>
      </c>
      <c r="F8" s="68" t="s">
        <v>120</v>
      </c>
      <c r="G8" s="69" t="s">
        <v>120</v>
      </c>
      <c r="H8" s="66">
        <f t="shared" si="0"/>
        <v>1.5708855413205687</v>
      </c>
      <c r="I8" s="65"/>
      <c r="J8" s="83"/>
      <c r="K8" s="60">
        <v>2003</v>
      </c>
      <c r="L8" s="91">
        <v>36882</v>
      </c>
      <c r="M8" s="67" t="s">
        <v>120</v>
      </c>
      <c r="N8" s="67">
        <v>31059</v>
      </c>
      <c r="O8" s="68" t="s">
        <v>120</v>
      </c>
      <c r="P8" s="69" t="s">
        <v>120</v>
      </c>
      <c r="Q8" s="66">
        <f t="shared" si="1"/>
        <v>1.187481889307447</v>
      </c>
      <c r="R8" s="65"/>
      <c r="S8" s="83"/>
      <c r="T8" s="60">
        <v>2003</v>
      </c>
      <c r="U8" s="91">
        <v>202363</v>
      </c>
      <c r="V8" s="67" t="s">
        <v>120</v>
      </c>
      <c r="W8" s="67">
        <v>188183</v>
      </c>
      <c r="X8" s="68" t="s">
        <v>120</v>
      </c>
      <c r="Y8" s="69" t="s">
        <v>120</v>
      </c>
      <c r="Z8" s="66">
        <f t="shared" si="2"/>
        <v>1.075352183778556</v>
      </c>
      <c r="AA8" s="65"/>
      <c r="AB8" s="83"/>
      <c r="AC8" s="60">
        <v>2003</v>
      </c>
      <c r="AD8" s="91">
        <v>48259</v>
      </c>
      <c r="AE8" s="67">
        <v>45750</v>
      </c>
      <c r="AF8" s="67">
        <v>45750</v>
      </c>
      <c r="AG8" s="68">
        <f t="shared" si="3"/>
        <v>1.0548415300546448</v>
      </c>
      <c r="AH8" s="69">
        <f t="shared" si="3"/>
        <v>1</v>
      </c>
      <c r="AI8" s="66">
        <f t="shared" si="4"/>
        <v>1.0548415300546448</v>
      </c>
      <c r="AJ8" s="65"/>
      <c r="AK8" s="83"/>
      <c r="AL8" s="60">
        <v>2003</v>
      </c>
      <c r="AM8" s="91">
        <v>25743</v>
      </c>
      <c r="AN8" s="67">
        <v>26600</v>
      </c>
      <c r="AO8" s="67">
        <v>26600</v>
      </c>
      <c r="AP8" s="68">
        <f t="shared" si="5"/>
        <v>0.96778195488721808</v>
      </c>
      <c r="AQ8" s="69">
        <f t="shared" si="5"/>
        <v>1</v>
      </c>
      <c r="AR8" s="66">
        <f t="shared" si="6"/>
        <v>0.96778195488721808</v>
      </c>
      <c r="AS8" s="65"/>
      <c r="AT8" s="83"/>
      <c r="AU8" s="60">
        <v>2003</v>
      </c>
      <c r="AV8" s="91">
        <v>32785</v>
      </c>
      <c r="AW8" s="67" t="s">
        <v>120</v>
      </c>
      <c r="AX8" s="67">
        <v>25479</v>
      </c>
      <c r="AY8" s="68" t="s">
        <v>120</v>
      </c>
      <c r="AZ8" s="69" t="s">
        <v>120</v>
      </c>
      <c r="BA8" s="66">
        <f t="shared" si="7"/>
        <v>1.2867459476431571</v>
      </c>
      <c r="BB8" s="65"/>
      <c r="BC8" s="83"/>
      <c r="BD8" s="60">
        <v>2003</v>
      </c>
      <c r="BE8" s="91">
        <v>108530</v>
      </c>
      <c r="BF8" s="67">
        <v>112521</v>
      </c>
      <c r="BG8" s="67">
        <v>129700</v>
      </c>
      <c r="BH8" s="68">
        <f t="shared" si="8"/>
        <v>0.96453106531225286</v>
      </c>
      <c r="BI8" s="69">
        <f t="shared" si="8"/>
        <v>0.86754818812644563</v>
      </c>
      <c r="BJ8" s="66">
        <f t="shared" si="9"/>
        <v>0.83677717810331531</v>
      </c>
      <c r="BK8" s="65"/>
      <c r="BL8" s="83"/>
      <c r="BM8" s="60">
        <v>2003</v>
      </c>
      <c r="BN8" s="91">
        <v>89116</v>
      </c>
      <c r="BO8" s="67">
        <v>96900</v>
      </c>
      <c r="BP8" s="67">
        <v>180600</v>
      </c>
      <c r="BQ8" s="68">
        <f t="shared" si="10"/>
        <v>0.91966976264189881</v>
      </c>
      <c r="BR8" s="69">
        <f t="shared" si="10"/>
        <v>0.53654485049833889</v>
      </c>
      <c r="BS8" s="66">
        <f t="shared" si="11"/>
        <v>0.49344407530454043</v>
      </c>
      <c r="BT8" s="65"/>
      <c r="BU8" s="83"/>
      <c r="BV8" s="60">
        <v>2003</v>
      </c>
      <c r="BW8" s="91">
        <v>126698</v>
      </c>
      <c r="BX8" s="67">
        <v>104800</v>
      </c>
      <c r="BY8" s="67">
        <v>150300</v>
      </c>
      <c r="BZ8" s="68">
        <f t="shared" si="12"/>
        <v>1.2089503816793894</v>
      </c>
      <c r="CA8" s="69">
        <f t="shared" si="12"/>
        <v>0.69727212242182302</v>
      </c>
      <c r="CB8" s="66">
        <f t="shared" si="13"/>
        <v>0.84296739853626079</v>
      </c>
    </row>
    <row r="9" spans="1:80" x14ac:dyDescent="0.25">
      <c r="A9" s="83"/>
      <c r="B9" s="60">
        <v>2004</v>
      </c>
      <c r="C9" s="91">
        <v>11880</v>
      </c>
      <c r="D9" s="67" t="s">
        <v>120</v>
      </c>
      <c r="E9" s="67">
        <v>16420</v>
      </c>
      <c r="F9" s="68" t="s">
        <v>120</v>
      </c>
      <c r="G9" s="69" t="s">
        <v>120</v>
      </c>
      <c r="H9" s="66">
        <f t="shared" si="0"/>
        <v>0.72350791717417784</v>
      </c>
      <c r="I9" s="65"/>
      <c r="J9" s="83"/>
      <c r="K9" s="60">
        <v>2004</v>
      </c>
      <c r="L9" s="91">
        <v>39766</v>
      </c>
      <c r="M9" s="67" t="s">
        <v>120</v>
      </c>
      <c r="N9" s="67">
        <v>28359</v>
      </c>
      <c r="O9" s="68" t="s">
        <v>120</v>
      </c>
      <c r="P9" s="69" t="s">
        <v>120</v>
      </c>
      <c r="Q9" s="66">
        <f t="shared" si="1"/>
        <v>1.4022356218484431</v>
      </c>
      <c r="R9" s="65"/>
      <c r="S9" s="83"/>
      <c r="T9" s="60">
        <v>2004</v>
      </c>
      <c r="U9" s="91">
        <v>185450</v>
      </c>
      <c r="V9" s="67" t="s">
        <v>120</v>
      </c>
      <c r="W9" s="67">
        <v>141029</v>
      </c>
      <c r="X9" s="68" t="s">
        <v>120</v>
      </c>
      <c r="Y9" s="69" t="s">
        <v>120</v>
      </c>
      <c r="Z9" s="66">
        <f t="shared" si="2"/>
        <v>1.3149777705294656</v>
      </c>
      <c r="AA9" s="65"/>
      <c r="AB9" s="83"/>
      <c r="AC9" s="60">
        <v>2004</v>
      </c>
      <c r="AD9" s="91">
        <v>37980</v>
      </c>
      <c r="AE9" s="67">
        <v>34200</v>
      </c>
      <c r="AF9" s="67">
        <v>17803</v>
      </c>
      <c r="AG9" s="68">
        <f t="shared" si="3"/>
        <v>1.1105263157894736</v>
      </c>
      <c r="AH9" s="69">
        <f t="shared" si="3"/>
        <v>1.9210245464247599</v>
      </c>
      <c r="AI9" s="66">
        <f t="shared" si="4"/>
        <v>2.1333483120822332</v>
      </c>
      <c r="AJ9" s="65"/>
      <c r="AK9" s="83"/>
      <c r="AL9" s="60">
        <v>2004</v>
      </c>
      <c r="AM9" s="91">
        <v>24616</v>
      </c>
      <c r="AN9" s="67">
        <v>23200</v>
      </c>
      <c r="AO9" s="67">
        <v>33333</v>
      </c>
      <c r="AP9" s="68">
        <f t="shared" si="5"/>
        <v>1.0610344827586207</v>
      </c>
      <c r="AQ9" s="69">
        <f t="shared" si="5"/>
        <v>0.69600696006960072</v>
      </c>
      <c r="AR9" s="66">
        <f t="shared" si="6"/>
        <v>0.73848738487384868</v>
      </c>
      <c r="AS9" s="65"/>
      <c r="AT9" s="83"/>
      <c r="AU9" s="60">
        <v>2004</v>
      </c>
      <c r="AV9" s="91">
        <v>28185</v>
      </c>
      <c r="AW9" s="67" t="s">
        <v>120</v>
      </c>
      <c r="AX9" s="67">
        <v>29715</v>
      </c>
      <c r="AY9" s="68" t="s">
        <v>120</v>
      </c>
      <c r="AZ9" s="69" t="s">
        <v>120</v>
      </c>
      <c r="BA9" s="66">
        <f t="shared" si="7"/>
        <v>0.94851085310449268</v>
      </c>
      <c r="BB9" s="65"/>
      <c r="BC9" s="83"/>
      <c r="BD9" s="60">
        <v>2004</v>
      </c>
      <c r="BE9" s="91">
        <v>113708</v>
      </c>
      <c r="BF9" s="67">
        <v>112701</v>
      </c>
      <c r="BG9" s="67">
        <v>112701</v>
      </c>
      <c r="BH9" s="68">
        <f t="shared" si="8"/>
        <v>1.0089351469818368</v>
      </c>
      <c r="BI9" s="69">
        <f t="shared" si="8"/>
        <v>1</v>
      </c>
      <c r="BJ9" s="66">
        <f t="shared" si="9"/>
        <v>1.0089351469818368</v>
      </c>
      <c r="BK9" s="65"/>
      <c r="BL9" s="83"/>
      <c r="BM9" s="60">
        <v>2004</v>
      </c>
      <c r="BN9" s="91">
        <v>124820</v>
      </c>
      <c r="BO9" s="67">
        <v>138000</v>
      </c>
      <c r="BP9" s="67">
        <v>175300</v>
      </c>
      <c r="BQ9" s="68">
        <f t="shared" si="10"/>
        <v>0.90449275362318837</v>
      </c>
      <c r="BR9" s="69">
        <f t="shared" si="10"/>
        <v>0.78722190530519109</v>
      </c>
      <c r="BS9" s="66">
        <f t="shared" si="11"/>
        <v>0.71203650884198522</v>
      </c>
      <c r="BT9" s="65"/>
      <c r="BU9" s="83"/>
      <c r="BV9" s="60">
        <v>2004</v>
      </c>
      <c r="BW9" s="91">
        <v>94895</v>
      </c>
      <c r="BX9" s="67">
        <v>90400</v>
      </c>
      <c r="BY9" s="67">
        <v>117600</v>
      </c>
      <c r="BZ9" s="68">
        <f t="shared" si="12"/>
        <v>1.0497234513274336</v>
      </c>
      <c r="CA9" s="69">
        <f t="shared" si="12"/>
        <v>0.76870748299319724</v>
      </c>
      <c r="CB9" s="66">
        <f t="shared" si="13"/>
        <v>0.80693027210884349</v>
      </c>
    </row>
    <row r="10" spans="1:80" x14ac:dyDescent="0.25">
      <c r="A10" s="83"/>
      <c r="B10" s="60">
        <v>2005</v>
      </c>
      <c r="C10" s="91">
        <v>25204</v>
      </c>
      <c r="D10" s="67" t="s">
        <v>120</v>
      </c>
      <c r="E10" s="67">
        <v>16102</v>
      </c>
      <c r="F10" s="68" t="s">
        <v>120</v>
      </c>
      <c r="G10" s="69" t="s">
        <v>120</v>
      </c>
      <c r="H10" s="66">
        <f t="shared" si="0"/>
        <v>1.5652713948577817</v>
      </c>
      <c r="I10" s="65"/>
      <c r="J10" s="83"/>
      <c r="K10" s="60">
        <v>2005</v>
      </c>
      <c r="L10" s="91">
        <v>38798</v>
      </c>
      <c r="M10" s="67" t="s">
        <v>120</v>
      </c>
      <c r="N10" s="67">
        <v>31517</v>
      </c>
      <c r="O10" s="68" t="s">
        <v>120</v>
      </c>
      <c r="P10" s="69" t="s">
        <v>120</v>
      </c>
      <c r="Q10" s="66">
        <f t="shared" si="1"/>
        <v>1.2310181806644034</v>
      </c>
      <c r="R10" s="65"/>
      <c r="S10" s="83"/>
      <c r="T10" s="60">
        <v>2005</v>
      </c>
      <c r="U10" s="91">
        <v>151591</v>
      </c>
      <c r="V10" s="67" t="s">
        <v>120</v>
      </c>
      <c r="W10" s="67">
        <v>134461</v>
      </c>
      <c r="X10" s="68" t="s">
        <v>120</v>
      </c>
      <c r="Y10" s="69" t="s">
        <v>120</v>
      </c>
      <c r="Z10" s="66">
        <f t="shared" si="2"/>
        <v>1.1273975353448211</v>
      </c>
      <c r="AA10" s="65"/>
      <c r="AB10" s="83"/>
      <c r="AC10" s="60">
        <v>2005</v>
      </c>
      <c r="AD10" s="91">
        <v>19808</v>
      </c>
      <c r="AE10" s="67">
        <v>19523</v>
      </c>
      <c r="AF10" s="67">
        <v>14841</v>
      </c>
      <c r="AG10" s="68">
        <f t="shared" si="3"/>
        <v>1.0145981662654304</v>
      </c>
      <c r="AH10" s="69">
        <f t="shared" si="3"/>
        <v>1.3154773937066235</v>
      </c>
      <c r="AI10" s="66">
        <f t="shared" si="4"/>
        <v>1.334680951418368</v>
      </c>
      <c r="AJ10" s="65"/>
      <c r="AK10" s="83"/>
      <c r="AL10" s="60">
        <v>2005</v>
      </c>
      <c r="AM10" s="91">
        <v>22208</v>
      </c>
      <c r="AN10" s="67">
        <v>17715</v>
      </c>
      <c r="AO10" s="67">
        <v>13394</v>
      </c>
      <c r="AP10" s="68">
        <f t="shared" si="5"/>
        <v>1.253626869884279</v>
      </c>
      <c r="AQ10" s="69">
        <f t="shared" si="5"/>
        <v>1.3226071375242645</v>
      </c>
      <c r="AR10" s="66">
        <f t="shared" si="6"/>
        <v>1.6580558459011498</v>
      </c>
      <c r="AS10" s="65"/>
      <c r="AT10" s="83"/>
      <c r="AU10" s="60">
        <v>2005</v>
      </c>
      <c r="AV10" s="91">
        <v>34857</v>
      </c>
      <c r="AW10" s="67" t="s">
        <v>120</v>
      </c>
      <c r="AX10" s="67">
        <v>37255</v>
      </c>
      <c r="AY10" s="68" t="s">
        <v>120</v>
      </c>
      <c r="AZ10" s="69" t="s">
        <v>120</v>
      </c>
      <c r="BA10" s="66">
        <f t="shared" si="7"/>
        <v>0.93563280096631329</v>
      </c>
      <c r="BB10" s="65"/>
      <c r="BC10" s="83"/>
      <c r="BD10" s="60">
        <v>2005</v>
      </c>
      <c r="BE10" s="91">
        <v>105111</v>
      </c>
      <c r="BF10" s="67">
        <v>122280</v>
      </c>
      <c r="BG10" s="67">
        <v>59500</v>
      </c>
      <c r="BH10" s="68">
        <f t="shared" si="8"/>
        <v>0.85959273797841018</v>
      </c>
      <c r="BI10" s="69">
        <f t="shared" si="8"/>
        <v>2.055126050420168</v>
      </c>
      <c r="BJ10" s="66">
        <f t="shared" si="9"/>
        <v>1.7665714285714287</v>
      </c>
      <c r="BK10" s="65"/>
      <c r="BL10" s="83"/>
      <c r="BM10" s="60">
        <v>2005</v>
      </c>
      <c r="BN10" s="91">
        <v>92021</v>
      </c>
      <c r="BO10" s="67">
        <v>114100</v>
      </c>
      <c r="BP10" s="67">
        <v>93145</v>
      </c>
      <c r="BQ10" s="68">
        <f t="shared" si="10"/>
        <v>0.80649430324276949</v>
      </c>
      <c r="BR10" s="69">
        <f t="shared" si="10"/>
        <v>1.2249718181330185</v>
      </c>
      <c r="BS10" s="66">
        <f t="shared" si="11"/>
        <v>0.98793279295721725</v>
      </c>
      <c r="BT10" s="65"/>
      <c r="BU10" s="83"/>
      <c r="BV10" s="60">
        <v>2005</v>
      </c>
      <c r="BW10" s="91">
        <v>93837</v>
      </c>
      <c r="BX10" s="67">
        <v>89400</v>
      </c>
      <c r="BY10" s="67">
        <v>97900</v>
      </c>
      <c r="BZ10" s="68">
        <f t="shared" si="12"/>
        <v>1.0496308724832215</v>
      </c>
      <c r="CA10" s="69">
        <f t="shared" si="12"/>
        <v>0.91317671092951991</v>
      </c>
      <c r="CB10" s="66">
        <f t="shared" si="13"/>
        <v>0.95849846782431047</v>
      </c>
    </row>
    <row r="11" spans="1:80" x14ac:dyDescent="0.25">
      <c r="A11" s="83"/>
      <c r="B11" s="60">
        <v>2006</v>
      </c>
      <c r="C11" s="91">
        <v>17966</v>
      </c>
      <c r="D11" s="67" t="s">
        <v>120</v>
      </c>
      <c r="E11" s="67">
        <v>20866</v>
      </c>
      <c r="F11" s="68" t="s">
        <v>120</v>
      </c>
      <c r="G11" s="69" t="s">
        <v>120</v>
      </c>
      <c r="H11" s="66">
        <f t="shared" si="0"/>
        <v>0.86101792389533216</v>
      </c>
      <c r="I11" s="65"/>
      <c r="J11" s="83"/>
      <c r="K11" s="60">
        <v>2006</v>
      </c>
      <c r="L11" s="91">
        <v>39171</v>
      </c>
      <c r="M11" s="67" t="s">
        <v>120</v>
      </c>
      <c r="N11" s="67">
        <v>33024</v>
      </c>
      <c r="O11" s="68" t="s">
        <v>120</v>
      </c>
      <c r="P11" s="69" t="s">
        <v>120</v>
      </c>
      <c r="Q11" s="66">
        <f t="shared" si="1"/>
        <v>1.1861373546511629</v>
      </c>
      <c r="R11" s="65"/>
      <c r="S11" s="83"/>
      <c r="T11" s="60">
        <v>2006</v>
      </c>
      <c r="U11" s="91">
        <v>141517</v>
      </c>
      <c r="V11" s="67" t="s">
        <v>120</v>
      </c>
      <c r="W11" s="67">
        <v>203212</v>
      </c>
      <c r="X11" s="68" t="s">
        <v>120</v>
      </c>
      <c r="Y11" s="69" t="s">
        <v>120</v>
      </c>
      <c r="Z11" s="66">
        <f t="shared" si="2"/>
        <v>0.696400803102179</v>
      </c>
      <c r="AA11" s="65"/>
      <c r="AB11" s="83"/>
      <c r="AC11" s="60">
        <v>2006</v>
      </c>
      <c r="AD11" s="91">
        <v>16795</v>
      </c>
      <c r="AE11" s="67">
        <v>16899</v>
      </c>
      <c r="AF11" s="67">
        <v>30591</v>
      </c>
      <c r="AG11" s="68">
        <f t="shared" si="3"/>
        <v>0.99384578969169768</v>
      </c>
      <c r="AH11" s="69">
        <f t="shared" si="3"/>
        <v>0.55241737766009613</v>
      </c>
      <c r="AI11" s="66">
        <f t="shared" si="4"/>
        <v>0.54901768494001502</v>
      </c>
      <c r="AJ11" s="65"/>
      <c r="AK11" s="83"/>
      <c r="AL11" s="60">
        <v>2006</v>
      </c>
      <c r="AM11" s="91">
        <v>20182</v>
      </c>
      <c r="AN11" s="67">
        <v>21301</v>
      </c>
      <c r="AO11" s="67">
        <v>23555</v>
      </c>
      <c r="AP11" s="68">
        <f t="shared" si="5"/>
        <v>0.94746725505844798</v>
      </c>
      <c r="AQ11" s="69">
        <f t="shared" si="5"/>
        <v>0.90430906389301635</v>
      </c>
      <c r="AR11" s="66">
        <f t="shared" si="6"/>
        <v>0.85680322649119078</v>
      </c>
      <c r="AS11" s="65"/>
      <c r="AT11" s="83"/>
      <c r="AU11" s="60">
        <v>2006</v>
      </c>
      <c r="AV11" s="91">
        <v>43866</v>
      </c>
      <c r="AW11" s="67" t="s">
        <v>120</v>
      </c>
      <c r="AX11" s="67">
        <v>34150</v>
      </c>
      <c r="AY11" s="68" t="s">
        <v>120</v>
      </c>
      <c r="AZ11" s="69" t="s">
        <v>120</v>
      </c>
      <c r="BA11" s="66">
        <f t="shared" si="7"/>
        <v>1.2845095168374816</v>
      </c>
      <c r="BB11" s="65"/>
      <c r="BC11" s="83"/>
      <c r="BD11" s="60">
        <v>2006</v>
      </c>
      <c r="BE11" s="91">
        <v>48880</v>
      </c>
      <c r="BF11" s="67">
        <v>52388</v>
      </c>
      <c r="BG11" s="67">
        <v>52388</v>
      </c>
      <c r="BH11" s="68">
        <f t="shared" si="8"/>
        <v>0.93303810032831946</v>
      </c>
      <c r="BI11" s="69">
        <f t="shared" si="8"/>
        <v>1</v>
      </c>
      <c r="BJ11" s="66">
        <f t="shared" si="9"/>
        <v>0.93303810032831946</v>
      </c>
      <c r="BK11" s="65"/>
      <c r="BL11" s="83"/>
      <c r="BM11" s="60">
        <v>2006</v>
      </c>
      <c r="BN11" s="91">
        <v>43421</v>
      </c>
      <c r="BO11" s="67">
        <v>50000</v>
      </c>
      <c r="BP11" s="67">
        <v>27918</v>
      </c>
      <c r="BQ11" s="68">
        <f t="shared" si="10"/>
        <v>0.86841999999999997</v>
      </c>
      <c r="BR11" s="69">
        <f t="shared" si="10"/>
        <v>1.7909592377677483</v>
      </c>
      <c r="BS11" s="66">
        <f t="shared" si="11"/>
        <v>1.555304821262268</v>
      </c>
      <c r="BT11" s="65"/>
      <c r="BU11" s="83"/>
      <c r="BV11" s="60">
        <v>2006</v>
      </c>
      <c r="BW11" s="91">
        <v>90780</v>
      </c>
      <c r="BX11" s="67">
        <v>88300</v>
      </c>
      <c r="BY11" s="67">
        <v>80471</v>
      </c>
      <c r="BZ11" s="68">
        <f t="shared" si="12"/>
        <v>1.0280860702151755</v>
      </c>
      <c r="CA11" s="69">
        <f t="shared" si="12"/>
        <v>1.0972897068509153</v>
      </c>
      <c r="CB11" s="66">
        <f t="shared" si="13"/>
        <v>1.1281082626039194</v>
      </c>
    </row>
    <row r="12" spans="1:80" x14ac:dyDescent="0.25">
      <c r="A12" s="83"/>
      <c r="B12" s="60">
        <v>2007</v>
      </c>
      <c r="C12" s="91">
        <v>25653</v>
      </c>
      <c r="D12" s="67" t="s">
        <v>120</v>
      </c>
      <c r="E12" s="67">
        <v>15095</v>
      </c>
      <c r="F12" s="68" t="s">
        <v>120</v>
      </c>
      <c r="G12" s="69" t="s">
        <v>120</v>
      </c>
      <c r="H12" s="66">
        <f t="shared" si="0"/>
        <v>1.699436899635641</v>
      </c>
      <c r="I12" s="65"/>
      <c r="J12" s="83"/>
      <c r="K12" s="60">
        <v>2007</v>
      </c>
      <c r="L12" s="91">
        <v>41711</v>
      </c>
      <c r="M12" s="67" t="s">
        <v>120</v>
      </c>
      <c r="N12" s="67">
        <v>22674</v>
      </c>
      <c r="O12" s="68" t="s">
        <v>120</v>
      </c>
      <c r="P12" s="69" t="s">
        <v>120</v>
      </c>
      <c r="Q12" s="66">
        <f t="shared" si="1"/>
        <v>1.8395960130546001</v>
      </c>
      <c r="R12" s="65"/>
      <c r="S12" s="83"/>
      <c r="T12" s="60">
        <v>2007</v>
      </c>
      <c r="U12" s="91">
        <v>196060</v>
      </c>
      <c r="V12" s="67" t="s">
        <v>120</v>
      </c>
      <c r="W12" s="67">
        <v>110884</v>
      </c>
      <c r="X12" s="68" t="s">
        <v>120</v>
      </c>
      <c r="Y12" s="69" t="s">
        <v>120</v>
      </c>
      <c r="Z12" s="66">
        <f t="shared" si="2"/>
        <v>1.7681541069946971</v>
      </c>
      <c r="AA12" s="65"/>
      <c r="AB12" s="83"/>
      <c r="AC12" s="60">
        <v>2007</v>
      </c>
      <c r="AD12" s="91">
        <v>22086</v>
      </c>
      <c r="AE12" s="67">
        <v>18834</v>
      </c>
      <c r="AF12" s="67">
        <v>23485</v>
      </c>
      <c r="AG12" s="68">
        <f t="shared" si="3"/>
        <v>1.172666454284804</v>
      </c>
      <c r="AH12" s="69">
        <f t="shared" si="3"/>
        <v>0.80195869704066425</v>
      </c>
      <c r="AI12" s="66">
        <f t="shared" si="4"/>
        <v>0.9404300617415372</v>
      </c>
      <c r="AJ12" s="65"/>
      <c r="AK12" s="83"/>
      <c r="AL12" s="60">
        <v>2007</v>
      </c>
      <c r="AM12" s="91">
        <v>18964</v>
      </c>
      <c r="AN12" s="67">
        <v>17014</v>
      </c>
      <c r="AO12" s="67">
        <v>22670</v>
      </c>
      <c r="AP12" s="68">
        <f t="shared" si="5"/>
        <v>1.1146114964147174</v>
      </c>
      <c r="AQ12" s="69">
        <f t="shared" si="5"/>
        <v>0.75050727834142039</v>
      </c>
      <c r="AR12" s="66">
        <f t="shared" si="6"/>
        <v>0.83652404058226726</v>
      </c>
      <c r="AS12" s="65"/>
      <c r="AT12" s="83"/>
      <c r="AU12" s="60">
        <v>2007</v>
      </c>
      <c r="AV12" s="91">
        <v>35695</v>
      </c>
      <c r="AW12" s="67">
        <v>32362</v>
      </c>
      <c r="AX12" s="67">
        <v>36499</v>
      </c>
      <c r="AY12" s="68">
        <f t="shared" ref="AY12:AZ14" si="14">AV12/AW12</f>
        <v>1.1029911624745072</v>
      </c>
      <c r="AZ12" s="69">
        <f t="shared" si="14"/>
        <v>0.88665442888846269</v>
      </c>
      <c r="BA12" s="66">
        <f t="shared" si="7"/>
        <v>0.97797199923285572</v>
      </c>
      <c r="BB12" s="65"/>
      <c r="BC12" s="83"/>
      <c r="BD12" s="60">
        <v>2007</v>
      </c>
      <c r="BE12" s="91">
        <v>44542</v>
      </c>
      <c r="BF12" s="67">
        <v>61071</v>
      </c>
      <c r="BG12" s="67">
        <v>44509</v>
      </c>
      <c r="BH12" s="68">
        <f t="shared" si="8"/>
        <v>0.72934780828871315</v>
      </c>
      <c r="BI12" s="69">
        <f t="shared" si="8"/>
        <v>1.3721045181873328</v>
      </c>
      <c r="BJ12" s="66">
        <f t="shared" si="9"/>
        <v>1.0007414230829721</v>
      </c>
      <c r="BK12" s="65"/>
      <c r="BL12" s="83"/>
      <c r="BM12" s="60">
        <v>2007</v>
      </c>
      <c r="BN12" s="91">
        <v>19421</v>
      </c>
      <c r="BO12" s="67">
        <v>21800</v>
      </c>
      <c r="BP12" s="67">
        <v>14583</v>
      </c>
      <c r="BQ12" s="68">
        <f t="shared" si="10"/>
        <v>0.89087155963302755</v>
      </c>
      <c r="BR12" s="69">
        <f t="shared" si="10"/>
        <v>1.4948913118014127</v>
      </c>
      <c r="BS12" s="66">
        <f t="shared" si="11"/>
        <v>1.331756154426387</v>
      </c>
      <c r="BT12" s="65"/>
      <c r="BU12" s="83"/>
      <c r="BV12" s="60">
        <v>2007</v>
      </c>
      <c r="BW12" s="91">
        <v>77470</v>
      </c>
      <c r="BX12" s="67">
        <v>68000</v>
      </c>
      <c r="BY12" s="67">
        <v>47106</v>
      </c>
      <c r="BZ12" s="68">
        <f t="shared" si="12"/>
        <v>1.1392647058823528</v>
      </c>
      <c r="CA12" s="69">
        <f t="shared" si="12"/>
        <v>1.4435528382796248</v>
      </c>
      <c r="CB12" s="66">
        <f t="shared" si="13"/>
        <v>1.6445887997282724</v>
      </c>
    </row>
    <row r="13" spans="1:80" x14ac:dyDescent="0.25">
      <c r="A13" s="83"/>
      <c r="B13" s="60">
        <v>2008</v>
      </c>
      <c r="C13" s="91">
        <v>14626</v>
      </c>
      <c r="D13" s="67" t="s">
        <v>120</v>
      </c>
      <c r="E13" s="67">
        <v>13865</v>
      </c>
      <c r="F13" s="68" t="s">
        <v>120</v>
      </c>
      <c r="G13" s="69" t="s">
        <v>120</v>
      </c>
      <c r="H13" s="66">
        <f t="shared" si="0"/>
        <v>1.0548864046159394</v>
      </c>
      <c r="I13" s="65"/>
      <c r="J13" s="83"/>
      <c r="K13" s="60">
        <v>2008</v>
      </c>
      <c r="L13" s="91">
        <v>30065</v>
      </c>
      <c r="M13" s="67" t="s">
        <v>120</v>
      </c>
      <c r="N13" s="67">
        <v>20641</v>
      </c>
      <c r="O13" s="68" t="s">
        <v>120</v>
      </c>
      <c r="P13" s="69" t="s">
        <v>120</v>
      </c>
      <c r="Q13" s="66">
        <f t="shared" si="1"/>
        <v>1.4565670267913375</v>
      </c>
      <c r="R13" s="70"/>
      <c r="S13" s="83"/>
      <c r="T13" s="60">
        <v>2008</v>
      </c>
      <c r="U13" s="91">
        <v>128347</v>
      </c>
      <c r="V13" s="67" t="s">
        <v>120</v>
      </c>
      <c r="W13" s="67">
        <v>148284</v>
      </c>
      <c r="X13" s="68" t="s">
        <v>120</v>
      </c>
      <c r="Y13" s="69" t="s">
        <v>120</v>
      </c>
      <c r="Z13" s="66">
        <f t="shared" si="2"/>
        <v>0.86554854198699793</v>
      </c>
      <c r="AA13" s="70"/>
      <c r="AB13" s="83"/>
      <c r="AC13" s="60">
        <v>2008</v>
      </c>
      <c r="AD13" s="91">
        <v>34392</v>
      </c>
      <c r="AE13" s="67">
        <v>35271</v>
      </c>
      <c r="AF13" s="67">
        <v>28969</v>
      </c>
      <c r="AG13" s="68">
        <f t="shared" si="3"/>
        <v>0.97507867653312918</v>
      </c>
      <c r="AH13" s="69">
        <f t="shared" si="3"/>
        <v>1.2175428906762402</v>
      </c>
      <c r="AI13" s="66">
        <f t="shared" si="4"/>
        <v>1.1872001104629086</v>
      </c>
      <c r="AJ13" s="70"/>
      <c r="AK13" s="83"/>
      <c r="AL13" s="60">
        <v>2008</v>
      </c>
      <c r="AM13" s="91">
        <v>23118</v>
      </c>
      <c r="AN13" s="67">
        <v>21100</v>
      </c>
      <c r="AO13" s="67">
        <v>23193</v>
      </c>
      <c r="AP13" s="68">
        <f t="shared" si="5"/>
        <v>1.0956398104265404</v>
      </c>
      <c r="AQ13" s="69">
        <f t="shared" si="5"/>
        <v>0.90975725434398313</v>
      </c>
      <c r="AR13" s="66">
        <f t="shared" si="6"/>
        <v>0.99676626568361149</v>
      </c>
      <c r="AS13" s="70"/>
      <c r="AT13" s="83"/>
      <c r="AU13" s="60">
        <v>2008</v>
      </c>
      <c r="AV13" s="91">
        <v>32187</v>
      </c>
      <c r="AW13" s="67">
        <v>26923</v>
      </c>
      <c r="AX13" s="67">
        <v>39246</v>
      </c>
      <c r="AY13" s="68">
        <f t="shared" si="14"/>
        <v>1.1955205586301676</v>
      </c>
      <c r="AZ13" s="69">
        <f t="shared" si="14"/>
        <v>0.68600621719410892</v>
      </c>
      <c r="BA13" s="66">
        <f t="shared" si="7"/>
        <v>0.82013453600366915</v>
      </c>
      <c r="BB13" s="70"/>
      <c r="BC13" s="83"/>
      <c r="BD13" s="60">
        <v>2008</v>
      </c>
      <c r="BE13" s="91">
        <v>20185</v>
      </c>
      <c r="BF13" s="67">
        <v>40851</v>
      </c>
      <c r="BG13" s="67">
        <v>40050</v>
      </c>
      <c r="BH13" s="68">
        <f t="shared" si="8"/>
        <v>0.49411275121784043</v>
      </c>
      <c r="BI13" s="69">
        <f t="shared" si="8"/>
        <v>1.02</v>
      </c>
      <c r="BJ13" s="66">
        <f t="shared" si="9"/>
        <v>0.50399500624219729</v>
      </c>
      <c r="BK13" s="70"/>
      <c r="BL13" s="83"/>
      <c r="BM13" s="60">
        <v>2008</v>
      </c>
      <c r="BN13" s="91">
        <v>87109</v>
      </c>
      <c r="BO13" s="67">
        <v>87200</v>
      </c>
      <c r="BP13" s="67">
        <v>79433</v>
      </c>
      <c r="BQ13" s="68">
        <f t="shared" si="10"/>
        <v>0.99895642201834867</v>
      </c>
      <c r="BR13" s="69">
        <f t="shared" si="10"/>
        <v>1.0977805194314705</v>
      </c>
      <c r="BS13" s="66">
        <f t="shared" si="11"/>
        <v>1.096634899852706</v>
      </c>
      <c r="BT13" s="70"/>
      <c r="BU13" s="83"/>
      <c r="BV13" s="60">
        <v>2008</v>
      </c>
      <c r="BW13" s="91">
        <v>59481</v>
      </c>
      <c r="BX13" s="67">
        <v>54000</v>
      </c>
      <c r="BY13" s="67">
        <v>75489</v>
      </c>
      <c r="BZ13" s="68">
        <f t="shared" si="12"/>
        <v>1.1014999999999999</v>
      </c>
      <c r="CA13" s="69">
        <f t="shared" si="12"/>
        <v>0.71533600921988638</v>
      </c>
      <c r="CB13" s="66">
        <f t="shared" si="13"/>
        <v>0.78794261415570477</v>
      </c>
    </row>
    <row r="14" spans="1:80" x14ac:dyDescent="0.25">
      <c r="A14" s="83"/>
      <c r="B14" s="60">
        <v>2009</v>
      </c>
      <c r="C14" s="91">
        <v>14362</v>
      </c>
      <c r="D14" s="67" t="s">
        <v>120</v>
      </c>
      <c r="E14" s="67">
        <v>11296</v>
      </c>
      <c r="F14" s="68" t="s">
        <v>120</v>
      </c>
      <c r="G14" s="69" t="s">
        <v>120</v>
      </c>
      <c r="H14" s="66">
        <f t="shared" si="0"/>
        <v>1.2714235127478755</v>
      </c>
      <c r="I14" s="65"/>
      <c r="J14" s="83"/>
      <c r="K14" s="60">
        <v>2009</v>
      </c>
      <c r="L14" s="91">
        <v>26173</v>
      </c>
      <c r="M14" s="67" t="s">
        <v>120</v>
      </c>
      <c r="N14" s="67">
        <v>19923</v>
      </c>
      <c r="O14" s="68" t="s">
        <v>120</v>
      </c>
      <c r="P14" s="69" t="s">
        <v>120</v>
      </c>
      <c r="Q14" s="66">
        <f t="shared" si="1"/>
        <v>1.313707774933494</v>
      </c>
      <c r="R14" s="65"/>
      <c r="S14" s="83"/>
      <c r="T14" s="60">
        <v>2009</v>
      </c>
      <c r="U14" s="91">
        <v>153593</v>
      </c>
      <c r="V14" s="67" t="s">
        <v>120</v>
      </c>
      <c r="W14" s="67">
        <v>134307</v>
      </c>
      <c r="X14" s="68" t="s">
        <v>120</v>
      </c>
      <c r="Y14" s="69" t="s">
        <v>120</v>
      </c>
      <c r="Z14" s="66">
        <f t="shared" si="2"/>
        <v>1.1435963873811492</v>
      </c>
      <c r="AA14" s="65"/>
      <c r="AB14" s="83"/>
      <c r="AC14" s="60">
        <v>2009</v>
      </c>
      <c r="AD14" s="91">
        <v>26072</v>
      </c>
      <c r="AE14" s="67">
        <v>23014</v>
      </c>
      <c r="AF14" s="67">
        <v>21548</v>
      </c>
      <c r="AG14" s="68">
        <f t="shared" si="3"/>
        <v>1.1328756409142262</v>
      </c>
      <c r="AH14" s="69">
        <f t="shared" si="3"/>
        <v>1.0680341563022091</v>
      </c>
      <c r="AI14" s="66">
        <f t="shared" si="4"/>
        <v>1.2099498793391499</v>
      </c>
      <c r="AJ14" s="65"/>
      <c r="AK14" s="83"/>
      <c r="AL14" s="60">
        <v>2009</v>
      </c>
      <c r="AM14" s="91">
        <v>24698</v>
      </c>
      <c r="AN14" s="67">
        <v>23073</v>
      </c>
      <c r="AO14" s="67">
        <v>8305</v>
      </c>
      <c r="AP14" s="68">
        <f t="shared" si="5"/>
        <v>1.0704286395353877</v>
      </c>
      <c r="AQ14" s="69">
        <f t="shared" si="5"/>
        <v>2.7782059000602048</v>
      </c>
      <c r="AR14" s="66">
        <f t="shared" si="6"/>
        <v>2.9738711619506319</v>
      </c>
      <c r="AS14" s="65"/>
      <c r="AT14" s="83"/>
      <c r="AU14" s="60">
        <v>2009</v>
      </c>
      <c r="AV14" s="91">
        <v>35485</v>
      </c>
      <c r="AW14" s="67">
        <v>31318</v>
      </c>
      <c r="AX14" s="67">
        <v>38616</v>
      </c>
      <c r="AY14" s="68">
        <f t="shared" si="14"/>
        <v>1.1330544734657386</v>
      </c>
      <c r="AZ14" s="69">
        <f t="shared" si="14"/>
        <v>0.81101097990470272</v>
      </c>
      <c r="BA14" s="66">
        <f t="shared" si="7"/>
        <v>0.9189196188108556</v>
      </c>
      <c r="BB14" s="65"/>
      <c r="BC14" s="83"/>
      <c r="BD14" s="60">
        <v>2009</v>
      </c>
      <c r="BE14" s="91">
        <v>44161</v>
      </c>
      <c r="BF14" s="67">
        <v>41205</v>
      </c>
      <c r="BG14" s="67">
        <v>38110</v>
      </c>
      <c r="BH14" s="68">
        <f t="shared" si="8"/>
        <v>1.0717388666423977</v>
      </c>
      <c r="BI14" s="69">
        <f t="shared" si="8"/>
        <v>1.0812122802414064</v>
      </c>
      <c r="BJ14" s="66">
        <f t="shared" si="9"/>
        <v>1.1587772238257674</v>
      </c>
      <c r="BK14" s="65"/>
      <c r="BL14" s="83"/>
      <c r="BM14" s="60">
        <v>2009</v>
      </c>
      <c r="BN14" s="91">
        <v>46652</v>
      </c>
      <c r="BO14" s="67">
        <v>59300</v>
      </c>
      <c r="BP14" s="67">
        <v>48970</v>
      </c>
      <c r="BQ14" s="68">
        <f t="shared" si="10"/>
        <v>0.78671163575042158</v>
      </c>
      <c r="BR14" s="69">
        <f t="shared" si="10"/>
        <v>1.2109454768225445</v>
      </c>
      <c r="BS14" s="66">
        <f t="shared" si="11"/>
        <v>0.95266489687563816</v>
      </c>
      <c r="BT14" s="65"/>
      <c r="BU14" s="83"/>
      <c r="BV14" s="60">
        <v>2009</v>
      </c>
      <c r="BW14" s="91">
        <v>99685</v>
      </c>
      <c r="BX14" s="67">
        <v>94400</v>
      </c>
      <c r="BY14" s="67">
        <v>73069</v>
      </c>
      <c r="BZ14" s="68">
        <f t="shared" si="12"/>
        <v>1.0559851694915254</v>
      </c>
      <c r="CA14" s="69">
        <f t="shared" si="12"/>
        <v>1.2919295460455187</v>
      </c>
      <c r="CB14" s="66">
        <f t="shared" si="13"/>
        <v>1.3642584406519864</v>
      </c>
    </row>
    <row r="15" spans="1:80" x14ac:dyDescent="0.2">
      <c r="A15" s="83"/>
      <c r="B15" s="60">
        <v>2010</v>
      </c>
      <c r="C15" s="91">
        <v>16445</v>
      </c>
      <c r="D15" s="67" t="s">
        <v>120</v>
      </c>
      <c r="E15" s="67">
        <v>16194</v>
      </c>
      <c r="F15" s="68" t="s">
        <v>121</v>
      </c>
      <c r="G15" s="69" t="s">
        <v>120</v>
      </c>
      <c r="H15" s="71">
        <f t="shared" si="0"/>
        <v>1.0154995677411387</v>
      </c>
      <c r="I15" s="65"/>
      <c r="J15" s="83"/>
      <c r="K15" s="60">
        <v>2010</v>
      </c>
      <c r="L15" s="91">
        <v>26624</v>
      </c>
      <c r="M15" s="67" t="s">
        <v>120</v>
      </c>
      <c r="N15" s="67">
        <v>18523</v>
      </c>
      <c r="O15" s="68" t="s">
        <v>121</v>
      </c>
      <c r="P15" s="69" t="s">
        <v>120</v>
      </c>
      <c r="Q15" s="71">
        <f t="shared" si="1"/>
        <v>1.4373481617448578</v>
      </c>
      <c r="R15" s="65"/>
      <c r="S15" s="83"/>
      <c r="T15" s="60">
        <v>2010</v>
      </c>
      <c r="U15" s="91">
        <v>144214</v>
      </c>
      <c r="V15" s="67" t="s">
        <v>120</v>
      </c>
      <c r="W15" s="67">
        <v>171819</v>
      </c>
      <c r="X15" s="68" t="s">
        <v>121</v>
      </c>
      <c r="Y15" s="69" t="s">
        <v>120</v>
      </c>
      <c r="Z15" s="71">
        <f t="shared" si="2"/>
        <v>0.83933674389910318</v>
      </c>
      <c r="AA15" s="65"/>
      <c r="AB15" s="83"/>
      <c r="AC15" s="60">
        <v>2010</v>
      </c>
      <c r="AD15" s="91">
        <v>32061</v>
      </c>
      <c r="AE15" s="67">
        <v>32627</v>
      </c>
      <c r="AF15" s="67">
        <v>32627</v>
      </c>
      <c r="AG15" s="68">
        <f t="shared" si="3"/>
        <v>0.98265240445030189</v>
      </c>
      <c r="AH15" s="69">
        <f t="shared" si="3"/>
        <v>1</v>
      </c>
      <c r="AI15" s="71">
        <f t="shared" si="4"/>
        <v>0.98265240445030189</v>
      </c>
      <c r="AJ15" s="65"/>
      <c r="AK15" s="83"/>
      <c r="AL15" s="60">
        <v>2010</v>
      </c>
      <c r="AM15" s="91">
        <v>14734</v>
      </c>
      <c r="AN15" s="67">
        <v>15128</v>
      </c>
      <c r="AO15" s="67">
        <v>19491</v>
      </c>
      <c r="AP15" s="68">
        <f t="shared" si="5"/>
        <v>0.97395557905869912</v>
      </c>
      <c r="AQ15" s="69">
        <f t="shared" si="5"/>
        <v>0.77615309630085683</v>
      </c>
      <c r="AR15" s="71">
        <f t="shared" si="6"/>
        <v>0.75593863834590325</v>
      </c>
      <c r="AS15" s="65"/>
      <c r="AT15" s="83"/>
      <c r="AU15" s="60">
        <v>2010</v>
      </c>
      <c r="AV15" s="91">
        <v>39215</v>
      </c>
      <c r="AW15" s="67" t="s">
        <v>120</v>
      </c>
      <c r="AX15" s="67">
        <v>31783</v>
      </c>
      <c r="AY15" s="68" t="s">
        <v>121</v>
      </c>
      <c r="AZ15" s="69" t="s">
        <v>120</v>
      </c>
      <c r="BA15" s="71">
        <f t="shared" si="7"/>
        <v>1.2338356983292955</v>
      </c>
      <c r="BB15" s="65"/>
      <c r="BC15" s="83"/>
      <c r="BD15" s="60">
        <v>2010</v>
      </c>
      <c r="BE15" s="91">
        <v>70960</v>
      </c>
      <c r="BF15" s="67">
        <v>66360</v>
      </c>
      <c r="BG15" s="67">
        <v>119114</v>
      </c>
      <c r="BH15" s="68">
        <f t="shared" si="8"/>
        <v>1.0693188667872213</v>
      </c>
      <c r="BI15" s="69">
        <f t="shared" si="8"/>
        <v>0.55711335359403602</v>
      </c>
      <c r="BJ15" s="71">
        <f t="shared" si="9"/>
        <v>0.59573181993720303</v>
      </c>
      <c r="BK15" s="65"/>
      <c r="BL15" s="83"/>
      <c r="BM15" s="60">
        <v>2010</v>
      </c>
      <c r="BN15" s="91">
        <v>167251</v>
      </c>
      <c r="BO15" s="67">
        <v>169000</v>
      </c>
      <c r="BP15" s="67">
        <v>130768</v>
      </c>
      <c r="BQ15" s="68">
        <f t="shared" si="10"/>
        <v>0.98965088757396447</v>
      </c>
      <c r="BR15" s="69">
        <f t="shared" si="10"/>
        <v>1.2923651046127493</v>
      </c>
      <c r="BS15" s="71">
        <f t="shared" si="11"/>
        <v>1.2789902728496267</v>
      </c>
      <c r="BT15" s="65"/>
      <c r="BU15" s="83"/>
      <c r="BV15" s="60">
        <v>2010</v>
      </c>
      <c r="BW15" s="91">
        <v>82454</v>
      </c>
      <c r="BX15" s="67">
        <v>72600</v>
      </c>
      <c r="BY15" s="67">
        <v>78937</v>
      </c>
      <c r="BZ15" s="68">
        <f t="shared" si="12"/>
        <v>1.1357300275482094</v>
      </c>
      <c r="CA15" s="69">
        <f t="shared" si="12"/>
        <v>0.91972078999708629</v>
      </c>
      <c r="CB15" s="71">
        <f t="shared" si="13"/>
        <v>1.0445545181600517</v>
      </c>
    </row>
    <row r="16" spans="1:80" x14ac:dyDescent="0.25">
      <c r="A16" s="83"/>
      <c r="B16" s="60">
        <v>2011</v>
      </c>
      <c r="C16" s="91">
        <v>17065</v>
      </c>
      <c r="D16" s="67" t="s">
        <v>120</v>
      </c>
      <c r="E16" s="67">
        <v>11938</v>
      </c>
      <c r="F16" s="68" t="s">
        <v>120</v>
      </c>
      <c r="G16" s="69" t="s">
        <v>120</v>
      </c>
      <c r="H16" s="66">
        <f t="shared" si="0"/>
        <v>1.4294689227676327</v>
      </c>
      <c r="I16" s="65"/>
      <c r="J16" s="83"/>
      <c r="K16" s="60">
        <v>2011</v>
      </c>
      <c r="L16" s="91">
        <v>23998</v>
      </c>
      <c r="M16" s="67" t="s">
        <v>120</v>
      </c>
      <c r="N16" s="67">
        <v>19469</v>
      </c>
      <c r="O16" s="68" t="s">
        <v>120</v>
      </c>
      <c r="P16" s="69" t="s">
        <v>120</v>
      </c>
      <c r="Q16" s="66">
        <f t="shared" si="1"/>
        <v>1.2326262263084904</v>
      </c>
      <c r="R16" s="65"/>
      <c r="S16" s="83"/>
      <c r="T16" s="60">
        <v>2011</v>
      </c>
      <c r="U16" s="91">
        <v>174183</v>
      </c>
      <c r="V16" s="67" t="s">
        <v>120</v>
      </c>
      <c r="W16" s="67">
        <v>164913</v>
      </c>
      <c r="X16" s="68" t="s">
        <v>120</v>
      </c>
      <c r="Y16" s="69" t="s">
        <v>120</v>
      </c>
      <c r="Z16" s="66">
        <f t="shared" si="2"/>
        <v>1.0562114569500283</v>
      </c>
      <c r="AA16" s="65"/>
      <c r="AB16" s="83"/>
      <c r="AC16" s="60">
        <v>2011</v>
      </c>
      <c r="AD16" s="91">
        <v>39144</v>
      </c>
      <c r="AE16" s="67">
        <v>37902</v>
      </c>
      <c r="AF16" s="67">
        <v>37975</v>
      </c>
      <c r="AG16" s="68">
        <v>0.81</v>
      </c>
      <c r="AH16" s="69">
        <f>AE16/AF16</f>
        <v>0.99807768268597763</v>
      </c>
      <c r="AI16" s="66">
        <f t="shared" si="4"/>
        <v>1.0307834101382489</v>
      </c>
      <c r="AJ16" s="65"/>
      <c r="AK16" s="83"/>
      <c r="AL16" s="60">
        <v>2011</v>
      </c>
      <c r="AM16" s="91">
        <v>18115</v>
      </c>
      <c r="AN16" s="67">
        <v>15997</v>
      </c>
      <c r="AO16" s="67">
        <v>11659</v>
      </c>
      <c r="AP16" s="68">
        <f t="shared" si="5"/>
        <v>1.1323998249671814</v>
      </c>
      <c r="AQ16" s="69">
        <f t="shared" si="5"/>
        <v>1.3720730765931899</v>
      </c>
      <c r="AR16" s="66">
        <f t="shared" si="6"/>
        <v>1.5537353117763102</v>
      </c>
      <c r="AS16" s="65"/>
      <c r="AT16" s="83"/>
      <c r="AU16" s="60">
        <v>2011</v>
      </c>
      <c r="AV16" s="91">
        <v>32205</v>
      </c>
      <c r="AW16" s="67" t="s">
        <v>120</v>
      </c>
      <c r="AX16" s="67">
        <v>43925</v>
      </c>
      <c r="AY16" s="68" t="s">
        <v>120</v>
      </c>
      <c r="AZ16" s="69" t="s">
        <v>120</v>
      </c>
      <c r="BA16" s="66">
        <f t="shared" si="7"/>
        <v>0.7331815594763802</v>
      </c>
      <c r="BB16" s="65"/>
      <c r="BC16" s="83"/>
      <c r="BD16" s="60">
        <v>2011</v>
      </c>
      <c r="BE16" s="91">
        <v>117375</v>
      </c>
      <c r="BF16" s="67">
        <v>109600</v>
      </c>
      <c r="BG16" s="67">
        <v>84603</v>
      </c>
      <c r="BH16" s="68">
        <f t="shared" si="8"/>
        <v>1.0709397810218979</v>
      </c>
      <c r="BI16" s="69">
        <f t="shared" si="8"/>
        <v>1.2954623358509745</v>
      </c>
      <c r="BJ16" s="66">
        <f t="shared" si="9"/>
        <v>1.3873621502783589</v>
      </c>
      <c r="BK16" s="65"/>
      <c r="BL16" s="83"/>
      <c r="BM16" s="60">
        <v>2011</v>
      </c>
      <c r="BN16" s="91">
        <v>105900</v>
      </c>
      <c r="BO16" s="67">
        <v>116400</v>
      </c>
      <c r="BP16" s="67">
        <v>70577</v>
      </c>
      <c r="BQ16" s="68">
        <f t="shared" si="10"/>
        <v>0.90979381443298968</v>
      </c>
      <c r="BR16" s="69">
        <f t="shared" si="10"/>
        <v>1.6492625076157954</v>
      </c>
      <c r="BS16" s="66">
        <f t="shared" si="11"/>
        <v>1.5004888278050923</v>
      </c>
      <c r="BT16" s="65"/>
      <c r="BU16" s="83"/>
      <c r="BV16" s="60">
        <v>2011</v>
      </c>
      <c r="BW16" s="91">
        <v>108005</v>
      </c>
      <c r="BX16" s="67">
        <v>100000</v>
      </c>
      <c r="BY16" s="67">
        <v>87263</v>
      </c>
      <c r="BZ16" s="68">
        <f t="shared" si="12"/>
        <v>1.08005</v>
      </c>
      <c r="CA16" s="69">
        <f t="shared" si="12"/>
        <v>1.1459610602431729</v>
      </c>
      <c r="CB16" s="66">
        <f t="shared" si="13"/>
        <v>1.2376952431156389</v>
      </c>
    </row>
    <row r="17" spans="1:80" x14ac:dyDescent="0.25">
      <c r="A17" s="83"/>
      <c r="B17" s="60">
        <v>2012</v>
      </c>
      <c r="C17" s="91">
        <v>12557</v>
      </c>
      <c r="D17" s="67" t="s">
        <v>120</v>
      </c>
      <c r="E17" s="67">
        <v>6784</v>
      </c>
      <c r="F17" s="68" t="s">
        <v>120</v>
      </c>
      <c r="G17" s="69" t="s">
        <v>120</v>
      </c>
      <c r="H17" s="66">
        <f t="shared" si="0"/>
        <v>1.8509728773584906</v>
      </c>
      <c r="I17" s="65"/>
      <c r="J17" s="83"/>
      <c r="K17" s="60">
        <v>2012</v>
      </c>
      <c r="L17" s="91">
        <v>25756</v>
      </c>
      <c r="M17" s="67" t="s">
        <v>120</v>
      </c>
      <c r="N17" s="67">
        <v>24304</v>
      </c>
      <c r="O17" s="68" t="s">
        <v>120</v>
      </c>
      <c r="P17" s="69" t="s">
        <v>120</v>
      </c>
      <c r="Q17" s="66">
        <f t="shared" si="1"/>
        <v>1.0597432521395656</v>
      </c>
      <c r="R17" s="65"/>
      <c r="S17" s="83"/>
      <c r="T17" s="60">
        <v>2012</v>
      </c>
      <c r="U17" s="91">
        <v>175729</v>
      </c>
      <c r="V17" s="67" t="s">
        <v>120</v>
      </c>
      <c r="W17" s="67">
        <v>73865</v>
      </c>
      <c r="X17" s="68" t="s">
        <v>120</v>
      </c>
      <c r="Y17" s="69" t="s">
        <v>120</v>
      </c>
      <c r="Z17" s="66">
        <f t="shared" si="2"/>
        <v>2.3790563866513232</v>
      </c>
      <c r="AA17" s="65"/>
      <c r="AB17" s="83"/>
      <c r="AC17" s="60">
        <v>2012</v>
      </c>
      <c r="AD17" s="91">
        <v>45719</v>
      </c>
      <c r="AE17" s="67">
        <v>43973</v>
      </c>
      <c r="AF17" s="67">
        <v>41832</v>
      </c>
      <c r="AG17" s="68">
        <f>AD17/AE17</f>
        <v>1.0397061833397767</v>
      </c>
      <c r="AH17" s="69">
        <f>AE17/AF17</f>
        <v>1.0511809141327213</v>
      </c>
      <c r="AI17" s="66">
        <f t="shared" si="4"/>
        <v>1.0929192962325494</v>
      </c>
      <c r="AJ17" s="65"/>
      <c r="AK17" s="83"/>
      <c r="AL17" s="60">
        <v>2012</v>
      </c>
      <c r="AM17" s="91">
        <v>14396</v>
      </c>
      <c r="AN17" s="67">
        <v>13860</v>
      </c>
      <c r="AO17" s="67">
        <v>17594</v>
      </c>
      <c r="AP17" s="68">
        <f t="shared" si="5"/>
        <v>1.0386724386724386</v>
      </c>
      <c r="AQ17" s="69">
        <f t="shared" si="5"/>
        <v>0.78776855746277141</v>
      </c>
      <c r="AR17" s="66">
        <f t="shared" si="6"/>
        <v>0.81823348868932588</v>
      </c>
      <c r="AS17" s="65"/>
      <c r="AT17" s="83"/>
      <c r="AU17" s="60">
        <v>2012</v>
      </c>
      <c r="AV17" s="91">
        <v>45153</v>
      </c>
      <c r="AW17" s="67">
        <v>41500</v>
      </c>
      <c r="AX17" s="67">
        <v>27812</v>
      </c>
      <c r="AY17" s="68">
        <f t="shared" ref="AY17:AY19" si="15">AV17/AW17</f>
        <v>1.0880240963855421</v>
      </c>
      <c r="AZ17" s="69">
        <f t="shared" ref="AZ17:AZ18" si="16">AW17/AX17</f>
        <v>1.4921616568387746</v>
      </c>
      <c r="BA17" s="66">
        <f t="shared" si="7"/>
        <v>1.6235078383431611</v>
      </c>
      <c r="BB17" s="65"/>
      <c r="BC17" s="83"/>
      <c r="BD17" s="60">
        <v>2012</v>
      </c>
      <c r="BE17" s="91">
        <v>105098</v>
      </c>
      <c r="BF17" s="67">
        <v>88202</v>
      </c>
      <c r="BG17" s="67">
        <v>70153</v>
      </c>
      <c r="BH17" s="68">
        <f t="shared" si="8"/>
        <v>1.1915602820797715</v>
      </c>
      <c r="BI17" s="69">
        <f t="shared" si="8"/>
        <v>1.2572805154448135</v>
      </c>
      <c r="BJ17" s="66">
        <f t="shared" si="9"/>
        <v>1.4981255256368224</v>
      </c>
      <c r="BK17" s="65"/>
      <c r="BL17" s="83"/>
      <c r="BM17" s="60">
        <v>2012</v>
      </c>
      <c r="BN17" s="91">
        <v>72135</v>
      </c>
      <c r="BO17" s="67">
        <v>63800</v>
      </c>
      <c r="BP17" s="67">
        <v>56766</v>
      </c>
      <c r="BQ17" s="68">
        <f t="shared" si="10"/>
        <v>1.1306426332288402</v>
      </c>
      <c r="BR17" s="69">
        <f t="shared" si="10"/>
        <v>1.1239122009653666</v>
      </c>
      <c r="BS17" s="66">
        <f t="shared" si="11"/>
        <v>1.2707430504175035</v>
      </c>
      <c r="BT17" s="65"/>
      <c r="BU17" s="83"/>
      <c r="BV17" s="60">
        <v>2012</v>
      </c>
      <c r="BW17" s="91">
        <v>100809</v>
      </c>
      <c r="BX17" s="67">
        <v>90800</v>
      </c>
      <c r="BY17" s="67">
        <v>61850</v>
      </c>
      <c r="BZ17" s="68">
        <f t="shared" si="12"/>
        <v>1.1102312775330396</v>
      </c>
      <c r="CA17" s="69">
        <f t="shared" si="12"/>
        <v>1.4680679062247373</v>
      </c>
      <c r="CB17" s="66">
        <f t="shared" si="13"/>
        <v>1.6298949070331448</v>
      </c>
    </row>
    <row r="18" spans="1:80" x14ac:dyDescent="0.25">
      <c r="A18" s="83"/>
      <c r="B18" s="60">
        <v>2013</v>
      </c>
      <c r="C18" s="91">
        <v>4838</v>
      </c>
      <c r="D18" s="67" t="s">
        <v>120</v>
      </c>
      <c r="E18" s="67">
        <v>8175</v>
      </c>
      <c r="F18" s="68" t="s">
        <v>120</v>
      </c>
      <c r="G18" s="69" t="s">
        <v>120</v>
      </c>
      <c r="H18" s="66">
        <f t="shared" si="0"/>
        <v>0.59180428134556573</v>
      </c>
      <c r="I18" s="65"/>
      <c r="J18" s="83"/>
      <c r="K18" s="60">
        <v>2013</v>
      </c>
      <c r="L18" s="91">
        <v>31498</v>
      </c>
      <c r="M18" s="67" t="s">
        <v>120</v>
      </c>
      <c r="N18" s="67">
        <v>22927</v>
      </c>
      <c r="O18" s="68" t="s">
        <v>120</v>
      </c>
      <c r="P18" s="69" t="s">
        <v>120</v>
      </c>
      <c r="Q18" s="66">
        <f t="shared" si="1"/>
        <v>1.3738387054564487</v>
      </c>
      <c r="R18" s="65"/>
      <c r="S18" s="83"/>
      <c r="T18" s="60">
        <v>2013</v>
      </c>
      <c r="U18" s="91">
        <v>83719</v>
      </c>
      <c r="V18" s="67" t="s">
        <v>120</v>
      </c>
      <c r="W18" s="67">
        <v>165698</v>
      </c>
      <c r="X18" s="68" t="s">
        <v>120</v>
      </c>
      <c r="Y18" s="69" t="s">
        <v>120</v>
      </c>
      <c r="Z18" s="66">
        <f t="shared" si="2"/>
        <v>0.50525051599898607</v>
      </c>
      <c r="AA18" s="65"/>
      <c r="AB18" s="83"/>
      <c r="AC18" s="60">
        <v>2013</v>
      </c>
      <c r="AD18" s="91">
        <v>50065</v>
      </c>
      <c r="AE18" s="67">
        <v>48257</v>
      </c>
      <c r="AF18" s="67">
        <v>42068</v>
      </c>
      <c r="AG18" s="68">
        <f>AD18/AE18</f>
        <v>1.0374660670990736</v>
      </c>
      <c r="AH18" s="69">
        <f>AE18/AF18</f>
        <v>1.1471189502709898</v>
      </c>
      <c r="AI18" s="66">
        <f t="shared" ref="AI18" si="17">AD18/AF18</f>
        <v>1.1900969858324617</v>
      </c>
      <c r="AJ18" s="65"/>
      <c r="AK18" s="83"/>
      <c r="AL18" s="60">
        <v>2013</v>
      </c>
      <c r="AM18" s="91">
        <v>12079</v>
      </c>
      <c r="AN18" s="67">
        <v>8767</v>
      </c>
      <c r="AO18" s="67" t="s">
        <v>120</v>
      </c>
      <c r="AP18" s="68">
        <f>AM18/AN18</f>
        <v>1.3777803125356449</v>
      </c>
      <c r="AQ18" s="69" t="s">
        <v>120</v>
      </c>
      <c r="AR18" s="66" t="s">
        <v>120</v>
      </c>
      <c r="AS18" s="65"/>
      <c r="AT18" s="83"/>
      <c r="AU18" s="60">
        <v>2013</v>
      </c>
      <c r="AV18" s="91">
        <v>35464</v>
      </c>
      <c r="AW18" s="67">
        <v>34023</v>
      </c>
      <c r="AX18" s="67">
        <v>34023</v>
      </c>
      <c r="AY18" s="68">
        <f t="shared" si="15"/>
        <v>1.0423537019075331</v>
      </c>
      <c r="AZ18" s="69">
        <f t="shared" si="16"/>
        <v>1</v>
      </c>
      <c r="BA18" s="66">
        <f t="shared" si="7"/>
        <v>1.0423537019075331</v>
      </c>
      <c r="BB18" s="65"/>
      <c r="BC18" s="83"/>
      <c r="BD18" s="60">
        <v>2013</v>
      </c>
      <c r="BE18" s="91">
        <v>58436</v>
      </c>
      <c r="BF18" s="67">
        <v>65982</v>
      </c>
      <c r="BG18" s="67">
        <v>53062</v>
      </c>
      <c r="BH18" s="68">
        <f>BE18/BF18</f>
        <v>0.88563547634203266</v>
      </c>
      <c r="BI18" s="69">
        <f t="shared" ref="BI18" si="18">BF18/BG18</f>
        <v>1.2434887490105915</v>
      </c>
      <c r="BJ18" s="66">
        <f t="shared" ref="BJ18" si="19">BE18/BG18</f>
        <v>1.1012777505559534</v>
      </c>
      <c r="BK18" s="65"/>
      <c r="BL18" s="83"/>
      <c r="BM18" s="60">
        <v>2013</v>
      </c>
      <c r="BN18" s="91">
        <v>36276</v>
      </c>
      <c r="BO18" s="67">
        <v>38000</v>
      </c>
      <c r="BP18" s="67">
        <v>86569</v>
      </c>
      <c r="BQ18" s="68">
        <f>BN18/BO18</f>
        <v>0.95463157894736839</v>
      </c>
      <c r="BR18" s="69">
        <f t="shared" ref="BR18" si="20">BO18/BP18</f>
        <v>0.43895620834247823</v>
      </c>
      <c r="BS18" s="66">
        <f t="shared" ref="BS18" si="21">BN18/BP18</f>
        <v>0.41904145825873002</v>
      </c>
      <c r="BT18" s="65"/>
      <c r="BU18" s="83"/>
      <c r="BV18" s="60">
        <v>2013</v>
      </c>
      <c r="BW18" s="91">
        <v>113333</v>
      </c>
      <c r="BX18" s="67">
        <v>105200</v>
      </c>
      <c r="BY18" s="67">
        <v>243434</v>
      </c>
      <c r="BZ18" s="68">
        <f>BW18/BX18</f>
        <v>1.0773098859315589</v>
      </c>
      <c r="CA18" s="69">
        <f t="shared" ref="CA18" si="22">BX18/BY18</f>
        <v>0.43214998726554221</v>
      </c>
      <c r="CB18" s="66">
        <f t="shared" ref="CB18" si="23">BW18/BY18</f>
        <v>0.4655594534863659</v>
      </c>
    </row>
    <row r="19" spans="1:80" ht="12.6" thickBot="1" x14ac:dyDescent="0.3">
      <c r="A19" s="84"/>
      <c r="B19" s="72">
        <v>2014</v>
      </c>
      <c r="C19" s="92">
        <v>4239</v>
      </c>
      <c r="D19" s="74" t="s">
        <v>120</v>
      </c>
      <c r="E19" s="74"/>
      <c r="F19" s="92" t="s">
        <v>120</v>
      </c>
      <c r="G19" s="74"/>
      <c r="H19" s="75"/>
      <c r="I19" s="65"/>
      <c r="J19" s="84"/>
      <c r="K19" s="72">
        <v>2014</v>
      </c>
      <c r="L19" s="92">
        <v>30162</v>
      </c>
      <c r="M19" s="74" t="s">
        <v>120</v>
      </c>
      <c r="N19" s="74"/>
      <c r="O19" s="92" t="s">
        <v>120</v>
      </c>
      <c r="P19" s="74"/>
      <c r="Q19" s="75"/>
      <c r="R19" s="65"/>
      <c r="S19" s="84"/>
      <c r="T19" s="72">
        <v>2014</v>
      </c>
      <c r="U19" s="92">
        <v>176008</v>
      </c>
      <c r="V19" s="74" t="s">
        <v>120</v>
      </c>
      <c r="W19" s="74"/>
      <c r="X19" s="92" t="s">
        <v>120</v>
      </c>
      <c r="Y19" s="74"/>
      <c r="Z19" s="75"/>
      <c r="AA19" s="65"/>
      <c r="AB19" s="84"/>
      <c r="AC19" s="72">
        <v>2014</v>
      </c>
      <c r="AD19" s="92">
        <v>46771</v>
      </c>
      <c r="AE19" s="74">
        <v>44046</v>
      </c>
      <c r="AF19" s="74"/>
      <c r="AG19" s="99">
        <f>AD19/AE19</f>
        <v>1.0618671389002408</v>
      </c>
      <c r="AH19" s="74"/>
      <c r="AI19" s="75"/>
      <c r="AJ19" s="65"/>
      <c r="AK19" s="84"/>
      <c r="AL19" s="72">
        <v>2014</v>
      </c>
      <c r="AM19" s="92">
        <v>9253</v>
      </c>
      <c r="AN19" s="74">
        <v>8125</v>
      </c>
      <c r="AO19" s="74"/>
      <c r="AP19" s="99">
        <f>AM19/AN19</f>
        <v>1.1388307692307693</v>
      </c>
      <c r="AQ19" s="74"/>
      <c r="AR19" s="75"/>
      <c r="AS19" s="65"/>
      <c r="AT19" s="84"/>
      <c r="AU19" s="72">
        <v>2014</v>
      </c>
      <c r="AV19" s="92">
        <v>44952</v>
      </c>
      <c r="AW19" s="74">
        <v>46275</v>
      </c>
      <c r="AX19" s="74"/>
      <c r="AY19" s="99">
        <f t="shared" si="15"/>
        <v>0.97141004862236624</v>
      </c>
      <c r="AZ19" s="74"/>
      <c r="BA19" s="75"/>
      <c r="BB19" s="65"/>
      <c r="BC19" s="84"/>
      <c r="BD19" s="72">
        <v>2014</v>
      </c>
      <c r="BE19" s="92">
        <v>58496</v>
      </c>
      <c r="BF19" s="74">
        <v>64189</v>
      </c>
      <c r="BG19" s="74"/>
      <c r="BH19" s="99">
        <f>BE19/BF19</f>
        <v>0.91130879122591102</v>
      </c>
      <c r="BI19" s="74"/>
      <c r="BJ19" s="75"/>
      <c r="BK19" s="65"/>
      <c r="BL19" s="84"/>
      <c r="BM19" s="72">
        <v>2014</v>
      </c>
      <c r="BN19" s="92">
        <v>108724</v>
      </c>
      <c r="BO19" s="74">
        <v>115100</v>
      </c>
      <c r="BP19" s="74"/>
      <c r="BQ19" s="99">
        <f>BN19/BO19</f>
        <v>0.94460469157254556</v>
      </c>
      <c r="BR19" s="74"/>
      <c r="BS19" s="75"/>
      <c r="BT19" s="65"/>
      <c r="BU19" s="84"/>
      <c r="BV19" s="72">
        <v>2014</v>
      </c>
      <c r="BW19" s="92">
        <v>377357</v>
      </c>
      <c r="BX19" s="74">
        <v>360100</v>
      </c>
      <c r="BY19" s="74"/>
      <c r="BZ19" s="99">
        <f>BW19/BX19</f>
        <v>1.0479227992224383</v>
      </c>
      <c r="CA19" s="74"/>
      <c r="CB19" s="75"/>
    </row>
    <row r="20" spans="1:80" ht="12.6" thickBot="1" x14ac:dyDescent="0.3">
      <c r="A20" s="72"/>
      <c r="B20" s="73" t="s">
        <v>10</v>
      </c>
      <c r="C20" s="88"/>
      <c r="D20" s="88"/>
      <c r="E20" s="89"/>
      <c r="F20" s="96" t="s">
        <v>120</v>
      </c>
      <c r="G20" s="97" t="s">
        <v>120</v>
      </c>
      <c r="H20" s="98">
        <f>AVERAGE(H4:H18)</f>
        <v>1.1740257899225597</v>
      </c>
      <c r="J20" s="72"/>
      <c r="K20" s="73" t="s">
        <v>10</v>
      </c>
      <c r="L20" s="88"/>
      <c r="M20" s="88"/>
      <c r="N20" s="89"/>
      <c r="O20" s="96" t="s">
        <v>120</v>
      </c>
      <c r="P20" s="97" t="s">
        <v>120</v>
      </c>
      <c r="Q20" s="98">
        <f>AVERAGE(Q4:Q18)</f>
        <v>1.2483847096677287</v>
      </c>
      <c r="S20" s="72"/>
      <c r="T20" s="73" t="s">
        <v>10</v>
      </c>
      <c r="U20" s="88"/>
      <c r="V20" s="88"/>
      <c r="W20" s="89"/>
      <c r="X20" s="96" t="s">
        <v>120</v>
      </c>
      <c r="Y20" s="97" t="s">
        <v>120</v>
      </c>
      <c r="Z20" s="98">
        <f>AVERAGE(Z4:Z18)</f>
        <v>1.1195792798412947</v>
      </c>
      <c r="AB20" s="72"/>
      <c r="AC20" s="73" t="s">
        <v>10</v>
      </c>
      <c r="AD20" s="88"/>
      <c r="AE20" s="88"/>
      <c r="AF20" s="89"/>
      <c r="AG20" s="96">
        <f>AVERAGE(AG4:AG19)</f>
        <v>1.0238082959746526</v>
      </c>
      <c r="AH20" s="97">
        <f>AVERAGE(AH4:AH18)</f>
        <v>1.0590213923347389</v>
      </c>
      <c r="AI20" s="98">
        <f>AVERAGE(AI4:AI18)</f>
        <v>1.0991131435884396</v>
      </c>
      <c r="AK20" s="72"/>
      <c r="AL20" s="73" t="s">
        <v>10</v>
      </c>
      <c r="AM20" s="88"/>
      <c r="AN20" s="88"/>
      <c r="AO20" s="89"/>
      <c r="AP20" s="96">
        <f>AVERAGE(AP4:AP19)</f>
        <v>1.1117555370541685</v>
      </c>
      <c r="AQ20" s="97">
        <f>AVERAGE(AQ4:AQ18)</f>
        <v>1.0512931765724758</v>
      </c>
      <c r="AR20" s="98">
        <f>AVERAGE(AR4:AR18)</f>
        <v>1.1373634284476919</v>
      </c>
      <c r="AT20" s="72"/>
      <c r="AU20" s="73" t="s">
        <v>10</v>
      </c>
      <c r="AV20" s="88"/>
      <c r="AW20" s="88"/>
      <c r="AX20" s="89"/>
      <c r="AY20" s="96">
        <f>AVERAGE(AY4:AY19)</f>
        <v>1.0541033981992678</v>
      </c>
      <c r="AZ20" s="97">
        <f>AVERAGE(AZ4:AZ18)</f>
        <v>1.0644791603532562</v>
      </c>
      <c r="BA20" s="98">
        <f>AVERAGE(BA4:BA18)</f>
        <v>1.1222399220185684</v>
      </c>
      <c r="BC20" s="72"/>
      <c r="BD20" s="73" t="s">
        <v>10</v>
      </c>
      <c r="BE20" s="88"/>
      <c r="BF20" s="88"/>
      <c r="BG20" s="89"/>
      <c r="BH20" s="96">
        <f>AVERAGE(BH4:BH19)</f>
        <v>0.93679465425551023</v>
      </c>
      <c r="BI20" s="97">
        <f>AVERAGE(BI4:BI18)</f>
        <v>1.0704285195291527</v>
      </c>
      <c r="BJ20" s="98">
        <f>AVERAGE(BJ4:BJ18)</f>
        <v>0.99481768283964589</v>
      </c>
      <c r="BL20" s="72"/>
      <c r="BM20" s="73" t="s">
        <v>10</v>
      </c>
      <c r="BN20" s="88"/>
      <c r="BO20" s="88"/>
      <c r="BP20" s="89"/>
      <c r="BQ20" s="96">
        <f>AVERAGE(BQ4:BQ19)</f>
        <v>0.93139901601431707</v>
      </c>
      <c r="BR20" s="97">
        <f>AVERAGE(BR4:BR18)</f>
        <v>1.0950009058348491</v>
      </c>
      <c r="BS20" s="98">
        <f>AVERAGE(BS4:BS18)</f>
        <v>1.0092384432673962</v>
      </c>
      <c r="BU20" s="72"/>
      <c r="BV20" s="73" t="s">
        <v>10</v>
      </c>
      <c r="BW20" s="88"/>
      <c r="BX20" s="88"/>
      <c r="BY20" s="89"/>
      <c r="BZ20" s="96">
        <f>AVERAGE(BZ4:BZ19)</f>
        <v>1.0768698072438843</v>
      </c>
      <c r="CA20" s="97">
        <f>AVERAGE(CA4:CA18)</f>
        <v>0.97173526767660534</v>
      </c>
      <c r="CB20" s="98">
        <f>AVERAGE(CB4:CB18)</f>
        <v>1.0495527460503102</v>
      </c>
    </row>
    <row r="21" spans="1:80" ht="14.25" x14ac:dyDescent="0.2">
      <c r="A21" s="82" t="s">
        <v>98</v>
      </c>
      <c r="B21" s="81">
        <v>1999</v>
      </c>
      <c r="C21" s="90">
        <v>149593</v>
      </c>
      <c r="D21" s="61" t="s">
        <v>120</v>
      </c>
      <c r="E21" s="61">
        <v>150775</v>
      </c>
      <c r="F21" s="62" t="s">
        <v>120</v>
      </c>
      <c r="G21" s="63" t="s">
        <v>120</v>
      </c>
      <c r="H21" s="64">
        <f t="shared" ref="H21:H35" si="24">C21/E21</f>
        <v>0.99216050406234457</v>
      </c>
      <c r="I21" s="65"/>
      <c r="J21" s="82" t="s">
        <v>99</v>
      </c>
      <c r="K21" s="81">
        <v>1999</v>
      </c>
      <c r="L21" s="90">
        <v>23648</v>
      </c>
      <c r="M21" s="61" t="s">
        <v>120</v>
      </c>
      <c r="N21" s="61">
        <v>20000</v>
      </c>
      <c r="O21" s="62" t="s">
        <v>120</v>
      </c>
      <c r="P21" s="63" t="s">
        <v>120</v>
      </c>
      <c r="Q21" s="64">
        <f t="shared" ref="Q21:Q35" si="25">L21/N21</f>
        <v>1.1823999999999999</v>
      </c>
      <c r="R21" s="65"/>
      <c r="S21" s="82" t="s">
        <v>100</v>
      </c>
      <c r="T21" s="81">
        <v>1999</v>
      </c>
      <c r="U21" s="90">
        <v>144316</v>
      </c>
      <c r="V21" s="61">
        <v>82650</v>
      </c>
      <c r="W21" s="61">
        <v>189400</v>
      </c>
      <c r="X21" s="62">
        <f t="shared" ref="X21:Y35" si="26">U21/V21</f>
        <v>1.7461101028433152</v>
      </c>
      <c r="Y21" s="63">
        <f t="shared" si="26"/>
        <v>0.43637803590285112</v>
      </c>
      <c r="Z21" s="64">
        <f t="shared" ref="Z21:Z34" si="27">U21/W21</f>
        <v>0.76196409714889124</v>
      </c>
      <c r="AA21" s="65"/>
      <c r="AB21" s="82" t="s">
        <v>101</v>
      </c>
      <c r="AC21" s="81">
        <v>1999</v>
      </c>
      <c r="AD21" s="90">
        <v>5823</v>
      </c>
      <c r="AE21" s="61">
        <v>5600</v>
      </c>
      <c r="AF21" s="61">
        <v>5600</v>
      </c>
      <c r="AG21" s="62">
        <f t="shared" ref="AG21:AH26" si="28">AD21/AE21</f>
        <v>1.0398214285714287</v>
      </c>
      <c r="AH21" s="63">
        <f t="shared" si="28"/>
        <v>1</v>
      </c>
      <c r="AI21" s="64">
        <f t="shared" ref="AI21:AI34" si="29">AD21/AF21</f>
        <v>1.0398214285714287</v>
      </c>
      <c r="AJ21" s="65"/>
      <c r="AK21" s="82" t="s">
        <v>102</v>
      </c>
      <c r="AL21" s="81">
        <v>1999</v>
      </c>
      <c r="AM21" s="90">
        <v>1332</v>
      </c>
      <c r="AN21" s="61" t="s">
        <v>120</v>
      </c>
      <c r="AO21" s="61">
        <v>1098</v>
      </c>
      <c r="AP21" s="62" t="s">
        <v>120</v>
      </c>
      <c r="AQ21" s="63" t="s">
        <v>120</v>
      </c>
      <c r="AR21" s="64">
        <f t="shared" ref="AR21:AR34" si="30">AM21/AO21</f>
        <v>1.2131147540983607</v>
      </c>
      <c r="AS21" s="65"/>
      <c r="AT21" s="82" t="s">
        <v>103</v>
      </c>
      <c r="AU21" s="81">
        <v>1999</v>
      </c>
      <c r="AV21" s="90">
        <v>35239</v>
      </c>
      <c r="AW21" s="61">
        <v>42752</v>
      </c>
      <c r="AX21" s="61">
        <v>8964</v>
      </c>
      <c r="AY21" s="62">
        <f>AV21/AW21</f>
        <v>0.82426553143712578</v>
      </c>
      <c r="AZ21" s="63">
        <v>2.92</v>
      </c>
      <c r="BA21" s="64">
        <f t="shared" ref="BA21:BA33" si="31">AV21/AX21</f>
        <v>3.931169120928157</v>
      </c>
      <c r="BB21" s="65"/>
      <c r="BC21" s="82" t="s">
        <v>104</v>
      </c>
      <c r="BD21" s="81">
        <v>1999</v>
      </c>
      <c r="BE21" s="90">
        <v>21651</v>
      </c>
      <c r="BF21" s="61">
        <v>20900</v>
      </c>
      <c r="BG21" s="61">
        <v>22276</v>
      </c>
      <c r="BH21" s="62">
        <f t="shared" ref="BH21:BI34" si="32">BE21/BF21</f>
        <v>1.035933014354067</v>
      </c>
      <c r="BI21" s="63">
        <f t="shared" si="32"/>
        <v>0.93822948464715383</v>
      </c>
      <c r="BJ21" s="64">
        <f t="shared" ref="BJ21:BJ34" si="33">BE21/BG21</f>
        <v>0.9719428981863889</v>
      </c>
      <c r="BK21" s="65"/>
      <c r="BL21" s="82" t="s">
        <v>105</v>
      </c>
      <c r="BM21" s="81">
        <v>1999</v>
      </c>
      <c r="BN21" s="90">
        <v>173866</v>
      </c>
      <c r="BO21" s="61">
        <v>147500</v>
      </c>
      <c r="BP21" s="61">
        <v>166700</v>
      </c>
      <c r="BQ21" s="62">
        <f t="shared" ref="BQ21:BR34" si="34">BN21/BO21</f>
        <v>1.1787525423728813</v>
      </c>
      <c r="BR21" s="63">
        <f t="shared" si="34"/>
        <v>0.8848230353929214</v>
      </c>
      <c r="BS21" s="64">
        <f t="shared" ref="BS21:BS34" si="35">BN21/BP21</f>
        <v>1.0429874025194961</v>
      </c>
      <c r="BT21" s="65"/>
      <c r="BU21" s="82" t="s">
        <v>106</v>
      </c>
      <c r="BV21" s="81">
        <v>1999</v>
      </c>
      <c r="BW21" s="90">
        <v>3072</v>
      </c>
      <c r="BX21" s="61">
        <v>2600</v>
      </c>
      <c r="BY21" s="61">
        <v>3400</v>
      </c>
      <c r="BZ21" s="62">
        <f t="shared" ref="BZ21:CA34" si="36">BW21/BX21</f>
        <v>1.1815384615384616</v>
      </c>
      <c r="CA21" s="63">
        <f t="shared" si="36"/>
        <v>0.76470588235294112</v>
      </c>
      <c r="CB21" s="64">
        <f t="shared" ref="CB21:CB34" si="37">BW21/BY21</f>
        <v>0.90352941176470591</v>
      </c>
    </row>
    <row r="22" spans="1:80" x14ac:dyDescent="0.2">
      <c r="A22" s="83" t="s">
        <v>12</v>
      </c>
      <c r="B22" s="60">
        <v>2000</v>
      </c>
      <c r="C22" s="91">
        <v>159818</v>
      </c>
      <c r="D22" s="67" t="s">
        <v>120</v>
      </c>
      <c r="E22" s="67">
        <v>185147</v>
      </c>
      <c r="F22" s="68" t="s">
        <v>120</v>
      </c>
      <c r="G22" s="69" t="s">
        <v>120</v>
      </c>
      <c r="H22" s="66">
        <f t="shared" si="24"/>
        <v>0.86319519084835294</v>
      </c>
      <c r="I22" s="65"/>
      <c r="J22" s="83" t="s">
        <v>22</v>
      </c>
      <c r="K22" s="60">
        <v>2000</v>
      </c>
      <c r="L22" s="91">
        <v>19165</v>
      </c>
      <c r="M22" s="67" t="s">
        <v>120</v>
      </c>
      <c r="N22" s="67">
        <v>20286</v>
      </c>
      <c r="O22" s="68" t="s">
        <v>120</v>
      </c>
      <c r="P22" s="69" t="s">
        <v>120</v>
      </c>
      <c r="Q22" s="66">
        <f t="shared" si="25"/>
        <v>0.94474021492655036</v>
      </c>
      <c r="R22" s="65"/>
      <c r="S22" s="83" t="s">
        <v>31</v>
      </c>
      <c r="T22" s="60">
        <v>2000</v>
      </c>
      <c r="U22" s="91">
        <v>187970</v>
      </c>
      <c r="V22" s="67">
        <v>220400</v>
      </c>
      <c r="W22" s="67">
        <v>195542</v>
      </c>
      <c r="X22" s="68">
        <f t="shared" si="26"/>
        <v>0.85285843920145188</v>
      </c>
      <c r="Y22" s="69">
        <f t="shared" si="26"/>
        <v>1.1271235847030305</v>
      </c>
      <c r="Z22" s="66">
        <f t="shared" si="27"/>
        <v>0.96127686123697209</v>
      </c>
      <c r="AA22" s="65"/>
      <c r="AB22" s="83" t="s">
        <v>40</v>
      </c>
      <c r="AC22" s="60">
        <v>2000</v>
      </c>
      <c r="AD22" s="91">
        <v>5997</v>
      </c>
      <c r="AE22" s="67">
        <v>6000</v>
      </c>
      <c r="AF22" s="67">
        <v>6000</v>
      </c>
      <c r="AG22" s="68">
        <f t="shared" si="28"/>
        <v>0.99950000000000006</v>
      </c>
      <c r="AH22" s="69">
        <f t="shared" si="28"/>
        <v>1</v>
      </c>
      <c r="AI22" s="66">
        <f t="shared" si="29"/>
        <v>0.99950000000000006</v>
      </c>
      <c r="AJ22" s="65"/>
      <c r="AK22" s="83" t="s">
        <v>49</v>
      </c>
      <c r="AL22" s="60">
        <v>2000</v>
      </c>
      <c r="AM22" s="91">
        <v>1370</v>
      </c>
      <c r="AN22" s="67">
        <v>1500</v>
      </c>
      <c r="AO22" s="67">
        <v>1457</v>
      </c>
      <c r="AP22" s="68">
        <v>0.91</v>
      </c>
      <c r="AQ22" s="69">
        <v>0.91</v>
      </c>
      <c r="AR22" s="66">
        <f t="shared" si="30"/>
        <v>0.94028826355525053</v>
      </c>
      <c r="AS22" s="65"/>
      <c r="AT22" s="83" t="s">
        <v>55</v>
      </c>
      <c r="AU22" s="60">
        <v>2000</v>
      </c>
      <c r="AV22" s="91">
        <v>16244</v>
      </c>
      <c r="AW22" s="67" t="s">
        <v>120</v>
      </c>
      <c r="AX22" s="67">
        <v>14447</v>
      </c>
      <c r="AY22" s="68" t="s">
        <v>120</v>
      </c>
      <c r="AZ22" s="69" t="s">
        <v>120</v>
      </c>
      <c r="BA22" s="66">
        <f t="shared" si="31"/>
        <v>1.1243856856094692</v>
      </c>
      <c r="BB22" s="65"/>
      <c r="BC22" s="83" t="s">
        <v>64</v>
      </c>
      <c r="BD22" s="60">
        <v>2000</v>
      </c>
      <c r="BE22" s="91">
        <v>27214</v>
      </c>
      <c r="BF22" s="67">
        <v>28038</v>
      </c>
      <c r="BG22" s="67">
        <v>30700</v>
      </c>
      <c r="BH22" s="68">
        <f t="shared" si="32"/>
        <v>0.97061131321777583</v>
      </c>
      <c r="BI22" s="69">
        <f t="shared" si="32"/>
        <v>0.91328990228013029</v>
      </c>
      <c r="BJ22" s="66">
        <f t="shared" si="33"/>
        <v>0.88644951140065142</v>
      </c>
      <c r="BK22" s="65"/>
      <c r="BL22" s="83" t="s">
        <v>64</v>
      </c>
      <c r="BM22" s="60">
        <v>2000</v>
      </c>
      <c r="BN22" s="91">
        <v>212317</v>
      </c>
      <c r="BO22" s="67">
        <v>171100</v>
      </c>
      <c r="BP22" s="67">
        <v>155900</v>
      </c>
      <c r="BQ22" s="68">
        <f t="shared" si="34"/>
        <v>1.2408942139099941</v>
      </c>
      <c r="BR22" s="69">
        <f t="shared" si="34"/>
        <v>1.0974983964079539</v>
      </c>
      <c r="BS22" s="66">
        <f t="shared" si="35"/>
        <v>1.3618794098781271</v>
      </c>
      <c r="BT22" s="65"/>
      <c r="BU22" s="83" t="s">
        <v>80</v>
      </c>
      <c r="BV22" s="60">
        <v>2000</v>
      </c>
      <c r="BW22" s="91">
        <v>4053</v>
      </c>
      <c r="BX22" s="67">
        <v>3500</v>
      </c>
      <c r="BY22" s="67">
        <v>10200</v>
      </c>
      <c r="BZ22" s="68">
        <f t="shared" si="36"/>
        <v>1.1579999999999999</v>
      </c>
      <c r="CA22" s="69">
        <f t="shared" si="36"/>
        <v>0.34313725490196079</v>
      </c>
      <c r="CB22" s="66">
        <f t="shared" si="37"/>
        <v>0.39735294117647058</v>
      </c>
    </row>
    <row r="23" spans="1:80" x14ac:dyDescent="0.2">
      <c r="A23" s="83" t="s">
        <v>13</v>
      </c>
      <c r="B23" s="60">
        <v>2001</v>
      </c>
      <c r="C23" s="91">
        <v>189088</v>
      </c>
      <c r="D23" s="67" t="s">
        <v>120</v>
      </c>
      <c r="E23" s="67">
        <v>228774</v>
      </c>
      <c r="F23" s="68" t="s">
        <v>120</v>
      </c>
      <c r="G23" s="69" t="s">
        <v>120</v>
      </c>
      <c r="H23" s="66">
        <f t="shared" si="24"/>
        <v>0.8265274900119769</v>
      </c>
      <c r="I23" s="65"/>
      <c r="J23" s="83" t="s">
        <v>23</v>
      </c>
      <c r="K23" s="60">
        <v>2001</v>
      </c>
      <c r="L23" s="91">
        <v>17547</v>
      </c>
      <c r="M23" s="67" t="s">
        <v>120</v>
      </c>
      <c r="N23" s="67">
        <v>27458</v>
      </c>
      <c r="O23" s="68" t="s">
        <v>120</v>
      </c>
      <c r="P23" s="69" t="s">
        <v>120</v>
      </c>
      <c r="Q23" s="66">
        <f t="shared" si="25"/>
        <v>0.63904872896787823</v>
      </c>
      <c r="R23" s="65"/>
      <c r="S23" s="83"/>
      <c r="T23" s="60">
        <v>2001</v>
      </c>
      <c r="U23" s="91">
        <v>141745</v>
      </c>
      <c r="V23" s="67">
        <v>131800</v>
      </c>
      <c r="W23" s="67">
        <v>141196</v>
      </c>
      <c r="X23" s="68">
        <f t="shared" si="26"/>
        <v>1.0754552352048559</v>
      </c>
      <c r="Y23" s="69">
        <f t="shared" si="26"/>
        <v>0.93345420550157232</v>
      </c>
      <c r="Z23" s="66">
        <f t="shared" si="27"/>
        <v>1.0038882121306552</v>
      </c>
      <c r="AA23" s="65"/>
      <c r="AB23" s="83" t="s">
        <v>41</v>
      </c>
      <c r="AC23" s="60">
        <v>2001</v>
      </c>
      <c r="AD23" s="91">
        <v>5876</v>
      </c>
      <c r="AE23" s="67">
        <v>5760</v>
      </c>
      <c r="AF23" s="67">
        <v>5760</v>
      </c>
      <c r="AG23" s="68">
        <f t="shared" si="28"/>
        <v>1.0201388888888889</v>
      </c>
      <c r="AH23" s="69">
        <f t="shared" si="28"/>
        <v>1</v>
      </c>
      <c r="AI23" s="66">
        <f t="shared" si="29"/>
        <v>1.0201388888888889</v>
      </c>
      <c r="AJ23" s="65"/>
      <c r="AK23" s="83" t="s">
        <v>50</v>
      </c>
      <c r="AL23" s="60">
        <v>2001</v>
      </c>
      <c r="AM23" s="91">
        <v>1328</v>
      </c>
      <c r="AN23" s="67">
        <v>1360</v>
      </c>
      <c r="AO23" s="67">
        <v>1360</v>
      </c>
      <c r="AP23" s="68">
        <v>0.98</v>
      </c>
      <c r="AQ23" s="69">
        <v>0.98</v>
      </c>
      <c r="AR23" s="66">
        <f t="shared" si="30"/>
        <v>0.97647058823529409</v>
      </c>
      <c r="AS23" s="65"/>
      <c r="AT23" s="83" t="s">
        <v>56</v>
      </c>
      <c r="AU23" s="60">
        <v>2001</v>
      </c>
      <c r="AV23" s="91">
        <v>15792</v>
      </c>
      <c r="AW23" s="67" t="s">
        <v>120</v>
      </c>
      <c r="AX23" s="67">
        <v>22859</v>
      </c>
      <c r="AY23" s="68" t="s">
        <v>120</v>
      </c>
      <c r="AZ23" s="69" t="s">
        <v>120</v>
      </c>
      <c r="BA23" s="66">
        <f t="shared" si="31"/>
        <v>0.69084386893564897</v>
      </c>
      <c r="BB23" s="65"/>
      <c r="BC23" s="83" t="s">
        <v>65</v>
      </c>
      <c r="BD23" s="60">
        <v>2001</v>
      </c>
      <c r="BE23" s="91">
        <v>27029</v>
      </c>
      <c r="BF23" s="67">
        <v>24500</v>
      </c>
      <c r="BG23" s="67">
        <v>54521</v>
      </c>
      <c r="BH23" s="68">
        <f t="shared" si="32"/>
        <v>1.1032244897959185</v>
      </c>
      <c r="BI23" s="69">
        <f t="shared" si="32"/>
        <v>0.44936813337979858</v>
      </c>
      <c r="BJ23" s="66">
        <f t="shared" si="33"/>
        <v>0.49575392967847254</v>
      </c>
      <c r="BK23" s="65"/>
      <c r="BL23" s="83" t="s">
        <v>73</v>
      </c>
      <c r="BM23" s="60">
        <v>2001</v>
      </c>
      <c r="BN23" s="91">
        <v>150973</v>
      </c>
      <c r="BO23" s="67">
        <v>127200</v>
      </c>
      <c r="BP23" s="67">
        <v>232500</v>
      </c>
      <c r="BQ23" s="68">
        <f t="shared" si="34"/>
        <v>1.1868946540880503</v>
      </c>
      <c r="BR23" s="69">
        <f t="shared" si="34"/>
        <v>0.54709677419354841</v>
      </c>
      <c r="BS23" s="66">
        <f t="shared" si="35"/>
        <v>0.64934623655913981</v>
      </c>
      <c r="BT23" s="65"/>
      <c r="BU23" s="83" t="s">
        <v>41</v>
      </c>
      <c r="BV23" s="60">
        <v>2001</v>
      </c>
      <c r="BW23" s="91">
        <v>16574</v>
      </c>
      <c r="BX23" s="67">
        <v>16700</v>
      </c>
      <c r="BY23" s="67">
        <v>15700</v>
      </c>
      <c r="BZ23" s="68">
        <f t="shared" si="36"/>
        <v>0.99245508982035924</v>
      </c>
      <c r="CA23" s="69">
        <f t="shared" si="36"/>
        <v>1.0636942675159236</v>
      </c>
      <c r="CB23" s="66">
        <f t="shared" si="37"/>
        <v>1.0556687898089172</v>
      </c>
    </row>
    <row r="24" spans="1:80" x14ac:dyDescent="0.2">
      <c r="A24" s="83"/>
      <c r="B24" s="60">
        <v>2002</v>
      </c>
      <c r="C24" s="91">
        <v>228073</v>
      </c>
      <c r="D24" s="67" t="s">
        <v>120</v>
      </c>
      <c r="E24" s="67">
        <v>136625</v>
      </c>
      <c r="F24" s="68" t="s">
        <v>120</v>
      </c>
      <c r="G24" s="69" t="s">
        <v>120</v>
      </c>
      <c r="H24" s="66">
        <f t="shared" si="24"/>
        <v>1.6693357731015555</v>
      </c>
      <c r="I24" s="65"/>
      <c r="J24" s="83" t="s">
        <v>24</v>
      </c>
      <c r="K24" s="60">
        <v>2002</v>
      </c>
      <c r="L24" s="91">
        <v>25051</v>
      </c>
      <c r="M24" s="67" t="s">
        <v>120</v>
      </c>
      <c r="N24" s="67">
        <v>23557</v>
      </c>
      <c r="O24" s="68" t="s">
        <v>120</v>
      </c>
      <c r="P24" s="69" t="s">
        <v>120</v>
      </c>
      <c r="Q24" s="66">
        <f t="shared" si="25"/>
        <v>1.0634206393004202</v>
      </c>
      <c r="R24" s="65"/>
      <c r="S24" s="83"/>
      <c r="T24" s="60">
        <v>2002</v>
      </c>
      <c r="U24" s="91">
        <v>132946</v>
      </c>
      <c r="V24" s="67">
        <v>160100</v>
      </c>
      <c r="W24" s="67">
        <v>165245</v>
      </c>
      <c r="X24" s="68">
        <f t="shared" si="26"/>
        <v>0.83039350405996248</v>
      </c>
      <c r="Y24" s="69">
        <f t="shared" si="26"/>
        <v>0.96886441344670038</v>
      </c>
      <c r="Z24" s="66">
        <f t="shared" si="27"/>
        <v>0.80453871524100573</v>
      </c>
      <c r="AA24" s="65"/>
      <c r="AB24" s="83"/>
      <c r="AC24" s="60">
        <v>2002</v>
      </c>
      <c r="AD24" s="91">
        <v>6524</v>
      </c>
      <c r="AE24" s="67">
        <v>6700</v>
      </c>
      <c r="AF24" s="67">
        <v>7245</v>
      </c>
      <c r="AG24" s="68">
        <f t="shared" si="28"/>
        <v>0.97373134328358213</v>
      </c>
      <c r="AH24" s="69">
        <f t="shared" si="28"/>
        <v>0.92477570738440307</v>
      </c>
      <c r="AI24" s="66">
        <f t="shared" si="29"/>
        <v>0.90048309178743957</v>
      </c>
      <c r="AJ24" s="65"/>
      <c r="AK24" s="83" t="s">
        <v>41</v>
      </c>
      <c r="AL24" s="60">
        <v>2002</v>
      </c>
      <c r="AM24" s="91">
        <v>1372</v>
      </c>
      <c r="AN24" s="67">
        <v>1449</v>
      </c>
      <c r="AO24" s="67">
        <v>1588</v>
      </c>
      <c r="AP24" s="68">
        <v>0.95</v>
      </c>
      <c r="AQ24" s="69">
        <v>0.91</v>
      </c>
      <c r="AR24" s="66">
        <f t="shared" si="30"/>
        <v>0.8639798488664987</v>
      </c>
      <c r="AS24" s="65"/>
      <c r="AT24" s="83" t="s">
        <v>58</v>
      </c>
      <c r="AU24" s="60">
        <v>2002</v>
      </c>
      <c r="AV24" s="91">
        <v>23678</v>
      </c>
      <c r="AW24" s="67" t="s">
        <v>120</v>
      </c>
      <c r="AX24" s="67">
        <v>21351</v>
      </c>
      <c r="AY24" s="68" t="s">
        <v>120</v>
      </c>
      <c r="AZ24" s="69" t="s">
        <v>120</v>
      </c>
      <c r="BA24" s="66">
        <f t="shared" si="31"/>
        <v>1.1089878694206361</v>
      </c>
      <c r="BB24" s="65"/>
      <c r="BC24" s="83"/>
      <c r="BD24" s="60">
        <v>2002</v>
      </c>
      <c r="BE24" s="91">
        <v>70290</v>
      </c>
      <c r="BF24" s="67">
        <v>77700</v>
      </c>
      <c r="BG24" s="67">
        <v>129000</v>
      </c>
      <c r="BH24" s="68">
        <f t="shared" si="32"/>
        <v>0.90463320463320462</v>
      </c>
      <c r="BI24" s="69">
        <f t="shared" si="32"/>
        <v>0.60232558139534886</v>
      </c>
      <c r="BJ24" s="66">
        <f t="shared" si="33"/>
        <v>0.54488372093023252</v>
      </c>
      <c r="BK24" s="65"/>
      <c r="BL24" s="83" t="s">
        <v>74</v>
      </c>
      <c r="BM24" s="60">
        <v>2002</v>
      </c>
      <c r="BN24" s="91">
        <v>249721</v>
      </c>
      <c r="BO24" s="67">
        <v>281000</v>
      </c>
      <c r="BP24" s="67">
        <v>276900</v>
      </c>
      <c r="BQ24" s="68">
        <f t="shared" si="34"/>
        <v>0.88868683274021354</v>
      </c>
      <c r="BR24" s="69">
        <f t="shared" si="34"/>
        <v>1.0148067894546768</v>
      </c>
      <c r="BS24" s="66">
        <f t="shared" si="35"/>
        <v>0.90184543156374142</v>
      </c>
      <c r="BT24" s="65"/>
      <c r="BU24" s="83"/>
      <c r="BV24" s="60">
        <v>2002</v>
      </c>
      <c r="BW24" s="91">
        <v>18910</v>
      </c>
      <c r="BX24" s="67">
        <v>18200</v>
      </c>
      <c r="BY24" s="67">
        <v>24900</v>
      </c>
      <c r="BZ24" s="68">
        <f t="shared" si="36"/>
        <v>1.0390109890109891</v>
      </c>
      <c r="CA24" s="69">
        <f t="shared" si="36"/>
        <v>0.73092369477911645</v>
      </c>
      <c r="CB24" s="66">
        <f t="shared" si="37"/>
        <v>0.75943775100401611</v>
      </c>
    </row>
    <row r="25" spans="1:80" x14ac:dyDescent="0.2">
      <c r="A25" s="83"/>
      <c r="B25" s="60">
        <v>2003</v>
      </c>
      <c r="C25" s="91">
        <v>154103</v>
      </c>
      <c r="D25" s="67" t="s">
        <v>120</v>
      </c>
      <c r="E25" s="67">
        <v>166568</v>
      </c>
      <c r="F25" s="68" t="s">
        <v>120</v>
      </c>
      <c r="G25" s="69" t="s">
        <v>120</v>
      </c>
      <c r="H25" s="66">
        <f t="shared" si="24"/>
        <v>0.9251656980932712</v>
      </c>
      <c r="I25" s="65"/>
      <c r="J25" s="83"/>
      <c r="K25" s="60">
        <v>2003</v>
      </c>
      <c r="L25" s="91">
        <v>21222</v>
      </c>
      <c r="M25" s="67" t="s">
        <v>120</v>
      </c>
      <c r="N25" s="67">
        <v>24084</v>
      </c>
      <c r="O25" s="68" t="s">
        <v>120</v>
      </c>
      <c r="P25" s="69" t="s">
        <v>120</v>
      </c>
      <c r="Q25" s="66">
        <f t="shared" si="25"/>
        <v>0.8811659192825112</v>
      </c>
      <c r="R25" s="65"/>
      <c r="S25" s="83"/>
      <c r="T25" s="60">
        <v>2003</v>
      </c>
      <c r="U25" s="91">
        <v>127144</v>
      </c>
      <c r="V25" s="67">
        <v>114780</v>
      </c>
      <c r="W25" s="67">
        <v>313929</v>
      </c>
      <c r="X25" s="68">
        <f t="shared" si="26"/>
        <v>1.1077191148283674</v>
      </c>
      <c r="Y25" s="69">
        <f t="shared" si="26"/>
        <v>0.36562407423334575</v>
      </c>
      <c r="Z25" s="66">
        <f t="shared" si="27"/>
        <v>0.40500877586970302</v>
      </c>
      <c r="AA25" s="65"/>
      <c r="AB25" s="83"/>
      <c r="AC25" s="60">
        <v>2003</v>
      </c>
      <c r="AD25" s="91">
        <v>6033</v>
      </c>
      <c r="AE25" s="67">
        <v>5450</v>
      </c>
      <c r="AF25" s="67">
        <v>5450</v>
      </c>
      <c r="AG25" s="68">
        <f t="shared" si="28"/>
        <v>1.1069724770642202</v>
      </c>
      <c r="AH25" s="69">
        <f t="shared" si="28"/>
        <v>1</v>
      </c>
      <c r="AI25" s="66">
        <f t="shared" si="29"/>
        <v>1.1069724770642202</v>
      </c>
      <c r="AJ25" s="65"/>
      <c r="AK25" s="83"/>
      <c r="AL25" s="60">
        <v>2003</v>
      </c>
      <c r="AM25" s="91">
        <v>1860</v>
      </c>
      <c r="AN25" s="67">
        <v>2050</v>
      </c>
      <c r="AO25" s="67">
        <v>2050</v>
      </c>
      <c r="AP25" s="68">
        <v>0.91</v>
      </c>
      <c r="AQ25" s="69">
        <v>2.0699999999999998</v>
      </c>
      <c r="AR25" s="66">
        <f t="shared" si="30"/>
        <v>0.90731707317073174</v>
      </c>
      <c r="AS25" s="65"/>
      <c r="AT25" s="83"/>
      <c r="AU25" s="60">
        <v>2003</v>
      </c>
      <c r="AV25" s="91">
        <v>20755</v>
      </c>
      <c r="AW25" s="67">
        <v>18222</v>
      </c>
      <c r="AX25" s="67">
        <v>25812</v>
      </c>
      <c r="AY25" s="68">
        <f>AV25/AW25</f>
        <v>1.1390077927779607</v>
      </c>
      <c r="AZ25" s="69">
        <v>0.44</v>
      </c>
      <c r="BA25" s="66">
        <f t="shared" si="31"/>
        <v>0.80408337207500391</v>
      </c>
      <c r="BB25" s="65"/>
      <c r="BC25" s="83"/>
      <c r="BD25" s="60">
        <v>2003</v>
      </c>
      <c r="BE25" s="91">
        <v>97280</v>
      </c>
      <c r="BF25" s="67">
        <v>87600</v>
      </c>
      <c r="BG25" s="67">
        <v>83084</v>
      </c>
      <c r="BH25" s="68">
        <f t="shared" si="32"/>
        <v>1.1105022831050229</v>
      </c>
      <c r="BI25" s="69">
        <f t="shared" si="32"/>
        <v>1.054354629050118</v>
      </c>
      <c r="BJ25" s="66">
        <f t="shared" si="33"/>
        <v>1.1708632227625053</v>
      </c>
      <c r="BK25" s="65"/>
      <c r="BL25" s="83"/>
      <c r="BM25" s="60">
        <v>2003</v>
      </c>
      <c r="BN25" s="91">
        <v>246890</v>
      </c>
      <c r="BO25" s="67">
        <v>280400</v>
      </c>
      <c r="BP25" s="67">
        <v>373200</v>
      </c>
      <c r="BQ25" s="68">
        <f t="shared" si="34"/>
        <v>0.88049215406562054</v>
      </c>
      <c r="BR25" s="69">
        <f t="shared" si="34"/>
        <v>0.7513397642015005</v>
      </c>
      <c r="BS25" s="66">
        <f t="shared" si="35"/>
        <v>0.66154876741693458</v>
      </c>
      <c r="BT25" s="65"/>
      <c r="BU25" s="83"/>
      <c r="BV25" s="60">
        <v>2003</v>
      </c>
      <c r="BW25" s="91">
        <v>25820</v>
      </c>
      <c r="BX25" s="67">
        <v>24600</v>
      </c>
      <c r="BY25" s="67">
        <v>25900</v>
      </c>
      <c r="BZ25" s="68">
        <f t="shared" si="36"/>
        <v>1.0495934959349593</v>
      </c>
      <c r="CA25" s="69">
        <f t="shared" si="36"/>
        <v>0.9498069498069498</v>
      </c>
      <c r="CB25" s="66">
        <f t="shared" si="37"/>
        <v>0.9969111969111969</v>
      </c>
    </row>
    <row r="26" spans="1:80" x14ac:dyDescent="0.2">
      <c r="A26" s="83"/>
      <c r="B26" s="60">
        <v>2004</v>
      </c>
      <c r="C26" s="91">
        <v>171070</v>
      </c>
      <c r="D26" s="67" t="s">
        <v>120</v>
      </c>
      <c r="E26" s="67">
        <v>152207</v>
      </c>
      <c r="F26" s="68" t="s">
        <v>120</v>
      </c>
      <c r="G26" s="69" t="s">
        <v>120</v>
      </c>
      <c r="H26" s="66">
        <f t="shared" si="24"/>
        <v>1.1239299112392991</v>
      </c>
      <c r="I26" s="65"/>
      <c r="J26" s="83"/>
      <c r="K26" s="60">
        <v>2004</v>
      </c>
      <c r="L26" s="91">
        <v>16573</v>
      </c>
      <c r="M26" s="67" t="s">
        <v>120</v>
      </c>
      <c r="N26" s="67">
        <v>22119</v>
      </c>
      <c r="O26" s="68" t="s">
        <v>120</v>
      </c>
      <c r="P26" s="69" t="s">
        <v>120</v>
      </c>
      <c r="Q26" s="66">
        <f t="shared" si="25"/>
        <v>0.74926533749265334</v>
      </c>
      <c r="R26" s="65"/>
      <c r="S26" s="83"/>
      <c r="T26" s="60">
        <v>2004</v>
      </c>
      <c r="U26" s="91">
        <v>104597</v>
      </c>
      <c r="V26" s="67">
        <v>97227</v>
      </c>
      <c r="W26" s="67">
        <v>196396</v>
      </c>
      <c r="X26" s="68">
        <f t="shared" si="26"/>
        <v>1.07580198915939</v>
      </c>
      <c r="Y26" s="69">
        <f t="shared" si="26"/>
        <v>0.49505590745229028</v>
      </c>
      <c r="Z26" s="66">
        <f t="shared" si="27"/>
        <v>0.53258212998228072</v>
      </c>
      <c r="AA26" s="65"/>
      <c r="AB26" s="83"/>
      <c r="AC26" s="60">
        <v>2004</v>
      </c>
      <c r="AD26" s="91">
        <v>12845</v>
      </c>
      <c r="AE26" s="67">
        <v>15700</v>
      </c>
      <c r="AF26" s="67">
        <v>10830</v>
      </c>
      <c r="AG26" s="68">
        <f t="shared" si="28"/>
        <v>0.8181528662420382</v>
      </c>
      <c r="AH26" s="69">
        <f t="shared" si="28"/>
        <v>1.4496768236380424</v>
      </c>
      <c r="AI26" s="66">
        <f t="shared" si="29"/>
        <v>1.1860572483841183</v>
      </c>
      <c r="AJ26" s="65"/>
      <c r="AK26" s="83"/>
      <c r="AL26" s="60">
        <v>2004</v>
      </c>
      <c r="AM26" s="91">
        <v>1795</v>
      </c>
      <c r="AN26" s="67" t="s">
        <v>120</v>
      </c>
      <c r="AO26" s="67">
        <v>1506</v>
      </c>
      <c r="AP26" s="68" t="s">
        <v>120</v>
      </c>
      <c r="AQ26" s="69" t="s">
        <v>120</v>
      </c>
      <c r="AR26" s="66">
        <f t="shared" si="30"/>
        <v>1.1918990703851262</v>
      </c>
      <c r="AS26" s="65"/>
      <c r="AT26" s="83"/>
      <c r="AU26" s="60">
        <v>2004</v>
      </c>
      <c r="AV26" s="91">
        <v>28900</v>
      </c>
      <c r="AW26" s="67" t="s">
        <v>120</v>
      </c>
      <c r="AX26" s="67">
        <v>24406</v>
      </c>
      <c r="AY26" s="68" t="s">
        <v>120</v>
      </c>
      <c r="AZ26" s="69" t="s">
        <v>120</v>
      </c>
      <c r="BA26" s="66">
        <f t="shared" si="31"/>
        <v>1.1841350487585021</v>
      </c>
      <c r="BB26" s="65"/>
      <c r="BC26" s="83"/>
      <c r="BD26" s="60">
        <v>2004</v>
      </c>
      <c r="BE26" s="91">
        <v>83246</v>
      </c>
      <c r="BF26" s="67">
        <v>78569</v>
      </c>
      <c r="BG26" s="67">
        <v>65446</v>
      </c>
      <c r="BH26" s="68">
        <f t="shared" si="32"/>
        <v>1.0595272944800112</v>
      </c>
      <c r="BI26" s="69">
        <f t="shared" si="32"/>
        <v>1.20051645631513</v>
      </c>
      <c r="BJ26" s="66">
        <f t="shared" si="33"/>
        <v>1.2719799529383002</v>
      </c>
      <c r="BK26" s="65"/>
      <c r="BL26" s="83"/>
      <c r="BM26" s="60">
        <v>2004</v>
      </c>
      <c r="BN26" s="91">
        <v>246943</v>
      </c>
      <c r="BO26" s="67">
        <v>292200</v>
      </c>
      <c r="BP26" s="67">
        <v>367900</v>
      </c>
      <c r="BQ26" s="68">
        <f t="shared" si="34"/>
        <v>0.84511635865845314</v>
      </c>
      <c r="BR26" s="69">
        <f t="shared" si="34"/>
        <v>0.79423756455558581</v>
      </c>
      <c r="BS26" s="66">
        <f t="shared" si="35"/>
        <v>0.67122315846697467</v>
      </c>
      <c r="BT26" s="65"/>
      <c r="BU26" s="83"/>
      <c r="BV26" s="60">
        <v>2004</v>
      </c>
      <c r="BW26" s="91">
        <v>24590</v>
      </c>
      <c r="BX26" s="67">
        <v>24100</v>
      </c>
      <c r="BY26" s="67">
        <v>21200</v>
      </c>
      <c r="BZ26" s="68">
        <f t="shared" si="36"/>
        <v>1.0203319502074688</v>
      </c>
      <c r="CA26" s="69">
        <f t="shared" si="36"/>
        <v>1.1367924528301887</v>
      </c>
      <c r="CB26" s="66">
        <f t="shared" si="37"/>
        <v>1.1599056603773585</v>
      </c>
    </row>
    <row r="27" spans="1:80" x14ac:dyDescent="0.2">
      <c r="A27" s="83"/>
      <c r="B27" s="60">
        <v>2005</v>
      </c>
      <c r="C27" s="91">
        <v>154552</v>
      </c>
      <c r="D27" s="67" t="s">
        <v>120</v>
      </c>
      <c r="E27" s="67">
        <v>127075</v>
      </c>
      <c r="F27" s="68" t="s">
        <v>120</v>
      </c>
      <c r="G27" s="69" t="s">
        <v>120</v>
      </c>
      <c r="H27" s="66">
        <f t="shared" si="24"/>
        <v>1.2162266378123157</v>
      </c>
      <c r="I27" s="65"/>
      <c r="J27" s="83"/>
      <c r="K27" s="60">
        <v>2005</v>
      </c>
      <c r="L27" s="91">
        <v>21046</v>
      </c>
      <c r="M27" s="67" t="s">
        <v>120</v>
      </c>
      <c r="N27" s="67">
        <v>28226</v>
      </c>
      <c r="O27" s="68" t="s">
        <v>120</v>
      </c>
      <c r="P27" s="69" t="s">
        <v>120</v>
      </c>
      <c r="Q27" s="66">
        <f t="shared" si="25"/>
        <v>0.74562460143130449</v>
      </c>
      <c r="R27" s="65"/>
      <c r="S27" s="83"/>
      <c r="T27" s="60">
        <v>2005</v>
      </c>
      <c r="U27" s="91">
        <v>121315</v>
      </c>
      <c r="V27" s="67">
        <v>108061</v>
      </c>
      <c r="W27" s="67">
        <v>124704</v>
      </c>
      <c r="X27" s="68">
        <f t="shared" si="26"/>
        <v>1.1226529460212287</v>
      </c>
      <c r="Y27" s="69">
        <f t="shared" si="26"/>
        <v>0.86653996664100585</v>
      </c>
      <c r="Z27" s="66">
        <f t="shared" si="27"/>
        <v>0.97282364639466257</v>
      </c>
      <c r="AA27" s="65"/>
      <c r="AB27" s="83"/>
      <c r="AC27" s="60">
        <v>2005</v>
      </c>
      <c r="AD27" s="91">
        <v>10161</v>
      </c>
      <c r="AE27" s="67" t="s">
        <v>120</v>
      </c>
      <c r="AF27" s="67">
        <v>4612</v>
      </c>
      <c r="AG27" s="68" t="s">
        <v>120</v>
      </c>
      <c r="AH27" s="69" t="s">
        <v>120</v>
      </c>
      <c r="AI27" s="66">
        <f t="shared" si="29"/>
        <v>2.2031656548135299</v>
      </c>
      <c r="AJ27" s="65"/>
      <c r="AK27" s="83"/>
      <c r="AL27" s="60">
        <v>2005</v>
      </c>
      <c r="AM27" s="91">
        <v>1377</v>
      </c>
      <c r="AN27" s="67" t="s">
        <v>120</v>
      </c>
      <c r="AO27" s="67">
        <v>963</v>
      </c>
      <c r="AP27" s="68" t="s">
        <v>120</v>
      </c>
      <c r="AQ27" s="69" t="s">
        <v>120</v>
      </c>
      <c r="AR27" s="66">
        <f t="shared" si="30"/>
        <v>1.4299065420560748</v>
      </c>
      <c r="AS27" s="65"/>
      <c r="AT27" s="83"/>
      <c r="AU27" s="60">
        <v>2005</v>
      </c>
      <c r="AV27" s="91">
        <v>28626</v>
      </c>
      <c r="AW27" s="67" t="s">
        <v>120</v>
      </c>
      <c r="AX27" s="67">
        <v>32421</v>
      </c>
      <c r="AY27" s="68" t="s">
        <v>120</v>
      </c>
      <c r="AZ27" s="69" t="s">
        <v>120</v>
      </c>
      <c r="BA27" s="66">
        <f t="shared" si="31"/>
        <v>0.8829462385490886</v>
      </c>
      <c r="BB27" s="65"/>
      <c r="BC27" s="83"/>
      <c r="BD27" s="60">
        <v>2005</v>
      </c>
      <c r="BE27" s="91">
        <v>66190</v>
      </c>
      <c r="BF27" s="67">
        <v>62400</v>
      </c>
      <c r="BG27" s="67">
        <v>60060</v>
      </c>
      <c r="BH27" s="68">
        <f t="shared" si="32"/>
        <v>1.0607371794871794</v>
      </c>
      <c r="BI27" s="69">
        <f t="shared" si="32"/>
        <v>1.0389610389610389</v>
      </c>
      <c r="BJ27" s="66">
        <f t="shared" si="33"/>
        <v>1.1020646020646021</v>
      </c>
      <c r="BK27" s="65"/>
      <c r="BL27" s="83"/>
      <c r="BM27" s="60">
        <v>2005</v>
      </c>
      <c r="BN27" s="91">
        <v>318535</v>
      </c>
      <c r="BO27" s="67">
        <v>352200</v>
      </c>
      <c r="BP27" s="67">
        <v>268744</v>
      </c>
      <c r="BQ27" s="68">
        <f t="shared" si="34"/>
        <v>0.90441510505394662</v>
      </c>
      <c r="BR27" s="69">
        <f t="shared" si="34"/>
        <v>1.3105408864942101</v>
      </c>
      <c r="BS27" s="66">
        <f t="shared" si="35"/>
        <v>1.1852729735361534</v>
      </c>
      <c r="BT27" s="65"/>
      <c r="BU27" s="83"/>
      <c r="BV27" s="60">
        <v>2005</v>
      </c>
      <c r="BW27" s="91">
        <v>21937</v>
      </c>
      <c r="BX27" s="67">
        <v>20200</v>
      </c>
      <c r="BY27" s="67">
        <v>16767</v>
      </c>
      <c r="BZ27" s="68">
        <f t="shared" si="36"/>
        <v>1.085990099009901</v>
      </c>
      <c r="CA27" s="69">
        <f t="shared" si="36"/>
        <v>1.204747420528419</v>
      </c>
      <c r="CB27" s="66">
        <f t="shared" si="37"/>
        <v>1.3083437705015806</v>
      </c>
    </row>
    <row r="28" spans="1:80" x14ac:dyDescent="0.2">
      <c r="A28" s="83"/>
      <c r="B28" s="60">
        <v>2006</v>
      </c>
      <c r="C28" s="91">
        <v>132710</v>
      </c>
      <c r="D28" s="67" t="s">
        <v>120</v>
      </c>
      <c r="E28" s="67">
        <v>151812</v>
      </c>
      <c r="F28" s="68" t="s">
        <v>120</v>
      </c>
      <c r="G28" s="69" t="s">
        <v>120</v>
      </c>
      <c r="H28" s="66">
        <f t="shared" si="24"/>
        <v>0.87417331963217659</v>
      </c>
      <c r="I28" s="65"/>
      <c r="J28" s="83"/>
      <c r="K28" s="60">
        <v>2006</v>
      </c>
      <c r="L28" s="91">
        <v>18169</v>
      </c>
      <c r="M28" s="67" t="s">
        <v>120</v>
      </c>
      <c r="N28" s="67">
        <v>22756</v>
      </c>
      <c r="O28" s="68" t="s">
        <v>120</v>
      </c>
      <c r="P28" s="69" t="s">
        <v>120</v>
      </c>
      <c r="Q28" s="66">
        <f t="shared" si="25"/>
        <v>0.79842678853928639</v>
      </c>
      <c r="R28" s="65"/>
      <c r="S28" s="83"/>
      <c r="T28" s="60">
        <v>2006</v>
      </c>
      <c r="U28" s="91">
        <v>115489</v>
      </c>
      <c r="V28" s="67">
        <v>116682</v>
      </c>
      <c r="W28" s="67">
        <v>108639</v>
      </c>
      <c r="X28" s="68">
        <f t="shared" si="26"/>
        <v>0.9897756294886958</v>
      </c>
      <c r="Y28" s="69">
        <f t="shared" si="26"/>
        <v>1.0740341866180654</v>
      </c>
      <c r="Z28" s="66">
        <f t="shared" si="27"/>
        <v>1.0630528631522749</v>
      </c>
      <c r="AA28" s="65"/>
      <c r="AB28" s="83"/>
      <c r="AC28" s="60">
        <v>2006</v>
      </c>
      <c r="AD28" s="91">
        <v>7824</v>
      </c>
      <c r="AE28" s="67">
        <v>8729</v>
      </c>
      <c r="AF28" s="67">
        <v>8438</v>
      </c>
      <c r="AG28" s="68">
        <f t="shared" ref="AG28:AH34" si="38">AD28/AE28</f>
        <v>0.8963226028181922</v>
      </c>
      <c r="AH28" s="69">
        <f t="shared" si="38"/>
        <v>1.0344868452239868</v>
      </c>
      <c r="AI28" s="66">
        <f t="shared" si="29"/>
        <v>0.92723394169234419</v>
      </c>
      <c r="AJ28" s="65"/>
      <c r="AK28" s="83"/>
      <c r="AL28" s="60">
        <v>2006</v>
      </c>
      <c r="AM28" s="91">
        <v>1113</v>
      </c>
      <c r="AN28" s="67">
        <v>1169</v>
      </c>
      <c r="AO28" s="67">
        <v>1254</v>
      </c>
      <c r="AP28" s="68">
        <f t="shared" ref="AP28:AP36" si="39">AM28/AN28</f>
        <v>0.95209580838323349</v>
      </c>
      <c r="AQ28" s="69">
        <v>0.92</v>
      </c>
      <c r="AR28" s="66">
        <f t="shared" si="30"/>
        <v>0.88755980861244022</v>
      </c>
      <c r="AS28" s="65"/>
      <c r="AT28" s="83"/>
      <c r="AU28" s="60">
        <v>2006</v>
      </c>
      <c r="AV28" s="91">
        <v>36950</v>
      </c>
      <c r="AW28" s="67" t="s">
        <v>120</v>
      </c>
      <c r="AX28" s="67">
        <v>38633</v>
      </c>
      <c r="AY28" s="68" t="s">
        <v>120</v>
      </c>
      <c r="AZ28" s="69" t="s">
        <v>120</v>
      </c>
      <c r="BA28" s="66">
        <f t="shared" si="31"/>
        <v>0.95643620738746671</v>
      </c>
      <c r="BB28" s="65"/>
      <c r="BC28" s="83"/>
      <c r="BD28" s="60">
        <v>2006</v>
      </c>
      <c r="BE28" s="91">
        <v>75848</v>
      </c>
      <c r="BF28" s="67">
        <v>78512</v>
      </c>
      <c r="BG28" s="67">
        <v>78196</v>
      </c>
      <c r="BH28" s="68">
        <f t="shared" si="32"/>
        <v>0.96606888119013656</v>
      </c>
      <c r="BI28" s="69">
        <f t="shared" si="32"/>
        <v>1.0040411274233976</v>
      </c>
      <c r="BJ28" s="66">
        <f t="shared" si="33"/>
        <v>0.96997288863880504</v>
      </c>
      <c r="BK28" s="65"/>
      <c r="BL28" s="83"/>
      <c r="BM28" s="60">
        <v>2006</v>
      </c>
      <c r="BN28" s="91">
        <v>231319</v>
      </c>
      <c r="BO28" s="67">
        <v>253900</v>
      </c>
      <c r="BP28" s="67">
        <v>227535</v>
      </c>
      <c r="BQ28" s="68">
        <f t="shared" si="34"/>
        <v>0.91106341079165021</v>
      </c>
      <c r="BR28" s="69">
        <f t="shared" si="34"/>
        <v>1.1158722833849737</v>
      </c>
      <c r="BS28" s="66">
        <f t="shared" si="35"/>
        <v>1.0166304085085811</v>
      </c>
      <c r="BT28" s="65"/>
      <c r="BU28" s="83"/>
      <c r="BV28" s="60">
        <v>2006</v>
      </c>
      <c r="BW28" s="91">
        <v>19818</v>
      </c>
      <c r="BX28" s="67">
        <v>16600</v>
      </c>
      <c r="BY28" s="67">
        <v>17896</v>
      </c>
      <c r="BZ28" s="68">
        <f t="shared" si="36"/>
        <v>1.193855421686747</v>
      </c>
      <c r="CA28" s="69">
        <f t="shared" si="36"/>
        <v>0.92758158247653111</v>
      </c>
      <c r="CB28" s="66">
        <f t="shared" si="37"/>
        <v>1.1073983012963791</v>
      </c>
    </row>
    <row r="29" spans="1:80" x14ac:dyDescent="0.2">
      <c r="A29" s="83"/>
      <c r="B29" s="60">
        <v>2007</v>
      </c>
      <c r="C29" s="91">
        <v>156017</v>
      </c>
      <c r="D29" s="67" t="s">
        <v>120</v>
      </c>
      <c r="E29" s="67">
        <v>123565</v>
      </c>
      <c r="F29" s="68" t="s">
        <v>120</v>
      </c>
      <c r="G29" s="69" t="s">
        <v>120</v>
      </c>
      <c r="H29" s="66">
        <f t="shared" si="24"/>
        <v>1.2626310039250597</v>
      </c>
      <c r="I29" s="65"/>
      <c r="J29" s="83"/>
      <c r="K29" s="60">
        <v>2007</v>
      </c>
      <c r="L29" s="91">
        <v>24378</v>
      </c>
      <c r="M29" s="67" t="s">
        <v>120</v>
      </c>
      <c r="N29" s="67">
        <v>13155</v>
      </c>
      <c r="O29" s="68" t="s">
        <v>120</v>
      </c>
      <c r="P29" s="69" t="s">
        <v>120</v>
      </c>
      <c r="Q29" s="66">
        <f t="shared" si="25"/>
        <v>1.8531356898517675</v>
      </c>
      <c r="R29" s="65"/>
      <c r="S29" s="83"/>
      <c r="T29" s="60">
        <v>2007</v>
      </c>
      <c r="U29" s="91">
        <v>122402</v>
      </c>
      <c r="V29" s="67">
        <v>107311</v>
      </c>
      <c r="W29" s="67">
        <v>105385</v>
      </c>
      <c r="X29" s="68">
        <f t="shared" si="26"/>
        <v>1.1406286401207704</v>
      </c>
      <c r="Y29" s="69">
        <f t="shared" si="26"/>
        <v>1.0182758457085923</v>
      </c>
      <c r="Z29" s="66">
        <f t="shared" si="27"/>
        <v>1.1614745931584192</v>
      </c>
      <c r="AA29" s="65"/>
      <c r="AB29" s="83"/>
      <c r="AC29" s="60">
        <v>2007</v>
      </c>
      <c r="AD29" s="91">
        <v>11153</v>
      </c>
      <c r="AE29" s="67">
        <v>12289</v>
      </c>
      <c r="AF29" s="67">
        <v>4005</v>
      </c>
      <c r="AG29" s="68">
        <f t="shared" si="38"/>
        <v>0.90755960615184306</v>
      </c>
      <c r="AH29" s="69">
        <f t="shared" si="38"/>
        <v>3.0684144818976278</v>
      </c>
      <c r="AI29" s="66">
        <f t="shared" si="29"/>
        <v>2.7847690387016231</v>
      </c>
      <c r="AJ29" s="65"/>
      <c r="AK29" s="83"/>
      <c r="AL29" s="60">
        <v>2007</v>
      </c>
      <c r="AM29" s="91">
        <v>1424</v>
      </c>
      <c r="AN29" s="67">
        <v>1510</v>
      </c>
      <c r="AO29" s="67">
        <v>785</v>
      </c>
      <c r="AP29" s="68">
        <f t="shared" si="39"/>
        <v>0.94304635761589406</v>
      </c>
      <c r="AQ29" s="69">
        <v>1.92</v>
      </c>
      <c r="AR29" s="66">
        <f t="shared" si="30"/>
        <v>1.8140127388535032</v>
      </c>
      <c r="AS29" s="65"/>
      <c r="AT29" s="83"/>
      <c r="AU29" s="60">
        <v>2007</v>
      </c>
      <c r="AV29" s="91">
        <v>41801</v>
      </c>
      <c r="AW29" s="67">
        <v>40497</v>
      </c>
      <c r="AX29" s="67">
        <v>35880</v>
      </c>
      <c r="AY29" s="68">
        <f t="shared" ref="AY29:AZ31" si="40">AV29/AW29</f>
        <v>1.0321999160431636</v>
      </c>
      <c r="AZ29" s="69">
        <f t="shared" si="40"/>
        <v>1.1286789297658864</v>
      </c>
      <c r="BA29" s="66">
        <f t="shared" si="31"/>
        <v>1.1650222965440358</v>
      </c>
      <c r="BB29" s="65"/>
      <c r="BC29" s="83"/>
      <c r="BD29" s="60">
        <v>2007</v>
      </c>
      <c r="BE29" s="91">
        <v>56948</v>
      </c>
      <c r="BF29" s="67">
        <v>45555</v>
      </c>
      <c r="BG29" s="67">
        <v>37200</v>
      </c>
      <c r="BH29" s="68">
        <f t="shared" si="32"/>
        <v>1.2500932938206564</v>
      </c>
      <c r="BI29" s="69">
        <f t="shared" si="32"/>
        <v>1.2245967741935484</v>
      </c>
      <c r="BJ29" s="66">
        <f t="shared" si="33"/>
        <v>1.5308602150537634</v>
      </c>
      <c r="BK29" s="65"/>
      <c r="BL29" s="83"/>
      <c r="BM29" s="60">
        <v>2007</v>
      </c>
      <c r="BN29" s="91">
        <v>168594</v>
      </c>
      <c r="BO29" s="67">
        <v>182400</v>
      </c>
      <c r="BP29" s="67">
        <v>114491</v>
      </c>
      <c r="BQ29" s="68">
        <f t="shared" si="34"/>
        <v>0.92430921052631576</v>
      </c>
      <c r="BR29" s="69">
        <f t="shared" si="34"/>
        <v>1.5931383252832101</v>
      </c>
      <c r="BS29" s="66">
        <f t="shared" si="35"/>
        <v>1.4725524277017408</v>
      </c>
      <c r="BT29" s="65"/>
      <c r="BU29" s="83"/>
      <c r="BV29" s="60">
        <v>2007</v>
      </c>
      <c r="BW29" s="91">
        <v>10306</v>
      </c>
      <c r="BX29" s="67">
        <v>10100</v>
      </c>
      <c r="BY29" s="67">
        <v>4276</v>
      </c>
      <c r="BZ29" s="68">
        <f t="shared" si="36"/>
        <v>1.0203960396039604</v>
      </c>
      <c r="CA29" s="69">
        <f t="shared" si="36"/>
        <v>2.3620205799812908</v>
      </c>
      <c r="CB29" s="66">
        <f t="shared" si="37"/>
        <v>2.4101964452759588</v>
      </c>
    </row>
    <row r="30" spans="1:80" x14ac:dyDescent="0.2">
      <c r="A30" s="83"/>
      <c r="B30" s="60">
        <v>2008</v>
      </c>
      <c r="C30" s="91">
        <v>131262</v>
      </c>
      <c r="D30" s="67" t="s">
        <v>120</v>
      </c>
      <c r="E30" s="67">
        <v>105806</v>
      </c>
      <c r="F30" s="68" t="s">
        <v>120</v>
      </c>
      <c r="G30" s="69" t="s">
        <v>120</v>
      </c>
      <c r="H30" s="66">
        <f t="shared" si="24"/>
        <v>1.2405912708163997</v>
      </c>
      <c r="I30" s="65"/>
      <c r="J30" s="83"/>
      <c r="K30" s="60">
        <v>2008</v>
      </c>
      <c r="L30" s="91">
        <v>11765</v>
      </c>
      <c r="M30" s="67" t="s">
        <v>120</v>
      </c>
      <c r="N30" s="67">
        <v>13410</v>
      </c>
      <c r="O30" s="68" t="s">
        <v>120</v>
      </c>
      <c r="P30" s="69" t="s">
        <v>120</v>
      </c>
      <c r="Q30" s="66">
        <f t="shared" si="25"/>
        <v>0.87733035048471286</v>
      </c>
      <c r="R30" s="70"/>
      <c r="S30" s="83"/>
      <c r="T30" s="60">
        <v>2008</v>
      </c>
      <c r="U30" s="91">
        <v>125100</v>
      </c>
      <c r="V30" s="67">
        <v>116038</v>
      </c>
      <c r="W30" s="67">
        <v>88012</v>
      </c>
      <c r="X30" s="68">
        <f t="shared" si="26"/>
        <v>1.0780951067753668</v>
      </c>
      <c r="Y30" s="69">
        <f t="shared" si="26"/>
        <v>1.3184338499295551</v>
      </c>
      <c r="Z30" s="66">
        <f t="shared" si="27"/>
        <v>1.4213970822160615</v>
      </c>
      <c r="AA30" s="70"/>
      <c r="AB30" s="83"/>
      <c r="AC30" s="60">
        <v>2008</v>
      </c>
      <c r="AD30" s="91">
        <v>6103</v>
      </c>
      <c r="AE30" s="67">
        <v>6541</v>
      </c>
      <c r="AF30" s="67">
        <v>8490</v>
      </c>
      <c r="AG30" s="68">
        <f t="shared" si="38"/>
        <v>0.93303776181012077</v>
      </c>
      <c r="AH30" s="69">
        <f t="shared" si="38"/>
        <v>0.77043580683156654</v>
      </c>
      <c r="AI30" s="66">
        <f t="shared" si="29"/>
        <v>0.71884570082449939</v>
      </c>
      <c r="AJ30" s="70"/>
      <c r="AK30" s="83"/>
      <c r="AL30" s="60">
        <v>2008</v>
      </c>
      <c r="AM30" s="91">
        <v>689</v>
      </c>
      <c r="AN30" s="67">
        <v>637</v>
      </c>
      <c r="AO30" s="67">
        <v>1800</v>
      </c>
      <c r="AP30" s="68">
        <f t="shared" si="39"/>
        <v>1.0816326530612246</v>
      </c>
      <c r="AQ30" s="69">
        <v>0.35</v>
      </c>
      <c r="AR30" s="66">
        <f t="shared" si="30"/>
        <v>0.38277777777777777</v>
      </c>
      <c r="AS30" s="70"/>
      <c r="AT30" s="83"/>
      <c r="AU30" s="60">
        <v>2008</v>
      </c>
      <c r="AV30" s="91">
        <v>34841</v>
      </c>
      <c r="AW30" s="67">
        <v>31251</v>
      </c>
      <c r="AX30" s="67">
        <v>36568</v>
      </c>
      <c r="AY30" s="68">
        <f t="shared" si="40"/>
        <v>1.1148763239576334</v>
      </c>
      <c r="AZ30" s="69">
        <f t="shared" si="40"/>
        <v>0.8545996499671844</v>
      </c>
      <c r="BA30" s="66">
        <f t="shared" si="31"/>
        <v>0.95277291621089477</v>
      </c>
      <c r="BB30" s="70"/>
      <c r="BC30" s="83"/>
      <c r="BD30" s="60">
        <v>2008</v>
      </c>
      <c r="BE30" s="91">
        <v>50171</v>
      </c>
      <c r="BF30" s="67">
        <v>52000</v>
      </c>
      <c r="BG30" s="67">
        <v>55500</v>
      </c>
      <c r="BH30" s="68">
        <f t="shared" si="32"/>
        <v>0.96482692307692308</v>
      </c>
      <c r="BI30" s="69">
        <f t="shared" si="32"/>
        <v>0.93693693693693691</v>
      </c>
      <c r="BJ30" s="66">
        <f t="shared" si="33"/>
        <v>0.90398198198198199</v>
      </c>
      <c r="BK30" s="70"/>
      <c r="BL30" s="83"/>
      <c r="BM30" s="60">
        <v>2008</v>
      </c>
      <c r="BN30" s="91">
        <v>151839</v>
      </c>
      <c r="BO30" s="67">
        <v>162500</v>
      </c>
      <c r="BP30" s="67">
        <v>196881</v>
      </c>
      <c r="BQ30" s="68">
        <f t="shared" si="34"/>
        <v>0.93439384615384613</v>
      </c>
      <c r="BR30" s="69">
        <f t="shared" si="34"/>
        <v>0.82537167121255983</v>
      </c>
      <c r="BS30" s="66">
        <f t="shared" si="35"/>
        <v>0.77122221037073158</v>
      </c>
      <c r="BT30" s="70"/>
      <c r="BU30" s="83"/>
      <c r="BV30" s="60">
        <v>2008</v>
      </c>
      <c r="BW30" s="91">
        <v>4479</v>
      </c>
      <c r="BX30" s="67">
        <v>3800</v>
      </c>
      <c r="BY30" s="67">
        <v>7120</v>
      </c>
      <c r="BZ30" s="68">
        <f t="shared" si="36"/>
        <v>1.1786842105263158</v>
      </c>
      <c r="CA30" s="69">
        <f t="shared" si="36"/>
        <v>0.5337078651685393</v>
      </c>
      <c r="CB30" s="66">
        <f t="shared" si="37"/>
        <v>0.62907303370786516</v>
      </c>
    </row>
    <row r="31" spans="1:80" x14ac:dyDescent="0.2">
      <c r="A31" s="83"/>
      <c r="B31" s="60">
        <v>2009</v>
      </c>
      <c r="C31" s="91">
        <v>119761</v>
      </c>
      <c r="D31" s="67" t="s">
        <v>120</v>
      </c>
      <c r="E31" s="67">
        <v>126605</v>
      </c>
      <c r="F31" s="68" t="s">
        <v>120</v>
      </c>
      <c r="G31" s="69" t="s">
        <v>120</v>
      </c>
      <c r="H31" s="66">
        <f t="shared" si="24"/>
        <v>0.945942103392441</v>
      </c>
      <c r="I31" s="65"/>
      <c r="J31" s="83"/>
      <c r="K31" s="60">
        <v>2009</v>
      </c>
      <c r="L31" s="91">
        <v>17551</v>
      </c>
      <c r="M31" s="67" t="s">
        <v>120</v>
      </c>
      <c r="N31" s="67">
        <v>14398</v>
      </c>
      <c r="O31" s="68" t="s">
        <v>120</v>
      </c>
      <c r="P31" s="69" t="s">
        <v>120</v>
      </c>
      <c r="Q31" s="66">
        <f t="shared" si="25"/>
        <v>1.218988748437283</v>
      </c>
      <c r="R31" s="65"/>
      <c r="S31" s="83"/>
      <c r="T31" s="60">
        <v>2009</v>
      </c>
      <c r="U31" s="91">
        <v>119892</v>
      </c>
      <c r="V31" s="67">
        <v>91391</v>
      </c>
      <c r="W31" s="67">
        <v>87365</v>
      </c>
      <c r="X31" s="68">
        <f t="shared" si="26"/>
        <v>1.311857841581775</v>
      </c>
      <c r="Y31" s="69">
        <f t="shared" si="26"/>
        <v>1.0460825273278773</v>
      </c>
      <c r="Z31" s="66">
        <f t="shared" si="27"/>
        <v>1.3723115664167573</v>
      </c>
      <c r="AA31" s="65"/>
      <c r="AB31" s="83"/>
      <c r="AC31" s="60">
        <v>2009</v>
      </c>
      <c r="AD31" s="91">
        <v>8503</v>
      </c>
      <c r="AE31" s="67">
        <v>8410</v>
      </c>
      <c r="AF31" s="67">
        <v>2391</v>
      </c>
      <c r="AG31" s="68">
        <f t="shared" si="38"/>
        <v>1.0110582639714625</v>
      </c>
      <c r="AH31" s="69">
        <f t="shared" si="38"/>
        <v>3.5173567544960269</v>
      </c>
      <c r="AI31" s="66">
        <f t="shared" si="29"/>
        <v>3.5562526139690505</v>
      </c>
      <c r="AJ31" s="65"/>
      <c r="AK31" s="83"/>
      <c r="AL31" s="60">
        <v>2009</v>
      </c>
      <c r="AM31" s="91">
        <v>1268</v>
      </c>
      <c r="AN31" s="67">
        <v>1086</v>
      </c>
      <c r="AO31" s="67">
        <v>1001</v>
      </c>
      <c r="AP31" s="68">
        <f t="shared" si="39"/>
        <v>1.1675874769797421</v>
      </c>
      <c r="AQ31" s="69">
        <v>1.08</v>
      </c>
      <c r="AR31" s="66">
        <f t="shared" si="30"/>
        <v>1.2667332667332667</v>
      </c>
      <c r="AS31" s="65"/>
      <c r="AT31" s="83"/>
      <c r="AU31" s="60">
        <v>2009</v>
      </c>
      <c r="AV31" s="91">
        <v>41756</v>
      </c>
      <c r="AW31" s="67">
        <v>42595</v>
      </c>
      <c r="AX31" s="67">
        <v>36908</v>
      </c>
      <c r="AY31" s="68">
        <f t="shared" si="40"/>
        <v>0.9803028524474704</v>
      </c>
      <c r="AZ31" s="69">
        <f t="shared" si="40"/>
        <v>1.1540858350493117</v>
      </c>
      <c r="BA31" s="66">
        <f t="shared" si="31"/>
        <v>1.1313536360680612</v>
      </c>
      <c r="BB31" s="65"/>
      <c r="BC31" s="83"/>
      <c r="BD31" s="60">
        <v>2009</v>
      </c>
      <c r="BE31" s="91">
        <v>68114</v>
      </c>
      <c r="BF31" s="67">
        <v>70700</v>
      </c>
      <c r="BG31" s="67">
        <v>53878</v>
      </c>
      <c r="BH31" s="68">
        <f t="shared" si="32"/>
        <v>0.96342291371994337</v>
      </c>
      <c r="BI31" s="69">
        <f t="shared" si="32"/>
        <v>1.3122239132855711</v>
      </c>
      <c r="BJ31" s="66">
        <f t="shared" si="33"/>
        <v>1.2642265859905712</v>
      </c>
      <c r="BK31" s="65"/>
      <c r="BL31" s="83"/>
      <c r="BM31" s="60">
        <v>2009</v>
      </c>
      <c r="BN31" s="91">
        <v>259415</v>
      </c>
      <c r="BO31" s="67">
        <v>259900</v>
      </c>
      <c r="BP31" s="67">
        <v>212047</v>
      </c>
      <c r="BQ31" s="68">
        <f t="shared" si="34"/>
        <v>0.99813389765294347</v>
      </c>
      <c r="BR31" s="69">
        <f t="shared" si="34"/>
        <v>1.2256716671304004</v>
      </c>
      <c r="BS31" s="66">
        <f t="shared" si="35"/>
        <v>1.2233844383556476</v>
      </c>
      <c r="BT31" s="65"/>
      <c r="BU31" s="83"/>
      <c r="BV31" s="60">
        <v>2009</v>
      </c>
      <c r="BW31" s="91">
        <v>9363</v>
      </c>
      <c r="BX31" s="67">
        <v>8500</v>
      </c>
      <c r="BY31" s="67">
        <v>7533</v>
      </c>
      <c r="BZ31" s="68">
        <f t="shared" si="36"/>
        <v>1.1015294117647059</v>
      </c>
      <c r="CA31" s="69">
        <f t="shared" si="36"/>
        <v>1.1283685118810567</v>
      </c>
      <c r="CB31" s="66">
        <f t="shared" si="37"/>
        <v>1.242931103146157</v>
      </c>
    </row>
    <row r="32" spans="1:80" x14ac:dyDescent="0.2">
      <c r="A32" s="83"/>
      <c r="B32" s="60">
        <v>2010</v>
      </c>
      <c r="C32" s="91">
        <v>136998</v>
      </c>
      <c r="D32" s="67" t="s">
        <v>120</v>
      </c>
      <c r="E32" s="67">
        <v>113361</v>
      </c>
      <c r="F32" s="68" t="s">
        <v>121</v>
      </c>
      <c r="G32" s="69" t="s">
        <v>120</v>
      </c>
      <c r="H32" s="71">
        <f t="shared" si="24"/>
        <v>1.2085108635244926</v>
      </c>
      <c r="I32" s="65"/>
      <c r="J32" s="83"/>
      <c r="K32" s="60">
        <v>2010</v>
      </c>
      <c r="L32" s="91">
        <v>7999</v>
      </c>
      <c r="M32" s="67" t="s">
        <v>120</v>
      </c>
      <c r="N32" s="67">
        <v>14360</v>
      </c>
      <c r="O32" s="68" t="s">
        <v>121</v>
      </c>
      <c r="P32" s="69" t="s">
        <v>120</v>
      </c>
      <c r="Q32" s="71">
        <f t="shared" si="25"/>
        <v>0.55703342618384399</v>
      </c>
      <c r="R32" s="65"/>
      <c r="S32" s="83"/>
      <c r="T32" s="60">
        <v>2010</v>
      </c>
      <c r="U32" s="91">
        <v>119953</v>
      </c>
      <c r="V32" s="67">
        <v>118891</v>
      </c>
      <c r="W32" s="67">
        <v>201334</v>
      </c>
      <c r="X32" s="68">
        <f t="shared" si="26"/>
        <v>1.0089325516649705</v>
      </c>
      <c r="Y32" s="69">
        <f t="shared" si="26"/>
        <v>0.59051625656868689</v>
      </c>
      <c r="Z32" s="71">
        <f t="shared" si="27"/>
        <v>0.59579107353949157</v>
      </c>
      <c r="AA32" s="65"/>
      <c r="AB32" s="83"/>
      <c r="AC32" s="60">
        <v>2010</v>
      </c>
      <c r="AD32" s="91">
        <v>8050</v>
      </c>
      <c r="AE32" s="67">
        <v>9858</v>
      </c>
      <c r="AF32" s="67">
        <v>9858</v>
      </c>
      <c r="AG32" s="68">
        <f t="shared" si="38"/>
        <v>0.81659565834854941</v>
      </c>
      <c r="AH32" s="69">
        <f t="shared" si="38"/>
        <v>1</v>
      </c>
      <c r="AI32" s="71">
        <f t="shared" si="29"/>
        <v>0.81659565834854941</v>
      </c>
      <c r="AJ32" s="65"/>
      <c r="AK32" s="83"/>
      <c r="AL32" s="60">
        <v>2010</v>
      </c>
      <c r="AM32" s="91">
        <v>898</v>
      </c>
      <c r="AN32" s="67">
        <v>817</v>
      </c>
      <c r="AO32" s="67">
        <v>817</v>
      </c>
      <c r="AP32" s="68">
        <f t="shared" si="39"/>
        <v>1.0991432068543452</v>
      </c>
      <c r="AQ32" s="69">
        <f>AN32/AO32</f>
        <v>1</v>
      </c>
      <c r="AR32" s="71">
        <f t="shared" si="30"/>
        <v>1.0991432068543452</v>
      </c>
      <c r="AS32" s="65"/>
      <c r="AT32" s="83"/>
      <c r="AU32" s="60">
        <v>2010</v>
      </c>
      <c r="AV32" s="91">
        <v>38347</v>
      </c>
      <c r="AW32" s="67" t="s">
        <v>120</v>
      </c>
      <c r="AX32" s="67">
        <v>35638</v>
      </c>
      <c r="AY32" s="68" t="s">
        <v>121</v>
      </c>
      <c r="AZ32" s="69" t="s">
        <v>120</v>
      </c>
      <c r="BA32" s="71">
        <f t="shared" si="31"/>
        <v>1.0760143666872439</v>
      </c>
      <c r="BB32" s="65"/>
      <c r="BC32" s="83"/>
      <c r="BD32" s="60">
        <v>2010</v>
      </c>
      <c r="BE32" s="91">
        <v>81403</v>
      </c>
      <c r="BF32" s="67">
        <v>88800</v>
      </c>
      <c r="BG32" s="67">
        <v>72364</v>
      </c>
      <c r="BH32" s="68">
        <f t="shared" si="32"/>
        <v>0.91670045045045045</v>
      </c>
      <c r="BI32" s="69">
        <f t="shared" si="32"/>
        <v>1.2271295119120005</v>
      </c>
      <c r="BJ32" s="71">
        <f t="shared" si="33"/>
        <v>1.1249101763307723</v>
      </c>
      <c r="BK32" s="65"/>
      <c r="BL32" s="83"/>
      <c r="BM32" s="60">
        <v>2010</v>
      </c>
      <c r="BN32" s="91">
        <v>296816</v>
      </c>
      <c r="BO32" s="67">
        <v>310800</v>
      </c>
      <c r="BP32" s="67">
        <v>324908</v>
      </c>
      <c r="BQ32" s="68">
        <f t="shared" si="34"/>
        <v>0.95500643500643501</v>
      </c>
      <c r="BR32" s="69">
        <f t="shared" si="34"/>
        <v>0.95657847759981285</v>
      </c>
      <c r="BS32" s="71">
        <f t="shared" si="35"/>
        <v>0.91353860169648027</v>
      </c>
      <c r="BT32" s="65"/>
      <c r="BU32" s="83"/>
      <c r="BV32" s="60">
        <v>2010</v>
      </c>
      <c r="BW32" s="91">
        <v>11034</v>
      </c>
      <c r="BX32" s="67">
        <v>9700</v>
      </c>
      <c r="BY32" s="67">
        <v>10862</v>
      </c>
      <c r="BZ32" s="68">
        <f t="shared" si="36"/>
        <v>1.1375257731958763</v>
      </c>
      <c r="CA32" s="69">
        <f t="shared" si="36"/>
        <v>0.89302154299392378</v>
      </c>
      <c r="CB32" s="71">
        <f t="shared" si="37"/>
        <v>1.0158350211747376</v>
      </c>
    </row>
    <row r="33" spans="1:80" x14ac:dyDescent="0.2">
      <c r="A33" s="83"/>
      <c r="B33" s="60">
        <v>2011</v>
      </c>
      <c r="C33" s="91">
        <v>119323</v>
      </c>
      <c r="D33" s="67" t="s">
        <v>120</v>
      </c>
      <c r="E33" s="67">
        <v>95175</v>
      </c>
      <c r="F33" s="68" t="s">
        <v>120</v>
      </c>
      <c r="G33" s="69" t="s">
        <v>120</v>
      </c>
      <c r="H33" s="66">
        <f t="shared" si="24"/>
        <v>1.2537220908852114</v>
      </c>
      <c r="I33" s="65"/>
      <c r="J33" s="83"/>
      <c r="K33" s="60">
        <v>2011</v>
      </c>
      <c r="L33" s="91">
        <v>14671</v>
      </c>
      <c r="M33" s="67" t="s">
        <v>120</v>
      </c>
      <c r="N33" s="67">
        <v>9555</v>
      </c>
      <c r="O33" s="68" t="s">
        <v>120</v>
      </c>
      <c r="P33" s="69" t="s">
        <v>120</v>
      </c>
      <c r="Q33" s="66">
        <f t="shared" si="25"/>
        <v>1.5354264782836211</v>
      </c>
      <c r="R33" s="65"/>
      <c r="S33" s="83"/>
      <c r="T33" s="60">
        <v>2011</v>
      </c>
      <c r="U33" s="91">
        <v>353646</v>
      </c>
      <c r="V33" s="67">
        <v>284604</v>
      </c>
      <c r="W33" s="67">
        <v>178224</v>
      </c>
      <c r="X33" s="68">
        <f t="shared" si="26"/>
        <v>1.2425897035881435</v>
      </c>
      <c r="Y33" s="69">
        <f t="shared" si="26"/>
        <v>1.5968893078373283</v>
      </c>
      <c r="Z33" s="66">
        <f t="shared" si="27"/>
        <v>1.9842782116886615</v>
      </c>
      <c r="AA33" s="65"/>
      <c r="AB33" s="83"/>
      <c r="AC33" s="60">
        <v>2011</v>
      </c>
      <c r="AD33" s="91">
        <v>8281</v>
      </c>
      <c r="AE33" s="67">
        <v>7600</v>
      </c>
      <c r="AF33" s="67">
        <v>1192</v>
      </c>
      <c r="AG33" s="68">
        <f t="shared" si="38"/>
        <v>1.0896052631578947</v>
      </c>
      <c r="AH33" s="69">
        <f t="shared" si="38"/>
        <v>6.375838926174497</v>
      </c>
      <c r="AI33" s="66">
        <f t="shared" si="29"/>
        <v>6.9471476510067118</v>
      </c>
      <c r="AJ33" s="65"/>
      <c r="AK33" s="83"/>
      <c r="AL33" s="60">
        <v>2011</v>
      </c>
      <c r="AM33" s="91">
        <v>812</v>
      </c>
      <c r="AN33" s="67">
        <v>783</v>
      </c>
      <c r="AO33" s="67">
        <v>1017</v>
      </c>
      <c r="AP33" s="68">
        <f t="shared" si="39"/>
        <v>1.037037037037037</v>
      </c>
      <c r="AQ33" s="69">
        <f>AN33/AO33</f>
        <v>0.76991150442477874</v>
      </c>
      <c r="AR33" s="66">
        <f t="shared" si="30"/>
        <v>0.79842674532940017</v>
      </c>
      <c r="AS33" s="65"/>
      <c r="AT33" s="83"/>
      <c r="AU33" s="60">
        <v>2011</v>
      </c>
      <c r="AV33" s="91">
        <v>38208</v>
      </c>
      <c r="AW33" s="67" t="s">
        <v>120</v>
      </c>
      <c r="AX33" s="67">
        <v>38810</v>
      </c>
      <c r="AY33" s="68" t="s">
        <v>120</v>
      </c>
      <c r="AZ33" s="69" t="s">
        <v>120</v>
      </c>
      <c r="BA33" s="66">
        <f t="shared" si="31"/>
        <v>0.98448853388301982</v>
      </c>
      <c r="BB33" s="65"/>
      <c r="BC33" s="83"/>
      <c r="BD33" s="60">
        <v>2011</v>
      </c>
      <c r="BE33" s="91">
        <v>89000</v>
      </c>
      <c r="BF33" s="67">
        <v>91900</v>
      </c>
      <c r="BG33" s="67">
        <v>80574</v>
      </c>
      <c r="BH33" s="68">
        <f t="shared" si="32"/>
        <v>0.96844396082698581</v>
      </c>
      <c r="BI33" s="69">
        <f t="shared" si="32"/>
        <v>1.1405664358229701</v>
      </c>
      <c r="BJ33" s="66">
        <f t="shared" si="33"/>
        <v>1.1045746766947153</v>
      </c>
      <c r="BK33" s="65"/>
      <c r="BL33" s="83"/>
      <c r="BM33" s="60">
        <v>2011</v>
      </c>
      <c r="BN33" s="91">
        <v>388138</v>
      </c>
      <c r="BO33" s="67">
        <v>398200</v>
      </c>
      <c r="BP33" s="67">
        <v>322234</v>
      </c>
      <c r="BQ33" s="68">
        <f t="shared" si="34"/>
        <v>0.97473129080863885</v>
      </c>
      <c r="BR33" s="69">
        <f t="shared" si="34"/>
        <v>1.2357479347306615</v>
      </c>
      <c r="BS33" s="66">
        <f t="shared" si="35"/>
        <v>1.2045221795341274</v>
      </c>
      <c r="BT33" s="65"/>
      <c r="BU33" s="83"/>
      <c r="BV33" s="60">
        <v>2011</v>
      </c>
      <c r="BW33" s="91">
        <v>13429</v>
      </c>
      <c r="BX33" s="67">
        <v>12500</v>
      </c>
      <c r="BY33" s="67">
        <v>15180</v>
      </c>
      <c r="BZ33" s="68">
        <f t="shared" si="36"/>
        <v>1.0743199999999999</v>
      </c>
      <c r="CA33" s="69">
        <f t="shared" si="36"/>
        <v>0.82345191040843213</v>
      </c>
      <c r="CB33" s="66">
        <f t="shared" si="37"/>
        <v>0.88465085638998686</v>
      </c>
    </row>
    <row r="34" spans="1:80" x14ac:dyDescent="0.2">
      <c r="A34" s="83"/>
      <c r="B34" s="60">
        <v>2012</v>
      </c>
      <c r="C34" s="91">
        <v>98010</v>
      </c>
      <c r="D34" s="67" t="s">
        <v>120</v>
      </c>
      <c r="E34" s="67">
        <v>78714</v>
      </c>
      <c r="F34" s="68" t="s">
        <v>120</v>
      </c>
      <c r="G34" s="69" t="s">
        <v>120</v>
      </c>
      <c r="H34" s="66">
        <f t="shared" si="24"/>
        <v>1.2451406357191859</v>
      </c>
      <c r="I34" s="65"/>
      <c r="J34" s="83"/>
      <c r="K34" s="60">
        <v>2012</v>
      </c>
      <c r="L34" s="91">
        <v>10104</v>
      </c>
      <c r="M34" s="67" t="s">
        <v>120</v>
      </c>
      <c r="N34" s="67">
        <v>8449</v>
      </c>
      <c r="O34" s="68" t="s">
        <v>120</v>
      </c>
      <c r="P34" s="69" t="s">
        <v>120</v>
      </c>
      <c r="Q34" s="66">
        <f t="shared" si="25"/>
        <v>1.195881169369156</v>
      </c>
      <c r="R34" s="65"/>
      <c r="S34" s="83"/>
      <c r="T34" s="60">
        <v>2012</v>
      </c>
      <c r="U34" s="91">
        <v>107738</v>
      </c>
      <c r="V34" s="67">
        <v>93652</v>
      </c>
      <c r="W34" s="67">
        <v>69530</v>
      </c>
      <c r="X34" s="68">
        <f t="shared" si="26"/>
        <v>1.1504078930508692</v>
      </c>
      <c r="Y34" s="69">
        <f t="shared" si="26"/>
        <v>1.3469293830001439</v>
      </c>
      <c r="Z34" s="66">
        <f t="shared" si="27"/>
        <v>1.5495181935855027</v>
      </c>
      <c r="AA34" s="65"/>
      <c r="AB34" s="83"/>
      <c r="AC34" s="60">
        <v>2012</v>
      </c>
      <c r="AD34" s="91">
        <v>2506</v>
      </c>
      <c r="AE34" s="67">
        <v>2775</v>
      </c>
      <c r="AF34" s="67">
        <v>5355</v>
      </c>
      <c r="AG34" s="68">
        <f t="shared" si="38"/>
        <v>0.90306306306306305</v>
      </c>
      <c r="AH34" s="69">
        <f t="shared" si="38"/>
        <v>0.51820728291316531</v>
      </c>
      <c r="AI34" s="66">
        <f t="shared" si="29"/>
        <v>0.46797385620915033</v>
      </c>
      <c r="AJ34" s="65"/>
      <c r="AK34" s="83"/>
      <c r="AL34" s="60">
        <v>2012</v>
      </c>
      <c r="AM34" s="91">
        <v>569</v>
      </c>
      <c r="AN34" s="67">
        <v>395</v>
      </c>
      <c r="AO34" s="67">
        <v>1534</v>
      </c>
      <c r="AP34" s="68">
        <f t="shared" si="39"/>
        <v>1.440506329113924</v>
      </c>
      <c r="AQ34" s="69">
        <f>AN34/AO34</f>
        <v>0.25749674054758803</v>
      </c>
      <c r="AR34" s="66">
        <f t="shared" si="30"/>
        <v>0.37092568448500651</v>
      </c>
      <c r="AS34" s="65"/>
      <c r="AT34" s="83"/>
      <c r="AU34" s="60">
        <v>2012</v>
      </c>
      <c r="AV34" s="91">
        <v>45128</v>
      </c>
      <c r="AW34" s="67">
        <v>44300</v>
      </c>
      <c r="AX34" s="67">
        <v>43545</v>
      </c>
      <c r="AY34" s="68">
        <f t="shared" ref="AY34:AY36" si="41">AV34/AW34</f>
        <v>1.0186907449209932</v>
      </c>
      <c r="AZ34" s="69">
        <f t="shared" ref="AZ34" si="42">AW34/AX34</f>
        <v>1.0173383855781375</v>
      </c>
      <c r="BA34" s="66">
        <f t="shared" ref="BA34" si="43">AV34/AX34</f>
        <v>1.0363531978413136</v>
      </c>
      <c r="BB34" s="65"/>
      <c r="BC34" s="83"/>
      <c r="BD34" s="60">
        <v>2012</v>
      </c>
      <c r="BE34" s="91">
        <v>91202</v>
      </c>
      <c r="BF34" s="67">
        <v>91200</v>
      </c>
      <c r="BG34" s="67">
        <v>58300</v>
      </c>
      <c r="BH34" s="68">
        <f t="shared" si="32"/>
        <v>1.0000219298245614</v>
      </c>
      <c r="BI34" s="69">
        <f t="shared" si="32"/>
        <v>1.5643224699828473</v>
      </c>
      <c r="BJ34" s="66">
        <f t="shared" si="33"/>
        <v>1.5643567753001715</v>
      </c>
      <c r="BK34" s="65"/>
      <c r="BL34" s="83"/>
      <c r="BM34" s="60">
        <v>2012</v>
      </c>
      <c r="BN34" s="91">
        <v>365693</v>
      </c>
      <c r="BO34" s="67">
        <v>353500</v>
      </c>
      <c r="BP34" s="67">
        <v>294947</v>
      </c>
      <c r="BQ34" s="68">
        <f t="shared" si="34"/>
        <v>1.0344922206506364</v>
      </c>
      <c r="BR34" s="69">
        <f t="shared" si="34"/>
        <v>1.1985204121418425</v>
      </c>
      <c r="BS34" s="66">
        <f t="shared" si="35"/>
        <v>1.2398600426517306</v>
      </c>
      <c r="BT34" s="65"/>
      <c r="BU34" s="83"/>
      <c r="BV34" s="60">
        <v>2012</v>
      </c>
      <c r="BW34" s="91">
        <v>17806</v>
      </c>
      <c r="BX34" s="67">
        <v>16200</v>
      </c>
      <c r="BY34" s="67">
        <v>13926</v>
      </c>
      <c r="BZ34" s="68">
        <f t="shared" si="36"/>
        <v>1.0991358024691358</v>
      </c>
      <c r="CA34" s="69">
        <f t="shared" si="36"/>
        <v>1.1632916846186989</v>
      </c>
      <c r="CB34" s="66">
        <f t="shared" si="37"/>
        <v>1.2786155392790464</v>
      </c>
    </row>
    <row r="35" spans="1:80" x14ac:dyDescent="0.2">
      <c r="A35" s="83"/>
      <c r="B35" s="60">
        <v>2013</v>
      </c>
      <c r="C35" s="91">
        <v>86819</v>
      </c>
      <c r="D35" s="67" t="s">
        <v>120</v>
      </c>
      <c r="E35" s="67">
        <v>99874</v>
      </c>
      <c r="F35" s="68" t="s">
        <v>120</v>
      </c>
      <c r="G35" s="69" t="s">
        <v>120</v>
      </c>
      <c r="H35" s="66">
        <f t="shared" si="24"/>
        <v>0.86928529947734146</v>
      </c>
      <c r="I35" s="65"/>
      <c r="J35" s="83"/>
      <c r="K35" s="60">
        <v>2013</v>
      </c>
      <c r="L35" s="91">
        <v>5568</v>
      </c>
      <c r="M35" s="67" t="s">
        <v>120</v>
      </c>
      <c r="N35" s="67">
        <v>7716</v>
      </c>
      <c r="O35" s="68" t="s">
        <v>120</v>
      </c>
      <c r="P35" s="69" t="s">
        <v>120</v>
      </c>
      <c r="Q35" s="66">
        <f t="shared" si="25"/>
        <v>0.72161741835147741</v>
      </c>
      <c r="R35" s="65"/>
      <c r="S35" s="83"/>
      <c r="T35" s="60">
        <v>2013</v>
      </c>
      <c r="U35" s="91">
        <v>70178</v>
      </c>
      <c r="V35" s="67">
        <v>73584</v>
      </c>
      <c r="W35" s="67">
        <v>103422</v>
      </c>
      <c r="X35" s="68">
        <f>U35/V35</f>
        <v>0.95371276364427049</v>
      </c>
      <c r="Y35" s="69">
        <f t="shared" si="26"/>
        <v>0.71149271915066425</v>
      </c>
      <c r="Z35" s="66">
        <f>U35/W35</f>
        <v>0.67855968749395679</v>
      </c>
      <c r="AA35" s="116">
        <f>W35-U35</f>
        <v>33244</v>
      </c>
      <c r="AB35" s="83"/>
      <c r="AC35" s="60">
        <v>2013</v>
      </c>
      <c r="AD35" s="91">
        <v>3835</v>
      </c>
      <c r="AE35" s="67">
        <v>3161</v>
      </c>
      <c r="AF35" s="67">
        <v>3294</v>
      </c>
      <c r="AG35" s="68">
        <f>AD35/AE35</f>
        <v>1.213223663397659</v>
      </c>
      <c r="AH35" s="69">
        <f t="shared" ref="AH35" si="44">AE35/AF35</f>
        <v>0.95962355798421373</v>
      </c>
      <c r="AI35" s="66">
        <f t="shared" ref="AI35" si="45">AD35/AF35</f>
        <v>1.1642380085003037</v>
      </c>
      <c r="AJ35" s="65"/>
      <c r="AK35" s="83"/>
      <c r="AL35" s="60">
        <v>2013</v>
      </c>
      <c r="AM35" s="91">
        <v>1393</v>
      </c>
      <c r="AN35" s="67">
        <v>1328</v>
      </c>
      <c r="AO35" s="67">
        <v>854</v>
      </c>
      <c r="AP35" s="68">
        <f t="shared" si="39"/>
        <v>1.0489457831325302</v>
      </c>
      <c r="AQ35" s="69">
        <f>AN35/AO35</f>
        <v>1.5550351288056206</v>
      </c>
      <c r="AR35" s="66">
        <f t="shared" ref="AR35" si="46">AM35/AO35</f>
        <v>1.6311475409836065</v>
      </c>
      <c r="AS35" s="65"/>
      <c r="AT35" s="83"/>
      <c r="AU35" s="60">
        <v>2013</v>
      </c>
      <c r="AV35" s="91">
        <v>33629</v>
      </c>
      <c r="AW35" s="67">
        <v>25304</v>
      </c>
      <c r="AX35" s="67">
        <v>42907</v>
      </c>
      <c r="AY35" s="68">
        <f t="shared" si="41"/>
        <v>1.3289993676889029</v>
      </c>
      <c r="AZ35" s="69">
        <f t="shared" ref="AZ35" si="47">AW35/AX35</f>
        <v>0.58974060176661147</v>
      </c>
      <c r="BA35" s="66">
        <f t="shared" ref="BA35" si="48">AV35/AX35</f>
        <v>0.78376488684829981</v>
      </c>
      <c r="BB35" s="65"/>
      <c r="BC35" s="83"/>
      <c r="BD35" s="60">
        <v>2013</v>
      </c>
      <c r="BE35" s="91">
        <v>72042</v>
      </c>
      <c r="BF35" s="67">
        <v>73500</v>
      </c>
      <c r="BG35" s="67">
        <v>67570</v>
      </c>
      <c r="BH35" s="68">
        <f>BE35/BF35</f>
        <v>0.98016326530612241</v>
      </c>
      <c r="BI35" s="69">
        <f t="shared" ref="BI35" si="49">BF35/BG35</f>
        <v>1.0877608406097381</v>
      </c>
      <c r="BJ35" s="66">
        <f t="shared" ref="BJ35" si="50">BE35/BG35</f>
        <v>1.0661832174041734</v>
      </c>
      <c r="BK35" s="65"/>
      <c r="BL35" s="83"/>
      <c r="BM35" s="60">
        <v>2013</v>
      </c>
      <c r="BN35" s="91">
        <v>437422</v>
      </c>
      <c r="BO35" s="67">
        <v>432500</v>
      </c>
      <c r="BP35" s="67">
        <v>784117</v>
      </c>
      <c r="BQ35" s="68">
        <f>BN35/BO35</f>
        <v>1.0113803468208094</v>
      </c>
      <c r="BR35" s="69">
        <f t="shared" ref="BR35" si="51">BO35/BP35</f>
        <v>0.55157584901232848</v>
      </c>
      <c r="BS35" s="66">
        <f t="shared" ref="BS35" si="52">BN35/BP35</f>
        <v>0.55785297347207108</v>
      </c>
      <c r="BT35" s="65"/>
      <c r="BU35" s="83"/>
      <c r="BV35" s="60">
        <v>2013</v>
      </c>
      <c r="BW35" s="91">
        <v>16713</v>
      </c>
      <c r="BX35" s="67">
        <v>14200</v>
      </c>
      <c r="BY35" s="67">
        <v>25841</v>
      </c>
      <c r="BZ35" s="68">
        <f>BW35/BX35</f>
        <v>1.1769718309859154</v>
      </c>
      <c r="CA35" s="69">
        <f t="shared" ref="CA35" si="53">BX35/BY35</f>
        <v>0.54951433768043034</v>
      </c>
      <c r="CB35" s="66">
        <f t="shared" ref="CB35" si="54">BW35/BY35</f>
        <v>0.64676289617274874</v>
      </c>
    </row>
    <row r="36" spans="1:80" ht="12.75" thickBot="1" x14ac:dyDescent="0.25">
      <c r="A36" s="84"/>
      <c r="B36" s="72">
        <v>2014</v>
      </c>
      <c r="C36" s="92">
        <v>94878</v>
      </c>
      <c r="D36" s="74" t="s">
        <v>120</v>
      </c>
      <c r="E36" s="74"/>
      <c r="F36" s="92" t="s">
        <v>120</v>
      </c>
      <c r="G36" s="74"/>
      <c r="H36" s="75"/>
      <c r="I36" s="65"/>
      <c r="J36" s="84"/>
      <c r="K36" s="72">
        <v>2014</v>
      </c>
      <c r="L36" s="92">
        <v>6116</v>
      </c>
      <c r="M36" s="74" t="s">
        <v>120</v>
      </c>
      <c r="N36" s="74"/>
      <c r="O36" s="92" t="s">
        <v>120</v>
      </c>
      <c r="P36" s="74"/>
      <c r="Q36" s="75"/>
      <c r="R36" s="65"/>
      <c r="S36" s="84"/>
      <c r="T36" s="72">
        <v>2014</v>
      </c>
      <c r="U36" s="92">
        <v>131118</v>
      </c>
      <c r="V36" s="74">
        <v>118361</v>
      </c>
      <c r="W36" s="74"/>
      <c r="X36" s="99">
        <f>U36/V36</f>
        <v>1.1077804344336395</v>
      </c>
      <c r="Y36" s="74"/>
      <c r="Z36" s="75"/>
      <c r="AA36" s="65">
        <f>AA35/U35</f>
        <v>0.47370970959559977</v>
      </c>
      <c r="AB36" s="84"/>
      <c r="AC36" s="72">
        <v>2014</v>
      </c>
      <c r="AD36" s="92">
        <v>3416</v>
      </c>
      <c r="AE36" s="74">
        <v>3327</v>
      </c>
      <c r="AF36" s="74"/>
      <c r="AG36" s="99">
        <f>AD36/AE36</f>
        <v>1.0267508265704839</v>
      </c>
      <c r="AH36" s="74"/>
      <c r="AI36" s="75"/>
      <c r="AJ36" s="65"/>
      <c r="AK36" s="84"/>
      <c r="AL36" s="72">
        <v>2014</v>
      </c>
      <c r="AM36" s="92">
        <v>1000</v>
      </c>
      <c r="AN36" s="74">
        <v>850</v>
      </c>
      <c r="AO36" s="74"/>
      <c r="AP36" s="99">
        <f t="shared" si="39"/>
        <v>1.1764705882352942</v>
      </c>
      <c r="AQ36" s="74"/>
      <c r="AR36" s="75"/>
      <c r="AS36" s="65"/>
      <c r="AT36" s="84"/>
      <c r="AU36" s="72">
        <v>2014</v>
      </c>
      <c r="AV36" s="92">
        <v>40866</v>
      </c>
      <c r="AW36" s="74">
        <v>42907</v>
      </c>
      <c r="AX36" s="74"/>
      <c r="AY36" s="99">
        <f t="shared" si="41"/>
        <v>0.95243200410189477</v>
      </c>
      <c r="AZ36" s="74"/>
      <c r="BA36" s="75"/>
      <c r="BB36" s="65"/>
      <c r="BC36" s="84"/>
      <c r="BD36" s="72">
        <v>2014</v>
      </c>
      <c r="BE36" s="92">
        <v>69644</v>
      </c>
      <c r="BF36" s="74">
        <v>67500</v>
      </c>
      <c r="BG36" s="74"/>
      <c r="BH36" s="99">
        <f>BE36/BF36</f>
        <v>1.031762962962963</v>
      </c>
      <c r="BI36" s="74"/>
      <c r="BJ36" s="75"/>
      <c r="BK36" s="65"/>
      <c r="BL36" s="84"/>
      <c r="BM36" s="72">
        <v>2014</v>
      </c>
      <c r="BN36" s="92">
        <v>874989</v>
      </c>
      <c r="BO36" s="74">
        <v>973300</v>
      </c>
      <c r="BP36" s="74"/>
      <c r="BQ36" s="99">
        <f>BN36/BO36</f>
        <v>0.89899208877016334</v>
      </c>
      <c r="BR36" s="74"/>
      <c r="BS36" s="75"/>
      <c r="BT36" s="65"/>
      <c r="BU36" s="84"/>
      <c r="BV36" s="72">
        <v>2014</v>
      </c>
      <c r="BW36" s="92">
        <v>42365</v>
      </c>
      <c r="BX36" s="74">
        <v>34200</v>
      </c>
      <c r="BY36" s="74"/>
      <c r="BZ36" s="99">
        <f>BW36/BX36</f>
        <v>1.2387426900584795</v>
      </c>
      <c r="CA36" s="74"/>
      <c r="CB36" s="75"/>
    </row>
    <row r="37" spans="1:80" ht="12.75" thickBot="1" x14ac:dyDescent="0.25">
      <c r="A37" s="72"/>
      <c r="B37" s="73" t="s">
        <v>10</v>
      </c>
      <c r="C37" s="88"/>
      <c r="D37" s="88"/>
      <c r="E37" s="89"/>
      <c r="F37" s="96" t="s">
        <v>120</v>
      </c>
      <c r="G37" s="97" t="s">
        <v>120</v>
      </c>
      <c r="H37" s="98">
        <f>AVERAGE(H21:H35)</f>
        <v>1.1011025195027615</v>
      </c>
      <c r="I37" s="65"/>
      <c r="J37" s="72"/>
      <c r="K37" s="73" t="s">
        <v>10</v>
      </c>
      <c r="L37" s="88"/>
      <c r="M37" s="88"/>
      <c r="N37" s="89"/>
      <c r="O37" s="96" t="s">
        <v>120</v>
      </c>
      <c r="P37" s="97" t="s">
        <v>120</v>
      </c>
      <c r="Q37" s="98">
        <f>AVERAGE(Q21:Q35)</f>
        <v>0.99756703406016434</v>
      </c>
      <c r="R37" s="65"/>
      <c r="S37" s="72"/>
      <c r="T37" s="73" t="s">
        <v>10</v>
      </c>
      <c r="U37" s="88"/>
      <c r="V37" s="88"/>
      <c r="W37" s="89"/>
      <c r="X37" s="96">
        <f>AVERAGE(X21:X36)</f>
        <v>1.112173243479192</v>
      </c>
      <c r="Y37" s="97">
        <f>AVERAGE(Y21:Y35)</f>
        <v>0.92637961760144727</v>
      </c>
      <c r="Z37" s="98">
        <f>AVERAGE(Z21:Z35)</f>
        <v>1.0178977139503529</v>
      </c>
      <c r="AA37" s="65"/>
      <c r="AB37" s="72"/>
      <c r="AC37" s="73" t="s">
        <v>10</v>
      </c>
      <c r="AD37" s="88"/>
      <c r="AE37" s="88"/>
      <c r="AF37" s="89"/>
      <c r="AG37" s="96">
        <f>AVERAGE(AG21:AG36)</f>
        <v>0.98370224755596192</v>
      </c>
      <c r="AH37" s="97">
        <f>AVERAGE(AH21:AH35)</f>
        <v>1.6870582990388236</v>
      </c>
      <c r="AI37" s="98">
        <f>AVERAGE(AI21:AI35)</f>
        <v>1.7226130172507907</v>
      </c>
      <c r="AJ37" s="65"/>
      <c r="AK37" s="72"/>
      <c r="AL37" s="73" t="s">
        <v>10</v>
      </c>
      <c r="AM37" s="88"/>
      <c r="AN37" s="88"/>
      <c r="AO37" s="89"/>
      <c r="AP37" s="96">
        <f>AVERAGE(AP21:AP36)</f>
        <v>1.0535742492625557</v>
      </c>
      <c r="AQ37" s="97">
        <f>AVERAGE(AQ21:AQ35)</f>
        <v>1.0602036144814988</v>
      </c>
      <c r="AR37" s="98">
        <f>AVERAGE(AR21:AR35)</f>
        <v>1.0515801939997789</v>
      </c>
      <c r="AS37" s="65"/>
      <c r="AT37" s="72"/>
      <c r="AU37" s="73" t="s">
        <v>10</v>
      </c>
      <c r="AV37" s="88"/>
      <c r="AW37" s="88"/>
      <c r="AX37" s="89"/>
      <c r="AY37" s="96">
        <f>AVERAGE(AY21:AY36)</f>
        <v>1.0488468166718934</v>
      </c>
      <c r="AZ37" s="97">
        <f>AVERAGE(AZ21:AZ35)</f>
        <v>1.1577776288753043</v>
      </c>
      <c r="BA37" s="98">
        <f>AVERAGE(BA21:BA35)</f>
        <v>1.1875171497164563</v>
      </c>
      <c r="BB37" s="65"/>
      <c r="BC37" s="72"/>
      <c r="BD37" s="73" t="s">
        <v>10</v>
      </c>
      <c r="BE37" s="88"/>
      <c r="BF37" s="88"/>
      <c r="BG37" s="89"/>
      <c r="BH37" s="96">
        <f>AVERAGE(BH21:BH36)</f>
        <v>1.0179170850157453</v>
      </c>
      <c r="BI37" s="97">
        <f>AVERAGE(BI21:BI35)</f>
        <v>1.0463082157463819</v>
      </c>
      <c r="BJ37" s="98">
        <f>AVERAGE(BJ21:BJ35)</f>
        <v>1.0648669570237403</v>
      </c>
      <c r="BK37" s="65"/>
      <c r="BL37" s="72"/>
      <c r="BM37" s="73" t="s">
        <v>10</v>
      </c>
      <c r="BN37" s="88"/>
      <c r="BO37" s="88"/>
      <c r="BP37" s="89"/>
      <c r="BQ37" s="96">
        <f>AVERAGE(BQ21:BQ36)</f>
        <v>0.98548466300441229</v>
      </c>
      <c r="BR37" s="97">
        <f>AVERAGE(BR21:BR35)</f>
        <v>1.0068546554130791</v>
      </c>
      <c r="BS37" s="98">
        <f>AVERAGE(BS21:BS35)</f>
        <v>0.99157777748211196</v>
      </c>
      <c r="BT37" s="65"/>
      <c r="BU37" s="72"/>
      <c r="BV37" s="73" t="s">
        <v>10</v>
      </c>
      <c r="BW37" s="88"/>
      <c r="BX37" s="88"/>
      <c r="BY37" s="89"/>
      <c r="BZ37" s="96">
        <f>AVERAGE(BZ21:BZ36)</f>
        <v>1.1092550791133298</v>
      </c>
      <c r="CA37" s="97">
        <f>AVERAGE(CA21:CA35)</f>
        <v>0.97165106252829347</v>
      </c>
      <c r="CB37" s="98">
        <f>AVERAGE(CB21:CB35)</f>
        <v>1.0531075145324751</v>
      </c>
    </row>
    <row r="38" spans="1:80" ht="14.25" x14ac:dyDescent="0.2">
      <c r="A38" s="82" t="s">
        <v>107</v>
      </c>
      <c r="B38" s="81">
        <v>1999</v>
      </c>
      <c r="C38" s="90">
        <v>78074</v>
      </c>
      <c r="D38" s="61">
        <v>68400</v>
      </c>
      <c r="E38" s="61">
        <v>98400</v>
      </c>
      <c r="F38" s="62">
        <f t="shared" ref="F38:G53" si="55">C38/D38</f>
        <v>1.1414327485380118</v>
      </c>
      <c r="G38" s="63">
        <f t="shared" si="55"/>
        <v>0.69512195121951215</v>
      </c>
      <c r="H38" s="64">
        <f t="shared" ref="H38:H51" si="56">C38/E38</f>
        <v>0.79343495934959352</v>
      </c>
      <c r="I38" s="65"/>
      <c r="J38" s="82" t="s">
        <v>108</v>
      </c>
      <c r="K38" s="81">
        <v>1999</v>
      </c>
      <c r="L38" s="90">
        <v>14737</v>
      </c>
      <c r="M38" s="61" t="s">
        <v>120</v>
      </c>
      <c r="N38" s="61">
        <v>9032</v>
      </c>
      <c r="O38" s="62" t="s">
        <v>120</v>
      </c>
      <c r="P38" s="63" t="s">
        <v>120</v>
      </c>
      <c r="Q38" s="64">
        <f t="shared" ref="Q38:Q52" si="57">L38/N38</f>
        <v>1.6316430469441985</v>
      </c>
      <c r="R38" s="65"/>
      <c r="S38" s="82" t="s">
        <v>109</v>
      </c>
      <c r="T38" s="81">
        <v>1999</v>
      </c>
      <c r="U38" s="90">
        <v>1068</v>
      </c>
      <c r="V38" s="61" t="s">
        <v>120</v>
      </c>
      <c r="W38" s="61" t="s">
        <v>120</v>
      </c>
      <c r="X38" s="62" t="s">
        <v>120</v>
      </c>
      <c r="Y38" s="63" t="s">
        <v>120</v>
      </c>
      <c r="Z38" s="64" t="s">
        <v>120</v>
      </c>
      <c r="AA38" s="65"/>
      <c r="AB38" s="82" t="s">
        <v>110</v>
      </c>
      <c r="AC38" s="81">
        <v>1999</v>
      </c>
      <c r="AD38" s="90">
        <v>9107</v>
      </c>
      <c r="AE38" s="61">
        <v>7600</v>
      </c>
      <c r="AF38" s="61">
        <v>7600</v>
      </c>
      <c r="AG38" s="62">
        <f t="shared" ref="AG38:AH51" si="58">AD38/AE38</f>
        <v>1.1982894736842105</v>
      </c>
      <c r="AH38" s="63">
        <f t="shared" si="58"/>
        <v>1</v>
      </c>
      <c r="AI38" s="64">
        <f t="shared" ref="AI38:AI51" si="59">AD38/AF38</f>
        <v>1.1982894736842105</v>
      </c>
      <c r="AJ38" s="65"/>
      <c r="AK38" s="82" t="s">
        <v>111</v>
      </c>
      <c r="AL38" s="81">
        <v>1999</v>
      </c>
      <c r="AM38" s="90">
        <v>66876</v>
      </c>
      <c r="AN38" s="61">
        <v>69285</v>
      </c>
      <c r="AO38" s="61">
        <v>97685</v>
      </c>
      <c r="AP38" s="62">
        <f t="shared" ref="AP38:AQ51" si="60">AM38/AN38</f>
        <v>0.96523056938731322</v>
      </c>
      <c r="AQ38" s="63">
        <f t="shared" si="60"/>
        <v>0.70926959103240006</v>
      </c>
      <c r="AR38" s="64">
        <f t="shared" ref="AR38:AR51" si="61">AM38/AO38</f>
        <v>0.68460869120131029</v>
      </c>
      <c r="AS38" s="65"/>
      <c r="AT38" s="82" t="s">
        <v>112</v>
      </c>
      <c r="AU38" s="81">
        <v>1999</v>
      </c>
      <c r="AV38" s="90">
        <v>3363</v>
      </c>
      <c r="AW38" s="61">
        <v>3950</v>
      </c>
      <c r="AX38" s="61">
        <v>4296</v>
      </c>
      <c r="AY38" s="62">
        <f t="shared" ref="AY38:AZ51" si="62">AV38/AW38</f>
        <v>0.85139240506329117</v>
      </c>
      <c r="AZ38" s="63">
        <f t="shared" si="62"/>
        <v>0.91945996275605213</v>
      </c>
      <c r="BA38" s="64">
        <f t="shared" ref="BA38:BA51" si="63">AV38/AX38</f>
        <v>0.78282122905027929</v>
      </c>
      <c r="BB38" s="65"/>
      <c r="BC38" s="82" t="s">
        <v>113</v>
      </c>
      <c r="BD38" s="81">
        <v>1999</v>
      </c>
      <c r="BE38" s="90">
        <v>26651</v>
      </c>
      <c r="BF38" s="61">
        <v>34800</v>
      </c>
      <c r="BG38" s="61">
        <v>37300</v>
      </c>
      <c r="BH38" s="62">
        <f t="shared" ref="BH38:BI51" si="64">BE38/BF38</f>
        <v>0.76583333333333337</v>
      </c>
      <c r="BI38" s="63">
        <f t="shared" si="64"/>
        <v>0.93297587131367288</v>
      </c>
      <c r="BJ38" s="64">
        <f t="shared" ref="BJ38:BJ51" si="65">BE38/BG38</f>
        <v>0.71450402144772118</v>
      </c>
      <c r="BK38" s="65"/>
      <c r="BL38" s="82" t="s">
        <v>114</v>
      </c>
      <c r="BM38" s="81">
        <v>1999</v>
      </c>
      <c r="BN38" s="90">
        <v>542</v>
      </c>
      <c r="BO38" s="61" t="s">
        <v>120</v>
      </c>
      <c r="BP38" s="61">
        <v>1631</v>
      </c>
      <c r="BQ38" s="62" t="s">
        <v>120</v>
      </c>
      <c r="BR38" s="63" t="s">
        <v>120</v>
      </c>
      <c r="BS38" s="64">
        <f t="shared" ref="BS38:BS51" si="66">BN38/BP38</f>
        <v>0.33231146535867567</v>
      </c>
      <c r="BT38" s="65"/>
      <c r="BU38" s="82" t="s">
        <v>115</v>
      </c>
      <c r="BV38" s="81">
        <v>1999</v>
      </c>
      <c r="BW38" s="90">
        <v>65338</v>
      </c>
      <c r="BX38" s="61">
        <v>72084</v>
      </c>
      <c r="BY38" s="61">
        <v>66039</v>
      </c>
      <c r="BZ38" s="62">
        <f t="shared" ref="BZ38:CA51" si="67">BW38/BX38</f>
        <v>0.90641473836080133</v>
      </c>
      <c r="CA38" s="63">
        <f t="shared" si="67"/>
        <v>1.0915368191523191</v>
      </c>
      <c r="CB38" s="64">
        <f t="shared" ref="CB38:CB51" si="68">BW38/BY38</f>
        <v>0.98938506034313056</v>
      </c>
    </row>
    <row r="39" spans="1:80" x14ac:dyDescent="0.2">
      <c r="A39" s="83" t="s">
        <v>15</v>
      </c>
      <c r="B39" s="60">
        <v>2000</v>
      </c>
      <c r="C39" s="91">
        <v>21040</v>
      </c>
      <c r="D39" s="67">
        <v>15040</v>
      </c>
      <c r="E39" s="67">
        <v>37090</v>
      </c>
      <c r="F39" s="68">
        <f t="shared" si="55"/>
        <v>1.3989361702127661</v>
      </c>
      <c r="G39" s="69">
        <f t="shared" si="55"/>
        <v>0.40550013480722569</v>
      </c>
      <c r="H39" s="66">
        <f t="shared" si="56"/>
        <v>0.56726880560798054</v>
      </c>
      <c r="I39" s="65"/>
      <c r="J39" s="83" t="s">
        <v>26</v>
      </c>
      <c r="K39" s="60">
        <v>2000</v>
      </c>
      <c r="L39" s="91">
        <v>11094</v>
      </c>
      <c r="M39" s="67" t="s">
        <v>120</v>
      </c>
      <c r="N39" s="67">
        <v>8119</v>
      </c>
      <c r="O39" s="68" t="s">
        <v>120</v>
      </c>
      <c r="P39" s="69" t="s">
        <v>120</v>
      </c>
      <c r="Q39" s="66">
        <f t="shared" si="57"/>
        <v>1.3664244365069589</v>
      </c>
      <c r="R39" s="65"/>
      <c r="S39" s="83" t="s">
        <v>33</v>
      </c>
      <c r="T39" s="60">
        <v>2000</v>
      </c>
      <c r="U39" s="91">
        <v>834</v>
      </c>
      <c r="V39" s="67" t="s">
        <v>120</v>
      </c>
      <c r="W39" s="67" t="s">
        <v>120</v>
      </c>
      <c r="X39" s="68" t="s">
        <v>120</v>
      </c>
      <c r="Y39" s="69" t="s">
        <v>120</v>
      </c>
      <c r="Z39" s="66" t="s">
        <v>120</v>
      </c>
      <c r="AA39" s="65"/>
      <c r="AB39" s="83" t="s">
        <v>43</v>
      </c>
      <c r="AC39" s="60">
        <v>2000</v>
      </c>
      <c r="AD39" s="91">
        <v>6988</v>
      </c>
      <c r="AE39" s="67">
        <v>7300</v>
      </c>
      <c r="AF39" s="67">
        <v>16843</v>
      </c>
      <c r="AG39" s="68">
        <f t="shared" si="58"/>
        <v>0.95726027397260272</v>
      </c>
      <c r="AH39" s="69">
        <f t="shared" si="58"/>
        <v>0.43341447485602325</v>
      </c>
      <c r="AI39" s="66">
        <f t="shared" si="59"/>
        <v>0.4148904589443686</v>
      </c>
      <c r="AJ39" s="65"/>
      <c r="AK39" s="83" t="s">
        <v>47</v>
      </c>
      <c r="AL39" s="60">
        <v>2000</v>
      </c>
      <c r="AM39" s="91">
        <v>67306</v>
      </c>
      <c r="AN39" s="67">
        <v>69800</v>
      </c>
      <c r="AO39" s="67">
        <v>125850</v>
      </c>
      <c r="AP39" s="68">
        <f t="shared" si="60"/>
        <v>0.96426934097421202</v>
      </c>
      <c r="AQ39" s="69">
        <f t="shared" si="60"/>
        <v>0.55462852602304336</v>
      </c>
      <c r="AR39" s="66">
        <f t="shared" si="61"/>
        <v>0.53481128327373861</v>
      </c>
      <c r="AS39" s="65"/>
      <c r="AT39" s="83" t="s">
        <v>60</v>
      </c>
      <c r="AU39" s="60">
        <v>2000</v>
      </c>
      <c r="AV39" s="91">
        <v>4596.93</v>
      </c>
      <c r="AW39" s="67">
        <v>6050</v>
      </c>
      <c r="AX39" s="67">
        <v>5598</v>
      </c>
      <c r="AY39" s="68">
        <f t="shared" si="62"/>
        <v>0.75982314049586785</v>
      </c>
      <c r="AZ39" s="69">
        <f t="shared" si="62"/>
        <v>1.0807431225437656</v>
      </c>
      <c r="BA39" s="66">
        <f t="shared" si="63"/>
        <v>0.82117363344051453</v>
      </c>
      <c r="BB39" s="65"/>
      <c r="BC39" s="83" t="s">
        <v>67</v>
      </c>
      <c r="BD39" s="60">
        <v>2000</v>
      </c>
      <c r="BE39" s="91">
        <v>17095</v>
      </c>
      <c r="BF39" s="67">
        <v>23700</v>
      </c>
      <c r="BG39" s="67">
        <v>27000</v>
      </c>
      <c r="BH39" s="68">
        <f t="shared" si="64"/>
        <v>0.72130801687763713</v>
      </c>
      <c r="BI39" s="69">
        <f t="shared" si="64"/>
        <v>0.87777777777777777</v>
      </c>
      <c r="BJ39" s="66">
        <f t="shared" si="65"/>
        <v>0.63314814814814813</v>
      </c>
      <c r="BK39" s="65"/>
      <c r="BL39" s="83" t="s">
        <v>122</v>
      </c>
      <c r="BM39" s="60">
        <v>2000</v>
      </c>
      <c r="BN39" s="91">
        <v>1243</v>
      </c>
      <c r="BO39" s="67" t="s">
        <v>120</v>
      </c>
      <c r="BP39" s="67">
        <v>900</v>
      </c>
      <c r="BQ39" s="68" t="s">
        <v>120</v>
      </c>
      <c r="BR39" s="69" t="s">
        <v>120</v>
      </c>
      <c r="BS39" s="66">
        <f t="shared" si="66"/>
        <v>1.3811111111111112</v>
      </c>
      <c r="BT39" s="65"/>
      <c r="BU39" s="83" t="s">
        <v>82</v>
      </c>
      <c r="BV39" s="60">
        <v>2000</v>
      </c>
      <c r="BW39" s="91">
        <v>61457</v>
      </c>
      <c r="BX39" s="67">
        <v>63259</v>
      </c>
      <c r="BY39" s="67">
        <v>52889</v>
      </c>
      <c r="BZ39" s="68">
        <f t="shared" si="67"/>
        <v>0.97151393477607928</v>
      </c>
      <c r="CA39" s="69">
        <f t="shared" si="67"/>
        <v>1.1960710166575281</v>
      </c>
      <c r="CB39" s="66">
        <f t="shared" si="68"/>
        <v>1.1619996596645805</v>
      </c>
    </row>
    <row r="40" spans="1:80" x14ac:dyDescent="0.2">
      <c r="A40" s="83" t="s">
        <v>16</v>
      </c>
      <c r="B40" s="60">
        <v>2001</v>
      </c>
      <c r="C40" s="91">
        <v>33702</v>
      </c>
      <c r="D40" s="67">
        <v>30633</v>
      </c>
      <c r="E40" s="67">
        <v>86787</v>
      </c>
      <c r="F40" s="68">
        <f t="shared" si="55"/>
        <v>1.1001860738419351</v>
      </c>
      <c r="G40" s="69">
        <f t="shared" si="55"/>
        <v>0.35296761035638979</v>
      </c>
      <c r="H40" s="66">
        <f t="shared" si="56"/>
        <v>0.38833004943136645</v>
      </c>
      <c r="I40" s="65"/>
      <c r="J40" s="83" t="s">
        <v>27</v>
      </c>
      <c r="K40" s="60">
        <v>2001</v>
      </c>
      <c r="L40" s="91">
        <v>7955</v>
      </c>
      <c r="M40" s="67" t="s">
        <v>120</v>
      </c>
      <c r="N40" s="67">
        <v>8836</v>
      </c>
      <c r="O40" s="68" t="s">
        <v>120</v>
      </c>
      <c r="P40" s="69" t="s">
        <v>120</v>
      </c>
      <c r="Q40" s="66">
        <f t="shared" si="57"/>
        <v>0.9002942507922137</v>
      </c>
      <c r="R40" s="65"/>
      <c r="S40" s="83" t="s">
        <v>34</v>
      </c>
      <c r="T40" s="60">
        <v>2001</v>
      </c>
      <c r="U40" s="91">
        <v>982</v>
      </c>
      <c r="V40" s="67" t="s">
        <v>120</v>
      </c>
      <c r="W40" s="67" t="s">
        <v>120</v>
      </c>
      <c r="X40" s="68" t="s">
        <v>120</v>
      </c>
      <c r="Y40" s="69" t="s">
        <v>120</v>
      </c>
      <c r="Z40" s="66" t="s">
        <v>120</v>
      </c>
      <c r="AA40" s="65"/>
      <c r="AB40" s="83" t="s">
        <v>44</v>
      </c>
      <c r="AC40" s="60">
        <v>2001</v>
      </c>
      <c r="AD40" s="91">
        <v>9064</v>
      </c>
      <c r="AE40" s="67">
        <v>9183</v>
      </c>
      <c r="AF40" s="67">
        <v>14005</v>
      </c>
      <c r="AG40" s="68">
        <f t="shared" si="58"/>
        <v>0.98704127191549607</v>
      </c>
      <c r="AH40" s="69">
        <f t="shared" si="58"/>
        <v>0.65569439485897896</v>
      </c>
      <c r="AI40" s="66">
        <f t="shared" si="59"/>
        <v>0.64719742948946801</v>
      </c>
      <c r="AJ40" s="65"/>
      <c r="AK40" s="83" t="s">
        <v>52</v>
      </c>
      <c r="AL40" s="60">
        <v>2001</v>
      </c>
      <c r="AM40" s="91">
        <v>102899</v>
      </c>
      <c r="AN40" s="67">
        <v>105955</v>
      </c>
      <c r="AO40" s="67">
        <v>124855</v>
      </c>
      <c r="AP40" s="68">
        <f t="shared" si="60"/>
        <v>0.97115756689160493</v>
      </c>
      <c r="AQ40" s="69">
        <f t="shared" si="60"/>
        <v>0.84862440430899844</v>
      </c>
      <c r="AR40" s="66">
        <f t="shared" si="61"/>
        <v>0.82414801169356455</v>
      </c>
      <c r="AS40" s="65"/>
      <c r="AT40" s="83" t="s">
        <v>34</v>
      </c>
      <c r="AU40" s="60">
        <v>2001</v>
      </c>
      <c r="AV40" s="91">
        <v>3890.5499999999997</v>
      </c>
      <c r="AW40" s="67">
        <v>4849</v>
      </c>
      <c r="AX40" s="67">
        <v>5508</v>
      </c>
      <c r="AY40" s="68">
        <f t="shared" si="62"/>
        <v>0.80234068880181475</v>
      </c>
      <c r="AZ40" s="69">
        <f t="shared" si="62"/>
        <v>0.88035584604212058</v>
      </c>
      <c r="BA40" s="66">
        <f t="shared" si="63"/>
        <v>0.7063453159041394</v>
      </c>
      <c r="BB40" s="65"/>
      <c r="BC40" s="83" t="s">
        <v>68</v>
      </c>
      <c r="BD40" s="60">
        <v>2001</v>
      </c>
      <c r="BE40" s="91">
        <v>28732</v>
      </c>
      <c r="BF40" s="67">
        <v>32200</v>
      </c>
      <c r="BG40" s="67">
        <v>94200</v>
      </c>
      <c r="BH40" s="68">
        <f t="shared" si="64"/>
        <v>0.89229813664596269</v>
      </c>
      <c r="BI40" s="69">
        <f t="shared" si="64"/>
        <v>0.34182590233545646</v>
      </c>
      <c r="BJ40" s="66">
        <f t="shared" si="65"/>
        <v>0.30501061571125265</v>
      </c>
      <c r="BK40" s="65"/>
      <c r="BL40" s="83" t="s">
        <v>41</v>
      </c>
      <c r="BM40" s="60">
        <v>2001</v>
      </c>
      <c r="BN40" s="91">
        <v>733</v>
      </c>
      <c r="BO40" s="67">
        <v>734</v>
      </c>
      <c r="BP40" s="67">
        <v>2652</v>
      </c>
      <c r="BQ40" s="68">
        <v>1</v>
      </c>
      <c r="BR40" s="69">
        <v>0.14000000000000001</v>
      </c>
      <c r="BS40" s="66">
        <f t="shared" si="66"/>
        <v>0.276395173453997</v>
      </c>
      <c r="BT40" s="65"/>
      <c r="BU40" s="83" t="s">
        <v>83</v>
      </c>
      <c r="BV40" s="60">
        <v>2001</v>
      </c>
      <c r="BW40" s="91">
        <v>58062</v>
      </c>
      <c r="BX40" s="67">
        <v>66412</v>
      </c>
      <c r="BY40" s="67">
        <v>100548</v>
      </c>
      <c r="BZ40" s="68">
        <f t="shared" si="67"/>
        <v>0.87426971029332046</v>
      </c>
      <c r="CA40" s="69">
        <f t="shared" si="67"/>
        <v>0.66050045749293873</v>
      </c>
      <c r="CB40" s="66">
        <f t="shared" si="68"/>
        <v>0.57745554362095719</v>
      </c>
    </row>
    <row r="41" spans="1:80" x14ac:dyDescent="0.2">
      <c r="A41" s="83" t="s">
        <v>17</v>
      </c>
      <c r="B41" s="60">
        <v>2002</v>
      </c>
      <c r="C41" s="91">
        <v>128068</v>
      </c>
      <c r="D41" s="67">
        <v>109882</v>
      </c>
      <c r="E41" s="67">
        <v>109882</v>
      </c>
      <c r="F41" s="68">
        <f t="shared" si="55"/>
        <v>1.165504814255292</v>
      </c>
      <c r="G41" s="69">
        <f t="shared" si="55"/>
        <v>1</v>
      </c>
      <c r="H41" s="66">
        <f t="shared" si="56"/>
        <v>1.165504814255292</v>
      </c>
      <c r="I41" s="65"/>
      <c r="J41" s="83"/>
      <c r="K41" s="60">
        <v>2002</v>
      </c>
      <c r="L41" s="91">
        <v>8833</v>
      </c>
      <c r="M41" s="67" t="s">
        <v>120</v>
      </c>
      <c r="N41" s="67">
        <v>8188</v>
      </c>
      <c r="O41" s="68" t="s">
        <v>120</v>
      </c>
      <c r="P41" s="69" t="s">
        <v>120</v>
      </c>
      <c r="Q41" s="66">
        <f t="shared" si="57"/>
        <v>1.0787738153395212</v>
      </c>
      <c r="R41" s="65"/>
      <c r="S41" s="83"/>
      <c r="T41" s="60">
        <v>2002</v>
      </c>
      <c r="U41" s="91">
        <v>1216</v>
      </c>
      <c r="V41" s="67" t="s">
        <v>120</v>
      </c>
      <c r="W41" s="67" t="s">
        <v>120</v>
      </c>
      <c r="X41" s="68" t="s">
        <v>120</v>
      </c>
      <c r="Y41" s="69" t="s">
        <v>120</v>
      </c>
      <c r="Z41" s="66" t="s">
        <v>120</v>
      </c>
      <c r="AA41" s="65"/>
      <c r="AB41" s="83" t="s">
        <v>45</v>
      </c>
      <c r="AC41" s="60">
        <v>2002</v>
      </c>
      <c r="AD41" s="91">
        <v>12635</v>
      </c>
      <c r="AE41" s="67">
        <v>13455</v>
      </c>
      <c r="AF41" s="67">
        <v>19807</v>
      </c>
      <c r="AG41" s="68">
        <f t="shared" si="58"/>
        <v>0.93905611296915648</v>
      </c>
      <c r="AH41" s="69">
        <f t="shared" si="58"/>
        <v>0.67930529610743673</v>
      </c>
      <c r="AI41" s="66">
        <f t="shared" si="59"/>
        <v>0.63790579088201138</v>
      </c>
      <c r="AJ41" s="65"/>
      <c r="AK41" s="83" t="s">
        <v>53</v>
      </c>
      <c r="AL41" s="60">
        <v>2002</v>
      </c>
      <c r="AM41" s="91">
        <v>114889</v>
      </c>
      <c r="AN41" s="67">
        <v>124608</v>
      </c>
      <c r="AO41" s="67">
        <v>92234</v>
      </c>
      <c r="AP41" s="68">
        <f t="shared" si="60"/>
        <v>0.92200340267077552</v>
      </c>
      <c r="AQ41" s="69">
        <f t="shared" si="60"/>
        <v>1.3509985471734935</v>
      </c>
      <c r="AR41" s="66">
        <f t="shared" si="61"/>
        <v>1.2456252574972353</v>
      </c>
      <c r="AS41" s="65"/>
      <c r="AT41" s="83"/>
      <c r="AU41" s="60">
        <v>2002</v>
      </c>
      <c r="AV41" s="91">
        <v>5126.4399999999996</v>
      </c>
      <c r="AW41" s="67">
        <v>6800</v>
      </c>
      <c r="AX41" s="67">
        <v>9910</v>
      </c>
      <c r="AY41" s="68">
        <f t="shared" si="62"/>
        <v>0.75388823529411764</v>
      </c>
      <c r="AZ41" s="69">
        <f t="shared" si="62"/>
        <v>0.68617558022199798</v>
      </c>
      <c r="BA41" s="66">
        <f t="shared" si="63"/>
        <v>0.51729969727547931</v>
      </c>
      <c r="BB41" s="65"/>
      <c r="BC41" s="83" t="s">
        <v>69</v>
      </c>
      <c r="BD41" s="60">
        <v>2002</v>
      </c>
      <c r="BE41" s="91">
        <v>100401</v>
      </c>
      <c r="BF41" s="67">
        <v>137600</v>
      </c>
      <c r="BG41" s="67">
        <v>156400</v>
      </c>
      <c r="BH41" s="68">
        <f t="shared" si="64"/>
        <v>0.72965843023255816</v>
      </c>
      <c r="BI41" s="69">
        <f t="shared" si="64"/>
        <v>0.87979539641943738</v>
      </c>
      <c r="BJ41" s="66">
        <f t="shared" si="65"/>
        <v>0.64195012787723782</v>
      </c>
      <c r="BK41" s="65"/>
      <c r="BL41" s="83"/>
      <c r="BM41" s="60">
        <v>2002</v>
      </c>
      <c r="BN41" s="91">
        <v>2066</v>
      </c>
      <c r="BO41" s="67" t="s">
        <v>120</v>
      </c>
      <c r="BP41" s="67">
        <v>2185</v>
      </c>
      <c r="BQ41" s="68" t="s">
        <v>120</v>
      </c>
      <c r="BR41" s="69" t="s">
        <v>120</v>
      </c>
      <c r="BS41" s="66">
        <f t="shared" si="66"/>
        <v>0.94553775743707091</v>
      </c>
      <c r="BT41" s="65"/>
      <c r="BU41" s="83"/>
      <c r="BV41" s="60">
        <v>2002</v>
      </c>
      <c r="BW41" s="91">
        <v>73055</v>
      </c>
      <c r="BX41" s="67">
        <v>73914</v>
      </c>
      <c r="BY41" s="67">
        <v>149649</v>
      </c>
      <c r="BZ41" s="68">
        <f t="shared" si="67"/>
        <v>0.98837838569147929</v>
      </c>
      <c r="CA41" s="69">
        <f t="shared" si="67"/>
        <v>0.49391576288515127</v>
      </c>
      <c r="CB41" s="66">
        <f t="shared" si="68"/>
        <v>0.48817566438800125</v>
      </c>
    </row>
    <row r="42" spans="1:80" x14ac:dyDescent="0.2">
      <c r="A42" s="83"/>
      <c r="B42" s="60">
        <v>2003</v>
      </c>
      <c r="C42" s="91">
        <v>111430</v>
      </c>
      <c r="D42" s="67">
        <v>105801</v>
      </c>
      <c r="E42" s="67">
        <v>215345</v>
      </c>
      <c r="F42" s="68">
        <f t="shared" si="55"/>
        <v>1.0532036559200764</v>
      </c>
      <c r="G42" s="69">
        <f t="shared" si="55"/>
        <v>0.49130929438807497</v>
      </c>
      <c r="H42" s="66">
        <f t="shared" si="56"/>
        <v>0.51744874503703364</v>
      </c>
      <c r="I42" s="65"/>
      <c r="J42" s="83"/>
      <c r="K42" s="60">
        <v>2003</v>
      </c>
      <c r="L42" s="91">
        <v>8088</v>
      </c>
      <c r="M42" s="67" t="s">
        <v>120</v>
      </c>
      <c r="N42" s="67">
        <v>5374</v>
      </c>
      <c r="O42" s="68" t="s">
        <v>120</v>
      </c>
      <c r="P42" s="69" t="s">
        <v>120</v>
      </c>
      <c r="Q42" s="66">
        <f t="shared" si="57"/>
        <v>1.5050241905470785</v>
      </c>
      <c r="R42" s="65"/>
      <c r="S42" s="83"/>
      <c r="T42" s="60">
        <v>2003</v>
      </c>
      <c r="U42" s="91">
        <v>1301</v>
      </c>
      <c r="V42" s="67" t="s">
        <v>120</v>
      </c>
      <c r="W42" s="67" t="s">
        <v>120</v>
      </c>
      <c r="X42" s="68" t="s">
        <v>120</v>
      </c>
      <c r="Y42" s="69" t="s">
        <v>120</v>
      </c>
      <c r="Z42" s="66" t="s">
        <v>120</v>
      </c>
      <c r="AA42" s="65"/>
      <c r="AB42" s="83"/>
      <c r="AC42" s="60">
        <v>2003</v>
      </c>
      <c r="AD42" s="91">
        <v>11906</v>
      </c>
      <c r="AE42" s="67">
        <v>11348</v>
      </c>
      <c r="AF42" s="67">
        <v>11348</v>
      </c>
      <c r="AG42" s="68">
        <f t="shared" si="58"/>
        <v>1.0491716602044414</v>
      </c>
      <c r="AH42" s="69">
        <f t="shared" si="58"/>
        <v>1</v>
      </c>
      <c r="AI42" s="66">
        <f t="shared" si="59"/>
        <v>1.0491716602044414</v>
      </c>
      <c r="AJ42" s="65"/>
      <c r="AK42" s="83"/>
      <c r="AL42" s="60">
        <v>2003</v>
      </c>
      <c r="AM42" s="91">
        <v>114275</v>
      </c>
      <c r="AN42" s="67">
        <v>133850</v>
      </c>
      <c r="AO42" s="67">
        <v>160450</v>
      </c>
      <c r="AP42" s="68">
        <f t="shared" si="60"/>
        <v>0.85375420246544642</v>
      </c>
      <c r="AQ42" s="69">
        <f t="shared" si="60"/>
        <v>0.83421626674976623</v>
      </c>
      <c r="AR42" s="66">
        <f t="shared" si="61"/>
        <v>0.71221564350264877</v>
      </c>
      <c r="AS42" s="65"/>
      <c r="AT42" s="83"/>
      <c r="AU42" s="60">
        <v>2003</v>
      </c>
      <c r="AV42" s="91">
        <v>8821.2699999999986</v>
      </c>
      <c r="AW42" s="67">
        <v>11700</v>
      </c>
      <c r="AX42" s="67">
        <v>22691</v>
      </c>
      <c r="AY42" s="68">
        <f t="shared" si="62"/>
        <v>0.75395470085470073</v>
      </c>
      <c r="AZ42" s="69">
        <f t="shared" si="62"/>
        <v>0.51562293420298799</v>
      </c>
      <c r="BA42" s="66">
        <f t="shared" si="63"/>
        <v>0.38875633511083685</v>
      </c>
      <c r="BB42" s="65"/>
      <c r="BC42" s="83"/>
      <c r="BD42" s="60">
        <v>2003</v>
      </c>
      <c r="BE42" s="91">
        <v>100196</v>
      </c>
      <c r="BF42" s="67">
        <v>115900</v>
      </c>
      <c r="BG42" s="67">
        <v>154983</v>
      </c>
      <c r="BH42" s="68">
        <f t="shared" si="64"/>
        <v>0.86450388265746336</v>
      </c>
      <c r="BI42" s="69">
        <f t="shared" si="64"/>
        <v>0.74782395488537456</v>
      </c>
      <c r="BJ42" s="66">
        <f t="shared" si="65"/>
        <v>0.64649671254266594</v>
      </c>
      <c r="BK42" s="65"/>
      <c r="BL42" s="83"/>
      <c r="BM42" s="60">
        <v>2003</v>
      </c>
      <c r="BN42" s="91">
        <v>2493</v>
      </c>
      <c r="BO42" s="67">
        <v>2185</v>
      </c>
      <c r="BP42" s="67">
        <v>3895</v>
      </c>
      <c r="BQ42" s="68">
        <f t="shared" ref="BQ42:BR51" si="69">BN42/BO42</f>
        <v>1.1409610983981693</v>
      </c>
      <c r="BR42" s="69">
        <f t="shared" si="69"/>
        <v>0.56097560975609762</v>
      </c>
      <c r="BS42" s="66">
        <f t="shared" si="66"/>
        <v>0.64005134788189988</v>
      </c>
      <c r="BT42" s="65"/>
      <c r="BU42" s="83"/>
      <c r="BV42" s="60">
        <v>2003</v>
      </c>
      <c r="BW42" s="91">
        <v>101310</v>
      </c>
      <c r="BX42" s="67">
        <v>85483</v>
      </c>
      <c r="BY42" s="67">
        <v>145302</v>
      </c>
      <c r="BZ42" s="68">
        <f t="shared" si="67"/>
        <v>1.1851479241486611</v>
      </c>
      <c r="CA42" s="69">
        <f t="shared" si="67"/>
        <v>0.5883126178579785</v>
      </c>
      <c r="CB42" s="66">
        <f t="shared" si="68"/>
        <v>0.69723747780484779</v>
      </c>
    </row>
    <row r="43" spans="1:80" x14ac:dyDescent="0.2">
      <c r="A43" s="83"/>
      <c r="B43" s="60">
        <v>2004</v>
      </c>
      <c r="C43" s="91">
        <v>166548</v>
      </c>
      <c r="D43" s="67">
        <v>144180</v>
      </c>
      <c r="E43" s="67">
        <v>247500</v>
      </c>
      <c r="F43" s="68">
        <f t="shared" si="55"/>
        <v>1.1551394090719933</v>
      </c>
      <c r="G43" s="69">
        <f t="shared" si="55"/>
        <v>0.58254545454545459</v>
      </c>
      <c r="H43" s="66">
        <f t="shared" si="56"/>
        <v>0.67292121212121214</v>
      </c>
      <c r="I43" s="65"/>
      <c r="J43" s="83"/>
      <c r="K43" s="60">
        <v>2004</v>
      </c>
      <c r="L43" s="91">
        <v>5157</v>
      </c>
      <c r="M43" s="67" t="s">
        <v>120</v>
      </c>
      <c r="N43" s="67">
        <v>3700</v>
      </c>
      <c r="O43" s="68" t="s">
        <v>120</v>
      </c>
      <c r="P43" s="69" t="s">
        <v>120</v>
      </c>
      <c r="Q43" s="66">
        <f t="shared" si="57"/>
        <v>1.3937837837837839</v>
      </c>
      <c r="R43" s="65"/>
      <c r="S43" s="83"/>
      <c r="T43" s="60">
        <v>2004</v>
      </c>
      <c r="U43" s="91">
        <v>1708</v>
      </c>
      <c r="V43" s="67" t="s">
        <v>120</v>
      </c>
      <c r="W43" s="67" t="s">
        <v>120</v>
      </c>
      <c r="X43" s="68" t="s">
        <v>120</v>
      </c>
      <c r="Y43" s="69" t="s">
        <v>120</v>
      </c>
      <c r="Z43" s="66" t="s">
        <v>120</v>
      </c>
      <c r="AA43" s="65"/>
      <c r="AB43" s="83"/>
      <c r="AC43" s="60">
        <v>2004</v>
      </c>
      <c r="AD43" s="91">
        <v>18761</v>
      </c>
      <c r="AE43" s="67">
        <v>20359</v>
      </c>
      <c r="AF43" s="67">
        <v>21757</v>
      </c>
      <c r="AG43" s="68">
        <f t="shared" si="58"/>
        <v>0.9215089149761776</v>
      </c>
      <c r="AH43" s="69">
        <f t="shared" si="58"/>
        <v>0.93574481775980145</v>
      </c>
      <c r="AI43" s="66">
        <f t="shared" si="59"/>
        <v>0.86229719170841568</v>
      </c>
      <c r="AJ43" s="65"/>
      <c r="AK43" s="83"/>
      <c r="AL43" s="60">
        <v>2004</v>
      </c>
      <c r="AM43" s="91">
        <v>127902</v>
      </c>
      <c r="AN43" s="67">
        <v>132300</v>
      </c>
      <c r="AO43" s="67">
        <v>130922</v>
      </c>
      <c r="AP43" s="68">
        <f t="shared" si="60"/>
        <v>0.96675736961451242</v>
      </c>
      <c r="AQ43" s="69">
        <f t="shared" si="60"/>
        <v>1.0105253509723346</v>
      </c>
      <c r="AR43" s="66">
        <f t="shared" si="61"/>
        <v>0.97693283023479627</v>
      </c>
      <c r="AS43" s="65"/>
      <c r="AT43" s="83"/>
      <c r="AU43" s="60">
        <v>2004</v>
      </c>
      <c r="AV43" s="91">
        <v>18105.530000000002</v>
      </c>
      <c r="AW43" s="67">
        <v>27350</v>
      </c>
      <c r="AX43" s="67">
        <v>32344</v>
      </c>
      <c r="AY43" s="68">
        <f t="shared" si="62"/>
        <v>0.66199378427787947</v>
      </c>
      <c r="AZ43" s="69">
        <f t="shared" si="62"/>
        <v>0.84559732871629978</v>
      </c>
      <c r="BA43" s="66">
        <f t="shared" si="63"/>
        <v>0.55978017561216931</v>
      </c>
      <c r="BB43" s="65"/>
      <c r="BC43" s="83"/>
      <c r="BD43" s="60">
        <v>2004</v>
      </c>
      <c r="BE43" s="91">
        <v>64696</v>
      </c>
      <c r="BF43" s="67">
        <v>77100</v>
      </c>
      <c r="BG43" s="67">
        <v>108300</v>
      </c>
      <c r="BH43" s="68">
        <f t="shared" si="64"/>
        <v>0.8391180285343709</v>
      </c>
      <c r="BI43" s="69">
        <f t="shared" si="64"/>
        <v>0.7119113573407202</v>
      </c>
      <c r="BJ43" s="66">
        <f t="shared" si="65"/>
        <v>0.59737765466297321</v>
      </c>
      <c r="BK43" s="65"/>
      <c r="BL43" s="83"/>
      <c r="BM43" s="60">
        <v>2004</v>
      </c>
      <c r="BN43" s="91">
        <v>4323</v>
      </c>
      <c r="BO43" s="67">
        <v>3725</v>
      </c>
      <c r="BP43" s="67">
        <v>4000</v>
      </c>
      <c r="BQ43" s="68">
        <f t="shared" si="69"/>
        <v>1.1605369127516778</v>
      </c>
      <c r="BR43" s="69">
        <f t="shared" si="69"/>
        <v>0.93125000000000002</v>
      </c>
      <c r="BS43" s="66">
        <f t="shared" si="66"/>
        <v>1.0807500000000001</v>
      </c>
      <c r="BT43" s="65"/>
      <c r="BU43" s="83"/>
      <c r="BV43" s="60">
        <v>2004</v>
      </c>
      <c r="BW43" s="91">
        <v>135716</v>
      </c>
      <c r="BX43" s="67">
        <v>131904</v>
      </c>
      <c r="BY43" s="67">
        <v>129579</v>
      </c>
      <c r="BZ43" s="68">
        <f t="shared" si="67"/>
        <v>1.0288998059194565</v>
      </c>
      <c r="CA43" s="69">
        <f t="shared" si="67"/>
        <v>1.0179427222003565</v>
      </c>
      <c r="CB43" s="66">
        <f t="shared" si="68"/>
        <v>1.0473610693090702</v>
      </c>
    </row>
    <row r="44" spans="1:80" x14ac:dyDescent="0.2">
      <c r="A44" s="83"/>
      <c r="B44" s="60">
        <v>2005</v>
      </c>
      <c r="C44" s="91">
        <v>244768</v>
      </c>
      <c r="D44" s="67">
        <v>218840</v>
      </c>
      <c r="E44" s="67">
        <v>154594</v>
      </c>
      <c r="F44" s="68">
        <f t="shared" si="55"/>
        <v>1.1184792542496802</v>
      </c>
      <c r="G44" s="69">
        <f t="shared" si="55"/>
        <v>1.4155788711075463</v>
      </c>
      <c r="H44" s="66">
        <f t="shared" si="56"/>
        <v>1.5832956000879723</v>
      </c>
      <c r="I44" s="65"/>
      <c r="J44" s="83"/>
      <c r="K44" s="60">
        <v>2005</v>
      </c>
      <c r="L44" s="91">
        <v>4459</v>
      </c>
      <c r="M44" s="67" t="s">
        <v>120</v>
      </c>
      <c r="N44" s="67">
        <v>5415</v>
      </c>
      <c r="O44" s="68" t="s">
        <v>120</v>
      </c>
      <c r="P44" s="69" t="s">
        <v>120</v>
      </c>
      <c r="Q44" s="66">
        <f t="shared" si="57"/>
        <v>0.82345337026777465</v>
      </c>
      <c r="R44" s="65"/>
      <c r="S44" s="83"/>
      <c r="T44" s="60">
        <v>2005</v>
      </c>
      <c r="U44" s="91">
        <v>1549</v>
      </c>
      <c r="V44" s="67" t="s">
        <v>120</v>
      </c>
      <c r="W44" s="67">
        <v>330</v>
      </c>
      <c r="X44" s="68" t="s">
        <v>120</v>
      </c>
      <c r="Y44" s="69" t="s">
        <v>120</v>
      </c>
      <c r="Z44" s="66">
        <f t="shared" ref="Z44:Z51" si="70">U44/W44</f>
        <v>4.6939393939393943</v>
      </c>
      <c r="AA44" s="65"/>
      <c r="AB44" s="83"/>
      <c r="AC44" s="60">
        <v>2005</v>
      </c>
      <c r="AD44" s="91">
        <v>16220</v>
      </c>
      <c r="AE44" s="67">
        <v>19493</v>
      </c>
      <c r="AF44" s="67">
        <v>21555</v>
      </c>
      <c r="AG44" s="68">
        <f t="shared" si="58"/>
        <v>0.83209357205150569</v>
      </c>
      <c r="AH44" s="69">
        <f t="shared" si="58"/>
        <v>0.90433774066341921</v>
      </c>
      <c r="AI44" s="66">
        <f t="shared" si="59"/>
        <v>0.75249362096961259</v>
      </c>
      <c r="AJ44" s="65"/>
      <c r="AK44" s="83"/>
      <c r="AL44" s="60">
        <v>2005</v>
      </c>
      <c r="AM44" s="91">
        <v>104084</v>
      </c>
      <c r="AN44" s="67">
        <v>110542</v>
      </c>
      <c r="AO44" s="67">
        <v>114814</v>
      </c>
      <c r="AP44" s="68">
        <f t="shared" si="60"/>
        <v>0.94157876644171445</v>
      </c>
      <c r="AQ44" s="69">
        <f t="shared" si="60"/>
        <v>0.96279199400769944</v>
      </c>
      <c r="AR44" s="66">
        <f t="shared" si="61"/>
        <v>0.90654449805772819</v>
      </c>
      <c r="AS44" s="65"/>
      <c r="AT44" s="83"/>
      <c r="AU44" s="60">
        <v>2005</v>
      </c>
      <c r="AV44" s="91">
        <v>16291.02</v>
      </c>
      <c r="AW44" s="67">
        <v>24850</v>
      </c>
      <c r="AX44" s="67">
        <v>15700</v>
      </c>
      <c r="AY44" s="68">
        <f t="shared" si="62"/>
        <v>0.65557424547283705</v>
      </c>
      <c r="AZ44" s="69">
        <f t="shared" si="62"/>
        <v>1.5828025477707006</v>
      </c>
      <c r="BA44" s="66">
        <f t="shared" si="63"/>
        <v>1.0376445859872612</v>
      </c>
      <c r="BB44" s="65"/>
      <c r="BC44" s="83"/>
      <c r="BD44" s="60">
        <v>2005</v>
      </c>
      <c r="BE44" s="91">
        <v>65971</v>
      </c>
      <c r="BF44" s="67">
        <v>74100</v>
      </c>
      <c r="BG44" s="67">
        <v>77799</v>
      </c>
      <c r="BH44" s="68">
        <f t="shared" si="64"/>
        <v>0.89029689608636975</v>
      </c>
      <c r="BI44" s="69">
        <f t="shared" si="64"/>
        <v>0.9524544017275286</v>
      </c>
      <c r="BJ44" s="66">
        <f t="shared" si="65"/>
        <v>0.84796719752181904</v>
      </c>
      <c r="BK44" s="65"/>
      <c r="BL44" s="83"/>
      <c r="BM44" s="60">
        <v>2005</v>
      </c>
      <c r="BN44" s="91">
        <v>4453</v>
      </c>
      <c r="BO44" s="67">
        <v>4000</v>
      </c>
      <c r="BP44" s="67">
        <v>3454</v>
      </c>
      <c r="BQ44" s="68">
        <f t="shared" si="69"/>
        <v>1.1132500000000001</v>
      </c>
      <c r="BR44" s="69">
        <f t="shared" si="69"/>
        <v>1.1580775911986103</v>
      </c>
      <c r="BS44" s="66">
        <f t="shared" si="66"/>
        <v>1.289229878401853</v>
      </c>
      <c r="BT44" s="65"/>
      <c r="BU44" s="83"/>
      <c r="BV44" s="60">
        <v>2005</v>
      </c>
      <c r="BW44" s="91">
        <v>133886</v>
      </c>
      <c r="BX44" s="67">
        <v>167213</v>
      </c>
      <c r="BY44" s="67">
        <v>167211</v>
      </c>
      <c r="BZ44" s="68">
        <f t="shared" si="67"/>
        <v>0.80069133380777813</v>
      </c>
      <c r="CA44" s="69">
        <f t="shared" si="67"/>
        <v>1.0000119609355844</v>
      </c>
      <c r="CB44" s="66">
        <f t="shared" si="68"/>
        <v>0.80070091082524475</v>
      </c>
    </row>
    <row r="45" spans="1:80" x14ac:dyDescent="0.2">
      <c r="A45" s="83"/>
      <c r="B45" s="60">
        <v>2006</v>
      </c>
      <c r="C45" s="91">
        <v>152483</v>
      </c>
      <c r="D45" s="67">
        <v>138878</v>
      </c>
      <c r="E45" s="67">
        <v>197097</v>
      </c>
      <c r="F45" s="68">
        <f t="shared" si="55"/>
        <v>1.0979636803525397</v>
      </c>
      <c r="G45" s="69">
        <f t="shared" si="55"/>
        <v>0.70461752335144623</v>
      </c>
      <c r="H45" s="66">
        <f t="shared" si="56"/>
        <v>0.77364444917984543</v>
      </c>
      <c r="I45" s="65"/>
      <c r="J45" s="83"/>
      <c r="K45" s="60">
        <v>2006</v>
      </c>
      <c r="L45" s="91">
        <v>4070</v>
      </c>
      <c r="M45" s="67" t="s">
        <v>120</v>
      </c>
      <c r="N45" s="67">
        <v>7469</v>
      </c>
      <c r="O45" s="68" t="s">
        <v>120</v>
      </c>
      <c r="P45" s="69" t="s">
        <v>120</v>
      </c>
      <c r="Q45" s="66">
        <f t="shared" si="57"/>
        <v>0.5449189985272459</v>
      </c>
      <c r="R45" s="65"/>
      <c r="S45" s="83"/>
      <c r="T45" s="60">
        <v>2006</v>
      </c>
      <c r="U45" s="91">
        <v>583</v>
      </c>
      <c r="V45" s="67">
        <v>677</v>
      </c>
      <c r="W45" s="67">
        <v>630</v>
      </c>
      <c r="X45" s="68">
        <f t="shared" ref="X45:Y53" si="71">U45/V45</f>
        <v>0.86115214180206789</v>
      </c>
      <c r="Y45" s="69">
        <f t="shared" si="71"/>
        <v>1.0746031746031746</v>
      </c>
      <c r="Z45" s="66">
        <f t="shared" si="70"/>
        <v>0.92539682539682544</v>
      </c>
      <c r="AA45" s="65"/>
      <c r="AB45" s="83"/>
      <c r="AC45" s="60">
        <v>2006</v>
      </c>
      <c r="AD45" s="91">
        <v>22402</v>
      </c>
      <c r="AE45" s="67">
        <v>21811</v>
      </c>
      <c r="AF45" s="67">
        <v>21246</v>
      </c>
      <c r="AG45" s="68">
        <f t="shared" si="58"/>
        <v>1.0270964192379992</v>
      </c>
      <c r="AH45" s="69">
        <f t="shared" si="58"/>
        <v>1.026593241080674</v>
      </c>
      <c r="AI45" s="66">
        <f t="shared" si="59"/>
        <v>1.0544102419278922</v>
      </c>
      <c r="AJ45" s="65"/>
      <c r="AK45" s="83"/>
      <c r="AL45" s="60">
        <v>2006</v>
      </c>
      <c r="AM45" s="91">
        <v>107292</v>
      </c>
      <c r="AN45" s="67">
        <v>113486</v>
      </c>
      <c r="AO45" s="67">
        <v>141591</v>
      </c>
      <c r="AP45" s="68">
        <f t="shared" si="60"/>
        <v>0.94542058051213362</v>
      </c>
      <c r="AQ45" s="69">
        <f t="shared" si="60"/>
        <v>0.8015057454216723</v>
      </c>
      <c r="AR45" s="66">
        <f t="shared" si="61"/>
        <v>0.75776002712036783</v>
      </c>
      <c r="AS45" s="65"/>
      <c r="AT45" s="83"/>
      <c r="AU45" s="60">
        <v>2006</v>
      </c>
      <c r="AV45" s="91">
        <v>10699.36</v>
      </c>
      <c r="AW45" s="67">
        <v>15250</v>
      </c>
      <c r="AX45" s="67">
        <v>20081</v>
      </c>
      <c r="AY45" s="68">
        <f t="shared" si="62"/>
        <v>0.70159737704918035</v>
      </c>
      <c r="AZ45" s="69">
        <f t="shared" si="62"/>
        <v>0.75942433145759669</v>
      </c>
      <c r="BA45" s="66">
        <f t="shared" si="63"/>
        <v>0.53281011901797726</v>
      </c>
      <c r="BB45" s="65"/>
      <c r="BC45" s="83"/>
      <c r="BD45" s="60">
        <v>2006</v>
      </c>
      <c r="BE45" s="91">
        <v>49173</v>
      </c>
      <c r="BF45" s="67">
        <v>55800</v>
      </c>
      <c r="BG45" s="67">
        <v>58317</v>
      </c>
      <c r="BH45" s="68">
        <f t="shared" si="64"/>
        <v>0.88123655913978494</v>
      </c>
      <c r="BI45" s="69">
        <f t="shared" si="64"/>
        <v>0.95683934358763312</v>
      </c>
      <c r="BJ45" s="66">
        <f t="shared" si="65"/>
        <v>0.84320181079273626</v>
      </c>
      <c r="BK45" s="65"/>
      <c r="BL45" s="83"/>
      <c r="BM45" s="60">
        <v>2006</v>
      </c>
      <c r="BN45" s="91">
        <v>8285</v>
      </c>
      <c r="BO45" s="67">
        <v>3500</v>
      </c>
      <c r="BP45" s="67">
        <v>2743</v>
      </c>
      <c r="BQ45" s="68">
        <f t="shared" si="69"/>
        <v>2.367142857142857</v>
      </c>
      <c r="BR45" s="69">
        <f t="shared" si="69"/>
        <v>1.2759752096244987</v>
      </c>
      <c r="BS45" s="66">
        <f t="shared" si="66"/>
        <v>3.020415603353992</v>
      </c>
      <c r="BT45" s="65"/>
      <c r="BU45" s="83"/>
      <c r="BV45" s="60">
        <v>2006</v>
      </c>
      <c r="BW45" s="91">
        <v>125550</v>
      </c>
      <c r="BX45" s="67">
        <v>136373</v>
      </c>
      <c r="BY45" s="67">
        <v>112797</v>
      </c>
      <c r="BZ45" s="68">
        <f t="shared" si="67"/>
        <v>0.92063678294090467</v>
      </c>
      <c r="CA45" s="69">
        <f t="shared" si="67"/>
        <v>1.2090126510456838</v>
      </c>
      <c r="CB45" s="66">
        <f t="shared" si="68"/>
        <v>1.113061517593553</v>
      </c>
    </row>
    <row r="46" spans="1:80" x14ac:dyDescent="0.2">
      <c r="A46" s="83"/>
      <c r="B46" s="60">
        <v>2007</v>
      </c>
      <c r="C46" s="91">
        <v>151925</v>
      </c>
      <c r="D46" s="67">
        <v>117321</v>
      </c>
      <c r="E46" s="67">
        <v>118082</v>
      </c>
      <c r="F46" s="68">
        <f t="shared" si="55"/>
        <v>1.2949514579657522</v>
      </c>
      <c r="G46" s="69">
        <f t="shared" si="55"/>
        <v>0.99355532595992613</v>
      </c>
      <c r="H46" s="66">
        <f t="shared" si="56"/>
        <v>1.2866059179214444</v>
      </c>
      <c r="I46" s="65"/>
      <c r="J46" s="83"/>
      <c r="K46" s="60">
        <v>2007</v>
      </c>
      <c r="L46" s="91">
        <v>7782</v>
      </c>
      <c r="M46" s="67" t="s">
        <v>120</v>
      </c>
      <c r="N46" s="67">
        <v>4778</v>
      </c>
      <c r="O46" s="68" t="s">
        <v>120</v>
      </c>
      <c r="P46" s="69" t="s">
        <v>120</v>
      </c>
      <c r="Q46" s="66">
        <f t="shared" si="57"/>
        <v>1.6287149434910004</v>
      </c>
      <c r="R46" s="65"/>
      <c r="S46" s="83"/>
      <c r="T46" s="60">
        <v>2007</v>
      </c>
      <c r="U46" s="91">
        <v>582</v>
      </c>
      <c r="V46" s="67">
        <v>575</v>
      </c>
      <c r="W46" s="67">
        <v>334</v>
      </c>
      <c r="X46" s="68">
        <f t="shared" si="71"/>
        <v>1.0121739130434784</v>
      </c>
      <c r="Y46" s="69">
        <f t="shared" si="71"/>
        <v>1.721556886227545</v>
      </c>
      <c r="Z46" s="66">
        <f t="shared" si="70"/>
        <v>1.7425149700598803</v>
      </c>
      <c r="AA46" s="65"/>
      <c r="AB46" s="83"/>
      <c r="AC46" s="60">
        <v>2007</v>
      </c>
      <c r="AD46" s="91">
        <v>12324</v>
      </c>
      <c r="AE46" s="67">
        <v>14252</v>
      </c>
      <c r="AF46" s="67">
        <v>12868</v>
      </c>
      <c r="AG46" s="68">
        <f t="shared" si="58"/>
        <v>0.86472074094863882</v>
      </c>
      <c r="AH46" s="69">
        <f t="shared" si="58"/>
        <v>1.1075536213863848</v>
      </c>
      <c r="AI46" s="66">
        <f t="shared" si="59"/>
        <v>0.95772458812558281</v>
      </c>
      <c r="AJ46" s="65"/>
      <c r="AK46" s="83"/>
      <c r="AL46" s="60">
        <v>2007</v>
      </c>
      <c r="AM46" s="91">
        <v>127115</v>
      </c>
      <c r="AN46" s="67">
        <v>135714</v>
      </c>
      <c r="AO46" s="67">
        <v>201012</v>
      </c>
      <c r="AP46" s="68">
        <f t="shared" si="60"/>
        <v>0.93663881397645044</v>
      </c>
      <c r="AQ46" s="69">
        <f t="shared" si="60"/>
        <v>0.6751537221658408</v>
      </c>
      <c r="AR46" s="66">
        <f t="shared" si="61"/>
        <v>0.6323751815811991</v>
      </c>
      <c r="AS46" s="65"/>
      <c r="AT46" s="83"/>
      <c r="AU46" s="60">
        <v>2007</v>
      </c>
      <c r="AV46" s="91">
        <v>8945.9599999999991</v>
      </c>
      <c r="AW46" s="67">
        <v>10600</v>
      </c>
      <c r="AX46" s="67">
        <v>11959</v>
      </c>
      <c r="AY46" s="68">
        <f t="shared" si="62"/>
        <v>0.84395849056603767</v>
      </c>
      <c r="AZ46" s="69">
        <f t="shared" si="62"/>
        <v>0.8863617359310979</v>
      </c>
      <c r="BA46" s="66">
        <f t="shared" si="63"/>
        <v>0.74805251275190221</v>
      </c>
      <c r="BB46" s="65"/>
      <c r="BC46" s="83"/>
      <c r="BD46" s="60">
        <v>2007</v>
      </c>
      <c r="BE46" s="91">
        <v>49219</v>
      </c>
      <c r="BF46" s="67">
        <v>54900</v>
      </c>
      <c r="BG46" s="67">
        <v>32689</v>
      </c>
      <c r="BH46" s="68">
        <f t="shared" si="64"/>
        <v>0.89652094717668485</v>
      </c>
      <c r="BI46" s="69">
        <f t="shared" si="64"/>
        <v>1.6794640398910949</v>
      </c>
      <c r="BJ46" s="66">
        <f t="shared" si="65"/>
        <v>1.505674691792346</v>
      </c>
      <c r="BK46" s="65"/>
      <c r="BL46" s="83"/>
      <c r="BM46" s="60">
        <v>2007</v>
      </c>
      <c r="BN46" s="91">
        <v>3128</v>
      </c>
      <c r="BO46" s="67">
        <v>2700</v>
      </c>
      <c r="BP46" s="67">
        <v>2016</v>
      </c>
      <c r="BQ46" s="68">
        <f t="shared" si="69"/>
        <v>1.1585185185185185</v>
      </c>
      <c r="BR46" s="69">
        <f t="shared" si="69"/>
        <v>1.3392857142857142</v>
      </c>
      <c r="BS46" s="66">
        <f t="shared" si="66"/>
        <v>1.5515873015873016</v>
      </c>
      <c r="BT46" s="65"/>
      <c r="BU46" s="83"/>
      <c r="BV46" s="60">
        <v>2007</v>
      </c>
      <c r="BW46" s="91">
        <v>108338</v>
      </c>
      <c r="BX46" s="67">
        <v>131195</v>
      </c>
      <c r="BY46" s="67">
        <v>47011</v>
      </c>
      <c r="BZ46" s="68">
        <f t="shared" si="67"/>
        <v>0.82577842143374369</v>
      </c>
      <c r="CA46" s="69">
        <f t="shared" si="67"/>
        <v>2.7907298291889133</v>
      </c>
      <c r="CB46" s="66">
        <f t="shared" si="68"/>
        <v>2.304524472995682</v>
      </c>
    </row>
    <row r="47" spans="1:80" x14ac:dyDescent="0.2">
      <c r="A47" s="83"/>
      <c r="B47" s="60">
        <v>2008</v>
      </c>
      <c r="C47" s="91">
        <v>67347</v>
      </c>
      <c r="D47" s="67">
        <v>60255</v>
      </c>
      <c r="E47" s="67">
        <v>98744</v>
      </c>
      <c r="F47" s="68">
        <f t="shared" si="55"/>
        <v>1.1176997759522032</v>
      </c>
      <c r="G47" s="69">
        <f t="shared" si="55"/>
        <v>0.61021429150125572</v>
      </c>
      <c r="H47" s="66">
        <f t="shared" si="56"/>
        <v>0.68203637689378593</v>
      </c>
      <c r="I47" s="65"/>
      <c r="J47" s="83"/>
      <c r="K47" s="60">
        <v>2008</v>
      </c>
      <c r="L47" s="91">
        <v>6823</v>
      </c>
      <c r="M47" s="67" t="s">
        <v>120</v>
      </c>
      <c r="N47" s="67">
        <v>4926</v>
      </c>
      <c r="O47" s="68" t="s">
        <v>120</v>
      </c>
      <c r="P47" s="69" t="s">
        <v>120</v>
      </c>
      <c r="Q47" s="66">
        <f t="shared" si="57"/>
        <v>1.3850994721883882</v>
      </c>
      <c r="R47" s="70"/>
      <c r="S47" s="83"/>
      <c r="T47" s="60">
        <v>2008</v>
      </c>
      <c r="U47" s="91">
        <v>371</v>
      </c>
      <c r="V47" s="67">
        <v>378</v>
      </c>
      <c r="W47" s="67">
        <v>351</v>
      </c>
      <c r="X47" s="68">
        <f t="shared" si="71"/>
        <v>0.98148148148148151</v>
      </c>
      <c r="Y47" s="69">
        <f t="shared" si="71"/>
        <v>1.0769230769230769</v>
      </c>
      <c r="Z47" s="66">
        <f t="shared" si="70"/>
        <v>1.0569800569800569</v>
      </c>
      <c r="AA47" s="70"/>
      <c r="AB47" s="83"/>
      <c r="AC47" s="60">
        <v>2008</v>
      </c>
      <c r="AD47" s="91">
        <v>18598</v>
      </c>
      <c r="AE47" s="67">
        <v>18302</v>
      </c>
      <c r="AF47" s="67">
        <v>14035</v>
      </c>
      <c r="AG47" s="68">
        <f t="shared" si="58"/>
        <v>1.0161730958365205</v>
      </c>
      <c r="AH47" s="69">
        <f t="shared" si="58"/>
        <v>1.3040256501603136</v>
      </c>
      <c r="AI47" s="66">
        <f t="shared" si="59"/>
        <v>1.3251157819736374</v>
      </c>
      <c r="AJ47" s="70"/>
      <c r="AK47" s="83"/>
      <c r="AL47" s="60">
        <v>2008</v>
      </c>
      <c r="AM47" s="91">
        <v>166071</v>
      </c>
      <c r="AN47" s="67">
        <v>159200</v>
      </c>
      <c r="AO47" s="67">
        <v>161118</v>
      </c>
      <c r="AP47" s="68">
        <f t="shared" si="60"/>
        <v>1.0431595477386935</v>
      </c>
      <c r="AQ47" s="69">
        <f t="shared" si="60"/>
        <v>0.98809568142603554</v>
      </c>
      <c r="AR47" s="66">
        <f t="shared" si="61"/>
        <v>1.0307414441589393</v>
      </c>
      <c r="AS47" s="70"/>
      <c r="AT47" s="83"/>
      <c r="AU47" s="60">
        <v>2008</v>
      </c>
      <c r="AV47" s="91">
        <v>8184.619999999999</v>
      </c>
      <c r="AW47" s="67">
        <v>12400</v>
      </c>
      <c r="AX47" s="67">
        <v>6741</v>
      </c>
      <c r="AY47" s="68">
        <f t="shared" si="62"/>
        <v>0.66004999999999991</v>
      </c>
      <c r="AZ47" s="69">
        <f t="shared" si="62"/>
        <v>1.8394896899569797</v>
      </c>
      <c r="BA47" s="66">
        <f t="shared" si="63"/>
        <v>1.2141551698561044</v>
      </c>
      <c r="BB47" s="70"/>
      <c r="BC47" s="83"/>
      <c r="BD47" s="60">
        <v>2008</v>
      </c>
      <c r="BE47" s="91">
        <v>58557</v>
      </c>
      <c r="BF47" s="67">
        <v>59000</v>
      </c>
      <c r="BG47" s="67">
        <v>60268</v>
      </c>
      <c r="BH47" s="68">
        <f t="shared" si="64"/>
        <v>0.99249152542372876</v>
      </c>
      <c r="BI47" s="69">
        <f t="shared" si="64"/>
        <v>0.97896064246366232</v>
      </c>
      <c r="BJ47" s="66">
        <f t="shared" si="65"/>
        <v>0.97161014136855384</v>
      </c>
      <c r="BK47" s="70"/>
      <c r="BL47" s="83"/>
      <c r="BM47" s="60">
        <v>2008</v>
      </c>
      <c r="BN47" s="91">
        <v>2718</v>
      </c>
      <c r="BO47" s="67">
        <v>2534</v>
      </c>
      <c r="BP47" s="67">
        <v>1598</v>
      </c>
      <c r="BQ47" s="68">
        <f t="shared" si="69"/>
        <v>1.0726124704025257</v>
      </c>
      <c r="BR47" s="69">
        <f t="shared" si="69"/>
        <v>1.5857321652065082</v>
      </c>
      <c r="BS47" s="66">
        <f t="shared" si="66"/>
        <v>1.7008760951188986</v>
      </c>
      <c r="BT47" s="70"/>
      <c r="BU47" s="83"/>
      <c r="BV47" s="60">
        <v>2008</v>
      </c>
      <c r="BW47" s="91">
        <v>53417</v>
      </c>
      <c r="BX47" s="67">
        <v>70101</v>
      </c>
      <c r="BY47" s="67">
        <v>39615</v>
      </c>
      <c r="BZ47" s="68">
        <f t="shared" si="67"/>
        <v>0.76200054207500612</v>
      </c>
      <c r="CA47" s="69">
        <f t="shared" si="67"/>
        <v>1.7695569859901552</v>
      </c>
      <c r="CB47" s="66">
        <f t="shared" si="68"/>
        <v>1.3484033825571122</v>
      </c>
    </row>
    <row r="48" spans="1:80" s="76" customFormat="1" x14ac:dyDescent="0.2">
      <c r="A48" s="83"/>
      <c r="B48" s="60">
        <v>2009</v>
      </c>
      <c r="C48" s="91">
        <v>76063</v>
      </c>
      <c r="D48" s="67">
        <v>58382</v>
      </c>
      <c r="E48" s="67">
        <v>88429</v>
      </c>
      <c r="F48" s="68">
        <f t="shared" si="55"/>
        <v>1.3028501935528074</v>
      </c>
      <c r="G48" s="69">
        <f t="shared" si="55"/>
        <v>0.66021327844937749</v>
      </c>
      <c r="H48" s="66">
        <f t="shared" si="56"/>
        <v>0.86015899761390491</v>
      </c>
      <c r="I48" s="65"/>
      <c r="J48" s="83"/>
      <c r="K48" s="60">
        <v>2009</v>
      </c>
      <c r="L48" s="91">
        <v>5701</v>
      </c>
      <c r="M48" s="67" t="s">
        <v>120</v>
      </c>
      <c r="N48" s="67">
        <v>2966</v>
      </c>
      <c r="O48" s="68" t="s">
        <v>120</v>
      </c>
      <c r="P48" s="69" t="s">
        <v>120</v>
      </c>
      <c r="Q48" s="66">
        <f t="shared" si="57"/>
        <v>1.9221173297370195</v>
      </c>
      <c r="R48" s="65"/>
      <c r="S48" s="83"/>
      <c r="T48" s="60">
        <v>2009</v>
      </c>
      <c r="U48" s="91">
        <v>336</v>
      </c>
      <c r="V48" s="67">
        <v>315</v>
      </c>
      <c r="W48" s="67">
        <v>291</v>
      </c>
      <c r="X48" s="68">
        <f t="shared" si="71"/>
        <v>1.0666666666666667</v>
      </c>
      <c r="Y48" s="69">
        <f t="shared" si="71"/>
        <v>1.0824742268041236</v>
      </c>
      <c r="Z48" s="66">
        <f t="shared" si="70"/>
        <v>1.1546391752577319</v>
      </c>
      <c r="AA48" s="65"/>
      <c r="AB48" s="83"/>
      <c r="AC48" s="60">
        <v>2009</v>
      </c>
      <c r="AD48" s="91">
        <v>22193</v>
      </c>
      <c r="AE48" s="67">
        <v>20400</v>
      </c>
      <c r="AF48" s="67">
        <v>10989</v>
      </c>
      <c r="AG48" s="68">
        <f t="shared" si="58"/>
        <v>1.0878921568627451</v>
      </c>
      <c r="AH48" s="69">
        <f t="shared" si="58"/>
        <v>1.8564018564018565</v>
      </c>
      <c r="AI48" s="66">
        <f t="shared" si="59"/>
        <v>2.0195650195650194</v>
      </c>
      <c r="AJ48" s="65"/>
      <c r="AK48" s="83"/>
      <c r="AL48" s="60">
        <v>2009</v>
      </c>
      <c r="AM48" s="91">
        <v>138299</v>
      </c>
      <c r="AN48" s="67">
        <v>133187</v>
      </c>
      <c r="AO48" s="67">
        <v>121132</v>
      </c>
      <c r="AP48" s="68">
        <f t="shared" si="60"/>
        <v>1.0383821243815088</v>
      </c>
      <c r="AQ48" s="69">
        <f t="shared" si="60"/>
        <v>1.0995195324109237</v>
      </c>
      <c r="AR48" s="66">
        <f t="shared" si="61"/>
        <v>1.1417214278638179</v>
      </c>
      <c r="AS48" s="65"/>
      <c r="AT48" s="83"/>
      <c r="AU48" s="60">
        <v>2009</v>
      </c>
      <c r="AV48" s="91">
        <v>5121.59</v>
      </c>
      <c r="AW48" s="67">
        <v>14400</v>
      </c>
      <c r="AX48" s="67">
        <v>7183</v>
      </c>
      <c r="AY48" s="68">
        <f t="shared" si="62"/>
        <v>0.35566597222222224</v>
      </c>
      <c r="AZ48" s="69">
        <f t="shared" si="62"/>
        <v>2.0047333983015454</v>
      </c>
      <c r="BA48" s="66">
        <f t="shared" si="63"/>
        <v>0.71301545315327863</v>
      </c>
      <c r="BB48" s="65"/>
      <c r="BC48" s="83"/>
      <c r="BD48" s="60">
        <v>2009</v>
      </c>
      <c r="BE48" s="91">
        <v>91519</v>
      </c>
      <c r="BF48" s="67">
        <v>88800</v>
      </c>
      <c r="BG48" s="67">
        <v>76738</v>
      </c>
      <c r="BH48" s="68">
        <f t="shared" si="64"/>
        <v>1.0306193693693693</v>
      </c>
      <c r="BI48" s="69">
        <f t="shared" si="64"/>
        <v>1.1571841851494695</v>
      </c>
      <c r="BJ48" s="66">
        <f t="shared" si="65"/>
        <v>1.192616435142954</v>
      </c>
      <c r="BK48" s="65"/>
      <c r="BL48" s="83"/>
      <c r="BM48" s="60">
        <v>2009</v>
      </c>
      <c r="BN48" s="91">
        <v>5743</v>
      </c>
      <c r="BO48" s="67">
        <v>6952</v>
      </c>
      <c r="BP48" s="67">
        <v>1430</v>
      </c>
      <c r="BQ48" s="68">
        <f t="shared" si="69"/>
        <v>0.82609321058688145</v>
      </c>
      <c r="BR48" s="69">
        <f t="shared" si="69"/>
        <v>4.8615384615384611</v>
      </c>
      <c r="BS48" s="66">
        <f t="shared" si="66"/>
        <v>4.0160839160839163</v>
      </c>
      <c r="BT48" s="65"/>
      <c r="BU48" s="83"/>
      <c r="BV48" s="60">
        <v>2009</v>
      </c>
      <c r="BW48" s="91">
        <v>32254</v>
      </c>
      <c r="BX48" s="67">
        <v>48072</v>
      </c>
      <c r="BY48" s="67">
        <v>41800</v>
      </c>
      <c r="BZ48" s="68">
        <f t="shared" si="67"/>
        <v>0.67095190547512062</v>
      </c>
      <c r="CA48" s="69">
        <f t="shared" si="67"/>
        <v>1.1500478468899522</v>
      </c>
      <c r="CB48" s="66">
        <f t="shared" si="68"/>
        <v>0.77162679425837322</v>
      </c>
    </row>
    <row r="49" spans="1:80" x14ac:dyDescent="0.2">
      <c r="A49" s="83"/>
      <c r="B49" s="60">
        <v>2010</v>
      </c>
      <c r="C49" s="91">
        <v>75748</v>
      </c>
      <c r="D49" s="67">
        <v>61586</v>
      </c>
      <c r="E49" s="67">
        <v>92534</v>
      </c>
      <c r="F49" s="68">
        <f t="shared" si="55"/>
        <v>1.2299548598707499</v>
      </c>
      <c r="G49" s="69">
        <f t="shared" si="55"/>
        <v>0.66554996001469735</v>
      </c>
      <c r="H49" s="71">
        <f t="shared" si="56"/>
        <v>0.81859640780686016</v>
      </c>
      <c r="I49" s="65"/>
      <c r="J49" s="83"/>
      <c r="K49" s="60">
        <v>2010</v>
      </c>
      <c r="L49" s="91">
        <v>2972</v>
      </c>
      <c r="M49" s="67" t="s">
        <v>120</v>
      </c>
      <c r="N49" s="67">
        <v>5676</v>
      </c>
      <c r="O49" s="68" t="s">
        <v>121</v>
      </c>
      <c r="P49" s="69" t="s">
        <v>120</v>
      </c>
      <c r="Q49" s="71">
        <f t="shared" si="57"/>
        <v>0.52360817477096544</v>
      </c>
      <c r="R49" s="65"/>
      <c r="S49" s="83"/>
      <c r="T49" s="60">
        <v>2010</v>
      </c>
      <c r="U49" s="91">
        <v>374</v>
      </c>
      <c r="V49" s="67">
        <v>390</v>
      </c>
      <c r="W49" s="67">
        <v>390</v>
      </c>
      <c r="X49" s="68">
        <f t="shared" si="71"/>
        <v>0.95897435897435901</v>
      </c>
      <c r="Y49" s="69">
        <f t="shared" si="71"/>
        <v>1</v>
      </c>
      <c r="Z49" s="71">
        <f t="shared" si="70"/>
        <v>0.95897435897435901</v>
      </c>
      <c r="AA49" s="65"/>
      <c r="AB49" s="83"/>
      <c r="AC49" s="60">
        <v>2010</v>
      </c>
      <c r="AD49" s="91">
        <v>9894</v>
      </c>
      <c r="AE49" s="67">
        <v>11853</v>
      </c>
      <c r="AF49" s="67">
        <v>7926</v>
      </c>
      <c r="AG49" s="68">
        <f t="shared" si="58"/>
        <v>0.83472538597823331</v>
      </c>
      <c r="AH49" s="69">
        <f t="shared" si="58"/>
        <v>1.4954579863739592</v>
      </c>
      <c r="AI49" s="71">
        <f t="shared" si="59"/>
        <v>1.2482967448902347</v>
      </c>
      <c r="AJ49" s="65"/>
      <c r="AK49" s="83"/>
      <c r="AL49" s="60">
        <v>2010</v>
      </c>
      <c r="AM49" s="91">
        <v>138238</v>
      </c>
      <c r="AN49" s="67">
        <v>140074</v>
      </c>
      <c r="AO49" s="67">
        <v>181842</v>
      </c>
      <c r="AP49" s="68">
        <f t="shared" si="60"/>
        <v>0.98689264246041375</v>
      </c>
      <c r="AQ49" s="69">
        <f t="shared" si="60"/>
        <v>0.77030608990222282</v>
      </c>
      <c r="AR49" s="71">
        <f t="shared" si="61"/>
        <v>0.76020941256695374</v>
      </c>
      <c r="AS49" s="65"/>
      <c r="AT49" s="83"/>
      <c r="AU49" s="60">
        <v>2010</v>
      </c>
      <c r="AV49" s="91">
        <v>14459</v>
      </c>
      <c r="AW49" s="67">
        <v>19409</v>
      </c>
      <c r="AX49" s="67">
        <v>12410</v>
      </c>
      <c r="AY49" s="68">
        <f t="shared" si="62"/>
        <v>0.74496367664485552</v>
      </c>
      <c r="AZ49" s="69">
        <f t="shared" si="62"/>
        <v>1.5639806607574536</v>
      </c>
      <c r="BA49" s="71">
        <f t="shared" si="63"/>
        <v>1.1651087832393232</v>
      </c>
      <c r="BB49" s="65"/>
      <c r="BC49" s="83"/>
      <c r="BD49" s="60">
        <v>2010</v>
      </c>
      <c r="BE49" s="91">
        <v>95581</v>
      </c>
      <c r="BF49" s="67">
        <v>90600</v>
      </c>
      <c r="BG49" s="67">
        <v>103055</v>
      </c>
      <c r="BH49" s="68">
        <f t="shared" si="64"/>
        <v>1.0549779249448124</v>
      </c>
      <c r="BI49" s="69">
        <f t="shared" si="64"/>
        <v>0.8791422056183591</v>
      </c>
      <c r="BJ49" s="71">
        <f t="shared" si="65"/>
        <v>0.92747561981466209</v>
      </c>
      <c r="BK49" s="65"/>
      <c r="BL49" s="83"/>
      <c r="BM49" s="60">
        <v>2010</v>
      </c>
      <c r="BN49" s="91">
        <v>2609</v>
      </c>
      <c r="BO49" s="67">
        <v>2610</v>
      </c>
      <c r="BP49" s="67">
        <v>9583</v>
      </c>
      <c r="BQ49" s="68">
        <f t="shared" si="69"/>
        <v>0.99961685823754787</v>
      </c>
      <c r="BR49" s="69">
        <f t="shared" si="69"/>
        <v>0.2723572993843264</v>
      </c>
      <c r="BS49" s="71">
        <f t="shared" si="66"/>
        <v>0.27225294792862359</v>
      </c>
      <c r="BT49" s="65"/>
      <c r="BU49" s="83"/>
      <c r="BV49" s="60">
        <v>2010</v>
      </c>
      <c r="BW49" s="91">
        <v>51234</v>
      </c>
      <c r="BX49" s="67">
        <v>59806</v>
      </c>
      <c r="BY49" s="67">
        <v>64799</v>
      </c>
      <c r="BZ49" s="68">
        <f t="shared" si="67"/>
        <v>0.85666989934120319</v>
      </c>
      <c r="CA49" s="69">
        <f t="shared" si="67"/>
        <v>0.92294634176453338</v>
      </c>
      <c r="CB49" s="71">
        <f t="shared" si="68"/>
        <v>0.79066034969675458</v>
      </c>
    </row>
    <row r="50" spans="1:80" x14ac:dyDescent="0.2">
      <c r="A50" s="83"/>
      <c r="B50" s="60">
        <v>2011</v>
      </c>
      <c r="C50" s="91">
        <v>98929</v>
      </c>
      <c r="D50" s="67">
        <v>74708</v>
      </c>
      <c r="E50" s="67">
        <v>161914</v>
      </c>
      <c r="F50" s="68">
        <f t="shared" si="55"/>
        <v>1.3242089200621086</v>
      </c>
      <c r="G50" s="69">
        <f t="shared" si="55"/>
        <v>0.46140543745445112</v>
      </c>
      <c r="H50" s="66">
        <f t="shared" si="56"/>
        <v>0.61099719604234348</v>
      </c>
      <c r="I50" s="65"/>
      <c r="J50" s="83"/>
      <c r="K50" s="60">
        <v>2011</v>
      </c>
      <c r="L50" s="91">
        <v>10778</v>
      </c>
      <c r="M50" s="67" t="s">
        <v>120</v>
      </c>
      <c r="N50" s="67">
        <v>7873</v>
      </c>
      <c r="O50" s="68" t="s">
        <v>120</v>
      </c>
      <c r="P50" s="69" t="s">
        <v>120</v>
      </c>
      <c r="Q50" s="66">
        <f t="shared" si="57"/>
        <v>1.3689825987552395</v>
      </c>
      <c r="R50" s="65"/>
      <c r="S50" s="83"/>
      <c r="T50" s="60">
        <v>2011</v>
      </c>
      <c r="U50" s="91">
        <v>340</v>
      </c>
      <c r="V50" s="67">
        <v>309</v>
      </c>
      <c r="W50" s="67">
        <v>309</v>
      </c>
      <c r="X50" s="68">
        <f t="shared" si="71"/>
        <v>1.1003236245954693</v>
      </c>
      <c r="Y50" s="69">
        <f t="shared" si="71"/>
        <v>1</v>
      </c>
      <c r="Z50" s="66">
        <f t="shared" si="70"/>
        <v>1.1003236245954693</v>
      </c>
      <c r="AA50" s="65"/>
      <c r="AB50" s="83"/>
      <c r="AC50" s="60">
        <v>2011</v>
      </c>
      <c r="AD50" s="91">
        <v>12556</v>
      </c>
      <c r="AE50" s="67">
        <v>13044</v>
      </c>
      <c r="AF50" s="67">
        <v>8382</v>
      </c>
      <c r="AG50" s="68">
        <f t="shared" si="58"/>
        <v>0.96258816314014106</v>
      </c>
      <c r="AH50" s="69">
        <f t="shared" si="58"/>
        <v>1.5561918396564065</v>
      </c>
      <c r="AI50" s="66">
        <f t="shared" si="59"/>
        <v>1.4979718444285373</v>
      </c>
      <c r="AJ50" s="65"/>
      <c r="AK50" s="83"/>
      <c r="AL50" s="60">
        <v>2011</v>
      </c>
      <c r="AM50" s="91">
        <v>172415</v>
      </c>
      <c r="AN50" s="67">
        <v>168642</v>
      </c>
      <c r="AO50" s="67">
        <v>142763</v>
      </c>
      <c r="AP50" s="68">
        <f t="shared" si="60"/>
        <v>1.0223728371342844</v>
      </c>
      <c r="AQ50" s="69">
        <f t="shared" si="60"/>
        <v>1.1812724585501846</v>
      </c>
      <c r="AR50" s="66">
        <f t="shared" si="61"/>
        <v>1.2077008748765437</v>
      </c>
      <c r="AS50" s="65"/>
      <c r="AT50" s="83"/>
      <c r="AU50" s="60">
        <v>2011</v>
      </c>
      <c r="AV50" s="91">
        <v>8426.9599999999991</v>
      </c>
      <c r="AW50" s="67">
        <v>10602</v>
      </c>
      <c r="AX50" s="67">
        <v>6264</v>
      </c>
      <c r="AY50" s="68">
        <f t="shared" si="62"/>
        <v>0.79484625542350495</v>
      </c>
      <c r="AZ50" s="69">
        <f t="shared" si="62"/>
        <v>1.6925287356321839</v>
      </c>
      <c r="BA50" s="66">
        <f t="shared" si="63"/>
        <v>1.3453001277139207</v>
      </c>
      <c r="BB50" s="65"/>
      <c r="BC50" s="83"/>
      <c r="BD50" s="60">
        <v>2011</v>
      </c>
      <c r="BE50" s="91">
        <v>139873</v>
      </c>
      <c r="BF50" s="67">
        <v>133430</v>
      </c>
      <c r="BG50" s="67">
        <v>108961</v>
      </c>
      <c r="BH50" s="68">
        <f t="shared" si="64"/>
        <v>1.0482874915686127</v>
      </c>
      <c r="BI50" s="69">
        <f t="shared" si="64"/>
        <v>1.2245665880452639</v>
      </c>
      <c r="BJ50" s="66">
        <f t="shared" si="65"/>
        <v>1.2836978368407044</v>
      </c>
      <c r="BK50" s="65"/>
      <c r="BL50" s="83"/>
      <c r="BM50" s="60">
        <v>2011</v>
      </c>
      <c r="BN50" s="91">
        <v>9199</v>
      </c>
      <c r="BO50" s="67">
        <v>8006</v>
      </c>
      <c r="BP50" s="67">
        <v>9215</v>
      </c>
      <c r="BQ50" s="68">
        <f t="shared" si="69"/>
        <v>1.1490132400699475</v>
      </c>
      <c r="BR50" s="69">
        <f t="shared" si="69"/>
        <v>0.86880086814975588</v>
      </c>
      <c r="BS50" s="66">
        <f t="shared" si="66"/>
        <v>0.99826370048833424</v>
      </c>
      <c r="BT50" s="65"/>
      <c r="BU50" s="83"/>
      <c r="BV50" s="60">
        <v>2011</v>
      </c>
      <c r="BW50" s="91">
        <v>73043</v>
      </c>
      <c r="BX50" s="67">
        <v>78199</v>
      </c>
      <c r="BY50" s="67">
        <v>87646</v>
      </c>
      <c r="BZ50" s="68">
        <f t="shared" si="67"/>
        <v>0.93406565301346567</v>
      </c>
      <c r="CA50" s="69">
        <f t="shared" si="67"/>
        <v>0.89221413413047945</v>
      </c>
      <c r="CB50" s="66">
        <f t="shared" si="68"/>
        <v>0.83338657782443004</v>
      </c>
    </row>
    <row r="51" spans="1:80" x14ac:dyDescent="0.2">
      <c r="A51" s="83"/>
      <c r="B51" s="60">
        <v>2012</v>
      </c>
      <c r="C51" s="91">
        <v>70838</v>
      </c>
      <c r="D51" s="67">
        <v>54765</v>
      </c>
      <c r="E51" s="67">
        <v>84432</v>
      </c>
      <c r="F51" s="68">
        <f t="shared" si="55"/>
        <v>1.2934903679357255</v>
      </c>
      <c r="G51" s="69">
        <f t="shared" si="55"/>
        <v>0.64862848209209778</v>
      </c>
      <c r="H51" s="66">
        <f t="shared" si="56"/>
        <v>0.83899469395489856</v>
      </c>
      <c r="I51" s="65"/>
      <c r="J51" s="83"/>
      <c r="K51" s="60">
        <v>2012</v>
      </c>
      <c r="L51" s="91">
        <v>11433</v>
      </c>
      <c r="M51" s="67" t="s">
        <v>120</v>
      </c>
      <c r="N51" s="67">
        <v>6070</v>
      </c>
      <c r="O51" s="68" t="s">
        <v>120</v>
      </c>
      <c r="P51" s="69" t="s">
        <v>120</v>
      </c>
      <c r="Q51" s="66">
        <f t="shared" si="57"/>
        <v>1.8835255354200988</v>
      </c>
      <c r="R51" s="65"/>
      <c r="S51" s="83"/>
      <c r="T51" s="60">
        <v>2012</v>
      </c>
      <c r="U51" s="91">
        <v>271</v>
      </c>
      <c r="V51" s="67">
        <v>243</v>
      </c>
      <c r="W51" s="67">
        <v>1236</v>
      </c>
      <c r="X51" s="68">
        <f t="shared" si="71"/>
        <v>1.1152263374485596</v>
      </c>
      <c r="Y51" s="69">
        <f t="shared" si="71"/>
        <v>0.19660194174757281</v>
      </c>
      <c r="Z51" s="66">
        <f t="shared" si="70"/>
        <v>0.21925566343042072</v>
      </c>
      <c r="AA51" s="65"/>
      <c r="AB51" s="83"/>
      <c r="AC51" s="60">
        <v>2012</v>
      </c>
      <c r="AD51" s="91">
        <v>10020</v>
      </c>
      <c r="AE51" s="67">
        <v>8337</v>
      </c>
      <c r="AF51" s="67">
        <v>8337</v>
      </c>
      <c r="AG51" s="68">
        <f t="shared" si="58"/>
        <v>1.2018711766822598</v>
      </c>
      <c r="AH51" s="69">
        <f t="shared" si="58"/>
        <v>1</v>
      </c>
      <c r="AI51" s="66">
        <f t="shared" si="59"/>
        <v>1.2018711766822598</v>
      </c>
      <c r="AJ51" s="65"/>
      <c r="AK51" s="83"/>
      <c r="AL51" s="60">
        <v>2012</v>
      </c>
      <c r="AM51" s="91">
        <v>153462</v>
      </c>
      <c r="AN51" s="67">
        <v>153989</v>
      </c>
      <c r="AO51" s="67">
        <v>195888</v>
      </c>
      <c r="AP51" s="68">
        <f t="shared" si="60"/>
        <v>0.99657767762632399</v>
      </c>
      <c r="AQ51" s="69">
        <f t="shared" si="60"/>
        <v>0.78610736747529197</v>
      </c>
      <c r="AR51" s="66">
        <f t="shared" si="61"/>
        <v>0.78341705464346978</v>
      </c>
      <c r="AS51" s="65"/>
      <c r="AT51" s="83"/>
      <c r="AU51" s="60">
        <v>2012</v>
      </c>
      <c r="AV51" s="91">
        <v>7733.35</v>
      </c>
      <c r="AW51" s="67">
        <v>8724</v>
      </c>
      <c r="AX51" s="67">
        <v>11627</v>
      </c>
      <c r="AY51" s="68">
        <f t="shared" si="62"/>
        <v>0.8864454378725356</v>
      </c>
      <c r="AZ51" s="69">
        <f t="shared" si="62"/>
        <v>0.75032252515696229</v>
      </c>
      <c r="BA51" s="66">
        <f t="shared" si="63"/>
        <v>0.66511997935838996</v>
      </c>
      <c r="BB51" s="65"/>
      <c r="BC51" s="83"/>
      <c r="BD51" s="60">
        <v>2012</v>
      </c>
      <c r="BE51" s="91">
        <v>132629</v>
      </c>
      <c r="BF51" s="67">
        <v>126999</v>
      </c>
      <c r="BG51" s="67">
        <v>84798</v>
      </c>
      <c r="BH51" s="68">
        <f t="shared" si="64"/>
        <v>1.0443310577248639</v>
      </c>
      <c r="BI51" s="69">
        <f t="shared" si="64"/>
        <v>1.4976650392697941</v>
      </c>
      <c r="BJ51" s="66">
        <f t="shared" si="65"/>
        <v>1.564058114578174</v>
      </c>
      <c r="BK51" s="65"/>
      <c r="BL51" s="83"/>
      <c r="BM51" s="60">
        <v>2012</v>
      </c>
      <c r="BN51" s="91">
        <v>10401</v>
      </c>
      <c r="BO51" s="67">
        <v>8683</v>
      </c>
      <c r="BP51" s="67">
        <v>11115</v>
      </c>
      <c r="BQ51" s="68">
        <f t="shared" si="69"/>
        <v>1.1978578832200852</v>
      </c>
      <c r="BR51" s="69">
        <f t="shared" si="69"/>
        <v>0.7811965811965812</v>
      </c>
      <c r="BS51" s="66">
        <f t="shared" si="66"/>
        <v>0.93576248313090415</v>
      </c>
      <c r="BT51" s="65"/>
      <c r="BU51" s="83"/>
      <c r="BV51" s="60">
        <v>2012</v>
      </c>
      <c r="BW51" s="91">
        <v>82789</v>
      </c>
      <c r="BX51" s="67">
        <v>80749</v>
      </c>
      <c r="BY51" s="67">
        <v>87540</v>
      </c>
      <c r="BZ51" s="68">
        <f t="shared" si="67"/>
        <v>1.0252634707550559</v>
      </c>
      <c r="CA51" s="69">
        <f t="shared" si="67"/>
        <v>0.92242403472698198</v>
      </c>
      <c r="CB51" s="66">
        <f t="shared" si="68"/>
        <v>0.94572766735206759</v>
      </c>
    </row>
    <row r="52" spans="1:80" x14ac:dyDescent="0.2">
      <c r="A52" s="83"/>
      <c r="B52" s="60">
        <v>2013</v>
      </c>
      <c r="C52" s="91">
        <v>32180</v>
      </c>
      <c r="D52" s="67" t="s">
        <v>120</v>
      </c>
      <c r="E52" s="67">
        <v>173632</v>
      </c>
      <c r="F52" s="68" t="s">
        <v>120</v>
      </c>
      <c r="G52" s="69" t="s">
        <v>120</v>
      </c>
      <c r="H52" s="66">
        <f>C52/E52</f>
        <v>0.18533450055289347</v>
      </c>
      <c r="I52" s="116">
        <f>E52-C52</f>
        <v>141452</v>
      </c>
      <c r="J52" s="83"/>
      <c r="K52" s="60">
        <v>2013</v>
      </c>
      <c r="L52" s="91">
        <v>8267</v>
      </c>
      <c r="M52" s="67" t="s">
        <v>120</v>
      </c>
      <c r="N52" s="67">
        <v>5668</v>
      </c>
      <c r="O52" s="68" t="s">
        <v>120</v>
      </c>
      <c r="P52" s="69" t="s">
        <v>120</v>
      </c>
      <c r="Q52" s="66">
        <f t="shared" si="57"/>
        <v>1.4585391672547636</v>
      </c>
      <c r="R52" s="65"/>
      <c r="S52" s="83"/>
      <c r="T52" s="60">
        <v>2013</v>
      </c>
      <c r="U52" s="91">
        <v>1331</v>
      </c>
      <c r="V52" s="67" t="s">
        <v>120</v>
      </c>
      <c r="W52" s="67" t="s">
        <v>120</v>
      </c>
      <c r="X52" s="68" t="s">
        <v>120</v>
      </c>
      <c r="Y52" s="69" t="s">
        <v>120</v>
      </c>
      <c r="Z52" s="66" t="s">
        <v>120</v>
      </c>
      <c r="AA52" s="65"/>
      <c r="AB52" s="83"/>
      <c r="AC52" s="60">
        <v>2013</v>
      </c>
      <c r="AD52" s="91">
        <v>7287</v>
      </c>
      <c r="AE52" s="67">
        <v>13018</v>
      </c>
      <c r="AF52" s="67">
        <v>13312</v>
      </c>
      <c r="AG52" s="68">
        <f>AD52/AE52</f>
        <v>0.55976340451682283</v>
      </c>
      <c r="AH52" s="69">
        <f t="shared" ref="AH52" si="72">AE52/AF52</f>
        <v>0.97791466346153844</v>
      </c>
      <c r="AI52" s="66">
        <f t="shared" ref="AI52" si="73">AD52/AF52</f>
        <v>0.54740084134615385</v>
      </c>
      <c r="AJ52" s="65"/>
      <c r="AK52" s="83"/>
      <c r="AL52" s="60">
        <v>2013</v>
      </c>
      <c r="AM52" s="91">
        <v>189645</v>
      </c>
      <c r="AN52" s="67">
        <v>184783</v>
      </c>
      <c r="AO52" s="67">
        <v>171004</v>
      </c>
      <c r="AP52" s="68">
        <f>AM52/AN52</f>
        <v>1.0263119442805886</v>
      </c>
      <c r="AQ52" s="69">
        <f t="shared" ref="AQ52" si="74">AN52/AO52</f>
        <v>1.0805770625248532</v>
      </c>
      <c r="AR52" s="66">
        <f t="shared" ref="AR52" si="75">AM52/AO52</f>
        <v>1.1090091459848892</v>
      </c>
      <c r="AS52" s="65"/>
      <c r="AT52" s="83"/>
      <c r="AU52" s="60">
        <v>2013</v>
      </c>
      <c r="AV52" s="91">
        <v>9348</v>
      </c>
      <c r="AW52" s="67">
        <v>7727</v>
      </c>
      <c r="AX52" s="67">
        <v>12147</v>
      </c>
      <c r="AY52" s="68">
        <f>AV52/AW52</f>
        <v>1.2097838747249903</v>
      </c>
      <c r="AZ52" s="69">
        <f t="shared" ref="AZ52" si="76">AW52/AX52</f>
        <v>0.63612414587964106</v>
      </c>
      <c r="BA52" s="66">
        <f t="shared" ref="BA52" si="77">AV52/AX52</f>
        <v>0.7695727340083971</v>
      </c>
      <c r="BB52" s="65"/>
      <c r="BC52" s="83"/>
      <c r="BD52" s="60">
        <v>2013</v>
      </c>
      <c r="BE52" s="91">
        <v>86456</v>
      </c>
      <c r="BF52" s="67">
        <v>94600</v>
      </c>
      <c r="BG52" s="67">
        <f>SUM(BG50:BG51)</f>
        <v>193759</v>
      </c>
      <c r="BH52" s="68">
        <f>BE52/BF52</f>
        <v>0.91391120507399581</v>
      </c>
      <c r="BI52" s="69">
        <f t="shared" ref="BI52" si="78">BF52/BG52</f>
        <v>0.48823538519501031</v>
      </c>
      <c r="BJ52" s="66">
        <f t="shared" ref="BJ52" si="79">BE52/BG52</f>
        <v>0.44620378924333837</v>
      </c>
      <c r="BK52" s="65"/>
      <c r="BL52" s="83"/>
      <c r="BM52" s="60">
        <v>2013</v>
      </c>
      <c r="BN52" s="91">
        <v>15154</v>
      </c>
      <c r="BO52" s="67">
        <v>14900</v>
      </c>
      <c r="BP52" s="67">
        <v>21124</v>
      </c>
      <c r="BQ52" s="68">
        <f>BN52/BO52</f>
        <v>1.0170469798657717</v>
      </c>
      <c r="BR52" s="69">
        <f t="shared" ref="BR52" si="80">BO52/BP52</f>
        <v>0.70535883355425111</v>
      </c>
      <c r="BS52" s="66">
        <f t="shared" ref="BS52" si="81">BN52/BP52</f>
        <v>0.71738307138799473</v>
      </c>
      <c r="BT52" s="65"/>
      <c r="BU52" s="83"/>
      <c r="BV52" s="60">
        <v>2013</v>
      </c>
      <c r="BW52" s="91">
        <v>70385</v>
      </c>
      <c r="BX52" s="67">
        <v>80095</v>
      </c>
      <c r="BY52" s="67">
        <v>95594</v>
      </c>
      <c r="BZ52" s="68">
        <f>BW52/BX52</f>
        <v>0.87876896185779385</v>
      </c>
      <c r="CA52" s="69">
        <f t="shared" ref="CA52" si="82">BX52/BY52</f>
        <v>0.83786639328828172</v>
      </c>
      <c r="CB52" s="66">
        <f t="shared" ref="CB52" si="83">BW52/BY52</f>
        <v>0.73629098060547737</v>
      </c>
    </row>
    <row r="53" spans="1:80" ht="12.75" thickBot="1" x14ac:dyDescent="0.25">
      <c r="A53" s="84"/>
      <c r="B53" s="72">
        <v>2014</v>
      </c>
      <c r="C53" s="92">
        <v>205989</v>
      </c>
      <c r="D53" s="74">
        <v>216727</v>
      </c>
      <c r="E53" s="74"/>
      <c r="F53" s="99">
        <f t="shared" si="55"/>
        <v>0.95045379671199248</v>
      </c>
      <c r="G53" s="74"/>
      <c r="H53" s="75"/>
      <c r="I53" s="65">
        <f>I52/C52</f>
        <v>4.3956494717215664</v>
      </c>
      <c r="J53" s="84"/>
      <c r="K53" s="72">
        <v>2014</v>
      </c>
      <c r="L53" s="92">
        <v>11910</v>
      </c>
      <c r="M53" s="74" t="s">
        <v>120</v>
      </c>
      <c r="N53" s="74"/>
      <c r="O53" s="92" t="s">
        <v>120</v>
      </c>
      <c r="P53" s="74"/>
      <c r="Q53" s="75"/>
      <c r="R53" s="65"/>
      <c r="S53" s="84"/>
      <c r="T53" s="72">
        <v>2014</v>
      </c>
      <c r="U53" s="92">
        <v>1361</v>
      </c>
      <c r="V53" s="74">
        <v>1273</v>
      </c>
      <c r="W53" s="74"/>
      <c r="X53" s="99">
        <f t="shared" si="71"/>
        <v>1.0691280439905735</v>
      </c>
      <c r="Y53" s="74"/>
      <c r="Z53" s="75"/>
      <c r="AA53" s="65"/>
      <c r="AB53" s="84"/>
      <c r="AC53" s="72">
        <v>2014</v>
      </c>
      <c r="AD53" s="92">
        <v>15221</v>
      </c>
      <c r="AE53" s="74">
        <v>17874</v>
      </c>
      <c r="AF53" s="74"/>
      <c r="AG53" s="99">
        <f>AD53/AE53</f>
        <v>0.8515721159225691</v>
      </c>
      <c r="AH53" s="74"/>
      <c r="AI53" s="75"/>
      <c r="AJ53" s="65"/>
      <c r="AK53" s="84"/>
      <c r="AL53" s="72">
        <v>2014</v>
      </c>
      <c r="AM53" s="92">
        <v>191307</v>
      </c>
      <c r="AN53" s="74">
        <v>188039</v>
      </c>
      <c r="AO53" s="74"/>
      <c r="AP53" s="99">
        <f>AM53/AN53</f>
        <v>1.0173793734278527</v>
      </c>
      <c r="AQ53" s="74"/>
      <c r="AR53" s="75"/>
      <c r="AS53" s="65"/>
      <c r="AT53" s="84"/>
      <c r="AU53" s="72">
        <v>2014</v>
      </c>
      <c r="AV53" s="92">
        <v>9569</v>
      </c>
      <c r="AW53" s="74">
        <v>9400</v>
      </c>
      <c r="AX53" s="74"/>
      <c r="AY53" s="99">
        <f>AV53/AW53</f>
        <v>1.0179787234042552</v>
      </c>
      <c r="AZ53" s="74"/>
      <c r="BA53" s="75"/>
      <c r="BB53" s="65"/>
      <c r="BC53" s="84"/>
      <c r="BD53" s="72">
        <v>2014</v>
      </c>
      <c r="BE53" s="92">
        <f>SUM(BE51:BE52)</f>
        <v>219085</v>
      </c>
      <c r="BF53" s="74">
        <v>110000</v>
      </c>
      <c r="BG53" s="74"/>
      <c r="BH53" s="99">
        <f>BE53/BF53</f>
        <v>1.9916818181818181</v>
      </c>
      <c r="BI53" s="74"/>
      <c r="BJ53" s="75"/>
      <c r="BK53" s="65"/>
      <c r="BL53" s="84"/>
      <c r="BM53" s="72">
        <v>2014</v>
      </c>
      <c r="BN53" s="92">
        <v>31106</v>
      </c>
      <c r="BO53" s="74">
        <v>31642</v>
      </c>
      <c r="BP53" s="74"/>
      <c r="BQ53" s="99">
        <f>BN53/BO53</f>
        <v>0.98306048922318434</v>
      </c>
      <c r="BR53" s="74"/>
      <c r="BS53" s="75"/>
      <c r="BT53" s="65"/>
      <c r="BU53" s="84"/>
      <c r="BV53" s="72">
        <v>2014</v>
      </c>
      <c r="BW53" s="92">
        <v>81984</v>
      </c>
      <c r="BX53" s="74">
        <v>109029</v>
      </c>
      <c r="BY53" s="74"/>
      <c r="BZ53" s="99">
        <f>BW53/BX53</f>
        <v>0.75194672976914401</v>
      </c>
      <c r="CA53" s="74"/>
      <c r="CB53" s="75"/>
    </row>
    <row r="54" spans="1:80" ht="12.75" thickBot="1" x14ac:dyDescent="0.25">
      <c r="A54" s="72"/>
      <c r="B54" s="73" t="s">
        <v>10</v>
      </c>
      <c r="C54" s="88"/>
      <c r="D54" s="88"/>
      <c r="E54" s="89"/>
      <c r="F54" s="96">
        <f>AVERAGE(F38:F53)</f>
        <v>1.1829636785662423</v>
      </c>
      <c r="G54" s="97">
        <f>AVERAGE(G38:G52)</f>
        <v>0.69194340108910402</v>
      </c>
      <c r="H54" s="98">
        <f>AVERAGE(H38:H52)</f>
        <v>0.78297151505709506</v>
      </c>
      <c r="J54" s="72"/>
      <c r="K54" s="73" t="s">
        <v>10</v>
      </c>
      <c r="L54" s="88"/>
      <c r="M54" s="88"/>
      <c r="N54" s="89"/>
      <c r="O54" s="96" t="s">
        <v>120</v>
      </c>
      <c r="P54" s="97" t="s">
        <v>120</v>
      </c>
      <c r="Q54" s="98">
        <f>AVERAGE(Q38:Q52)</f>
        <v>1.2943268742884164</v>
      </c>
      <c r="S54" s="72"/>
      <c r="T54" s="73" t="s">
        <v>10</v>
      </c>
      <c r="U54" s="88"/>
      <c r="V54" s="88"/>
      <c r="W54" s="89"/>
      <c r="X54" s="96">
        <f>AVERAGE(X38:X53)</f>
        <v>1.0206408210003319</v>
      </c>
      <c r="Y54" s="97">
        <f>AVERAGE(Y38:Y51)</f>
        <v>1.0217370437579274</v>
      </c>
      <c r="Z54" s="98">
        <f>AVERAGE(Z38:Z51)</f>
        <v>1.4815030085792673</v>
      </c>
      <c r="AB54" s="72"/>
      <c r="AC54" s="73" t="s">
        <v>10</v>
      </c>
      <c r="AD54" s="88"/>
      <c r="AE54" s="88"/>
      <c r="AF54" s="89"/>
      <c r="AG54" s="96">
        <f>AVERAGE(AG38:AG53)</f>
        <v>0.95567649618122008</v>
      </c>
      <c r="AH54" s="97">
        <f>AVERAGE(AH38:AH52)</f>
        <v>1.0621757055177861</v>
      </c>
      <c r="AI54" s="98">
        <f>AVERAGE(AI38:AI52)</f>
        <v>1.0276401243214566</v>
      </c>
      <c r="AK54" s="72"/>
      <c r="AL54" s="73" t="s">
        <v>10</v>
      </c>
      <c r="AM54" s="88"/>
      <c r="AN54" s="88"/>
      <c r="AO54" s="89"/>
      <c r="AP54" s="96">
        <f>AVERAGE(AP38:AP53)</f>
        <v>0.97486792249898901</v>
      </c>
      <c r="AQ54" s="97">
        <f>AVERAGE(AQ38:AQ52)</f>
        <v>0.91023948934298404</v>
      </c>
      <c r="AR54" s="98">
        <f>AVERAGE(AR38:AR52)</f>
        <v>0.88718805228381348</v>
      </c>
      <c r="AT54" s="72"/>
      <c r="AU54" s="73" t="s">
        <v>10</v>
      </c>
      <c r="AV54" s="88"/>
      <c r="AW54" s="88"/>
      <c r="AX54" s="89"/>
      <c r="AY54" s="96">
        <f>AVERAGE(AY38:AY53)</f>
        <v>0.77839106301050565</v>
      </c>
      <c r="AZ54" s="97">
        <f>AVERAGE(AZ38:AZ52)</f>
        <v>1.1095815030218257</v>
      </c>
      <c r="BA54" s="98">
        <f>AVERAGE(BA38:BA52)</f>
        <v>0.79779705676533152</v>
      </c>
      <c r="BC54" s="72"/>
      <c r="BD54" s="73" t="s">
        <v>10</v>
      </c>
      <c r="BE54" s="88"/>
      <c r="BF54" s="88"/>
      <c r="BG54" s="89"/>
      <c r="BH54" s="96">
        <f>AVERAGE(BH38:BH53)</f>
        <v>0.97231716393571044</v>
      </c>
      <c r="BI54" s="97">
        <f>AVERAGE(BI38:BI52)</f>
        <v>0.95377480606801701</v>
      </c>
      <c r="BJ54" s="98">
        <f>AVERAGE(BJ38:BJ52)</f>
        <v>0.87473286116568594</v>
      </c>
      <c r="BL54" s="72"/>
      <c r="BM54" s="73" t="s">
        <v>10</v>
      </c>
      <c r="BN54" s="88"/>
      <c r="BO54" s="88"/>
      <c r="BP54" s="89"/>
      <c r="BQ54" s="96">
        <f>AVERAGE(BQ38:BQ53)</f>
        <v>1.1681315783397821</v>
      </c>
      <c r="BR54" s="97">
        <f>AVERAGE(BR38:BR52)</f>
        <v>1.2067123611579007</v>
      </c>
      <c r="BS54" s="98">
        <f>AVERAGE(BS38:BS52)</f>
        <v>1.2772007901816385</v>
      </c>
      <c r="BU54" s="72"/>
      <c r="BV54" s="73" t="s">
        <v>10</v>
      </c>
      <c r="BW54" s="88"/>
      <c r="BX54" s="88"/>
      <c r="BY54" s="89"/>
      <c r="BZ54" s="96">
        <f>AVERAGE(BZ38:BZ53)</f>
        <v>0.89883738747868835</v>
      </c>
      <c r="CA54" s="97">
        <f>AVERAGE(CA38:CA52)</f>
        <v>1.1028726382804557</v>
      </c>
      <c r="CB54" s="98">
        <f>AVERAGE(CB38:CB52)</f>
        <v>0.97373314192261873</v>
      </c>
    </row>
    <row r="56" spans="1:80" x14ac:dyDescent="0.2">
      <c r="A56" s="77" t="s">
        <v>86</v>
      </c>
      <c r="B56" s="78"/>
      <c r="BE56" s="47" t="s">
        <v>118</v>
      </c>
      <c r="BF56" s="47" t="s">
        <v>117</v>
      </c>
      <c r="BG56" s="48">
        <v>2013</v>
      </c>
    </row>
    <row r="57" spans="1:80" x14ac:dyDescent="0.2">
      <c r="A57" s="47" t="s">
        <v>84</v>
      </c>
      <c r="BD57" s="47" t="s">
        <v>116</v>
      </c>
      <c r="BE57" s="47">
        <v>17055</v>
      </c>
      <c r="BF57" s="47">
        <v>17347</v>
      </c>
      <c r="BG57" s="48">
        <v>13323</v>
      </c>
    </row>
    <row r="58" spans="1:80" x14ac:dyDescent="0.2">
      <c r="A58" s="47" t="s">
        <v>85</v>
      </c>
      <c r="B58" s="79">
        <f>AVERAGE(AG20,AP20,AY20,BH20,BQ20,BZ20,BZ37,BQ37,BH37,AY37,AP37,AG37,X37,F54,X54,AG54,AP54,AY54,BH54,BQ54,BZ54)</f>
        <v>1.0189290573264935</v>
      </c>
      <c r="C58" s="79">
        <f>1-B58</f>
        <v>-1.8929057326493526E-2</v>
      </c>
      <c r="BD58" s="47" t="s">
        <v>119</v>
      </c>
      <c r="BE58" s="47">
        <v>92945</v>
      </c>
      <c r="BF58" s="47">
        <v>81112</v>
      </c>
      <c r="BG58" s="48">
        <v>89890</v>
      </c>
    </row>
    <row r="59" spans="1:80" x14ac:dyDescent="0.2">
      <c r="BE59" s="47">
        <f>SUM(BE57:BE58)</f>
        <v>110000</v>
      </c>
      <c r="BF59" s="47">
        <f>SUM(BF57:BF58)</f>
        <v>98459</v>
      </c>
      <c r="BG59" s="47">
        <f>SUM(BG57:BG58)</f>
        <v>103213</v>
      </c>
    </row>
    <row r="60" spans="1:80" x14ac:dyDescent="0.2">
      <c r="A60" s="77" t="s">
        <v>87</v>
      </c>
      <c r="B60" s="78"/>
    </row>
    <row r="61" spans="1:80" x14ac:dyDescent="0.2">
      <c r="A61" s="47" t="s">
        <v>84</v>
      </c>
    </row>
    <row r="62" spans="1:80" x14ac:dyDescent="0.2">
      <c r="A62" s="47" t="s">
        <v>85</v>
      </c>
      <c r="B62" s="79">
        <f>AVERAGE(AH20,AQ20,AZ20,BI20,BR20,CA20,CA37,BR37,BI37,AZ37,AQ37,AH37,Y37,Y54,AH54,AQ54,AZ54,BI54,BR54,CA54)</f>
        <v>1.0767642531566404</v>
      </c>
      <c r="C62" s="79">
        <f>1-B62</f>
        <v>-7.6764253156640372E-2</v>
      </c>
    </row>
    <row r="64" spans="1:80" x14ac:dyDescent="0.2">
      <c r="A64" s="77" t="s">
        <v>88</v>
      </c>
      <c r="B64" s="78"/>
    </row>
    <row r="65" spans="1:3" x14ac:dyDescent="0.2">
      <c r="A65" s="47" t="s">
        <v>84</v>
      </c>
    </row>
    <row r="66" spans="1:3" x14ac:dyDescent="0.2">
      <c r="A66" s="47" t="s">
        <v>85</v>
      </c>
      <c r="B66" s="79">
        <f>AVERAGE(H20,Q20,Z20,AI20,AR20,BA20,BJ20,BS20,CB20,CB37,BS37,CB54,BS54,BJ54,BJ37,BA37,BA54,AR37,AR54,AI54,AI37,Z37,Z54,Q37,Q54,H37,H54)</f>
        <v>1.0940458684343553</v>
      </c>
      <c r="C66" s="79">
        <f>1-B66</f>
        <v>-9.4045868434355251E-2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70"/>
  <sheetViews>
    <sheetView zoomScaleNormal="100" workbookViewId="0"/>
  </sheetViews>
  <sheetFormatPr defaultRowHeight="15" x14ac:dyDescent="0.25"/>
  <cols>
    <col min="1" max="4" width="9.140625" style="103"/>
    <col min="5" max="8" width="10.85546875" style="104" customWidth="1"/>
    <col min="9" max="11" width="12.5703125" style="105" customWidth="1"/>
    <col min="12" max="14" width="10.85546875" style="104" customWidth="1"/>
    <col min="19" max="19" width="15.28515625" style="47" customWidth="1"/>
    <col min="20" max="22" width="8.85546875" style="47"/>
    <col min="23" max="23" width="10.5703125" style="48" customWidth="1"/>
    <col min="24" max="26" width="10.140625" style="49" customWidth="1"/>
    <col min="27" max="27" width="8.85546875" style="47"/>
    <col min="28" max="28" width="13" style="47" customWidth="1"/>
    <col min="29" max="29" width="10.7109375" style="48" customWidth="1"/>
    <col min="30" max="33" width="10.140625" style="49" customWidth="1"/>
    <col min="34" max="34" width="8.85546875" style="47"/>
    <col min="35" max="35" width="12.42578125" style="47" customWidth="1"/>
    <col min="36" max="38" width="8.85546875" style="47"/>
    <col min="39" max="39" width="10" style="48" customWidth="1"/>
    <col min="40" max="42" width="10.140625" style="49" customWidth="1"/>
    <col min="43" max="43" width="8.85546875" style="47"/>
    <col min="44" max="44" width="16.140625" style="47" customWidth="1"/>
    <col min="45" max="47" width="8.85546875" style="47"/>
    <col min="48" max="48" width="10.140625" style="48" customWidth="1"/>
    <col min="49" max="51" width="10.140625" style="49" customWidth="1"/>
  </cols>
  <sheetData>
    <row r="1" spans="2:35" ht="15.75" thickBot="1" x14ac:dyDescent="0.3">
      <c r="B1" s="103" t="s">
        <v>170</v>
      </c>
      <c r="D1" s="103" t="s">
        <v>171</v>
      </c>
    </row>
    <row r="2" spans="2:35" ht="30.75" thickBot="1" x14ac:dyDescent="0.3">
      <c r="B2" s="106" t="s">
        <v>123</v>
      </c>
      <c r="C2" s="106" t="s">
        <v>124</v>
      </c>
      <c r="D2" s="113" t="s">
        <v>1</v>
      </c>
      <c r="E2" s="112" t="s">
        <v>125</v>
      </c>
      <c r="F2" s="112" t="s">
        <v>118</v>
      </c>
      <c r="G2" s="112" t="s">
        <v>126</v>
      </c>
      <c r="H2" s="112" t="s">
        <v>127</v>
      </c>
      <c r="I2" s="114" t="s">
        <v>128</v>
      </c>
      <c r="J2" s="114" t="s">
        <v>129</v>
      </c>
      <c r="K2" s="114" t="s">
        <v>130</v>
      </c>
      <c r="L2" s="112" t="s">
        <v>131</v>
      </c>
      <c r="M2" s="107" t="s">
        <v>132</v>
      </c>
      <c r="N2" s="112" t="s">
        <v>133</v>
      </c>
      <c r="Q2" s="47"/>
      <c r="R2" s="47"/>
      <c r="S2" s="80" t="s">
        <v>0</v>
      </c>
      <c r="T2" s="85" t="s">
        <v>1</v>
      </c>
      <c r="U2" s="86" t="s">
        <v>2</v>
      </c>
      <c r="V2" s="86" t="s">
        <v>3</v>
      </c>
      <c r="W2" s="87" t="s">
        <v>4</v>
      </c>
      <c r="X2" s="93" t="s">
        <v>5</v>
      </c>
      <c r="Y2" s="94" t="s">
        <v>6</v>
      </c>
      <c r="Z2" s="95" t="s">
        <v>7</v>
      </c>
      <c r="AI2" s="65"/>
    </row>
    <row r="3" spans="2:35" x14ac:dyDescent="0.25">
      <c r="B3" s="108" t="s">
        <v>134</v>
      </c>
      <c r="C3" s="108" t="s">
        <v>135</v>
      </c>
      <c r="D3" s="108">
        <v>1999</v>
      </c>
      <c r="E3" s="109">
        <f>VLOOKUP(B3&amp;D3,R$3:W$470,4,FALSE)</f>
        <v>11866</v>
      </c>
      <c r="F3" s="109" t="str">
        <f>VLOOKUP(B3&amp;D3,R$3:W$470,5,FALSE)</f>
        <v>NA</v>
      </c>
      <c r="G3" s="109">
        <f>IF(F3="NA",E3,F3)</f>
        <v>11866</v>
      </c>
      <c r="H3" s="109">
        <f>VLOOKUP(B3&amp;D3,R$3:W$470,6,FALSE)</f>
        <v>12654</v>
      </c>
      <c r="I3" s="110" t="str">
        <f>IF(F3="NA","NA",E3/F3)</f>
        <v>NA</v>
      </c>
      <c r="J3" s="110" t="str">
        <f>IF(F3="NA","NA",IF(H3="NA","NA",F3/H3))</f>
        <v>NA</v>
      </c>
      <c r="K3" s="110">
        <f>IF(H3="NA","NA",E3/H3)</f>
        <v>0.93772720088509565</v>
      </c>
      <c r="L3" s="109">
        <f>VLOOKUP(B3,AD$5:AF$31,3,FALSE)</f>
        <v>2</v>
      </c>
      <c r="M3" s="109">
        <v>21</v>
      </c>
      <c r="N3" s="109" t="str">
        <f>IF(F3="NA","white","black")</f>
        <v>white</v>
      </c>
      <c r="Q3" s="47" t="s">
        <v>134</v>
      </c>
      <c r="R3" s="47" t="str">
        <f>Q3&amp;T3</f>
        <v>AKS1999</v>
      </c>
      <c r="S3" s="82" t="s">
        <v>89</v>
      </c>
      <c r="T3" s="81">
        <v>1999</v>
      </c>
      <c r="U3" s="90">
        <v>11866</v>
      </c>
      <c r="V3" s="61" t="s">
        <v>120</v>
      </c>
      <c r="W3" s="61">
        <v>12654</v>
      </c>
      <c r="X3" s="62" t="s">
        <v>120</v>
      </c>
      <c r="Y3" s="63" t="s">
        <v>120</v>
      </c>
      <c r="Z3" s="64">
        <f t="shared" ref="Z3:Z17" si="0">U3/W3</f>
        <v>0.93772720088509565</v>
      </c>
      <c r="AD3" s="115" t="s">
        <v>172</v>
      </c>
      <c r="AI3" s="65"/>
    </row>
    <row r="4" spans="2:35" x14ac:dyDescent="0.25">
      <c r="B4" s="108" t="s">
        <v>134</v>
      </c>
      <c r="C4" s="108" t="s">
        <v>135</v>
      </c>
      <c r="D4" s="108">
        <v>2000</v>
      </c>
      <c r="E4" s="109">
        <f t="shared" ref="E4:E67" si="1">VLOOKUP(B4&amp;D4,R$3:W$470,4,FALSE)</f>
        <v>18967</v>
      </c>
      <c r="F4" s="109" t="str">
        <f t="shared" ref="F4:F67" si="2">VLOOKUP(B4&amp;D4,R$3:W$470,5,FALSE)</f>
        <v>NA</v>
      </c>
      <c r="G4" s="109">
        <f t="shared" ref="G4:G67" si="3">IF(F4="NA",E4,F4)</f>
        <v>18967</v>
      </c>
      <c r="H4" s="109">
        <f t="shared" ref="H4:H67" si="4">VLOOKUP(B4&amp;D4,R$3:W$470,6,FALSE)</f>
        <v>15909</v>
      </c>
      <c r="I4" s="110" t="str">
        <f t="shared" ref="I4:I67" si="5">IF(F4="NA","NA",E4/F4)</f>
        <v>NA</v>
      </c>
      <c r="J4" s="110" t="str">
        <f t="shared" ref="J4:J67" si="6">IF(F4="NA","NA",IF(H4="NA","NA",F4/H4))</f>
        <v>NA</v>
      </c>
      <c r="K4" s="110">
        <f t="shared" ref="K4:K67" si="7">IF(H4="NA","NA",E4/H4)</f>
        <v>1.1922182412470927</v>
      </c>
      <c r="L4" s="109">
        <f t="shared" ref="L4:L67" si="8">VLOOKUP(B4,AD$5:AF$31,3,FALSE)</f>
        <v>2</v>
      </c>
      <c r="M4" s="109">
        <v>21</v>
      </c>
      <c r="N4" s="109" t="str">
        <f t="shared" ref="N4:N67" si="9">IF(F4="NA","white","black")</f>
        <v>white</v>
      </c>
      <c r="Q4" s="47" t="s">
        <v>134</v>
      </c>
      <c r="R4" s="47" t="str">
        <f t="shared" ref="R4:R67" si="10">Q4&amp;T4</f>
        <v>AKS2000</v>
      </c>
      <c r="S4" s="83" t="s">
        <v>9</v>
      </c>
      <c r="T4" s="60">
        <v>2000</v>
      </c>
      <c r="U4" s="91">
        <v>18967</v>
      </c>
      <c r="V4" s="67" t="s">
        <v>120</v>
      </c>
      <c r="W4" s="67">
        <v>15909</v>
      </c>
      <c r="X4" s="68" t="s">
        <v>120</v>
      </c>
      <c r="Y4" s="69" t="s">
        <v>120</v>
      </c>
      <c r="Z4" s="66">
        <f t="shared" si="0"/>
        <v>1.1922182412470927</v>
      </c>
      <c r="AA4" s="65"/>
      <c r="AD4" s="101" t="s">
        <v>123</v>
      </c>
      <c r="AE4" s="101" t="s">
        <v>124</v>
      </c>
      <c r="AF4" s="101" t="s">
        <v>131</v>
      </c>
      <c r="AI4" s="65"/>
    </row>
    <row r="5" spans="2:35" x14ac:dyDescent="0.25">
      <c r="B5" s="108" t="s">
        <v>134</v>
      </c>
      <c r="C5" s="108" t="s">
        <v>135</v>
      </c>
      <c r="D5" s="108">
        <v>2001</v>
      </c>
      <c r="E5" s="109">
        <f t="shared" si="1"/>
        <v>22130</v>
      </c>
      <c r="F5" s="109" t="str">
        <f t="shared" si="2"/>
        <v>NA</v>
      </c>
      <c r="G5" s="109">
        <f t="shared" si="3"/>
        <v>22130</v>
      </c>
      <c r="H5" s="109">
        <f t="shared" si="4"/>
        <v>21226</v>
      </c>
      <c r="I5" s="110" t="str">
        <f t="shared" si="5"/>
        <v>NA</v>
      </c>
      <c r="J5" s="110" t="str">
        <f t="shared" si="6"/>
        <v>NA</v>
      </c>
      <c r="K5" s="110">
        <f t="shared" si="7"/>
        <v>1.0425892773014227</v>
      </c>
      <c r="L5" s="109">
        <f t="shared" si="8"/>
        <v>2</v>
      </c>
      <c r="M5" s="109">
        <v>21</v>
      </c>
      <c r="N5" s="109" t="str">
        <f t="shared" si="9"/>
        <v>white</v>
      </c>
      <c r="Q5" s="47" t="s">
        <v>134</v>
      </c>
      <c r="R5" s="47" t="str">
        <f t="shared" si="10"/>
        <v>AKS2001</v>
      </c>
      <c r="S5" s="83"/>
      <c r="T5" s="60">
        <v>2001</v>
      </c>
      <c r="U5" s="91">
        <v>22130</v>
      </c>
      <c r="V5" s="67" t="s">
        <v>120</v>
      </c>
      <c r="W5" s="67">
        <v>21226</v>
      </c>
      <c r="X5" s="68" t="s">
        <v>120</v>
      </c>
      <c r="Y5" s="69" t="s">
        <v>120</v>
      </c>
      <c r="Z5" s="66">
        <f t="shared" si="0"/>
        <v>1.0425892773014227</v>
      </c>
      <c r="AA5" s="65"/>
      <c r="AD5" s="102" t="s">
        <v>134</v>
      </c>
      <c r="AE5" t="s">
        <v>135</v>
      </c>
      <c r="AF5" s="100">
        <v>2</v>
      </c>
      <c r="AH5" s="47" t="str">
        <f>VLOOKUP(AD5,Q$3:Q$470,1,FALSE)</f>
        <v>AKS</v>
      </c>
      <c r="AI5" s="65"/>
    </row>
    <row r="6" spans="2:35" x14ac:dyDescent="0.25">
      <c r="B6" s="108" t="s">
        <v>134</v>
      </c>
      <c r="C6" s="108" t="s">
        <v>135</v>
      </c>
      <c r="D6" s="108">
        <v>2002</v>
      </c>
      <c r="E6" s="109">
        <f t="shared" si="1"/>
        <v>15650</v>
      </c>
      <c r="F6" s="109" t="str">
        <f t="shared" si="2"/>
        <v>NA</v>
      </c>
      <c r="G6" s="109">
        <f t="shared" si="3"/>
        <v>15650</v>
      </c>
      <c r="H6" s="109">
        <f t="shared" si="4"/>
        <v>19473</v>
      </c>
      <c r="I6" s="110" t="str">
        <f t="shared" si="5"/>
        <v>NA</v>
      </c>
      <c r="J6" s="110" t="str">
        <f t="shared" si="6"/>
        <v>NA</v>
      </c>
      <c r="K6" s="110">
        <f t="shared" si="7"/>
        <v>0.80367688594464126</v>
      </c>
      <c r="L6" s="109">
        <f t="shared" si="8"/>
        <v>2</v>
      </c>
      <c r="M6" s="109">
        <v>21</v>
      </c>
      <c r="N6" s="109" t="str">
        <f t="shared" si="9"/>
        <v>white</v>
      </c>
      <c r="Q6" s="47" t="s">
        <v>134</v>
      </c>
      <c r="R6" s="47" t="str">
        <f t="shared" si="10"/>
        <v>AKS2002</v>
      </c>
      <c r="S6" s="83"/>
      <c r="T6" s="60">
        <v>2002</v>
      </c>
      <c r="U6" s="91">
        <v>15650</v>
      </c>
      <c r="V6" s="67" t="s">
        <v>120</v>
      </c>
      <c r="W6" s="67">
        <v>19473</v>
      </c>
      <c r="X6" s="68" t="s">
        <v>120</v>
      </c>
      <c r="Y6" s="69" t="s">
        <v>120</v>
      </c>
      <c r="Z6" s="66">
        <f t="shared" si="0"/>
        <v>0.80367688594464126</v>
      </c>
      <c r="AA6" s="65"/>
      <c r="AD6" s="102" t="s">
        <v>162</v>
      </c>
      <c r="AE6" t="s">
        <v>159</v>
      </c>
      <c r="AF6" s="100">
        <v>3</v>
      </c>
      <c r="AH6" s="47" t="str">
        <f t="shared" ref="AH6:AH31" si="11">VLOOKUP(AD6,Q$3:Q$470,1,FALSE)</f>
        <v>BON_CWF</v>
      </c>
      <c r="AI6" s="65"/>
    </row>
    <row r="7" spans="2:35" x14ac:dyDescent="0.25">
      <c r="B7" s="108" t="s">
        <v>134</v>
      </c>
      <c r="C7" s="108" t="s">
        <v>135</v>
      </c>
      <c r="D7" s="108">
        <v>2003</v>
      </c>
      <c r="E7" s="109">
        <f t="shared" si="1"/>
        <v>22316</v>
      </c>
      <c r="F7" s="109" t="str">
        <f t="shared" si="2"/>
        <v>NA</v>
      </c>
      <c r="G7" s="109">
        <f t="shared" si="3"/>
        <v>22316</v>
      </c>
      <c r="H7" s="109">
        <f t="shared" si="4"/>
        <v>14206</v>
      </c>
      <c r="I7" s="110" t="str">
        <f t="shared" si="5"/>
        <v>NA</v>
      </c>
      <c r="J7" s="110" t="str">
        <f t="shared" si="6"/>
        <v>NA</v>
      </c>
      <c r="K7" s="110">
        <f t="shared" si="7"/>
        <v>1.5708855413205687</v>
      </c>
      <c r="L7" s="109">
        <f t="shared" si="8"/>
        <v>2</v>
      </c>
      <c r="M7" s="109">
        <v>21</v>
      </c>
      <c r="N7" s="109" t="str">
        <f t="shared" si="9"/>
        <v>white</v>
      </c>
      <c r="Q7" s="47" t="s">
        <v>134</v>
      </c>
      <c r="R7" s="47" t="str">
        <f t="shared" si="10"/>
        <v>AKS2003</v>
      </c>
      <c r="S7" s="83"/>
      <c r="T7" s="60">
        <v>2003</v>
      </c>
      <c r="U7" s="91">
        <v>22316</v>
      </c>
      <c r="V7" s="67" t="s">
        <v>120</v>
      </c>
      <c r="W7" s="67">
        <v>14206</v>
      </c>
      <c r="X7" s="68" t="s">
        <v>120</v>
      </c>
      <c r="Y7" s="69" t="s">
        <v>120</v>
      </c>
      <c r="Z7" s="66">
        <f t="shared" si="0"/>
        <v>1.5708855413205687</v>
      </c>
      <c r="AA7" s="65"/>
      <c r="AD7" s="102" t="s">
        <v>158</v>
      </c>
      <c r="AE7" t="s">
        <v>159</v>
      </c>
      <c r="AF7" s="100">
        <v>2</v>
      </c>
      <c r="AH7" s="47" t="str">
        <f t="shared" si="11"/>
        <v>CWS</v>
      </c>
      <c r="AI7" s="65"/>
    </row>
    <row r="8" spans="2:35" x14ac:dyDescent="0.25">
      <c r="B8" s="108" t="s">
        <v>134</v>
      </c>
      <c r="C8" s="108" t="s">
        <v>135</v>
      </c>
      <c r="D8" s="108">
        <v>2004</v>
      </c>
      <c r="E8" s="109">
        <f t="shared" si="1"/>
        <v>11880</v>
      </c>
      <c r="F8" s="109" t="str">
        <f t="shared" si="2"/>
        <v>NA</v>
      </c>
      <c r="G8" s="109">
        <f t="shared" si="3"/>
        <v>11880</v>
      </c>
      <c r="H8" s="109">
        <f t="shared" si="4"/>
        <v>16420</v>
      </c>
      <c r="I8" s="110" t="str">
        <f t="shared" si="5"/>
        <v>NA</v>
      </c>
      <c r="J8" s="110" t="str">
        <f t="shared" si="6"/>
        <v>NA</v>
      </c>
      <c r="K8" s="110">
        <f t="shared" si="7"/>
        <v>0.72350791717417784</v>
      </c>
      <c r="L8" s="109">
        <f t="shared" si="8"/>
        <v>2</v>
      </c>
      <c r="M8" s="109">
        <v>21</v>
      </c>
      <c r="N8" s="109" t="str">
        <f t="shared" si="9"/>
        <v>white</v>
      </c>
      <c r="Q8" s="47" t="s">
        <v>134</v>
      </c>
      <c r="R8" s="47" t="str">
        <f t="shared" si="10"/>
        <v>AKS2004</v>
      </c>
      <c r="S8" s="83"/>
      <c r="T8" s="60">
        <v>2004</v>
      </c>
      <c r="U8" s="91">
        <v>11880</v>
      </c>
      <c r="V8" s="67" t="s">
        <v>120</v>
      </c>
      <c r="W8" s="67">
        <v>16420</v>
      </c>
      <c r="X8" s="68" t="s">
        <v>120</v>
      </c>
      <c r="Y8" s="69" t="s">
        <v>120</v>
      </c>
      <c r="Z8" s="66">
        <f t="shared" si="0"/>
        <v>0.72350791717417784</v>
      </c>
      <c r="AA8" s="65"/>
      <c r="AD8" s="102" t="s">
        <v>144</v>
      </c>
      <c r="AE8" t="s">
        <v>145</v>
      </c>
      <c r="AF8" s="100">
        <v>4</v>
      </c>
      <c r="AH8" s="47" t="str">
        <f t="shared" si="11"/>
        <v>FRE</v>
      </c>
      <c r="AI8" s="65"/>
    </row>
    <row r="9" spans="2:35" x14ac:dyDescent="0.25">
      <c r="B9" s="108" t="s">
        <v>134</v>
      </c>
      <c r="C9" s="108" t="s">
        <v>135</v>
      </c>
      <c r="D9" s="108">
        <v>2005</v>
      </c>
      <c r="E9" s="109">
        <f t="shared" si="1"/>
        <v>25204</v>
      </c>
      <c r="F9" s="109" t="str">
        <f t="shared" si="2"/>
        <v>NA</v>
      </c>
      <c r="G9" s="109">
        <f t="shared" si="3"/>
        <v>25204</v>
      </c>
      <c r="H9" s="109">
        <f t="shared" si="4"/>
        <v>16102</v>
      </c>
      <c r="I9" s="110" t="str">
        <f t="shared" si="5"/>
        <v>NA</v>
      </c>
      <c r="J9" s="110" t="str">
        <f t="shared" si="6"/>
        <v>NA</v>
      </c>
      <c r="K9" s="110">
        <f t="shared" si="7"/>
        <v>1.5652713948577817</v>
      </c>
      <c r="L9" s="109">
        <f t="shared" si="8"/>
        <v>2</v>
      </c>
      <c r="M9" s="109">
        <v>21</v>
      </c>
      <c r="N9" s="109" t="str">
        <f t="shared" si="9"/>
        <v>white</v>
      </c>
      <c r="Q9" s="47" t="s">
        <v>134</v>
      </c>
      <c r="R9" s="47" t="str">
        <f t="shared" si="10"/>
        <v>AKS2005</v>
      </c>
      <c r="S9" s="83"/>
      <c r="T9" s="60">
        <v>2005</v>
      </c>
      <c r="U9" s="91">
        <v>25204</v>
      </c>
      <c r="V9" s="67" t="s">
        <v>120</v>
      </c>
      <c r="W9" s="67">
        <v>16102</v>
      </c>
      <c r="X9" s="68" t="s">
        <v>120</v>
      </c>
      <c r="Y9" s="69" t="s">
        <v>120</v>
      </c>
      <c r="Z9" s="66">
        <f t="shared" si="0"/>
        <v>1.5652713948577817</v>
      </c>
      <c r="AA9" s="65"/>
      <c r="AD9" s="102" t="s">
        <v>146</v>
      </c>
      <c r="AE9" t="s">
        <v>145</v>
      </c>
      <c r="AF9" s="100">
        <v>4</v>
      </c>
      <c r="AH9" s="47" t="str">
        <f t="shared" si="11"/>
        <v>FRL</v>
      </c>
      <c r="AI9" s="65"/>
    </row>
    <row r="10" spans="2:35" x14ac:dyDescent="0.25">
      <c r="B10" s="108" t="s">
        <v>134</v>
      </c>
      <c r="C10" s="108" t="s">
        <v>135</v>
      </c>
      <c r="D10" s="108">
        <v>2006</v>
      </c>
      <c r="E10" s="109">
        <f t="shared" si="1"/>
        <v>17966</v>
      </c>
      <c r="F10" s="109" t="str">
        <f t="shared" si="2"/>
        <v>NA</v>
      </c>
      <c r="G10" s="109">
        <f t="shared" si="3"/>
        <v>17966</v>
      </c>
      <c r="H10" s="109">
        <f t="shared" si="4"/>
        <v>20866</v>
      </c>
      <c r="I10" s="110" t="str">
        <f t="shared" si="5"/>
        <v>NA</v>
      </c>
      <c r="J10" s="110" t="str">
        <f t="shared" si="6"/>
        <v>NA</v>
      </c>
      <c r="K10" s="110">
        <f t="shared" si="7"/>
        <v>0.86101792389533216</v>
      </c>
      <c r="L10" s="109">
        <f t="shared" si="8"/>
        <v>2</v>
      </c>
      <c r="M10" s="109">
        <v>21</v>
      </c>
      <c r="N10" s="109" t="str">
        <f t="shared" si="9"/>
        <v>white</v>
      </c>
      <c r="Q10" s="47" t="s">
        <v>134</v>
      </c>
      <c r="R10" s="47" t="str">
        <f t="shared" si="10"/>
        <v>AKS2006</v>
      </c>
      <c r="S10" s="83"/>
      <c r="T10" s="60">
        <v>2006</v>
      </c>
      <c r="U10" s="91">
        <v>17966</v>
      </c>
      <c r="V10" s="67" t="s">
        <v>120</v>
      </c>
      <c r="W10" s="67">
        <v>20866</v>
      </c>
      <c r="X10" s="68" t="s">
        <v>120</v>
      </c>
      <c r="Y10" s="69" t="s">
        <v>120</v>
      </c>
      <c r="Z10" s="66">
        <f t="shared" si="0"/>
        <v>0.86101792389533216</v>
      </c>
      <c r="AA10" s="65"/>
      <c r="AD10" s="102" t="s">
        <v>142</v>
      </c>
      <c r="AE10" t="s">
        <v>141</v>
      </c>
      <c r="AF10" s="100">
        <v>2</v>
      </c>
      <c r="AH10" s="47" t="str">
        <f t="shared" si="11"/>
        <v>GSH</v>
      </c>
      <c r="AI10" s="65"/>
    </row>
    <row r="11" spans="2:35" x14ac:dyDescent="0.25">
      <c r="B11" s="108" t="s">
        <v>134</v>
      </c>
      <c r="C11" s="108" t="s">
        <v>135</v>
      </c>
      <c r="D11" s="108">
        <v>2007</v>
      </c>
      <c r="E11" s="109">
        <f t="shared" si="1"/>
        <v>25653</v>
      </c>
      <c r="F11" s="109" t="str">
        <f t="shared" si="2"/>
        <v>NA</v>
      </c>
      <c r="G11" s="109">
        <f t="shared" si="3"/>
        <v>25653</v>
      </c>
      <c r="H11" s="109">
        <f t="shared" si="4"/>
        <v>15095</v>
      </c>
      <c r="I11" s="110" t="str">
        <f t="shared" si="5"/>
        <v>NA</v>
      </c>
      <c r="J11" s="110" t="str">
        <f t="shared" si="6"/>
        <v>NA</v>
      </c>
      <c r="K11" s="110">
        <f t="shared" si="7"/>
        <v>1.699436899635641</v>
      </c>
      <c r="L11" s="109">
        <f t="shared" si="8"/>
        <v>2</v>
      </c>
      <c r="M11" s="109">
        <v>21</v>
      </c>
      <c r="N11" s="109" t="str">
        <f t="shared" si="9"/>
        <v>white</v>
      </c>
      <c r="Q11" s="47" t="s">
        <v>134</v>
      </c>
      <c r="R11" s="47" t="str">
        <f t="shared" si="10"/>
        <v>AKS2007</v>
      </c>
      <c r="S11" s="83"/>
      <c r="T11" s="60">
        <v>2007</v>
      </c>
      <c r="U11" s="91">
        <v>25653</v>
      </c>
      <c r="V11" s="67" t="s">
        <v>120</v>
      </c>
      <c r="W11" s="67">
        <v>15095</v>
      </c>
      <c r="X11" s="68" t="s">
        <v>120</v>
      </c>
      <c r="Y11" s="69" t="s">
        <v>120</v>
      </c>
      <c r="Z11" s="66">
        <f t="shared" si="0"/>
        <v>1.699436899635641</v>
      </c>
      <c r="AA11" s="65"/>
      <c r="AD11" s="102" t="s">
        <v>140</v>
      </c>
      <c r="AE11" t="s">
        <v>141</v>
      </c>
      <c r="AF11" s="100">
        <v>2</v>
      </c>
      <c r="AH11" s="47" t="str">
        <f t="shared" si="11"/>
        <v>GSQ</v>
      </c>
      <c r="AI11" s="65"/>
    </row>
    <row r="12" spans="2:35" x14ac:dyDescent="0.25">
      <c r="B12" s="108" t="s">
        <v>134</v>
      </c>
      <c r="C12" s="108" t="s">
        <v>135</v>
      </c>
      <c r="D12" s="108">
        <v>2008</v>
      </c>
      <c r="E12" s="109">
        <f t="shared" si="1"/>
        <v>14626</v>
      </c>
      <c r="F12" s="109" t="str">
        <f t="shared" si="2"/>
        <v>NA</v>
      </c>
      <c r="G12" s="109">
        <f t="shared" si="3"/>
        <v>14626</v>
      </c>
      <c r="H12" s="109">
        <f t="shared" si="4"/>
        <v>13865</v>
      </c>
      <c r="I12" s="110" t="str">
        <f t="shared" si="5"/>
        <v>NA</v>
      </c>
      <c r="J12" s="110" t="str">
        <f t="shared" si="6"/>
        <v>NA</v>
      </c>
      <c r="K12" s="110">
        <f t="shared" si="7"/>
        <v>1.0548864046159394</v>
      </c>
      <c r="L12" s="109">
        <f t="shared" si="8"/>
        <v>2</v>
      </c>
      <c r="M12" s="109">
        <v>21</v>
      </c>
      <c r="N12" s="109" t="str">
        <f t="shared" si="9"/>
        <v>white</v>
      </c>
      <c r="Q12" s="47" t="s">
        <v>134</v>
      </c>
      <c r="R12" s="47" t="str">
        <f t="shared" si="10"/>
        <v>AKS2008</v>
      </c>
      <c r="S12" s="83"/>
      <c r="T12" s="60">
        <v>2008</v>
      </c>
      <c r="U12" s="91">
        <v>14626</v>
      </c>
      <c r="V12" s="67" t="s">
        <v>120</v>
      </c>
      <c r="W12" s="67">
        <v>13865</v>
      </c>
      <c r="X12" s="68" t="s">
        <v>120</v>
      </c>
      <c r="Y12" s="69" t="s">
        <v>120</v>
      </c>
      <c r="Z12" s="66">
        <f t="shared" si="0"/>
        <v>1.0548864046159394</v>
      </c>
      <c r="AA12" s="65"/>
      <c r="AD12" s="102" t="s">
        <v>143</v>
      </c>
      <c r="AE12" t="s">
        <v>141</v>
      </c>
      <c r="AF12" s="100">
        <v>1</v>
      </c>
      <c r="AH12" s="47" t="str">
        <f t="shared" si="11"/>
        <v>GST</v>
      </c>
      <c r="AI12" s="65"/>
    </row>
    <row r="13" spans="2:35" x14ac:dyDescent="0.25">
      <c r="B13" s="108" t="s">
        <v>134</v>
      </c>
      <c r="C13" s="108" t="s">
        <v>135</v>
      </c>
      <c r="D13" s="108">
        <v>2009</v>
      </c>
      <c r="E13" s="109">
        <f t="shared" si="1"/>
        <v>14362</v>
      </c>
      <c r="F13" s="109" t="str">
        <f t="shared" si="2"/>
        <v>NA</v>
      </c>
      <c r="G13" s="109">
        <f t="shared" si="3"/>
        <v>14362</v>
      </c>
      <c r="H13" s="109">
        <f t="shared" si="4"/>
        <v>11296</v>
      </c>
      <c r="I13" s="110" t="str">
        <f t="shared" si="5"/>
        <v>NA</v>
      </c>
      <c r="J13" s="110" t="str">
        <f t="shared" si="6"/>
        <v>NA</v>
      </c>
      <c r="K13" s="110">
        <f t="shared" si="7"/>
        <v>1.2714235127478755</v>
      </c>
      <c r="L13" s="109">
        <f t="shared" si="8"/>
        <v>2</v>
      </c>
      <c r="M13" s="109">
        <v>21</v>
      </c>
      <c r="N13" s="109" t="str">
        <f t="shared" si="9"/>
        <v>white</v>
      </c>
      <c r="Q13" s="47" t="s">
        <v>134</v>
      </c>
      <c r="R13" s="47" t="str">
        <f t="shared" si="10"/>
        <v>AKS2009</v>
      </c>
      <c r="S13" s="83"/>
      <c r="T13" s="60">
        <v>2009</v>
      </c>
      <c r="U13" s="91">
        <v>14362</v>
      </c>
      <c r="V13" s="67" t="s">
        <v>120</v>
      </c>
      <c r="W13" s="67">
        <v>11296</v>
      </c>
      <c r="X13" s="68" t="s">
        <v>120</v>
      </c>
      <c r="Y13" s="69" t="s">
        <v>120</v>
      </c>
      <c r="Z13" s="66">
        <f t="shared" si="0"/>
        <v>1.2714235127478755</v>
      </c>
      <c r="AA13" s="70"/>
      <c r="AD13" s="102" t="s">
        <v>167</v>
      </c>
      <c r="AE13" t="s">
        <v>159</v>
      </c>
      <c r="AF13" s="100">
        <v>2</v>
      </c>
      <c r="AH13" s="47" t="str">
        <f t="shared" si="11"/>
        <v>LRW</v>
      </c>
      <c r="AI13" s="65"/>
    </row>
    <row r="14" spans="2:35" x14ac:dyDescent="0.25">
      <c r="B14" s="108" t="s">
        <v>134</v>
      </c>
      <c r="C14" s="108" t="s">
        <v>135</v>
      </c>
      <c r="D14" s="108">
        <v>2010</v>
      </c>
      <c r="E14" s="109">
        <f t="shared" si="1"/>
        <v>16445</v>
      </c>
      <c r="F14" s="109" t="str">
        <f t="shared" si="2"/>
        <v>NA</v>
      </c>
      <c r="G14" s="109">
        <f t="shared" si="3"/>
        <v>16445</v>
      </c>
      <c r="H14" s="109">
        <f t="shared" si="4"/>
        <v>16194</v>
      </c>
      <c r="I14" s="110" t="str">
        <f t="shared" si="5"/>
        <v>NA</v>
      </c>
      <c r="J14" s="110" t="str">
        <f t="shared" si="6"/>
        <v>NA</v>
      </c>
      <c r="K14" s="110">
        <f t="shared" si="7"/>
        <v>1.0154995677411387</v>
      </c>
      <c r="L14" s="109">
        <f t="shared" si="8"/>
        <v>2</v>
      </c>
      <c r="M14" s="109">
        <v>21</v>
      </c>
      <c r="N14" s="109" t="str">
        <f t="shared" si="9"/>
        <v>white</v>
      </c>
      <c r="Q14" s="47" t="s">
        <v>134</v>
      </c>
      <c r="R14" s="47" t="str">
        <f t="shared" si="10"/>
        <v>AKS2010</v>
      </c>
      <c r="S14" s="83"/>
      <c r="T14" s="60">
        <v>2010</v>
      </c>
      <c r="U14" s="91">
        <v>16445</v>
      </c>
      <c r="V14" s="67" t="s">
        <v>120</v>
      </c>
      <c r="W14" s="67">
        <v>16194</v>
      </c>
      <c r="X14" s="68" t="s">
        <v>121</v>
      </c>
      <c r="Y14" s="69" t="s">
        <v>120</v>
      </c>
      <c r="Z14" s="71">
        <f t="shared" si="0"/>
        <v>1.0154995677411387</v>
      </c>
      <c r="AA14" s="65"/>
      <c r="AD14" s="102" t="s">
        <v>165</v>
      </c>
      <c r="AE14" t="s">
        <v>159</v>
      </c>
      <c r="AF14" s="100">
        <v>1</v>
      </c>
      <c r="AH14" s="47" t="str">
        <f t="shared" si="11"/>
        <v>LYF</v>
      </c>
      <c r="AI14" s="65"/>
    </row>
    <row r="15" spans="2:35" x14ac:dyDescent="0.25">
      <c r="B15" s="108" t="s">
        <v>134</v>
      </c>
      <c r="C15" s="108" t="s">
        <v>135</v>
      </c>
      <c r="D15" s="108">
        <v>2011</v>
      </c>
      <c r="E15" s="109">
        <f t="shared" si="1"/>
        <v>17065</v>
      </c>
      <c r="F15" s="109" t="str">
        <f t="shared" si="2"/>
        <v>NA</v>
      </c>
      <c r="G15" s="109">
        <f t="shared" si="3"/>
        <v>17065</v>
      </c>
      <c r="H15" s="109">
        <f t="shared" si="4"/>
        <v>11938</v>
      </c>
      <c r="I15" s="110" t="str">
        <f t="shared" si="5"/>
        <v>NA</v>
      </c>
      <c r="J15" s="110" t="str">
        <f t="shared" si="6"/>
        <v>NA</v>
      </c>
      <c r="K15" s="110">
        <f t="shared" si="7"/>
        <v>1.4294689227676327</v>
      </c>
      <c r="L15" s="109">
        <f t="shared" si="8"/>
        <v>2</v>
      </c>
      <c r="M15" s="109">
        <v>21</v>
      </c>
      <c r="N15" s="109" t="str">
        <f t="shared" si="9"/>
        <v>white</v>
      </c>
      <c r="Q15" s="47" t="s">
        <v>134</v>
      </c>
      <c r="R15" s="47" t="str">
        <f t="shared" si="10"/>
        <v>AKS2011</v>
      </c>
      <c r="S15" s="83"/>
      <c r="T15" s="60">
        <v>2011</v>
      </c>
      <c r="U15" s="91">
        <v>17065</v>
      </c>
      <c r="V15" s="67" t="s">
        <v>120</v>
      </c>
      <c r="W15" s="67">
        <v>11938</v>
      </c>
      <c r="X15" s="68" t="s">
        <v>120</v>
      </c>
      <c r="Y15" s="69" t="s">
        <v>120</v>
      </c>
      <c r="Z15" s="66">
        <f t="shared" si="0"/>
        <v>1.4294689227676327</v>
      </c>
      <c r="AA15" s="65"/>
      <c r="AD15" s="102" t="s">
        <v>166</v>
      </c>
      <c r="AE15" t="s">
        <v>159</v>
      </c>
      <c r="AF15" s="100">
        <v>3</v>
      </c>
      <c r="AH15" s="47" t="str">
        <f t="shared" si="11"/>
        <v>MCB</v>
      </c>
      <c r="AI15" s="65"/>
    </row>
    <row r="16" spans="2:35" x14ac:dyDescent="0.25">
      <c r="B16" s="108" t="s">
        <v>134</v>
      </c>
      <c r="C16" s="108" t="s">
        <v>135</v>
      </c>
      <c r="D16" s="108">
        <v>2012</v>
      </c>
      <c r="E16" s="109">
        <f t="shared" si="1"/>
        <v>12557</v>
      </c>
      <c r="F16" s="109" t="str">
        <f t="shared" si="2"/>
        <v>NA</v>
      </c>
      <c r="G16" s="109">
        <f t="shared" si="3"/>
        <v>12557</v>
      </c>
      <c r="H16" s="109">
        <f t="shared" si="4"/>
        <v>6784</v>
      </c>
      <c r="I16" s="110" t="str">
        <f t="shared" si="5"/>
        <v>NA</v>
      </c>
      <c r="J16" s="110" t="str">
        <f t="shared" si="6"/>
        <v>NA</v>
      </c>
      <c r="K16" s="110">
        <f t="shared" si="7"/>
        <v>1.8509728773584906</v>
      </c>
      <c r="L16" s="109">
        <f t="shared" si="8"/>
        <v>2</v>
      </c>
      <c r="M16" s="109">
        <v>21</v>
      </c>
      <c r="N16" s="109" t="str">
        <f t="shared" si="9"/>
        <v>white</v>
      </c>
      <c r="Q16" s="47" t="s">
        <v>134</v>
      </c>
      <c r="R16" s="47" t="str">
        <f t="shared" si="10"/>
        <v>AKS2012</v>
      </c>
      <c r="S16" s="83"/>
      <c r="T16" s="60">
        <v>2012</v>
      </c>
      <c r="U16" s="91">
        <v>12557</v>
      </c>
      <c r="V16" s="67" t="s">
        <v>120</v>
      </c>
      <c r="W16" s="67">
        <v>6784</v>
      </c>
      <c r="X16" s="68" t="s">
        <v>120</v>
      </c>
      <c r="Y16" s="69" t="s">
        <v>120</v>
      </c>
      <c r="Z16" s="66">
        <f t="shared" si="0"/>
        <v>1.8509728773584906</v>
      </c>
      <c r="AA16" s="65"/>
      <c r="AD16" s="102" t="s">
        <v>149</v>
      </c>
      <c r="AE16" t="s">
        <v>148</v>
      </c>
      <c r="AF16" s="100">
        <v>2</v>
      </c>
      <c r="AH16" s="47" t="str">
        <f t="shared" si="11"/>
        <v>NKF</v>
      </c>
      <c r="AI16" s="65"/>
    </row>
    <row r="17" spans="2:35" x14ac:dyDescent="0.25">
      <c r="B17" s="108" t="s">
        <v>136</v>
      </c>
      <c r="C17" s="108" t="s">
        <v>137</v>
      </c>
      <c r="D17" s="108">
        <v>1999</v>
      </c>
      <c r="E17" s="109">
        <f t="shared" si="1"/>
        <v>149593</v>
      </c>
      <c r="F17" s="109" t="str">
        <f t="shared" si="2"/>
        <v>NA</v>
      </c>
      <c r="G17" s="109">
        <f t="shared" si="3"/>
        <v>149593</v>
      </c>
      <c r="H17" s="109">
        <f t="shared" si="4"/>
        <v>150775</v>
      </c>
      <c r="I17" s="110" t="str">
        <f t="shared" si="5"/>
        <v>NA</v>
      </c>
      <c r="J17" s="110" t="str">
        <f t="shared" si="6"/>
        <v>NA</v>
      </c>
      <c r="K17" s="110">
        <f t="shared" si="7"/>
        <v>0.99216050406234457</v>
      </c>
      <c r="L17" s="109">
        <f t="shared" si="8"/>
        <v>4</v>
      </c>
      <c r="M17" s="109">
        <v>21</v>
      </c>
      <c r="N17" s="109" t="str">
        <f t="shared" si="9"/>
        <v>white</v>
      </c>
      <c r="Q17" s="47" t="s">
        <v>134</v>
      </c>
      <c r="R17" s="47" t="str">
        <f t="shared" si="10"/>
        <v>AKS2013</v>
      </c>
      <c r="S17" s="83"/>
      <c r="T17" s="60">
        <v>2013</v>
      </c>
      <c r="U17" s="91">
        <v>4838</v>
      </c>
      <c r="V17" s="67" t="s">
        <v>120</v>
      </c>
      <c r="W17" s="67">
        <v>8175</v>
      </c>
      <c r="X17" s="68" t="s">
        <v>120</v>
      </c>
      <c r="Y17" s="69" t="s">
        <v>120</v>
      </c>
      <c r="Z17" s="66">
        <f t="shared" si="0"/>
        <v>0.59180428134556573</v>
      </c>
      <c r="AA17" s="65"/>
      <c r="AD17" s="102" t="s">
        <v>147</v>
      </c>
      <c r="AE17" t="s">
        <v>148</v>
      </c>
      <c r="AF17" s="100">
        <v>1</v>
      </c>
      <c r="AH17" s="47" t="str">
        <f t="shared" si="11"/>
        <v>NKS</v>
      </c>
      <c r="AI17" s="65"/>
    </row>
    <row r="18" spans="2:35" ht="15.75" thickBot="1" x14ac:dyDescent="0.3">
      <c r="B18" s="108" t="s">
        <v>136</v>
      </c>
      <c r="C18" s="108" t="s">
        <v>137</v>
      </c>
      <c r="D18" s="108">
        <v>2000</v>
      </c>
      <c r="E18" s="109">
        <f t="shared" si="1"/>
        <v>159818</v>
      </c>
      <c r="F18" s="109" t="str">
        <f t="shared" si="2"/>
        <v>NA</v>
      </c>
      <c r="G18" s="109">
        <f t="shared" si="3"/>
        <v>159818</v>
      </c>
      <c r="H18" s="109">
        <f t="shared" si="4"/>
        <v>185147</v>
      </c>
      <c r="I18" s="110" t="str">
        <f t="shared" si="5"/>
        <v>NA</v>
      </c>
      <c r="J18" s="110" t="str">
        <f t="shared" si="6"/>
        <v>NA</v>
      </c>
      <c r="K18" s="110">
        <f t="shared" si="7"/>
        <v>0.86319519084835294</v>
      </c>
      <c r="L18" s="109">
        <f t="shared" si="8"/>
        <v>4</v>
      </c>
      <c r="M18" s="109">
        <v>21</v>
      </c>
      <c r="N18" s="109" t="str">
        <f t="shared" si="9"/>
        <v>white</v>
      </c>
      <c r="Q18" s="47" t="s">
        <v>134</v>
      </c>
      <c r="R18" s="47" t="str">
        <f t="shared" si="10"/>
        <v>AKS2014</v>
      </c>
      <c r="S18" s="84"/>
      <c r="T18" s="72">
        <v>2014</v>
      </c>
      <c r="U18" s="92">
        <v>4239</v>
      </c>
      <c r="V18" s="74" t="s">
        <v>120</v>
      </c>
      <c r="W18" s="74"/>
      <c r="X18" s="92" t="s">
        <v>120</v>
      </c>
      <c r="Y18" s="74"/>
      <c r="Z18" s="75"/>
      <c r="AA18" s="65"/>
      <c r="AD18" s="102" t="s">
        <v>136</v>
      </c>
      <c r="AE18" t="s">
        <v>137</v>
      </c>
      <c r="AF18" s="100">
        <v>4</v>
      </c>
      <c r="AH18" s="47" t="str">
        <f t="shared" si="11"/>
        <v>NTH</v>
      </c>
    </row>
    <row r="19" spans="2:35" ht="15.75" thickBot="1" x14ac:dyDescent="0.3">
      <c r="B19" s="108" t="s">
        <v>136</v>
      </c>
      <c r="C19" s="108" t="s">
        <v>137</v>
      </c>
      <c r="D19" s="108">
        <v>2001</v>
      </c>
      <c r="E19" s="109">
        <f t="shared" si="1"/>
        <v>189088</v>
      </c>
      <c r="F19" s="109" t="str">
        <f t="shared" si="2"/>
        <v>NA</v>
      </c>
      <c r="G19" s="109">
        <f t="shared" si="3"/>
        <v>189088</v>
      </c>
      <c r="H19" s="109">
        <f t="shared" si="4"/>
        <v>228774</v>
      </c>
      <c r="I19" s="110" t="str">
        <f t="shared" si="5"/>
        <v>NA</v>
      </c>
      <c r="J19" s="110" t="str">
        <f t="shared" si="6"/>
        <v>NA</v>
      </c>
      <c r="K19" s="110">
        <f t="shared" si="7"/>
        <v>0.8265274900119769</v>
      </c>
      <c r="L19" s="109">
        <f t="shared" si="8"/>
        <v>4</v>
      </c>
      <c r="M19" s="109">
        <v>21</v>
      </c>
      <c r="N19" s="109" t="str">
        <f t="shared" si="9"/>
        <v>white</v>
      </c>
      <c r="Q19" s="47" t="s">
        <v>134</v>
      </c>
      <c r="R19" s="47" t="str">
        <f t="shared" si="10"/>
        <v>AKSAVG.</v>
      </c>
      <c r="S19" s="72"/>
      <c r="T19" s="73" t="s">
        <v>10</v>
      </c>
      <c r="U19" s="88"/>
      <c r="V19" s="88"/>
      <c r="W19" s="89"/>
      <c r="X19" s="96" t="s">
        <v>120</v>
      </c>
      <c r="Y19" s="97" t="s">
        <v>120</v>
      </c>
      <c r="Z19" s="98">
        <f>AVERAGE(Z3:Z17)</f>
        <v>1.1740257899225597</v>
      </c>
      <c r="AA19" s="65"/>
      <c r="AD19" s="102" t="s">
        <v>168</v>
      </c>
      <c r="AE19" t="s">
        <v>169</v>
      </c>
      <c r="AF19" s="100">
        <v>4</v>
      </c>
      <c r="AH19" s="47" t="str">
        <f t="shared" si="11"/>
        <v>ORC</v>
      </c>
      <c r="AI19" s="65"/>
    </row>
    <row r="20" spans="2:35" x14ac:dyDescent="0.25">
      <c r="B20" s="108" t="s">
        <v>136</v>
      </c>
      <c r="C20" s="108" t="s">
        <v>137</v>
      </c>
      <c r="D20" s="108">
        <v>2002</v>
      </c>
      <c r="E20" s="109">
        <f t="shared" si="1"/>
        <v>228073</v>
      </c>
      <c r="F20" s="109" t="str">
        <f t="shared" si="2"/>
        <v>NA</v>
      </c>
      <c r="G20" s="109">
        <f t="shared" si="3"/>
        <v>228073</v>
      </c>
      <c r="H20" s="109">
        <f t="shared" si="4"/>
        <v>136625</v>
      </c>
      <c r="I20" s="110" t="str">
        <f t="shared" si="5"/>
        <v>NA</v>
      </c>
      <c r="J20" s="110" t="str">
        <f t="shared" si="6"/>
        <v>NA</v>
      </c>
      <c r="K20" s="110">
        <f t="shared" si="7"/>
        <v>1.6693357731015555</v>
      </c>
      <c r="L20" s="109">
        <f t="shared" si="8"/>
        <v>4</v>
      </c>
      <c r="M20" s="109">
        <v>21</v>
      </c>
      <c r="N20" s="109" t="str">
        <f t="shared" si="9"/>
        <v>white</v>
      </c>
      <c r="Q20" s="47" t="s">
        <v>136</v>
      </c>
      <c r="R20" s="47" t="str">
        <f t="shared" si="10"/>
        <v>NTH1999</v>
      </c>
      <c r="S20" s="82" t="s">
        <v>98</v>
      </c>
      <c r="T20" s="81">
        <v>1999</v>
      </c>
      <c r="U20" s="90">
        <v>149593</v>
      </c>
      <c r="V20" s="61" t="s">
        <v>120</v>
      </c>
      <c r="W20" s="61">
        <v>150775</v>
      </c>
      <c r="X20" s="62" t="s">
        <v>120</v>
      </c>
      <c r="Y20" s="63" t="s">
        <v>120</v>
      </c>
      <c r="Z20" s="64">
        <f t="shared" ref="Z20:Z34" si="12">U20/W20</f>
        <v>0.99216050406234457</v>
      </c>
      <c r="AD20" s="102" t="s">
        <v>154</v>
      </c>
      <c r="AE20" t="s">
        <v>148</v>
      </c>
      <c r="AF20" s="100">
        <v>4</v>
      </c>
      <c r="AH20" s="47" t="str">
        <f t="shared" si="11"/>
        <v>PSF</v>
      </c>
      <c r="AI20" s="65"/>
    </row>
    <row r="21" spans="2:35" x14ac:dyDescent="0.25">
      <c r="B21" s="108" t="s">
        <v>136</v>
      </c>
      <c r="C21" s="108" t="s">
        <v>137</v>
      </c>
      <c r="D21" s="108">
        <v>2003</v>
      </c>
      <c r="E21" s="109">
        <f t="shared" si="1"/>
        <v>154103</v>
      </c>
      <c r="F21" s="109" t="str">
        <f t="shared" si="2"/>
        <v>NA</v>
      </c>
      <c r="G21" s="109">
        <f t="shared" si="3"/>
        <v>154103</v>
      </c>
      <c r="H21" s="109">
        <f t="shared" si="4"/>
        <v>166568</v>
      </c>
      <c r="I21" s="110" t="str">
        <f t="shared" si="5"/>
        <v>NA</v>
      </c>
      <c r="J21" s="110" t="str">
        <f t="shared" si="6"/>
        <v>NA</v>
      </c>
      <c r="K21" s="110">
        <f t="shared" si="7"/>
        <v>0.9251656980932712</v>
      </c>
      <c r="L21" s="109">
        <f t="shared" si="8"/>
        <v>4</v>
      </c>
      <c r="M21" s="109">
        <v>21</v>
      </c>
      <c r="N21" s="109" t="str">
        <f t="shared" si="9"/>
        <v>white</v>
      </c>
      <c r="Q21" s="47" t="s">
        <v>136</v>
      </c>
      <c r="R21" s="47" t="str">
        <f t="shared" si="10"/>
        <v>NTH2000</v>
      </c>
      <c r="S21" s="83" t="s">
        <v>12</v>
      </c>
      <c r="T21" s="60">
        <v>2000</v>
      </c>
      <c r="U21" s="91">
        <v>159818</v>
      </c>
      <c r="V21" s="67" t="s">
        <v>120</v>
      </c>
      <c r="W21" s="67">
        <v>185147</v>
      </c>
      <c r="X21" s="68" t="s">
        <v>120</v>
      </c>
      <c r="Y21" s="69" t="s">
        <v>120</v>
      </c>
      <c r="Z21" s="66">
        <f t="shared" si="12"/>
        <v>0.86319519084835294</v>
      </c>
      <c r="AA21" s="65"/>
      <c r="AD21" s="102" t="s">
        <v>152</v>
      </c>
      <c r="AE21" t="s">
        <v>148</v>
      </c>
      <c r="AF21" s="100">
        <v>2</v>
      </c>
      <c r="AH21" s="47" t="str">
        <f t="shared" si="11"/>
        <v>PSN</v>
      </c>
      <c r="AI21" s="65"/>
    </row>
    <row r="22" spans="2:35" x14ac:dyDescent="0.25">
      <c r="B22" s="108" t="s">
        <v>136</v>
      </c>
      <c r="C22" s="108" t="s">
        <v>137</v>
      </c>
      <c r="D22" s="108">
        <v>2004</v>
      </c>
      <c r="E22" s="109">
        <f t="shared" si="1"/>
        <v>171070</v>
      </c>
      <c r="F22" s="109" t="str">
        <f t="shared" si="2"/>
        <v>NA</v>
      </c>
      <c r="G22" s="109">
        <f t="shared" si="3"/>
        <v>171070</v>
      </c>
      <c r="H22" s="109">
        <f t="shared" si="4"/>
        <v>152207</v>
      </c>
      <c r="I22" s="110" t="str">
        <f t="shared" si="5"/>
        <v>NA</v>
      </c>
      <c r="J22" s="110" t="str">
        <f t="shared" si="6"/>
        <v>NA</v>
      </c>
      <c r="K22" s="110">
        <f t="shared" si="7"/>
        <v>1.1239299112392991</v>
      </c>
      <c r="L22" s="109">
        <f t="shared" si="8"/>
        <v>4</v>
      </c>
      <c r="M22" s="109">
        <v>21</v>
      </c>
      <c r="N22" s="109" t="str">
        <f t="shared" si="9"/>
        <v>white</v>
      </c>
      <c r="Q22" s="47" t="s">
        <v>136</v>
      </c>
      <c r="R22" s="47" t="str">
        <f t="shared" si="10"/>
        <v>NTH2001</v>
      </c>
      <c r="S22" s="83" t="s">
        <v>13</v>
      </c>
      <c r="T22" s="60">
        <v>2001</v>
      </c>
      <c r="U22" s="91">
        <v>189088</v>
      </c>
      <c r="V22" s="67" t="s">
        <v>120</v>
      </c>
      <c r="W22" s="67">
        <v>228774</v>
      </c>
      <c r="X22" s="68" t="s">
        <v>120</v>
      </c>
      <c r="Y22" s="69" t="s">
        <v>120</v>
      </c>
      <c r="Z22" s="66">
        <f t="shared" si="12"/>
        <v>0.8265274900119769</v>
      </c>
      <c r="AA22" s="65"/>
      <c r="AD22" s="102" t="s">
        <v>138</v>
      </c>
      <c r="AE22" t="s">
        <v>139</v>
      </c>
      <c r="AF22" s="100">
        <v>4</v>
      </c>
      <c r="AH22" s="47" t="str">
        <f t="shared" si="11"/>
        <v>RBH_RBT</v>
      </c>
      <c r="AI22" s="65"/>
    </row>
    <row r="23" spans="2:35" x14ac:dyDescent="0.25">
      <c r="B23" s="108" t="s">
        <v>136</v>
      </c>
      <c r="C23" s="108" t="s">
        <v>137</v>
      </c>
      <c r="D23" s="108">
        <v>2005</v>
      </c>
      <c r="E23" s="109">
        <f t="shared" si="1"/>
        <v>154552</v>
      </c>
      <c r="F23" s="109" t="str">
        <f t="shared" si="2"/>
        <v>NA</v>
      </c>
      <c r="G23" s="109">
        <f t="shared" si="3"/>
        <v>154552</v>
      </c>
      <c r="H23" s="109">
        <f t="shared" si="4"/>
        <v>127075</v>
      </c>
      <c r="I23" s="110" t="str">
        <f t="shared" si="5"/>
        <v>NA</v>
      </c>
      <c r="J23" s="110" t="str">
        <f t="shared" si="6"/>
        <v>NA</v>
      </c>
      <c r="K23" s="110">
        <f t="shared" si="7"/>
        <v>1.2162266378123157</v>
      </c>
      <c r="L23" s="109">
        <f t="shared" si="8"/>
        <v>4</v>
      </c>
      <c r="M23" s="109">
        <v>21</v>
      </c>
      <c r="N23" s="109" t="str">
        <f t="shared" si="9"/>
        <v>white</v>
      </c>
      <c r="Q23" s="47" t="s">
        <v>136</v>
      </c>
      <c r="R23" s="47" t="str">
        <f t="shared" si="10"/>
        <v>NTH2002</v>
      </c>
      <c r="S23" s="83"/>
      <c r="T23" s="60">
        <v>2002</v>
      </c>
      <c r="U23" s="91">
        <v>228073</v>
      </c>
      <c r="V23" s="67" t="s">
        <v>120</v>
      </c>
      <c r="W23" s="67">
        <v>136625</v>
      </c>
      <c r="X23" s="68" t="s">
        <v>120</v>
      </c>
      <c r="Y23" s="69" t="s">
        <v>120</v>
      </c>
      <c r="Z23" s="66">
        <f t="shared" si="12"/>
        <v>1.6693357731015555</v>
      </c>
      <c r="AA23" s="65"/>
      <c r="AD23" s="102" t="s">
        <v>151</v>
      </c>
      <c r="AE23" t="s">
        <v>148</v>
      </c>
      <c r="AF23" s="100">
        <v>2</v>
      </c>
      <c r="AH23" s="47" t="str">
        <f t="shared" si="11"/>
        <v>SKG</v>
      </c>
      <c r="AI23" s="65"/>
    </row>
    <row r="24" spans="2:35" x14ac:dyDescent="0.25">
      <c r="B24" s="108" t="s">
        <v>136</v>
      </c>
      <c r="C24" s="108" t="s">
        <v>137</v>
      </c>
      <c r="D24" s="108">
        <v>2006</v>
      </c>
      <c r="E24" s="109">
        <f t="shared" si="1"/>
        <v>132710</v>
      </c>
      <c r="F24" s="109" t="str">
        <f t="shared" si="2"/>
        <v>NA</v>
      </c>
      <c r="G24" s="109">
        <f t="shared" si="3"/>
        <v>132710</v>
      </c>
      <c r="H24" s="109">
        <f t="shared" si="4"/>
        <v>151812</v>
      </c>
      <c r="I24" s="110" t="str">
        <f t="shared" si="5"/>
        <v>NA</v>
      </c>
      <c r="J24" s="110" t="str">
        <f t="shared" si="6"/>
        <v>NA</v>
      </c>
      <c r="K24" s="110">
        <f t="shared" si="7"/>
        <v>0.87417331963217659</v>
      </c>
      <c r="L24" s="109">
        <f t="shared" si="8"/>
        <v>4</v>
      </c>
      <c r="M24" s="109">
        <v>21</v>
      </c>
      <c r="N24" s="109" t="str">
        <f t="shared" si="9"/>
        <v>white</v>
      </c>
      <c r="Q24" s="47" t="s">
        <v>136</v>
      </c>
      <c r="R24" s="47" t="str">
        <f t="shared" si="10"/>
        <v>NTH2003</v>
      </c>
      <c r="S24" s="83"/>
      <c r="T24" s="60">
        <v>2003</v>
      </c>
      <c r="U24" s="91">
        <v>154103</v>
      </c>
      <c r="V24" s="67" t="s">
        <v>120</v>
      </c>
      <c r="W24" s="67">
        <v>166568</v>
      </c>
      <c r="X24" s="68" t="s">
        <v>120</v>
      </c>
      <c r="Y24" s="69" t="s">
        <v>120</v>
      </c>
      <c r="Z24" s="66">
        <f t="shared" si="12"/>
        <v>0.9251656980932712</v>
      </c>
      <c r="AA24" s="65"/>
      <c r="AD24" s="102" t="s">
        <v>150</v>
      </c>
      <c r="AE24" t="s">
        <v>148</v>
      </c>
      <c r="AF24" s="100">
        <v>1</v>
      </c>
      <c r="AH24" s="47" t="str">
        <f t="shared" si="11"/>
        <v>SNO</v>
      </c>
      <c r="AI24" s="65"/>
    </row>
    <row r="25" spans="2:35" x14ac:dyDescent="0.25">
      <c r="B25" s="108" t="s">
        <v>136</v>
      </c>
      <c r="C25" s="108" t="s">
        <v>137</v>
      </c>
      <c r="D25" s="108">
        <v>2007</v>
      </c>
      <c r="E25" s="109">
        <f t="shared" si="1"/>
        <v>156017</v>
      </c>
      <c r="F25" s="109" t="str">
        <f t="shared" si="2"/>
        <v>NA</v>
      </c>
      <c r="G25" s="109">
        <f t="shared" si="3"/>
        <v>156017</v>
      </c>
      <c r="H25" s="109">
        <f t="shared" si="4"/>
        <v>123565</v>
      </c>
      <c r="I25" s="110" t="str">
        <f t="shared" si="5"/>
        <v>NA</v>
      </c>
      <c r="J25" s="110" t="str">
        <f t="shared" si="6"/>
        <v>NA</v>
      </c>
      <c r="K25" s="110">
        <f t="shared" si="7"/>
        <v>1.2626310039250597</v>
      </c>
      <c r="L25" s="109">
        <f t="shared" si="8"/>
        <v>4</v>
      </c>
      <c r="M25" s="109">
        <v>21</v>
      </c>
      <c r="N25" s="109" t="str">
        <f t="shared" si="9"/>
        <v>white</v>
      </c>
      <c r="Q25" s="47" t="s">
        <v>136</v>
      </c>
      <c r="R25" s="47" t="str">
        <f t="shared" si="10"/>
        <v>NTH2004</v>
      </c>
      <c r="S25" s="83"/>
      <c r="T25" s="60">
        <v>2004</v>
      </c>
      <c r="U25" s="91">
        <v>171070</v>
      </c>
      <c r="V25" s="67" t="s">
        <v>120</v>
      </c>
      <c r="W25" s="67">
        <v>152207</v>
      </c>
      <c r="X25" s="68" t="s">
        <v>120</v>
      </c>
      <c r="Y25" s="69" t="s">
        <v>120</v>
      </c>
      <c r="Z25" s="66">
        <f t="shared" si="12"/>
        <v>1.1239299112392991</v>
      </c>
      <c r="AA25" s="65"/>
      <c r="AD25" s="102" t="s">
        <v>163</v>
      </c>
      <c r="AE25" t="s">
        <v>159</v>
      </c>
      <c r="AF25" s="100">
        <v>3</v>
      </c>
      <c r="AH25" s="47" t="str">
        <f t="shared" si="11"/>
        <v>SPR</v>
      </c>
      <c r="AI25" s="65"/>
    </row>
    <row r="26" spans="2:35" x14ac:dyDescent="0.25">
      <c r="B26" s="108" t="s">
        <v>136</v>
      </c>
      <c r="C26" s="108" t="s">
        <v>137</v>
      </c>
      <c r="D26" s="108">
        <v>2008</v>
      </c>
      <c r="E26" s="109">
        <f t="shared" si="1"/>
        <v>131262</v>
      </c>
      <c r="F26" s="109" t="str">
        <f t="shared" si="2"/>
        <v>NA</v>
      </c>
      <c r="G26" s="109">
        <f t="shared" si="3"/>
        <v>131262</v>
      </c>
      <c r="H26" s="109">
        <f t="shared" si="4"/>
        <v>105806</v>
      </c>
      <c r="I26" s="110" t="str">
        <f t="shared" si="5"/>
        <v>NA</v>
      </c>
      <c r="J26" s="110" t="str">
        <f t="shared" si="6"/>
        <v>NA</v>
      </c>
      <c r="K26" s="110">
        <f t="shared" si="7"/>
        <v>1.2405912708163997</v>
      </c>
      <c r="L26" s="109">
        <f t="shared" si="8"/>
        <v>4</v>
      </c>
      <c r="M26" s="109">
        <v>21</v>
      </c>
      <c r="N26" s="109" t="str">
        <f t="shared" si="9"/>
        <v>white</v>
      </c>
      <c r="Q26" s="47" t="s">
        <v>136</v>
      </c>
      <c r="R26" s="47" t="str">
        <f t="shared" si="10"/>
        <v>NTH2005</v>
      </c>
      <c r="S26" s="83"/>
      <c r="T26" s="60">
        <v>2005</v>
      </c>
      <c r="U26" s="91">
        <v>154552</v>
      </c>
      <c r="V26" s="67" t="s">
        <v>120</v>
      </c>
      <c r="W26" s="67">
        <v>127075</v>
      </c>
      <c r="X26" s="68" t="s">
        <v>120</v>
      </c>
      <c r="Y26" s="69" t="s">
        <v>120</v>
      </c>
      <c r="Z26" s="66">
        <f t="shared" si="12"/>
        <v>1.2162266378123157</v>
      </c>
      <c r="AA26" s="65"/>
      <c r="AD26" s="102" t="s">
        <v>153</v>
      </c>
      <c r="AE26" t="s">
        <v>148</v>
      </c>
      <c r="AF26" s="100">
        <v>1</v>
      </c>
      <c r="AH26" s="47" t="str">
        <f t="shared" si="11"/>
        <v>STL</v>
      </c>
      <c r="AI26" s="65"/>
    </row>
    <row r="27" spans="2:35" x14ac:dyDescent="0.25">
      <c r="B27" s="108" t="s">
        <v>136</v>
      </c>
      <c r="C27" s="108" t="s">
        <v>137</v>
      </c>
      <c r="D27" s="108">
        <v>2009</v>
      </c>
      <c r="E27" s="109">
        <f t="shared" si="1"/>
        <v>119761</v>
      </c>
      <c r="F27" s="109" t="str">
        <f t="shared" si="2"/>
        <v>NA</v>
      </c>
      <c r="G27" s="109">
        <f t="shared" si="3"/>
        <v>119761</v>
      </c>
      <c r="H27" s="109">
        <f t="shared" si="4"/>
        <v>126605</v>
      </c>
      <c r="I27" s="110" t="str">
        <f t="shared" si="5"/>
        <v>NA</v>
      </c>
      <c r="J27" s="110" t="str">
        <f t="shared" si="6"/>
        <v>NA</v>
      </c>
      <c r="K27" s="110">
        <f t="shared" si="7"/>
        <v>0.945942103392441</v>
      </c>
      <c r="L27" s="109">
        <f t="shared" si="8"/>
        <v>4</v>
      </c>
      <c r="M27" s="109">
        <v>21</v>
      </c>
      <c r="N27" s="109" t="str">
        <f t="shared" si="9"/>
        <v>white</v>
      </c>
      <c r="Q27" s="47" t="s">
        <v>136</v>
      </c>
      <c r="R27" s="47" t="str">
        <f t="shared" si="10"/>
        <v>NTH2006</v>
      </c>
      <c r="S27" s="83"/>
      <c r="T27" s="60">
        <v>2006</v>
      </c>
      <c r="U27" s="91">
        <v>132710</v>
      </c>
      <c r="V27" s="67" t="s">
        <v>120</v>
      </c>
      <c r="W27" s="67">
        <v>151812</v>
      </c>
      <c r="X27" s="68" t="s">
        <v>120</v>
      </c>
      <c r="Y27" s="69" t="s">
        <v>120</v>
      </c>
      <c r="Z27" s="66">
        <f t="shared" si="12"/>
        <v>0.87417331963217659</v>
      </c>
      <c r="AA27" s="65"/>
      <c r="AD27" s="102" t="s">
        <v>161</v>
      </c>
      <c r="AE27" t="s">
        <v>159</v>
      </c>
      <c r="AF27" s="100">
        <v>3</v>
      </c>
      <c r="AH27" s="47" t="str">
        <f t="shared" si="11"/>
        <v>SUM</v>
      </c>
      <c r="AI27" s="65"/>
    </row>
    <row r="28" spans="2:35" x14ac:dyDescent="0.25">
      <c r="B28" s="108" t="s">
        <v>136</v>
      </c>
      <c r="C28" s="108" t="s">
        <v>137</v>
      </c>
      <c r="D28" s="108">
        <v>2010</v>
      </c>
      <c r="E28" s="109">
        <f t="shared" si="1"/>
        <v>136998</v>
      </c>
      <c r="F28" s="109" t="str">
        <f t="shared" si="2"/>
        <v>NA</v>
      </c>
      <c r="G28" s="109">
        <f t="shared" si="3"/>
        <v>136998</v>
      </c>
      <c r="H28" s="109">
        <f t="shared" si="4"/>
        <v>113361</v>
      </c>
      <c r="I28" s="110" t="str">
        <f t="shared" si="5"/>
        <v>NA</v>
      </c>
      <c r="J28" s="110" t="str">
        <f t="shared" si="6"/>
        <v>NA</v>
      </c>
      <c r="K28" s="110">
        <f t="shared" si="7"/>
        <v>1.2085108635244926</v>
      </c>
      <c r="L28" s="109">
        <f t="shared" si="8"/>
        <v>4</v>
      </c>
      <c r="M28" s="109">
        <v>21</v>
      </c>
      <c r="N28" s="109" t="str">
        <f t="shared" si="9"/>
        <v>white</v>
      </c>
      <c r="Q28" s="47" t="s">
        <v>136</v>
      </c>
      <c r="R28" s="47" t="str">
        <f t="shared" si="10"/>
        <v>NTH2007</v>
      </c>
      <c r="S28" s="83"/>
      <c r="T28" s="60">
        <v>2007</v>
      </c>
      <c r="U28" s="91">
        <v>156017</v>
      </c>
      <c r="V28" s="67" t="s">
        <v>120</v>
      </c>
      <c r="W28" s="67">
        <v>123565</v>
      </c>
      <c r="X28" s="68" t="s">
        <v>120</v>
      </c>
      <c r="Y28" s="69" t="s">
        <v>120</v>
      </c>
      <c r="Z28" s="66">
        <f t="shared" si="12"/>
        <v>1.2626310039250597</v>
      </c>
      <c r="AA28" s="65"/>
      <c r="AD28" s="102" t="s">
        <v>164</v>
      </c>
      <c r="AE28" t="s">
        <v>159</v>
      </c>
      <c r="AF28" s="100">
        <v>4</v>
      </c>
      <c r="AH28" s="47" t="str">
        <f t="shared" si="11"/>
        <v>URB</v>
      </c>
      <c r="AI28" s="65"/>
    </row>
    <row r="29" spans="2:35" x14ac:dyDescent="0.25">
      <c r="B29" s="108" t="s">
        <v>136</v>
      </c>
      <c r="C29" s="108" t="s">
        <v>137</v>
      </c>
      <c r="D29" s="108">
        <v>2011</v>
      </c>
      <c r="E29" s="109">
        <f t="shared" si="1"/>
        <v>119323</v>
      </c>
      <c r="F29" s="109" t="str">
        <f t="shared" si="2"/>
        <v>NA</v>
      </c>
      <c r="G29" s="109">
        <f t="shared" si="3"/>
        <v>119323</v>
      </c>
      <c r="H29" s="109">
        <f t="shared" si="4"/>
        <v>95175</v>
      </c>
      <c r="I29" s="110" t="str">
        <f t="shared" si="5"/>
        <v>NA</v>
      </c>
      <c r="J29" s="110" t="str">
        <f t="shared" si="6"/>
        <v>NA</v>
      </c>
      <c r="K29" s="110">
        <f t="shared" si="7"/>
        <v>1.2537220908852114</v>
      </c>
      <c r="L29" s="109">
        <f t="shared" si="8"/>
        <v>4</v>
      </c>
      <c r="M29" s="109">
        <v>21</v>
      </c>
      <c r="N29" s="109" t="str">
        <f t="shared" si="9"/>
        <v>white</v>
      </c>
      <c r="Q29" s="47" t="s">
        <v>136</v>
      </c>
      <c r="R29" s="47" t="str">
        <f t="shared" si="10"/>
        <v>NTH2008</v>
      </c>
      <c r="S29" s="83"/>
      <c r="T29" s="60">
        <v>2008</v>
      </c>
      <c r="U29" s="91">
        <v>131262</v>
      </c>
      <c r="V29" s="67" t="s">
        <v>120</v>
      </c>
      <c r="W29" s="67">
        <v>105806</v>
      </c>
      <c r="X29" s="68" t="s">
        <v>120</v>
      </c>
      <c r="Y29" s="69" t="s">
        <v>120</v>
      </c>
      <c r="Z29" s="66">
        <f t="shared" si="12"/>
        <v>1.2405912708163997</v>
      </c>
      <c r="AA29" s="65"/>
      <c r="AD29" s="102" t="s">
        <v>157</v>
      </c>
      <c r="AE29" t="s">
        <v>156</v>
      </c>
      <c r="AF29" s="100">
        <v>2</v>
      </c>
      <c r="AH29" s="47" t="str">
        <f t="shared" si="11"/>
        <v>WCH</v>
      </c>
      <c r="AI29" s="65"/>
    </row>
    <row r="30" spans="2:35" x14ac:dyDescent="0.25">
      <c r="B30" s="108" t="s">
        <v>136</v>
      </c>
      <c r="C30" s="108" t="s">
        <v>137</v>
      </c>
      <c r="D30" s="108">
        <v>2012</v>
      </c>
      <c r="E30" s="109">
        <f t="shared" si="1"/>
        <v>98010</v>
      </c>
      <c r="F30" s="109" t="str">
        <f t="shared" si="2"/>
        <v>NA</v>
      </c>
      <c r="G30" s="109">
        <f t="shared" si="3"/>
        <v>98010</v>
      </c>
      <c r="H30" s="109">
        <f t="shared" si="4"/>
        <v>78714</v>
      </c>
      <c r="I30" s="110" t="str">
        <f t="shared" si="5"/>
        <v>NA</v>
      </c>
      <c r="J30" s="110" t="str">
        <f t="shared" si="6"/>
        <v>NA</v>
      </c>
      <c r="K30" s="110">
        <f t="shared" si="7"/>
        <v>1.2451406357191859</v>
      </c>
      <c r="L30" s="109">
        <f t="shared" si="8"/>
        <v>4</v>
      </c>
      <c r="M30" s="109">
        <v>21</v>
      </c>
      <c r="N30" s="109" t="str">
        <f t="shared" si="9"/>
        <v>white</v>
      </c>
      <c r="Q30" s="47" t="s">
        <v>136</v>
      </c>
      <c r="R30" s="47" t="str">
        <f t="shared" si="10"/>
        <v>NTH2009</v>
      </c>
      <c r="S30" s="83"/>
      <c r="T30" s="60">
        <v>2009</v>
      </c>
      <c r="U30" s="91">
        <v>119761</v>
      </c>
      <c r="V30" s="67" t="s">
        <v>120</v>
      </c>
      <c r="W30" s="67">
        <v>126605</v>
      </c>
      <c r="X30" s="68" t="s">
        <v>120</v>
      </c>
      <c r="Y30" s="69" t="s">
        <v>120</v>
      </c>
      <c r="Z30" s="66">
        <f t="shared" si="12"/>
        <v>0.945942103392441</v>
      </c>
      <c r="AA30" s="70"/>
      <c r="AD30" s="102" t="s">
        <v>155</v>
      </c>
      <c r="AE30" t="s">
        <v>156</v>
      </c>
      <c r="AF30" s="100">
        <v>2</v>
      </c>
      <c r="AH30" s="47" t="str">
        <f t="shared" si="11"/>
        <v>WCN</v>
      </c>
      <c r="AI30" s="65"/>
    </row>
    <row r="31" spans="2:35" x14ac:dyDescent="0.25">
      <c r="B31" s="108" t="s">
        <v>138</v>
      </c>
      <c r="C31" s="108" t="s">
        <v>139</v>
      </c>
      <c r="D31" s="108">
        <v>1999</v>
      </c>
      <c r="E31" s="109">
        <f t="shared" si="1"/>
        <v>78074</v>
      </c>
      <c r="F31" s="109">
        <f t="shared" si="2"/>
        <v>68400</v>
      </c>
      <c r="G31" s="109">
        <f t="shared" si="3"/>
        <v>68400</v>
      </c>
      <c r="H31" s="109">
        <f t="shared" si="4"/>
        <v>98400</v>
      </c>
      <c r="I31" s="110">
        <f t="shared" si="5"/>
        <v>1.1414327485380118</v>
      </c>
      <c r="J31" s="110">
        <f t="shared" si="6"/>
        <v>0.69512195121951215</v>
      </c>
      <c r="K31" s="110">
        <f t="shared" si="7"/>
        <v>0.79343495934959352</v>
      </c>
      <c r="L31" s="109">
        <f t="shared" si="8"/>
        <v>4</v>
      </c>
      <c r="M31" s="109">
        <v>21</v>
      </c>
      <c r="N31" s="109" t="str">
        <f t="shared" si="9"/>
        <v>black</v>
      </c>
      <c r="Q31" s="47" t="s">
        <v>136</v>
      </c>
      <c r="R31" s="47" t="str">
        <f t="shared" si="10"/>
        <v>NTH2010</v>
      </c>
      <c r="S31" s="83"/>
      <c r="T31" s="60">
        <v>2010</v>
      </c>
      <c r="U31" s="91">
        <v>136998</v>
      </c>
      <c r="V31" s="67" t="s">
        <v>120</v>
      </c>
      <c r="W31" s="67">
        <v>113361</v>
      </c>
      <c r="X31" s="68" t="s">
        <v>121</v>
      </c>
      <c r="Y31" s="69" t="s">
        <v>120</v>
      </c>
      <c r="Z31" s="71">
        <f t="shared" si="12"/>
        <v>1.2085108635244926</v>
      </c>
      <c r="AA31" s="65"/>
      <c r="AD31" s="102" t="s">
        <v>160</v>
      </c>
      <c r="AE31" t="s">
        <v>159</v>
      </c>
      <c r="AF31" s="100">
        <v>3</v>
      </c>
      <c r="AH31" s="47" t="str">
        <f t="shared" si="11"/>
        <v>WSH</v>
      </c>
      <c r="AI31" s="65"/>
    </row>
    <row r="32" spans="2:35" x14ac:dyDescent="0.25">
      <c r="B32" s="108" t="s">
        <v>138</v>
      </c>
      <c r="C32" s="108" t="s">
        <v>139</v>
      </c>
      <c r="D32" s="108">
        <v>2000</v>
      </c>
      <c r="E32" s="109">
        <f t="shared" si="1"/>
        <v>21040</v>
      </c>
      <c r="F32" s="109">
        <f t="shared" si="2"/>
        <v>15040</v>
      </c>
      <c r="G32" s="109">
        <f t="shared" si="3"/>
        <v>15040</v>
      </c>
      <c r="H32" s="109">
        <f t="shared" si="4"/>
        <v>37090</v>
      </c>
      <c r="I32" s="110">
        <f t="shared" si="5"/>
        <v>1.3989361702127661</v>
      </c>
      <c r="J32" s="110">
        <f t="shared" si="6"/>
        <v>0.40550013480722569</v>
      </c>
      <c r="K32" s="110">
        <f t="shared" si="7"/>
        <v>0.56726880560798054</v>
      </c>
      <c r="L32" s="109">
        <f t="shared" si="8"/>
        <v>4</v>
      </c>
      <c r="M32" s="109">
        <v>21</v>
      </c>
      <c r="N32" s="109" t="str">
        <f t="shared" si="9"/>
        <v>black</v>
      </c>
      <c r="Q32" s="47" t="s">
        <v>136</v>
      </c>
      <c r="R32" s="47" t="str">
        <f t="shared" si="10"/>
        <v>NTH2011</v>
      </c>
      <c r="S32" s="83"/>
      <c r="T32" s="60">
        <v>2011</v>
      </c>
      <c r="U32" s="91">
        <v>119323</v>
      </c>
      <c r="V32" s="67" t="s">
        <v>120</v>
      </c>
      <c r="W32" s="67">
        <v>95175</v>
      </c>
      <c r="X32" s="68" t="s">
        <v>120</v>
      </c>
      <c r="Y32" s="69" t="s">
        <v>120</v>
      </c>
      <c r="Z32" s="66">
        <f t="shared" si="12"/>
        <v>1.2537220908852114</v>
      </c>
      <c r="AA32" s="65"/>
      <c r="AI32" s="65"/>
    </row>
    <row r="33" spans="2:35" x14ac:dyDescent="0.25">
      <c r="B33" s="108" t="s">
        <v>138</v>
      </c>
      <c r="C33" s="108" t="s">
        <v>139</v>
      </c>
      <c r="D33" s="108">
        <v>2001</v>
      </c>
      <c r="E33" s="109">
        <f t="shared" si="1"/>
        <v>33702</v>
      </c>
      <c r="F33" s="109">
        <f t="shared" si="2"/>
        <v>30633</v>
      </c>
      <c r="G33" s="109">
        <f t="shared" si="3"/>
        <v>30633</v>
      </c>
      <c r="H33" s="109">
        <f t="shared" si="4"/>
        <v>86787</v>
      </c>
      <c r="I33" s="110">
        <f t="shared" si="5"/>
        <v>1.1001860738419351</v>
      </c>
      <c r="J33" s="110">
        <f t="shared" si="6"/>
        <v>0.35296761035638979</v>
      </c>
      <c r="K33" s="110">
        <f t="shared" si="7"/>
        <v>0.38833004943136645</v>
      </c>
      <c r="L33" s="109">
        <f t="shared" si="8"/>
        <v>4</v>
      </c>
      <c r="M33" s="109">
        <v>21</v>
      </c>
      <c r="N33" s="109" t="str">
        <f t="shared" si="9"/>
        <v>black</v>
      </c>
      <c r="Q33" s="47" t="s">
        <v>136</v>
      </c>
      <c r="R33" s="47" t="str">
        <f t="shared" si="10"/>
        <v>NTH2012</v>
      </c>
      <c r="S33" s="83"/>
      <c r="T33" s="60">
        <v>2012</v>
      </c>
      <c r="U33" s="91">
        <v>98010</v>
      </c>
      <c r="V33" s="67" t="s">
        <v>120</v>
      </c>
      <c r="W33" s="67">
        <v>78714</v>
      </c>
      <c r="X33" s="68" t="s">
        <v>120</v>
      </c>
      <c r="Y33" s="69" t="s">
        <v>120</v>
      </c>
      <c r="Z33" s="66">
        <f t="shared" si="12"/>
        <v>1.2451406357191859</v>
      </c>
      <c r="AA33" s="65"/>
      <c r="AI33" s="65"/>
    </row>
    <row r="34" spans="2:35" x14ac:dyDescent="0.25">
      <c r="B34" s="108" t="s">
        <v>138</v>
      </c>
      <c r="C34" s="108" t="s">
        <v>139</v>
      </c>
      <c r="D34" s="108">
        <v>2002</v>
      </c>
      <c r="E34" s="109">
        <f t="shared" si="1"/>
        <v>128068</v>
      </c>
      <c r="F34" s="109">
        <f t="shared" si="2"/>
        <v>109882</v>
      </c>
      <c r="G34" s="109">
        <f t="shared" si="3"/>
        <v>109882</v>
      </c>
      <c r="H34" s="109">
        <f t="shared" si="4"/>
        <v>109882</v>
      </c>
      <c r="I34" s="110">
        <f t="shared" si="5"/>
        <v>1.165504814255292</v>
      </c>
      <c r="J34" s="110">
        <f t="shared" si="6"/>
        <v>1</v>
      </c>
      <c r="K34" s="110">
        <f t="shared" si="7"/>
        <v>1.165504814255292</v>
      </c>
      <c r="L34" s="109">
        <f t="shared" si="8"/>
        <v>4</v>
      </c>
      <c r="M34" s="109">
        <v>21</v>
      </c>
      <c r="N34" s="109" t="str">
        <f t="shared" si="9"/>
        <v>black</v>
      </c>
      <c r="Q34" s="47" t="s">
        <v>136</v>
      </c>
      <c r="R34" s="47" t="str">
        <f t="shared" si="10"/>
        <v>NTH2013</v>
      </c>
      <c r="S34" s="83"/>
      <c r="T34" s="60">
        <v>2013</v>
      </c>
      <c r="U34" s="91">
        <v>86819</v>
      </c>
      <c r="V34" s="67" t="s">
        <v>120</v>
      </c>
      <c r="W34" s="67">
        <v>99874</v>
      </c>
      <c r="X34" s="68" t="s">
        <v>120</v>
      </c>
      <c r="Y34" s="69" t="s">
        <v>120</v>
      </c>
      <c r="Z34" s="66">
        <f t="shared" si="12"/>
        <v>0.86928529947734146</v>
      </c>
      <c r="AA34" s="65"/>
      <c r="AI34" s="65"/>
    </row>
    <row r="35" spans="2:35" ht="15.75" thickBot="1" x14ac:dyDescent="0.3">
      <c r="B35" s="108" t="s">
        <v>138</v>
      </c>
      <c r="C35" s="108" t="s">
        <v>139</v>
      </c>
      <c r="D35" s="108">
        <v>2003</v>
      </c>
      <c r="E35" s="109">
        <f t="shared" si="1"/>
        <v>111430</v>
      </c>
      <c r="F35" s="109">
        <f t="shared" si="2"/>
        <v>105801</v>
      </c>
      <c r="G35" s="109">
        <f t="shared" si="3"/>
        <v>105801</v>
      </c>
      <c r="H35" s="109">
        <f t="shared" si="4"/>
        <v>215345</v>
      </c>
      <c r="I35" s="110">
        <f t="shared" si="5"/>
        <v>1.0532036559200764</v>
      </c>
      <c r="J35" s="110">
        <f t="shared" si="6"/>
        <v>0.49130929438807497</v>
      </c>
      <c r="K35" s="110">
        <f t="shared" si="7"/>
        <v>0.51744874503703364</v>
      </c>
      <c r="L35" s="109">
        <f t="shared" si="8"/>
        <v>4</v>
      </c>
      <c r="M35" s="109">
        <v>21</v>
      </c>
      <c r="N35" s="109" t="str">
        <f t="shared" si="9"/>
        <v>black</v>
      </c>
      <c r="Q35" s="47" t="s">
        <v>136</v>
      </c>
      <c r="R35" s="47" t="str">
        <f t="shared" si="10"/>
        <v>NTH2014</v>
      </c>
      <c r="S35" s="84"/>
      <c r="T35" s="72">
        <v>2014</v>
      </c>
      <c r="U35" s="92">
        <v>94878</v>
      </c>
      <c r="V35" s="74" t="s">
        <v>120</v>
      </c>
      <c r="W35" s="74"/>
      <c r="X35" s="92" t="s">
        <v>120</v>
      </c>
      <c r="Y35" s="74"/>
      <c r="Z35" s="75"/>
      <c r="AA35" s="65"/>
      <c r="AI35" s="65"/>
    </row>
    <row r="36" spans="2:35" ht="15.75" thickBot="1" x14ac:dyDescent="0.3">
      <c r="B36" s="108" t="s">
        <v>138</v>
      </c>
      <c r="C36" s="108" t="s">
        <v>139</v>
      </c>
      <c r="D36" s="108">
        <v>2004</v>
      </c>
      <c r="E36" s="109">
        <f t="shared" si="1"/>
        <v>166548</v>
      </c>
      <c r="F36" s="109">
        <f t="shared" si="2"/>
        <v>144180</v>
      </c>
      <c r="G36" s="109">
        <f t="shared" si="3"/>
        <v>144180</v>
      </c>
      <c r="H36" s="109">
        <f t="shared" si="4"/>
        <v>247500</v>
      </c>
      <c r="I36" s="110">
        <f t="shared" si="5"/>
        <v>1.1551394090719933</v>
      </c>
      <c r="J36" s="110">
        <f t="shared" si="6"/>
        <v>0.58254545454545459</v>
      </c>
      <c r="K36" s="110">
        <f t="shared" si="7"/>
        <v>0.67292121212121214</v>
      </c>
      <c r="L36" s="109">
        <f t="shared" si="8"/>
        <v>4</v>
      </c>
      <c r="M36" s="109">
        <v>21</v>
      </c>
      <c r="N36" s="109" t="str">
        <f t="shared" si="9"/>
        <v>black</v>
      </c>
      <c r="Q36" s="47" t="s">
        <v>136</v>
      </c>
      <c r="R36" s="47" t="str">
        <f t="shared" si="10"/>
        <v>NTHAVG.</v>
      </c>
      <c r="S36" s="72"/>
      <c r="T36" s="73" t="s">
        <v>10</v>
      </c>
      <c r="U36" s="88"/>
      <c r="V36" s="88"/>
      <c r="W36" s="89"/>
      <c r="X36" s="96" t="s">
        <v>120</v>
      </c>
      <c r="Y36" s="97" t="s">
        <v>120</v>
      </c>
      <c r="Z36" s="98">
        <f>AVERAGE(Z20:Z34)</f>
        <v>1.1011025195027615</v>
      </c>
      <c r="AA36" s="65"/>
      <c r="AI36" s="65"/>
    </row>
    <row r="37" spans="2:35" x14ac:dyDescent="0.25">
      <c r="B37" s="108" t="s">
        <v>138</v>
      </c>
      <c r="C37" s="108" t="s">
        <v>139</v>
      </c>
      <c r="D37" s="108">
        <v>2005</v>
      </c>
      <c r="E37" s="109">
        <f t="shared" si="1"/>
        <v>244768</v>
      </c>
      <c r="F37" s="109">
        <f t="shared" si="2"/>
        <v>218840</v>
      </c>
      <c r="G37" s="109">
        <f t="shared" si="3"/>
        <v>218840</v>
      </c>
      <c r="H37" s="109">
        <f t="shared" si="4"/>
        <v>154594</v>
      </c>
      <c r="I37" s="110">
        <f t="shared" si="5"/>
        <v>1.1184792542496802</v>
      </c>
      <c r="J37" s="110">
        <f t="shared" si="6"/>
        <v>1.4155788711075463</v>
      </c>
      <c r="K37" s="110">
        <f t="shared" si="7"/>
        <v>1.5832956000879723</v>
      </c>
      <c r="L37" s="109">
        <f t="shared" si="8"/>
        <v>4</v>
      </c>
      <c r="M37" s="109">
        <v>21</v>
      </c>
      <c r="N37" s="109" t="str">
        <f t="shared" si="9"/>
        <v>black</v>
      </c>
      <c r="Q37" s="47" t="s">
        <v>138</v>
      </c>
      <c r="R37" s="47" t="str">
        <f t="shared" si="10"/>
        <v>RBH_RBT1999</v>
      </c>
      <c r="S37" s="82" t="s">
        <v>107</v>
      </c>
      <c r="T37" s="81">
        <v>1999</v>
      </c>
      <c r="U37" s="90">
        <v>78074</v>
      </c>
      <c r="V37" s="61">
        <v>68400</v>
      </c>
      <c r="W37" s="61">
        <v>98400</v>
      </c>
      <c r="X37" s="62">
        <f t="shared" ref="X37:Y52" si="13">U37/V37</f>
        <v>1.1414327485380118</v>
      </c>
      <c r="Y37" s="63">
        <f t="shared" si="13"/>
        <v>0.69512195121951215</v>
      </c>
      <c r="Z37" s="64">
        <f t="shared" ref="Z37:Z51" si="14">U37/W37</f>
        <v>0.79343495934959352</v>
      </c>
      <c r="AA37" s="65"/>
      <c r="AI37" s="65"/>
    </row>
    <row r="38" spans="2:35" x14ac:dyDescent="0.25">
      <c r="B38" s="108" t="s">
        <v>138</v>
      </c>
      <c r="C38" s="108" t="s">
        <v>139</v>
      </c>
      <c r="D38" s="108">
        <v>2006</v>
      </c>
      <c r="E38" s="109">
        <f t="shared" si="1"/>
        <v>152483</v>
      </c>
      <c r="F38" s="109">
        <f t="shared" si="2"/>
        <v>138878</v>
      </c>
      <c r="G38" s="109">
        <f t="shared" si="3"/>
        <v>138878</v>
      </c>
      <c r="H38" s="109">
        <f t="shared" si="4"/>
        <v>197097</v>
      </c>
      <c r="I38" s="110">
        <f t="shared" si="5"/>
        <v>1.0979636803525397</v>
      </c>
      <c r="J38" s="110">
        <f t="shared" si="6"/>
        <v>0.70461752335144623</v>
      </c>
      <c r="K38" s="110">
        <f t="shared" si="7"/>
        <v>0.77364444917984543</v>
      </c>
      <c r="L38" s="109">
        <f t="shared" si="8"/>
        <v>4</v>
      </c>
      <c r="M38" s="109">
        <v>21</v>
      </c>
      <c r="N38" s="109" t="str">
        <f t="shared" si="9"/>
        <v>black</v>
      </c>
      <c r="Q38" s="47" t="s">
        <v>138</v>
      </c>
      <c r="R38" s="47" t="str">
        <f t="shared" si="10"/>
        <v>RBH_RBT2000</v>
      </c>
      <c r="S38" s="83" t="s">
        <v>15</v>
      </c>
      <c r="T38" s="60">
        <v>2000</v>
      </c>
      <c r="U38" s="91">
        <v>21040</v>
      </c>
      <c r="V38" s="67">
        <v>15040</v>
      </c>
      <c r="W38" s="67">
        <v>37090</v>
      </c>
      <c r="X38" s="68">
        <f t="shared" si="13"/>
        <v>1.3989361702127661</v>
      </c>
      <c r="Y38" s="69">
        <f t="shared" si="13"/>
        <v>0.40550013480722569</v>
      </c>
      <c r="Z38" s="66">
        <f t="shared" si="14"/>
        <v>0.56726880560798054</v>
      </c>
      <c r="AA38" s="65"/>
      <c r="AI38" s="65"/>
    </row>
    <row r="39" spans="2:35" x14ac:dyDescent="0.25">
      <c r="B39" s="108" t="s">
        <v>138</v>
      </c>
      <c r="C39" s="108" t="s">
        <v>139</v>
      </c>
      <c r="D39" s="108">
        <v>2007</v>
      </c>
      <c r="E39" s="109">
        <f t="shared" si="1"/>
        <v>151925</v>
      </c>
      <c r="F39" s="109">
        <f t="shared" si="2"/>
        <v>117321</v>
      </c>
      <c r="G39" s="109">
        <f t="shared" si="3"/>
        <v>117321</v>
      </c>
      <c r="H39" s="109">
        <f t="shared" si="4"/>
        <v>118082</v>
      </c>
      <c r="I39" s="110">
        <f t="shared" si="5"/>
        <v>1.2949514579657522</v>
      </c>
      <c r="J39" s="110">
        <f t="shared" si="6"/>
        <v>0.99355532595992613</v>
      </c>
      <c r="K39" s="110">
        <f t="shared" si="7"/>
        <v>1.2866059179214444</v>
      </c>
      <c r="L39" s="109">
        <f t="shared" si="8"/>
        <v>4</v>
      </c>
      <c r="M39" s="109">
        <v>21</v>
      </c>
      <c r="N39" s="109" t="str">
        <f t="shared" si="9"/>
        <v>black</v>
      </c>
      <c r="Q39" s="47" t="s">
        <v>138</v>
      </c>
      <c r="R39" s="47" t="str">
        <f t="shared" si="10"/>
        <v>RBH_RBT2001</v>
      </c>
      <c r="S39" s="83" t="s">
        <v>16</v>
      </c>
      <c r="T39" s="60">
        <v>2001</v>
      </c>
      <c r="U39" s="91">
        <v>33702</v>
      </c>
      <c r="V39" s="67">
        <v>30633</v>
      </c>
      <c r="W39" s="67">
        <v>86787</v>
      </c>
      <c r="X39" s="68">
        <f t="shared" si="13"/>
        <v>1.1001860738419351</v>
      </c>
      <c r="Y39" s="69">
        <f t="shared" si="13"/>
        <v>0.35296761035638979</v>
      </c>
      <c r="Z39" s="66">
        <f t="shared" si="14"/>
        <v>0.38833004943136645</v>
      </c>
      <c r="AA39" s="65"/>
      <c r="AI39" s="65"/>
    </row>
    <row r="40" spans="2:35" x14ac:dyDescent="0.25">
      <c r="B40" s="108" t="s">
        <v>138</v>
      </c>
      <c r="C40" s="108" t="s">
        <v>139</v>
      </c>
      <c r="D40" s="108">
        <v>2008</v>
      </c>
      <c r="E40" s="109">
        <f t="shared" si="1"/>
        <v>67347</v>
      </c>
      <c r="F40" s="109">
        <f t="shared" si="2"/>
        <v>60255</v>
      </c>
      <c r="G40" s="109">
        <f t="shared" si="3"/>
        <v>60255</v>
      </c>
      <c r="H40" s="109">
        <f t="shared" si="4"/>
        <v>98744</v>
      </c>
      <c r="I40" s="110">
        <f t="shared" si="5"/>
        <v>1.1176997759522032</v>
      </c>
      <c r="J40" s="110">
        <f t="shared" si="6"/>
        <v>0.61021429150125572</v>
      </c>
      <c r="K40" s="110">
        <f t="shared" si="7"/>
        <v>0.68203637689378593</v>
      </c>
      <c r="L40" s="109">
        <f t="shared" si="8"/>
        <v>4</v>
      </c>
      <c r="M40" s="109">
        <v>21</v>
      </c>
      <c r="N40" s="109" t="str">
        <f t="shared" si="9"/>
        <v>black</v>
      </c>
      <c r="Q40" s="47" t="s">
        <v>138</v>
      </c>
      <c r="R40" s="47" t="str">
        <f t="shared" si="10"/>
        <v>RBH_RBT2002</v>
      </c>
      <c r="S40" s="83" t="s">
        <v>17</v>
      </c>
      <c r="T40" s="60">
        <v>2002</v>
      </c>
      <c r="U40" s="91">
        <v>128068</v>
      </c>
      <c r="V40" s="67">
        <v>109882</v>
      </c>
      <c r="W40" s="67">
        <v>109882</v>
      </c>
      <c r="X40" s="68">
        <f t="shared" si="13"/>
        <v>1.165504814255292</v>
      </c>
      <c r="Y40" s="69">
        <f t="shared" si="13"/>
        <v>1</v>
      </c>
      <c r="Z40" s="66">
        <f t="shared" si="14"/>
        <v>1.165504814255292</v>
      </c>
      <c r="AA40" s="65"/>
      <c r="AI40" s="65"/>
    </row>
    <row r="41" spans="2:35" x14ac:dyDescent="0.25">
      <c r="B41" s="108" t="s">
        <v>138</v>
      </c>
      <c r="C41" s="108" t="s">
        <v>139</v>
      </c>
      <c r="D41" s="108">
        <v>2009</v>
      </c>
      <c r="E41" s="109">
        <f t="shared" si="1"/>
        <v>76063</v>
      </c>
      <c r="F41" s="109">
        <f t="shared" si="2"/>
        <v>58382</v>
      </c>
      <c r="G41" s="109">
        <f t="shared" si="3"/>
        <v>58382</v>
      </c>
      <c r="H41" s="109">
        <f t="shared" si="4"/>
        <v>88429</v>
      </c>
      <c r="I41" s="110">
        <f t="shared" si="5"/>
        <v>1.3028501935528074</v>
      </c>
      <c r="J41" s="110">
        <f t="shared" si="6"/>
        <v>0.66021327844937749</v>
      </c>
      <c r="K41" s="110">
        <f t="shared" si="7"/>
        <v>0.86015899761390491</v>
      </c>
      <c r="L41" s="109">
        <f t="shared" si="8"/>
        <v>4</v>
      </c>
      <c r="M41" s="109">
        <v>21</v>
      </c>
      <c r="N41" s="109" t="str">
        <f t="shared" si="9"/>
        <v>black</v>
      </c>
      <c r="Q41" s="47" t="s">
        <v>138</v>
      </c>
      <c r="R41" s="47" t="str">
        <f t="shared" si="10"/>
        <v>RBH_RBT2003</v>
      </c>
      <c r="S41" s="83"/>
      <c r="T41" s="60">
        <v>2003</v>
      </c>
      <c r="U41" s="91">
        <v>111430</v>
      </c>
      <c r="V41" s="67">
        <v>105801</v>
      </c>
      <c r="W41" s="67">
        <v>215345</v>
      </c>
      <c r="X41" s="68">
        <f t="shared" si="13"/>
        <v>1.0532036559200764</v>
      </c>
      <c r="Y41" s="69">
        <f t="shared" si="13"/>
        <v>0.49130929438807497</v>
      </c>
      <c r="Z41" s="66">
        <f t="shared" si="14"/>
        <v>0.51744874503703364</v>
      </c>
      <c r="AA41" s="65"/>
      <c r="AI41" s="65"/>
    </row>
    <row r="42" spans="2:35" x14ac:dyDescent="0.25">
      <c r="B42" s="108" t="s">
        <v>138</v>
      </c>
      <c r="C42" s="108" t="s">
        <v>139</v>
      </c>
      <c r="D42" s="108">
        <v>2010</v>
      </c>
      <c r="E42" s="109">
        <f t="shared" si="1"/>
        <v>75748</v>
      </c>
      <c r="F42" s="109">
        <f t="shared" si="2"/>
        <v>61586</v>
      </c>
      <c r="G42" s="109">
        <f t="shared" si="3"/>
        <v>61586</v>
      </c>
      <c r="H42" s="109">
        <f t="shared" si="4"/>
        <v>92534</v>
      </c>
      <c r="I42" s="110">
        <f t="shared" si="5"/>
        <v>1.2299548598707499</v>
      </c>
      <c r="J42" s="110">
        <f t="shared" si="6"/>
        <v>0.66554996001469735</v>
      </c>
      <c r="K42" s="110">
        <f t="shared" si="7"/>
        <v>0.81859640780686016</v>
      </c>
      <c r="L42" s="109">
        <f t="shared" si="8"/>
        <v>4</v>
      </c>
      <c r="M42" s="109">
        <v>21</v>
      </c>
      <c r="N42" s="109" t="str">
        <f t="shared" si="9"/>
        <v>black</v>
      </c>
      <c r="Q42" s="47" t="s">
        <v>138</v>
      </c>
      <c r="R42" s="47" t="str">
        <f t="shared" si="10"/>
        <v>RBH_RBT2004</v>
      </c>
      <c r="S42" s="83"/>
      <c r="T42" s="60">
        <v>2004</v>
      </c>
      <c r="U42" s="91">
        <v>166548</v>
      </c>
      <c r="V42" s="67">
        <v>144180</v>
      </c>
      <c r="W42" s="67">
        <v>247500</v>
      </c>
      <c r="X42" s="68">
        <f t="shared" si="13"/>
        <v>1.1551394090719933</v>
      </c>
      <c r="Y42" s="69">
        <f t="shared" si="13"/>
        <v>0.58254545454545459</v>
      </c>
      <c r="Z42" s="66">
        <f t="shared" si="14"/>
        <v>0.67292121212121214</v>
      </c>
      <c r="AA42" s="65"/>
      <c r="AI42" s="65"/>
    </row>
    <row r="43" spans="2:35" x14ac:dyDescent="0.25">
      <c r="B43" s="108" t="s">
        <v>138</v>
      </c>
      <c r="C43" s="108" t="s">
        <v>139</v>
      </c>
      <c r="D43" s="108">
        <v>2011</v>
      </c>
      <c r="E43" s="109">
        <f t="shared" si="1"/>
        <v>98929</v>
      </c>
      <c r="F43" s="109">
        <f t="shared" si="2"/>
        <v>74708</v>
      </c>
      <c r="G43" s="109">
        <f t="shared" si="3"/>
        <v>74708</v>
      </c>
      <c r="H43" s="109">
        <f t="shared" si="4"/>
        <v>161914</v>
      </c>
      <c r="I43" s="110">
        <f t="shared" si="5"/>
        <v>1.3242089200621086</v>
      </c>
      <c r="J43" s="110">
        <f t="shared" si="6"/>
        <v>0.46140543745445112</v>
      </c>
      <c r="K43" s="110">
        <f t="shared" si="7"/>
        <v>0.61099719604234348</v>
      </c>
      <c r="L43" s="109">
        <f t="shared" si="8"/>
        <v>4</v>
      </c>
      <c r="M43" s="109">
        <v>21</v>
      </c>
      <c r="N43" s="109" t="str">
        <f t="shared" si="9"/>
        <v>black</v>
      </c>
      <c r="Q43" s="47" t="s">
        <v>138</v>
      </c>
      <c r="R43" s="47" t="str">
        <f t="shared" si="10"/>
        <v>RBH_RBT2005</v>
      </c>
      <c r="S43" s="83"/>
      <c r="T43" s="60">
        <v>2005</v>
      </c>
      <c r="U43" s="91">
        <v>244768</v>
      </c>
      <c r="V43" s="67">
        <v>218840</v>
      </c>
      <c r="W43" s="67">
        <v>154594</v>
      </c>
      <c r="X43" s="68">
        <f t="shared" si="13"/>
        <v>1.1184792542496802</v>
      </c>
      <c r="Y43" s="69">
        <f t="shared" si="13"/>
        <v>1.4155788711075463</v>
      </c>
      <c r="Z43" s="66">
        <f t="shared" si="14"/>
        <v>1.5832956000879723</v>
      </c>
      <c r="AA43" s="65"/>
      <c r="AI43" s="65"/>
    </row>
    <row r="44" spans="2:35" x14ac:dyDescent="0.25">
      <c r="B44" s="108" t="s">
        <v>138</v>
      </c>
      <c r="C44" s="108" t="s">
        <v>139</v>
      </c>
      <c r="D44" s="108">
        <v>2012</v>
      </c>
      <c r="E44" s="109">
        <f t="shared" si="1"/>
        <v>70838</v>
      </c>
      <c r="F44" s="109">
        <f t="shared" si="2"/>
        <v>54765</v>
      </c>
      <c r="G44" s="109">
        <f t="shared" si="3"/>
        <v>54765</v>
      </c>
      <c r="H44" s="109">
        <f t="shared" si="4"/>
        <v>84432</v>
      </c>
      <c r="I44" s="110">
        <f t="shared" si="5"/>
        <v>1.2934903679357255</v>
      </c>
      <c r="J44" s="110">
        <f t="shared" si="6"/>
        <v>0.64862848209209778</v>
      </c>
      <c r="K44" s="110">
        <f t="shared" si="7"/>
        <v>0.83899469395489856</v>
      </c>
      <c r="L44" s="109">
        <f t="shared" si="8"/>
        <v>4</v>
      </c>
      <c r="M44" s="109">
        <v>21</v>
      </c>
      <c r="N44" s="109" t="str">
        <f t="shared" si="9"/>
        <v>black</v>
      </c>
      <c r="Q44" s="47" t="s">
        <v>138</v>
      </c>
      <c r="R44" s="47" t="str">
        <f t="shared" si="10"/>
        <v>RBH_RBT2006</v>
      </c>
      <c r="S44" s="83"/>
      <c r="T44" s="60">
        <v>2006</v>
      </c>
      <c r="U44" s="91">
        <v>152483</v>
      </c>
      <c r="V44" s="67">
        <v>138878</v>
      </c>
      <c r="W44" s="67">
        <v>197097</v>
      </c>
      <c r="X44" s="68">
        <f t="shared" si="13"/>
        <v>1.0979636803525397</v>
      </c>
      <c r="Y44" s="69">
        <f t="shared" si="13"/>
        <v>0.70461752335144623</v>
      </c>
      <c r="Z44" s="66">
        <f t="shared" si="14"/>
        <v>0.77364444917984543</v>
      </c>
      <c r="AA44" s="65"/>
      <c r="AI44" s="65"/>
    </row>
    <row r="45" spans="2:35" x14ac:dyDescent="0.25">
      <c r="B45" s="108" t="s">
        <v>140</v>
      </c>
      <c r="C45" s="108" t="s">
        <v>141</v>
      </c>
      <c r="D45" s="108">
        <v>1999</v>
      </c>
      <c r="E45" s="109">
        <f t="shared" si="1"/>
        <v>16472</v>
      </c>
      <c r="F45" s="109" t="str">
        <f t="shared" si="2"/>
        <v>NA</v>
      </c>
      <c r="G45" s="109">
        <f t="shared" si="3"/>
        <v>16472</v>
      </c>
      <c r="H45" s="109">
        <f t="shared" si="4"/>
        <v>16142</v>
      </c>
      <c r="I45" s="110" t="str">
        <f t="shared" si="5"/>
        <v>NA</v>
      </c>
      <c r="J45" s="110" t="str">
        <f t="shared" si="6"/>
        <v>NA</v>
      </c>
      <c r="K45" s="110">
        <f t="shared" si="7"/>
        <v>1.0204435633750464</v>
      </c>
      <c r="L45" s="109">
        <f t="shared" si="8"/>
        <v>2</v>
      </c>
      <c r="M45" s="109">
        <v>21</v>
      </c>
      <c r="N45" s="109" t="str">
        <f t="shared" si="9"/>
        <v>white</v>
      </c>
      <c r="Q45" s="47" t="s">
        <v>138</v>
      </c>
      <c r="R45" s="47" t="str">
        <f t="shared" si="10"/>
        <v>RBH_RBT2007</v>
      </c>
      <c r="S45" s="83"/>
      <c r="T45" s="60">
        <v>2007</v>
      </c>
      <c r="U45" s="91">
        <v>151925</v>
      </c>
      <c r="V45" s="67">
        <v>117321</v>
      </c>
      <c r="W45" s="67">
        <v>118082</v>
      </c>
      <c r="X45" s="68">
        <f t="shared" si="13"/>
        <v>1.2949514579657522</v>
      </c>
      <c r="Y45" s="69">
        <f t="shared" si="13"/>
        <v>0.99355532595992613</v>
      </c>
      <c r="Z45" s="66">
        <f t="shared" si="14"/>
        <v>1.2866059179214444</v>
      </c>
      <c r="AA45" s="65"/>
      <c r="AI45" s="65"/>
    </row>
    <row r="46" spans="2:35" x14ac:dyDescent="0.25">
      <c r="B46" s="108" t="s">
        <v>140</v>
      </c>
      <c r="C46" s="108" t="s">
        <v>141</v>
      </c>
      <c r="D46" s="108">
        <v>2000</v>
      </c>
      <c r="E46" s="109">
        <f t="shared" si="1"/>
        <v>19452</v>
      </c>
      <c r="F46" s="109" t="str">
        <f t="shared" si="2"/>
        <v>NA</v>
      </c>
      <c r="G46" s="109">
        <f t="shared" si="3"/>
        <v>19452</v>
      </c>
      <c r="H46" s="109">
        <f t="shared" si="4"/>
        <v>22200</v>
      </c>
      <c r="I46" s="110" t="str">
        <f t="shared" si="5"/>
        <v>NA</v>
      </c>
      <c r="J46" s="110" t="str">
        <f t="shared" si="6"/>
        <v>NA</v>
      </c>
      <c r="K46" s="110">
        <f t="shared" si="7"/>
        <v>0.87621621621621626</v>
      </c>
      <c r="L46" s="109">
        <f t="shared" si="8"/>
        <v>2</v>
      </c>
      <c r="M46" s="109">
        <v>21</v>
      </c>
      <c r="N46" s="109" t="str">
        <f t="shared" si="9"/>
        <v>white</v>
      </c>
      <c r="Q46" s="47" t="s">
        <v>138</v>
      </c>
      <c r="R46" s="47" t="str">
        <f t="shared" si="10"/>
        <v>RBH_RBT2008</v>
      </c>
      <c r="S46" s="83"/>
      <c r="T46" s="60">
        <v>2008</v>
      </c>
      <c r="U46" s="91">
        <v>67347</v>
      </c>
      <c r="V46" s="67">
        <v>60255</v>
      </c>
      <c r="W46" s="67">
        <v>98744</v>
      </c>
      <c r="X46" s="68">
        <f t="shared" si="13"/>
        <v>1.1176997759522032</v>
      </c>
      <c r="Y46" s="69">
        <f t="shared" si="13"/>
        <v>0.61021429150125572</v>
      </c>
      <c r="Z46" s="66">
        <f t="shared" si="14"/>
        <v>0.68203637689378593</v>
      </c>
      <c r="AA46" s="65"/>
      <c r="AI46" s="65"/>
    </row>
    <row r="47" spans="2:35" x14ac:dyDescent="0.25">
      <c r="B47" s="108" t="s">
        <v>140</v>
      </c>
      <c r="C47" s="108" t="s">
        <v>141</v>
      </c>
      <c r="D47" s="108">
        <v>2001</v>
      </c>
      <c r="E47" s="109">
        <f t="shared" si="1"/>
        <v>25828</v>
      </c>
      <c r="F47" s="109" t="str">
        <f t="shared" si="2"/>
        <v>NA</v>
      </c>
      <c r="G47" s="109">
        <f t="shared" si="3"/>
        <v>25828</v>
      </c>
      <c r="H47" s="109">
        <f t="shared" si="4"/>
        <v>35620</v>
      </c>
      <c r="I47" s="110" t="str">
        <f t="shared" si="5"/>
        <v>NA</v>
      </c>
      <c r="J47" s="110" t="str">
        <f t="shared" si="6"/>
        <v>NA</v>
      </c>
      <c r="K47" s="110">
        <f t="shared" si="7"/>
        <v>0.72509825940482875</v>
      </c>
      <c r="L47" s="109">
        <f t="shared" si="8"/>
        <v>2</v>
      </c>
      <c r="M47" s="109">
        <v>21</v>
      </c>
      <c r="N47" s="109" t="str">
        <f t="shared" si="9"/>
        <v>white</v>
      </c>
      <c r="Q47" s="47" t="s">
        <v>138</v>
      </c>
      <c r="R47" s="47" t="str">
        <f t="shared" si="10"/>
        <v>RBH_RBT2009</v>
      </c>
      <c r="S47" s="83"/>
      <c r="T47" s="60">
        <v>2009</v>
      </c>
      <c r="U47" s="91">
        <v>76063</v>
      </c>
      <c r="V47" s="67">
        <v>58382</v>
      </c>
      <c r="W47" s="67">
        <v>88429</v>
      </c>
      <c r="X47" s="68">
        <f t="shared" si="13"/>
        <v>1.3028501935528074</v>
      </c>
      <c r="Y47" s="69">
        <f t="shared" si="13"/>
        <v>0.66021327844937749</v>
      </c>
      <c r="Z47" s="66">
        <f t="shared" si="14"/>
        <v>0.86015899761390491</v>
      </c>
      <c r="AA47" s="70"/>
      <c r="AI47" s="65"/>
    </row>
    <row r="48" spans="2:35" x14ac:dyDescent="0.25">
      <c r="B48" s="108" t="s">
        <v>140</v>
      </c>
      <c r="C48" s="108" t="s">
        <v>141</v>
      </c>
      <c r="D48" s="108">
        <v>2002</v>
      </c>
      <c r="E48" s="109">
        <f t="shared" si="1"/>
        <v>41492</v>
      </c>
      <c r="F48" s="109" t="str">
        <f t="shared" si="2"/>
        <v>NA</v>
      </c>
      <c r="G48" s="109">
        <f t="shared" si="3"/>
        <v>41492</v>
      </c>
      <c r="H48" s="109">
        <f t="shared" si="4"/>
        <v>29986</v>
      </c>
      <c r="I48" s="110" t="str">
        <f t="shared" si="5"/>
        <v>NA</v>
      </c>
      <c r="J48" s="110" t="str">
        <f t="shared" si="6"/>
        <v>NA</v>
      </c>
      <c r="K48" s="110">
        <f t="shared" si="7"/>
        <v>1.3837123991195892</v>
      </c>
      <c r="L48" s="109">
        <f t="shared" si="8"/>
        <v>2</v>
      </c>
      <c r="M48" s="109">
        <v>21</v>
      </c>
      <c r="N48" s="109" t="str">
        <f t="shared" si="9"/>
        <v>white</v>
      </c>
      <c r="Q48" s="47" t="s">
        <v>138</v>
      </c>
      <c r="R48" s="47" t="str">
        <f t="shared" si="10"/>
        <v>RBH_RBT2010</v>
      </c>
      <c r="S48" s="83"/>
      <c r="T48" s="60">
        <v>2010</v>
      </c>
      <c r="U48" s="91">
        <v>75748</v>
      </c>
      <c r="V48" s="67">
        <v>61586</v>
      </c>
      <c r="W48" s="67">
        <v>92534</v>
      </c>
      <c r="X48" s="68">
        <f t="shared" si="13"/>
        <v>1.2299548598707499</v>
      </c>
      <c r="Y48" s="69">
        <f t="shared" si="13"/>
        <v>0.66554996001469735</v>
      </c>
      <c r="Z48" s="71">
        <f t="shared" si="14"/>
        <v>0.81859640780686016</v>
      </c>
      <c r="AA48" s="65"/>
      <c r="AI48" s="65"/>
    </row>
    <row r="49" spans="2:35" x14ac:dyDescent="0.25">
      <c r="B49" s="108" t="s">
        <v>140</v>
      </c>
      <c r="C49" s="108" t="s">
        <v>141</v>
      </c>
      <c r="D49" s="108">
        <v>2003</v>
      </c>
      <c r="E49" s="109">
        <f t="shared" si="1"/>
        <v>36882</v>
      </c>
      <c r="F49" s="109" t="str">
        <f t="shared" si="2"/>
        <v>NA</v>
      </c>
      <c r="G49" s="109">
        <f t="shared" si="3"/>
        <v>36882</v>
      </c>
      <c r="H49" s="109">
        <f t="shared" si="4"/>
        <v>31059</v>
      </c>
      <c r="I49" s="110" t="str">
        <f t="shared" si="5"/>
        <v>NA</v>
      </c>
      <c r="J49" s="110" t="str">
        <f t="shared" si="6"/>
        <v>NA</v>
      </c>
      <c r="K49" s="110">
        <f t="shared" si="7"/>
        <v>1.187481889307447</v>
      </c>
      <c r="L49" s="109">
        <f t="shared" si="8"/>
        <v>2</v>
      </c>
      <c r="M49" s="109">
        <v>21</v>
      </c>
      <c r="N49" s="109" t="str">
        <f t="shared" si="9"/>
        <v>white</v>
      </c>
      <c r="Q49" s="47" t="s">
        <v>138</v>
      </c>
      <c r="R49" s="47" t="str">
        <f t="shared" si="10"/>
        <v>RBH_RBT2011</v>
      </c>
      <c r="S49" s="83"/>
      <c r="T49" s="60">
        <v>2011</v>
      </c>
      <c r="U49" s="91">
        <v>98929</v>
      </c>
      <c r="V49" s="67">
        <v>74708</v>
      </c>
      <c r="W49" s="67">
        <v>161914</v>
      </c>
      <c r="X49" s="68">
        <f t="shared" si="13"/>
        <v>1.3242089200621086</v>
      </c>
      <c r="Y49" s="69">
        <f t="shared" si="13"/>
        <v>0.46140543745445112</v>
      </c>
      <c r="Z49" s="66">
        <f t="shared" si="14"/>
        <v>0.61099719604234348</v>
      </c>
      <c r="AA49" s="65"/>
      <c r="AI49" s="65"/>
    </row>
    <row r="50" spans="2:35" x14ac:dyDescent="0.25">
      <c r="B50" s="108" t="s">
        <v>140</v>
      </c>
      <c r="C50" s="108" t="s">
        <v>141</v>
      </c>
      <c r="D50" s="108">
        <v>2004</v>
      </c>
      <c r="E50" s="109">
        <f t="shared" si="1"/>
        <v>39766</v>
      </c>
      <c r="F50" s="109" t="str">
        <f t="shared" si="2"/>
        <v>NA</v>
      </c>
      <c r="G50" s="109">
        <f t="shared" si="3"/>
        <v>39766</v>
      </c>
      <c r="H50" s="109">
        <f t="shared" si="4"/>
        <v>28359</v>
      </c>
      <c r="I50" s="110" t="str">
        <f t="shared" si="5"/>
        <v>NA</v>
      </c>
      <c r="J50" s="110" t="str">
        <f t="shared" si="6"/>
        <v>NA</v>
      </c>
      <c r="K50" s="110">
        <f t="shared" si="7"/>
        <v>1.4022356218484431</v>
      </c>
      <c r="L50" s="109">
        <f t="shared" si="8"/>
        <v>2</v>
      </c>
      <c r="M50" s="109">
        <v>21</v>
      </c>
      <c r="N50" s="109" t="str">
        <f t="shared" si="9"/>
        <v>white</v>
      </c>
      <c r="Q50" s="47" t="s">
        <v>138</v>
      </c>
      <c r="R50" s="47" t="str">
        <f t="shared" si="10"/>
        <v>RBH_RBT2012</v>
      </c>
      <c r="S50" s="83"/>
      <c r="T50" s="60">
        <v>2012</v>
      </c>
      <c r="U50" s="91">
        <v>70838</v>
      </c>
      <c r="V50" s="67">
        <v>54765</v>
      </c>
      <c r="W50" s="67">
        <v>84432</v>
      </c>
      <c r="X50" s="68">
        <f t="shared" si="13"/>
        <v>1.2934903679357255</v>
      </c>
      <c r="Y50" s="69">
        <f t="shared" si="13"/>
        <v>0.64862848209209778</v>
      </c>
      <c r="Z50" s="66">
        <f t="shared" si="14"/>
        <v>0.83899469395489856</v>
      </c>
      <c r="AA50" s="65"/>
      <c r="AI50" s="65"/>
    </row>
    <row r="51" spans="2:35" x14ac:dyDescent="0.25">
      <c r="B51" s="108" t="s">
        <v>140</v>
      </c>
      <c r="C51" s="108" t="s">
        <v>141</v>
      </c>
      <c r="D51" s="108">
        <v>2005</v>
      </c>
      <c r="E51" s="109">
        <f t="shared" si="1"/>
        <v>38798</v>
      </c>
      <c r="F51" s="109" t="str">
        <f t="shared" si="2"/>
        <v>NA</v>
      </c>
      <c r="G51" s="109">
        <f t="shared" si="3"/>
        <v>38798</v>
      </c>
      <c r="H51" s="109">
        <f t="shared" si="4"/>
        <v>31517</v>
      </c>
      <c r="I51" s="110" t="str">
        <f t="shared" si="5"/>
        <v>NA</v>
      </c>
      <c r="J51" s="110" t="str">
        <f t="shared" si="6"/>
        <v>NA</v>
      </c>
      <c r="K51" s="110">
        <f t="shared" si="7"/>
        <v>1.2310181806644034</v>
      </c>
      <c r="L51" s="109">
        <f t="shared" si="8"/>
        <v>2</v>
      </c>
      <c r="M51" s="109">
        <v>21</v>
      </c>
      <c r="N51" s="109" t="str">
        <f t="shared" si="9"/>
        <v>white</v>
      </c>
      <c r="Q51" s="47" t="s">
        <v>138</v>
      </c>
      <c r="R51" s="47" t="str">
        <f t="shared" si="10"/>
        <v>RBH_RBT2013</v>
      </c>
      <c r="S51" s="83"/>
      <c r="T51" s="60">
        <v>2013</v>
      </c>
      <c r="U51" s="91">
        <v>32180</v>
      </c>
      <c r="V51" s="67" t="s">
        <v>120</v>
      </c>
      <c r="W51" s="67">
        <v>173632</v>
      </c>
      <c r="X51" s="68" t="s">
        <v>120</v>
      </c>
      <c r="Y51" s="69" t="s">
        <v>120</v>
      </c>
      <c r="Z51" s="66">
        <f t="shared" si="14"/>
        <v>0.18533450055289347</v>
      </c>
      <c r="AA51" s="65"/>
      <c r="AI51" s="65"/>
    </row>
    <row r="52" spans="2:35" ht="15.75" thickBot="1" x14ac:dyDescent="0.3">
      <c r="B52" s="108" t="s">
        <v>140</v>
      </c>
      <c r="C52" s="108" t="s">
        <v>141</v>
      </c>
      <c r="D52" s="108">
        <v>2006</v>
      </c>
      <c r="E52" s="109">
        <f t="shared" si="1"/>
        <v>39171</v>
      </c>
      <c r="F52" s="109" t="str">
        <f t="shared" si="2"/>
        <v>NA</v>
      </c>
      <c r="G52" s="109">
        <f t="shared" si="3"/>
        <v>39171</v>
      </c>
      <c r="H52" s="109">
        <f t="shared" si="4"/>
        <v>33024</v>
      </c>
      <c r="I52" s="110" t="str">
        <f t="shared" si="5"/>
        <v>NA</v>
      </c>
      <c r="J52" s="110" t="str">
        <f t="shared" si="6"/>
        <v>NA</v>
      </c>
      <c r="K52" s="110">
        <f t="shared" si="7"/>
        <v>1.1861373546511629</v>
      </c>
      <c r="L52" s="109">
        <f t="shared" si="8"/>
        <v>2</v>
      </c>
      <c r="M52" s="109">
        <v>21</v>
      </c>
      <c r="N52" s="109" t="str">
        <f t="shared" si="9"/>
        <v>white</v>
      </c>
      <c r="Q52" s="47" t="s">
        <v>138</v>
      </c>
      <c r="R52" s="47" t="str">
        <f t="shared" si="10"/>
        <v>RBH_RBT2014</v>
      </c>
      <c r="S52" s="84"/>
      <c r="T52" s="72">
        <v>2014</v>
      </c>
      <c r="U52" s="92">
        <v>205989</v>
      </c>
      <c r="V52" s="74">
        <v>216727</v>
      </c>
      <c r="W52" s="74"/>
      <c r="X52" s="99">
        <f t="shared" si="13"/>
        <v>0.95045379671199248</v>
      </c>
      <c r="Y52" s="74"/>
      <c r="Z52" s="75"/>
      <c r="AA52" s="65"/>
    </row>
    <row r="53" spans="2:35" ht="15.75" thickBot="1" x14ac:dyDescent="0.3">
      <c r="B53" s="108" t="s">
        <v>140</v>
      </c>
      <c r="C53" s="108" t="s">
        <v>141</v>
      </c>
      <c r="D53" s="108">
        <v>2007</v>
      </c>
      <c r="E53" s="109">
        <f t="shared" si="1"/>
        <v>41711</v>
      </c>
      <c r="F53" s="109" t="str">
        <f t="shared" si="2"/>
        <v>NA</v>
      </c>
      <c r="G53" s="109">
        <f t="shared" si="3"/>
        <v>41711</v>
      </c>
      <c r="H53" s="109">
        <f t="shared" si="4"/>
        <v>22674</v>
      </c>
      <c r="I53" s="110" t="str">
        <f t="shared" si="5"/>
        <v>NA</v>
      </c>
      <c r="J53" s="110" t="str">
        <f t="shared" si="6"/>
        <v>NA</v>
      </c>
      <c r="K53" s="110">
        <f t="shared" si="7"/>
        <v>1.8395960130546001</v>
      </c>
      <c r="L53" s="109">
        <f t="shared" si="8"/>
        <v>2</v>
      </c>
      <c r="M53" s="109">
        <v>21</v>
      </c>
      <c r="N53" s="109" t="str">
        <f t="shared" si="9"/>
        <v>white</v>
      </c>
      <c r="Q53" s="47" t="s">
        <v>138</v>
      </c>
      <c r="R53" s="47" t="str">
        <f t="shared" si="10"/>
        <v>RBH_RBTAVG.</v>
      </c>
      <c r="S53" s="72"/>
      <c r="T53" s="73" t="s">
        <v>10</v>
      </c>
      <c r="U53" s="88"/>
      <c r="V53" s="88"/>
      <c r="W53" s="89"/>
      <c r="X53" s="96">
        <f>AVERAGE(X37:X52)</f>
        <v>1.1829636785662423</v>
      </c>
      <c r="Y53" s="97">
        <f>AVERAGE(Y37:Y51)</f>
        <v>0.69194340108910402</v>
      </c>
      <c r="Z53" s="98">
        <f>AVERAGE(Z37:Z51)</f>
        <v>0.78297151505709506</v>
      </c>
      <c r="AA53" s="65"/>
    </row>
    <row r="54" spans="2:35" ht="37.5" thickBot="1" x14ac:dyDescent="0.3">
      <c r="B54" s="108" t="s">
        <v>140</v>
      </c>
      <c r="C54" s="108" t="s">
        <v>141</v>
      </c>
      <c r="D54" s="108">
        <v>2008</v>
      </c>
      <c r="E54" s="109">
        <f t="shared" si="1"/>
        <v>30065</v>
      </c>
      <c r="F54" s="109" t="str">
        <f t="shared" si="2"/>
        <v>NA</v>
      </c>
      <c r="G54" s="109">
        <f t="shared" si="3"/>
        <v>30065</v>
      </c>
      <c r="H54" s="109">
        <f t="shared" si="4"/>
        <v>20641</v>
      </c>
      <c r="I54" s="110" t="str">
        <f t="shared" si="5"/>
        <v>NA</v>
      </c>
      <c r="J54" s="110" t="str">
        <f t="shared" si="6"/>
        <v>NA</v>
      </c>
      <c r="K54" s="110">
        <f t="shared" si="7"/>
        <v>1.4565670267913375</v>
      </c>
      <c r="L54" s="109">
        <f t="shared" si="8"/>
        <v>2</v>
      </c>
      <c r="M54" s="109">
        <v>21</v>
      </c>
      <c r="N54" s="109" t="str">
        <f t="shared" si="9"/>
        <v>white</v>
      </c>
      <c r="Q54" s="47" t="s">
        <v>138</v>
      </c>
      <c r="R54" s="47" t="str">
        <f t="shared" si="10"/>
        <v>RBH_RBTYear</v>
      </c>
      <c r="S54" s="52" t="s">
        <v>0</v>
      </c>
      <c r="T54" s="53" t="s">
        <v>1</v>
      </c>
      <c r="U54" s="54" t="s">
        <v>2</v>
      </c>
      <c r="V54" s="54" t="s">
        <v>3</v>
      </c>
      <c r="W54" s="55" t="s">
        <v>4</v>
      </c>
      <c r="X54" s="56" t="s">
        <v>5</v>
      </c>
      <c r="Y54" s="59" t="s">
        <v>6</v>
      </c>
      <c r="Z54" s="58" t="s">
        <v>7</v>
      </c>
      <c r="AI54" s="65"/>
    </row>
    <row r="55" spans="2:35" x14ac:dyDescent="0.25">
      <c r="B55" s="108" t="s">
        <v>140</v>
      </c>
      <c r="C55" s="108" t="s">
        <v>141</v>
      </c>
      <c r="D55" s="108">
        <v>2009</v>
      </c>
      <c r="E55" s="109">
        <f t="shared" si="1"/>
        <v>26173</v>
      </c>
      <c r="F55" s="109" t="str">
        <f t="shared" si="2"/>
        <v>NA</v>
      </c>
      <c r="G55" s="109">
        <f t="shared" si="3"/>
        <v>26173</v>
      </c>
      <c r="H55" s="109">
        <f t="shared" si="4"/>
        <v>19923</v>
      </c>
      <c r="I55" s="110" t="str">
        <f t="shared" si="5"/>
        <v>NA</v>
      </c>
      <c r="J55" s="110" t="str">
        <f t="shared" si="6"/>
        <v>NA</v>
      </c>
      <c r="K55" s="110">
        <f t="shared" si="7"/>
        <v>1.313707774933494</v>
      </c>
      <c r="L55" s="109">
        <f t="shared" si="8"/>
        <v>2</v>
      </c>
      <c r="M55" s="109">
        <v>21</v>
      </c>
      <c r="N55" s="109" t="str">
        <f t="shared" si="9"/>
        <v>white</v>
      </c>
      <c r="Q55" s="47" t="s">
        <v>140</v>
      </c>
      <c r="R55" s="47" t="str">
        <f t="shared" si="10"/>
        <v>GSQ1999</v>
      </c>
      <c r="S55" s="82" t="s">
        <v>90</v>
      </c>
      <c r="T55" s="81">
        <v>1999</v>
      </c>
      <c r="U55" s="90">
        <v>16472</v>
      </c>
      <c r="V55" s="61" t="s">
        <v>120</v>
      </c>
      <c r="W55" s="61">
        <v>16142</v>
      </c>
      <c r="X55" s="62" t="s">
        <v>120</v>
      </c>
      <c r="Y55" s="63" t="s">
        <v>120</v>
      </c>
      <c r="Z55" s="64">
        <f t="shared" ref="Z55:Z69" si="15">U55/W55</f>
        <v>1.0204435633750464</v>
      </c>
      <c r="AI55" s="65"/>
    </row>
    <row r="56" spans="2:35" x14ac:dyDescent="0.25">
      <c r="B56" s="108" t="s">
        <v>140</v>
      </c>
      <c r="C56" s="108" t="s">
        <v>141</v>
      </c>
      <c r="D56" s="108">
        <v>2010</v>
      </c>
      <c r="E56" s="109">
        <f t="shared" si="1"/>
        <v>26624</v>
      </c>
      <c r="F56" s="109" t="str">
        <f t="shared" si="2"/>
        <v>NA</v>
      </c>
      <c r="G56" s="109">
        <f t="shared" si="3"/>
        <v>26624</v>
      </c>
      <c r="H56" s="109">
        <f t="shared" si="4"/>
        <v>18523</v>
      </c>
      <c r="I56" s="110" t="str">
        <f t="shared" si="5"/>
        <v>NA</v>
      </c>
      <c r="J56" s="110" t="str">
        <f t="shared" si="6"/>
        <v>NA</v>
      </c>
      <c r="K56" s="110">
        <f t="shared" si="7"/>
        <v>1.4373481617448578</v>
      </c>
      <c r="L56" s="109">
        <f t="shared" si="8"/>
        <v>2</v>
      </c>
      <c r="M56" s="109">
        <v>21</v>
      </c>
      <c r="N56" s="109" t="str">
        <f t="shared" si="9"/>
        <v>white</v>
      </c>
      <c r="Q56" s="47" t="s">
        <v>140</v>
      </c>
      <c r="R56" s="47" t="str">
        <f t="shared" si="10"/>
        <v>GSQ2000</v>
      </c>
      <c r="S56" s="83" t="s">
        <v>19</v>
      </c>
      <c r="T56" s="60">
        <v>2000</v>
      </c>
      <c r="U56" s="91">
        <v>19452</v>
      </c>
      <c r="V56" s="67" t="s">
        <v>120</v>
      </c>
      <c r="W56" s="67">
        <v>22200</v>
      </c>
      <c r="X56" s="68" t="s">
        <v>120</v>
      </c>
      <c r="Y56" s="69" t="s">
        <v>120</v>
      </c>
      <c r="Z56" s="66">
        <f t="shared" si="15"/>
        <v>0.87621621621621626</v>
      </c>
      <c r="AI56" s="65"/>
    </row>
    <row r="57" spans="2:35" x14ac:dyDescent="0.25">
      <c r="B57" s="108" t="s">
        <v>140</v>
      </c>
      <c r="C57" s="108" t="s">
        <v>141</v>
      </c>
      <c r="D57" s="108">
        <v>2011</v>
      </c>
      <c r="E57" s="109">
        <f t="shared" si="1"/>
        <v>23998</v>
      </c>
      <c r="F57" s="109" t="str">
        <f t="shared" si="2"/>
        <v>NA</v>
      </c>
      <c r="G57" s="109">
        <f t="shared" si="3"/>
        <v>23998</v>
      </c>
      <c r="H57" s="109">
        <f t="shared" si="4"/>
        <v>19469</v>
      </c>
      <c r="I57" s="110" t="str">
        <f t="shared" si="5"/>
        <v>NA</v>
      </c>
      <c r="J57" s="110" t="str">
        <f t="shared" si="6"/>
        <v>NA</v>
      </c>
      <c r="K57" s="110">
        <f t="shared" si="7"/>
        <v>1.2326262263084904</v>
      </c>
      <c r="L57" s="109">
        <f t="shared" si="8"/>
        <v>2</v>
      </c>
      <c r="M57" s="109">
        <v>21</v>
      </c>
      <c r="N57" s="109" t="str">
        <f t="shared" si="9"/>
        <v>white</v>
      </c>
      <c r="Q57" s="47" t="s">
        <v>140</v>
      </c>
      <c r="R57" s="47" t="str">
        <f t="shared" si="10"/>
        <v>GSQ2001</v>
      </c>
      <c r="S57" s="83" t="s">
        <v>20</v>
      </c>
      <c r="T57" s="60">
        <v>2001</v>
      </c>
      <c r="U57" s="91">
        <v>25828</v>
      </c>
      <c r="V57" s="67" t="s">
        <v>120</v>
      </c>
      <c r="W57" s="67">
        <v>35620</v>
      </c>
      <c r="X57" s="68" t="s">
        <v>120</v>
      </c>
      <c r="Y57" s="69" t="s">
        <v>120</v>
      </c>
      <c r="Z57" s="66">
        <f t="shared" si="15"/>
        <v>0.72509825940482875</v>
      </c>
      <c r="AI57" s="65"/>
    </row>
    <row r="58" spans="2:35" x14ac:dyDescent="0.25">
      <c r="B58" s="108" t="s">
        <v>140</v>
      </c>
      <c r="C58" s="108" t="s">
        <v>141</v>
      </c>
      <c r="D58" s="108">
        <v>2012</v>
      </c>
      <c r="E58" s="109">
        <f t="shared" si="1"/>
        <v>25756</v>
      </c>
      <c r="F58" s="109" t="str">
        <f t="shared" si="2"/>
        <v>NA</v>
      </c>
      <c r="G58" s="109">
        <f t="shared" si="3"/>
        <v>25756</v>
      </c>
      <c r="H58" s="109">
        <f t="shared" si="4"/>
        <v>24304</v>
      </c>
      <c r="I58" s="110" t="str">
        <f t="shared" si="5"/>
        <v>NA</v>
      </c>
      <c r="J58" s="110" t="str">
        <f t="shared" si="6"/>
        <v>NA</v>
      </c>
      <c r="K58" s="110">
        <f t="shared" si="7"/>
        <v>1.0597432521395656</v>
      </c>
      <c r="L58" s="109">
        <f t="shared" si="8"/>
        <v>2</v>
      </c>
      <c r="M58" s="109">
        <v>21</v>
      </c>
      <c r="N58" s="109" t="str">
        <f t="shared" si="9"/>
        <v>white</v>
      </c>
      <c r="Q58" s="47" t="s">
        <v>140</v>
      </c>
      <c r="R58" s="47" t="str">
        <f t="shared" si="10"/>
        <v>GSQ2002</v>
      </c>
      <c r="S58" s="83"/>
      <c r="T58" s="60">
        <v>2002</v>
      </c>
      <c r="U58" s="91">
        <v>41492</v>
      </c>
      <c r="V58" s="67" t="s">
        <v>120</v>
      </c>
      <c r="W58" s="67">
        <v>29986</v>
      </c>
      <c r="X58" s="68" t="s">
        <v>120</v>
      </c>
      <c r="Y58" s="69" t="s">
        <v>120</v>
      </c>
      <c r="Z58" s="66">
        <f t="shared" si="15"/>
        <v>1.3837123991195892</v>
      </c>
      <c r="AI58" s="65"/>
    </row>
    <row r="59" spans="2:35" x14ac:dyDescent="0.25">
      <c r="B59" s="108" t="s">
        <v>142</v>
      </c>
      <c r="C59" s="108" t="s">
        <v>141</v>
      </c>
      <c r="D59" s="108">
        <v>1999</v>
      </c>
      <c r="E59" s="109">
        <f t="shared" si="1"/>
        <v>23648</v>
      </c>
      <c r="F59" s="109" t="str">
        <f t="shared" si="2"/>
        <v>NA</v>
      </c>
      <c r="G59" s="109">
        <f t="shared" si="3"/>
        <v>23648</v>
      </c>
      <c r="H59" s="109">
        <f t="shared" si="4"/>
        <v>20000</v>
      </c>
      <c r="I59" s="110" t="str">
        <f t="shared" si="5"/>
        <v>NA</v>
      </c>
      <c r="J59" s="110" t="str">
        <f t="shared" si="6"/>
        <v>NA</v>
      </c>
      <c r="K59" s="110">
        <f t="shared" si="7"/>
        <v>1.1823999999999999</v>
      </c>
      <c r="L59" s="109">
        <f t="shared" si="8"/>
        <v>2</v>
      </c>
      <c r="M59" s="109">
        <v>21</v>
      </c>
      <c r="N59" s="109" t="str">
        <f t="shared" si="9"/>
        <v>white</v>
      </c>
      <c r="Q59" s="47" t="s">
        <v>140</v>
      </c>
      <c r="R59" s="47" t="str">
        <f t="shared" si="10"/>
        <v>GSQ2003</v>
      </c>
      <c r="S59" s="83"/>
      <c r="T59" s="60">
        <v>2003</v>
      </c>
      <c r="U59" s="91">
        <v>36882</v>
      </c>
      <c r="V59" s="67" t="s">
        <v>120</v>
      </c>
      <c r="W59" s="67">
        <v>31059</v>
      </c>
      <c r="X59" s="68" t="s">
        <v>120</v>
      </c>
      <c r="Y59" s="69" t="s">
        <v>120</v>
      </c>
      <c r="Z59" s="66">
        <f t="shared" si="15"/>
        <v>1.187481889307447</v>
      </c>
      <c r="AI59" s="65"/>
    </row>
    <row r="60" spans="2:35" x14ac:dyDescent="0.25">
      <c r="B60" s="108" t="s">
        <v>142</v>
      </c>
      <c r="C60" s="108" t="s">
        <v>141</v>
      </c>
      <c r="D60" s="108">
        <v>2000</v>
      </c>
      <c r="E60" s="109">
        <f t="shared" si="1"/>
        <v>19165</v>
      </c>
      <c r="F60" s="109" t="str">
        <f t="shared" si="2"/>
        <v>NA</v>
      </c>
      <c r="G60" s="109">
        <f t="shared" si="3"/>
        <v>19165</v>
      </c>
      <c r="H60" s="109">
        <f t="shared" si="4"/>
        <v>20286</v>
      </c>
      <c r="I60" s="110" t="str">
        <f t="shared" si="5"/>
        <v>NA</v>
      </c>
      <c r="J60" s="110" t="str">
        <f t="shared" si="6"/>
        <v>NA</v>
      </c>
      <c r="K60" s="110">
        <f t="shared" si="7"/>
        <v>0.94474021492655036</v>
      </c>
      <c r="L60" s="109">
        <f t="shared" si="8"/>
        <v>2</v>
      </c>
      <c r="M60" s="109">
        <v>21</v>
      </c>
      <c r="N60" s="109" t="str">
        <f t="shared" si="9"/>
        <v>white</v>
      </c>
      <c r="Q60" s="47" t="s">
        <v>140</v>
      </c>
      <c r="R60" s="47" t="str">
        <f t="shared" si="10"/>
        <v>GSQ2004</v>
      </c>
      <c r="S60" s="83"/>
      <c r="T60" s="60">
        <v>2004</v>
      </c>
      <c r="U60" s="91">
        <v>39766</v>
      </c>
      <c r="V60" s="67" t="s">
        <v>120</v>
      </c>
      <c r="W60" s="67">
        <v>28359</v>
      </c>
      <c r="X60" s="68" t="s">
        <v>120</v>
      </c>
      <c r="Y60" s="69" t="s">
        <v>120</v>
      </c>
      <c r="Z60" s="66">
        <f t="shared" si="15"/>
        <v>1.4022356218484431</v>
      </c>
      <c r="AI60" s="65"/>
    </row>
    <row r="61" spans="2:35" x14ac:dyDescent="0.25">
      <c r="B61" s="108" t="s">
        <v>142</v>
      </c>
      <c r="C61" s="108" t="s">
        <v>141</v>
      </c>
      <c r="D61" s="108">
        <v>2001</v>
      </c>
      <c r="E61" s="109">
        <f t="shared" si="1"/>
        <v>17547</v>
      </c>
      <c r="F61" s="109" t="str">
        <f t="shared" si="2"/>
        <v>NA</v>
      </c>
      <c r="G61" s="109">
        <f t="shared" si="3"/>
        <v>17547</v>
      </c>
      <c r="H61" s="109">
        <f t="shared" si="4"/>
        <v>27458</v>
      </c>
      <c r="I61" s="110" t="str">
        <f t="shared" si="5"/>
        <v>NA</v>
      </c>
      <c r="J61" s="110" t="str">
        <f t="shared" si="6"/>
        <v>NA</v>
      </c>
      <c r="K61" s="110">
        <f t="shared" si="7"/>
        <v>0.63904872896787823</v>
      </c>
      <c r="L61" s="109">
        <f t="shared" si="8"/>
        <v>2</v>
      </c>
      <c r="M61" s="109">
        <v>21</v>
      </c>
      <c r="N61" s="109" t="str">
        <f t="shared" si="9"/>
        <v>white</v>
      </c>
      <c r="Q61" s="47" t="s">
        <v>140</v>
      </c>
      <c r="R61" s="47" t="str">
        <f t="shared" si="10"/>
        <v>GSQ2005</v>
      </c>
      <c r="S61" s="83"/>
      <c r="T61" s="60">
        <v>2005</v>
      </c>
      <c r="U61" s="91">
        <v>38798</v>
      </c>
      <c r="V61" s="67" t="s">
        <v>120</v>
      </c>
      <c r="W61" s="67">
        <v>31517</v>
      </c>
      <c r="X61" s="68" t="s">
        <v>120</v>
      </c>
      <c r="Y61" s="69" t="s">
        <v>120</v>
      </c>
      <c r="Z61" s="66">
        <f t="shared" si="15"/>
        <v>1.2310181806644034</v>
      </c>
      <c r="AI61" s="65"/>
    </row>
    <row r="62" spans="2:35" x14ac:dyDescent="0.25">
      <c r="B62" s="108" t="s">
        <v>142</v>
      </c>
      <c r="C62" s="108" t="s">
        <v>141</v>
      </c>
      <c r="D62" s="108">
        <v>2002</v>
      </c>
      <c r="E62" s="109">
        <f t="shared" si="1"/>
        <v>25051</v>
      </c>
      <c r="F62" s="109" t="str">
        <f t="shared" si="2"/>
        <v>NA</v>
      </c>
      <c r="G62" s="109">
        <f t="shared" si="3"/>
        <v>25051</v>
      </c>
      <c r="H62" s="109">
        <f t="shared" si="4"/>
        <v>23557</v>
      </c>
      <c r="I62" s="110" t="str">
        <f t="shared" si="5"/>
        <v>NA</v>
      </c>
      <c r="J62" s="110" t="str">
        <f t="shared" si="6"/>
        <v>NA</v>
      </c>
      <c r="K62" s="110">
        <f t="shared" si="7"/>
        <v>1.0634206393004202</v>
      </c>
      <c r="L62" s="109">
        <f t="shared" si="8"/>
        <v>2</v>
      </c>
      <c r="M62" s="109">
        <v>21</v>
      </c>
      <c r="N62" s="109" t="str">
        <f t="shared" si="9"/>
        <v>white</v>
      </c>
      <c r="Q62" s="47" t="s">
        <v>140</v>
      </c>
      <c r="R62" s="47" t="str">
        <f t="shared" si="10"/>
        <v>GSQ2006</v>
      </c>
      <c r="S62" s="83"/>
      <c r="T62" s="60">
        <v>2006</v>
      </c>
      <c r="U62" s="91">
        <v>39171</v>
      </c>
      <c r="V62" s="67" t="s">
        <v>120</v>
      </c>
      <c r="W62" s="67">
        <v>33024</v>
      </c>
      <c r="X62" s="68" t="s">
        <v>120</v>
      </c>
      <c r="Y62" s="69" t="s">
        <v>120</v>
      </c>
      <c r="Z62" s="66">
        <f t="shared" si="15"/>
        <v>1.1861373546511629</v>
      </c>
      <c r="AI62" s="65"/>
    </row>
    <row r="63" spans="2:35" x14ac:dyDescent="0.25">
      <c r="B63" s="108" t="s">
        <v>142</v>
      </c>
      <c r="C63" s="108" t="s">
        <v>141</v>
      </c>
      <c r="D63" s="108">
        <v>2003</v>
      </c>
      <c r="E63" s="109">
        <f t="shared" si="1"/>
        <v>21222</v>
      </c>
      <c r="F63" s="109" t="str">
        <f t="shared" si="2"/>
        <v>NA</v>
      </c>
      <c r="G63" s="109">
        <f t="shared" si="3"/>
        <v>21222</v>
      </c>
      <c r="H63" s="109">
        <f t="shared" si="4"/>
        <v>24084</v>
      </c>
      <c r="I63" s="110" t="str">
        <f t="shared" si="5"/>
        <v>NA</v>
      </c>
      <c r="J63" s="110" t="str">
        <f t="shared" si="6"/>
        <v>NA</v>
      </c>
      <c r="K63" s="110">
        <f t="shared" si="7"/>
        <v>0.8811659192825112</v>
      </c>
      <c r="L63" s="109">
        <f t="shared" si="8"/>
        <v>2</v>
      </c>
      <c r="M63" s="109">
        <v>21</v>
      </c>
      <c r="N63" s="109" t="str">
        <f t="shared" si="9"/>
        <v>white</v>
      </c>
      <c r="Q63" s="47" t="s">
        <v>140</v>
      </c>
      <c r="R63" s="47" t="str">
        <f t="shared" si="10"/>
        <v>GSQ2007</v>
      </c>
      <c r="S63" s="83"/>
      <c r="T63" s="60">
        <v>2007</v>
      </c>
      <c r="U63" s="91">
        <v>41711</v>
      </c>
      <c r="V63" s="67" t="s">
        <v>120</v>
      </c>
      <c r="W63" s="67">
        <v>22674</v>
      </c>
      <c r="X63" s="68" t="s">
        <v>120</v>
      </c>
      <c r="Y63" s="69" t="s">
        <v>120</v>
      </c>
      <c r="Z63" s="66">
        <f t="shared" si="15"/>
        <v>1.8395960130546001</v>
      </c>
      <c r="AI63" s="70"/>
    </row>
    <row r="64" spans="2:35" x14ac:dyDescent="0.25">
      <c r="B64" s="108" t="s">
        <v>142</v>
      </c>
      <c r="C64" s="108" t="s">
        <v>141</v>
      </c>
      <c r="D64" s="108">
        <v>2004</v>
      </c>
      <c r="E64" s="109">
        <f t="shared" si="1"/>
        <v>16573</v>
      </c>
      <c r="F64" s="109" t="str">
        <f t="shared" si="2"/>
        <v>NA</v>
      </c>
      <c r="G64" s="109">
        <f t="shared" si="3"/>
        <v>16573</v>
      </c>
      <c r="H64" s="109">
        <f t="shared" si="4"/>
        <v>22119</v>
      </c>
      <c r="I64" s="110" t="str">
        <f t="shared" si="5"/>
        <v>NA</v>
      </c>
      <c r="J64" s="110" t="str">
        <f t="shared" si="6"/>
        <v>NA</v>
      </c>
      <c r="K64" s="110">
        <f t="shared" si="7"/>
        <v>0.74926533749265334</v>
      </c>
      <c r="L64" s="109">
        <f t="shared" si="8"/>
        <v>2</v>
      </c>
      <c r="M64" s="109">
        <v>21</v>
      </c>
      <c r="N64" s="109" t="str">
        <f t="shared" si="9"/>
        <v>white</v>
      </c>
      <c r="Q64" s="47" t="s">
        <v>140</v>
      </c>
      <c r="R64" s="47" t="str">
        <f t="shared" si="10"/>
        <v>GSQ2008</v>
      </c>
      <c r="S64" s="83"/>
      <c r="T64" s="60">
        <v>2008</v>
      </c>
      <c r="U64" s="91">
        <v>30065</v>
      </c>
      <c r="V64" s="67" t="s">
        <v>120</v>
      </c>
      <c r="W64" s="67">
        <v>20641</v>
      </c>
      <c r="X64" s="68" t="s">
        <v>120</v>
      </c>
      <c r="Y64" s="69" t="s">
        <v>120</v>
      </c>
      <c r="Z64" s="66">
        <f t="shared" si="15"/>
        <v>1.4565670267913375</v>
      </c>
      <c r="AI64" s="65"/>
    </row>
    <row r="65" spans="2:35" x14ac:dyDescent="0.25">
      <c r="B65" s="108" t="s">
        <v>142</v>
      </c>
      <c r="C65" s="108" t="s">
        <v>141</v>
      </c>
      <c r="D65" s="108">
        <v>2005</v>
      </c>
      <c r="E65" s="109">
        <f t="shared" si="1"/>
        <v>21046</v>
      </c>
      <c r="F65" s="109" t="str">
        <f t="shared" si="2"/>
        <v>NA</v>
      </c>
      <c r="G65" s="109">
        <f t="shared" si="3"/>
        <v>21046</v>
      </c>
      <c r="H65" s="109">
        <f t="shared" si="4"/>
        <v>28226</v>
      </c>
      <c r="I65" s="110" t="str">
        <f t="shared" si="5"/>
        <v>NA</v>
      </c>
      <c r="J65" s="110" t="str">
        <f t="shared" si="6"/>
        <v>NA</v>
      </c>
      <c r="K65" s="110">
        <f t="shared" si="7"/>
        <v>0.74562460143130449</v>
      </c>
      <c r="L65" s="109">
        <f t="shared" si="8"/>
        <v>2</v>
      </c>
      <c r="M65" s="109">
        <v>21</v>
      </c>
      <c r="N65" s="109" t="str">
        <f t="shared" si="9"/>
        <v>white</v>
      </c>
      <c r="Q65" s="47" t="s">
        <v>140</v>
      </c>
      <c r="R65" s="47" t="str">
        <f t="shared" si="10"/>
        <v>GSQ2009</v>
      </c>
      <c r="S65" s="83"/>
      <c r="T65" s="60">
        <v>2009</v>
      </c>
      <c r="U65" s="91">
        <v>26173</v>
      </c>
      <c r="V65" s="67" t="s">
        <v>120</v>
      </c>
      <c r="W65" s="67">
        <v>19923</v>
      </c>
      <c r="X65" s="68" t="s">
        <v>120</v>
      </c>
      <c r="Y65" s="69" t="s">
        <v>120</v>
      </c>
      <c r="Z65" s="66">
        <f t="shared" si="15"/>
        <v>1.313707774933494</v>
      </c>
      <c r="AI65" s="65"/>
    </row>
    <row r="66" spans="2:35" x14ac:dyDescent="0.25">
      <c r="B66" s="108" t="s">
        <v>142</v>
      </c>
      <c r="C66" s="108" t="s">
        <v>141</v>
      </c>
      <c r="D66" s="108">
        <v>2006</v>
      </c>
      <c r="E66" s="109">
        <f t="shared" si="1"/>
        <v>18169</v>
      </c>
      <c r="F66" s="109" t="str">
        <f t="shared" si="2"/>
        <v>NA</v>
      </c>
      <c r="G66" s="109">
        <f t="shared" si="3"/>
        <v>18169</v>
      </c>
      <c r="H66" s="109">
        <f t="shared" si="4"/>
        <v>22756</v>
      </c>
      <c r="I66" s="110" t="str">
        <f t="shared" si="5"/>
        <v>NA</v>
      </c>
      <c r="J66" s="110" t="str">
        <f t="shared" si="6"/>
        <v>NA</v>
      </c>
      <c r="K66" s="110">
        <f t="shared" si="7"/>
        <v>0.79842678853928639</v>
      </c>
      <c r="L66" s="109">
        <f t="shared" si="8"/>
        <v>2</v>
      </c>
      <c r="M66" s="109">
        <v>21</v>
      </c>
      <c r="N66" s="109" t="str">
        <f t="shared" si="9"/>
        <v>white</v>
      </c>
      <c r="Q66" s="47" t="s">
        <v>140</v>
      </c>
      <c r="R66" s="47" t="str">
        <f t="shared" si="10"/>
        <v>GSQ2010</v>
      </c>
      <c r="S66" s="83"/>
      <c r="T66" s="60">
        <v>2010</v>
      </c>
      <c r="U66" s="91">
        <v>26624</v>
      </c>
      <c r="V66" s="67" t="s">
        <v>120</v>
      </c>
      <c r="W66" s="67">
        <v>18523</v>
      </c>
      <c r="X66" s="68" t="s">
        <v>121</v>
      </c>
      <c r="Y66" s="69" t="s">
        <v>120</v>
      </c>
      <c r="Z66" s="71">
        <f t="shared" si="15"/>
        <v>1.4373481617448578</v>
      </c>
      <c r="AI66" s="65"/>
    </row>
    <row r="67" spans="2:35" x14ac:dyDescent="0.25">
      <c r="B67" s="108" t="s">
        <v>142</v>
      </c>
      <c r="C67" s="108" t="s">
        <v>141</v>
      </c>
      <c r="D67" s="108">
        <v>2007</v>
      </c>
      <c r="E67" s="109">
        <f t="shared" si="1"/>
        <v>24378</v>
      </c>
      <c r="F67" s="109" t="str">
        <f t="shared" si="2"/>
        <v>NA</v>
      </c>
      <c r="G67" s="109">
        <f t="shared" si="3"/>
        <v>24378</v>
      </c>
      <c r="H67" s="109">
        <f t="shared" si="4"/>
        <v>13155</v>
      </c>
      <c r="I67" s="110" t="str">
        <f t="shared" si="5"/>
        <v>NA</v>
      </c>
      <c r="J67" s="110" t="str">
        <f t="shared" si="6"/>
        <v>NA</v>
      </c>
      <c r="K67" s="110">
        <f t="shared" si="7"/>
        <v>1.8531356898517675</v>
      </c>
      <c r="L67" s="109">
        <f t="shared" si="8"/>
        <v>2</v>
      </c>
      <c r="M67" s="109">
        <v>21</v>
      </c>
      <c r="N67" s="109" t="str">
        <f t="shared" si="9"/>
        <v>white</v>
      </c>
      <c r="Q67" s="47" t="s">
        <v>140</v>
      </c>
      <c r="R67" s="47" t="str">
        <f t="shared" si="10"/>
        <v>GSQ2011</v>
      </c>
      <c r="S67" s="83"/>
      <c r="T67" s="60">
        <v>2011</v>
      </c>
      <c r="U67" s="91">
        <v>23998</v>
      </c>
      <c r="V67" s="67" t="s">
        <v>120</v>
      </c>
      <c r="W67" s="67">
        <v>19469</v>
      </c>
      <c r="X67" s="68" t="s">
        <v>120</v>
      </c>
      <c r="Y67" s="69" t="s">
        <v>120</v>
      </c>
      <c r="Z67" s="66">
        <f t="shared" si="15"/>
        <v>1.2326262263084904</v>
      </c>
      <c r="AI67" s="65"/>
    </row>
    <row r="68" spans="2:35" x14ac:dyDescent="0.25">
      <c r="B68" s="108" t="s">
        <v>142</v>
      </c>
      <c r="C68" s="108" t="s">
        <v>141</v>
      </c>
      <c r="D68" s="108">
        <v>2008</v>
      </c>
      <c r="E68" s="109">
        <f t="shared" ref="E68:E131" si="16">VLOOKUP(B68&amp;D68,R$3:W$470,4,FALSE)</f>
        <v>11765</v>
      </c>
      <c r="F68" s="109" t="str">
        <f t="shared" ref="F68:F131" si="17">VLOOKUP(B68&amp;D68,R$3:W$470,5,FALSE)</f>
        <v>NA</v>
      </c>
      <c r="G68" s="109">
        <f t="shared" ref="G68:G131" si="18">IF(F68="NA",E68,F68)</f>
        <v>11765</v>
      </c>
      <c r="H68" s="109">
        <f t="shared" ref="H68:H131" si="19">VLOOKUP(B68&amp;D68,R$3:W$470,6,FALSE)</f>
        <v>13410</v>
      </c>
      <c r="I68" s="110" t="str">
        <f t="shared" ref="I68:I131" si="20">IF(F68="NA","NA",E68/F68)</f>
        <v>NA</v>
      </c>
      <c r="J68" s="110" t="str">
        <f t="shared" ref="J68:J131" si="21">IF(F68="NA","NA",IF(H68="NA","NA",F68/H68))</f>
        <v>NA</v>
      </c>
      <c r="K68" s="110">
        <f t="shared" ref="K68:K131" si="22">IF(H68="NA","NA",E68/H68)</f>
        <v>0.87733035048471286</v>
      </c>
      <c r="L68" s="109">
        <f t="shared" ref="L68:L131" si="23">VLOOKUP(B68,AD$5:AF$31,3,FALSE)</f>
        <v>2</v>
      </c>
      <c r="M68" s="109">
        <v>21</v>
      </c>
      <c r="N68" s="109" t="str">
        <f t="shared" ref="N68:N131" si="24">IF(F68="NA","white","black")</f>
        <v>white</v>
      </c>
      <c r="Q68" s="47" t="s">
        <v>140</v>
      </c>
      <c r="R68" s="47" t="str">
        <f t="shared" ref="R68:R131" si="25">Q68&amp;T68</f>
        <v>GSQ2012</v>
      </c>
      <c r="S68" s="83"/>
      <c r="T68" s="60">
        <v>2012</v>
      </c>
      <c r="U68" s="91">
        <v>25756</v>
      </c>
      <c r="V68" s="67" t="s">
        <v>120</v>
      </c>
      <c r="W68" s="67">
        <v>24304</v>
      </c>
      <c r="X68" s="68" t="s">
        <v>120</v>
      </c>
      <c r="Y68" s="69" t="s">
        <v>120</v>
      </c>
      <c r="Z68" s="66">
        <f t="shared" si="15"/>
        <v>1.0597432521395656</v>
      </c>
      <c r="AI68" s="65"/>
    </row>
    <row r="69" spans="2:35" x14ac:dyDescent="0.25">
      <c r="B69" s="108" t="s">
        <v>142</v>
      </c>
      <c r="C69" s="108" t="s">
        <v>141</v>
      </c>
      <c r="D69" s="108">
        <v>2009</v>
      </c>
      <c r="E69" s="109">
        <f t="shared" si="16"/>
        <v>17551</v>
      </c>
      <c r="F69" s="109" t="str">
        <f t="shared" si="17"/>
        <v>NA</v>
      </c>
      <c r="G69" s="109">
        <f t="shared" si="18"/>
        <v>17551</v>
      </c>
      <c r="H69" s="109">
        <f t="shared" si="19"/>
        <v>14398</v>
      </c>
      <c r="I69" s="110" t="str">
        <f t="shared" si="20"/>
        <v>NA</v>
      </c>
      <c r="J69" s="110" t="str">
        <f t="shared" si="21"/>
        <v>NA</v>
      </c>
      <c r="K69" s="110">
        <f t="shared" si="22"/>
        <v>1.218988748437283</v>
      </c>
      <c r="L69" s="109">
        <f t="shared" si="23"/>
        <v>2</v>
      </c>
      <c r="M69" s="109">
        <v>21</v>
      </c>
      <c r="N69" s="109" t="str">
        <f t="shared" si="24"/>
        <v>white</v>
      </c>
      <c r="Q69" s="47" t="s">
        <v>140</v>
      </c>
      <c r="R69" s="47" t="str">
        <f t="shared" si="25"/>
        <v>GSQ2013</v>
      </c>
      <c r="S69" s="83"/>
      <c r="T69" s="60">
        <v>2013</v>
      </c>
      <c r="U69" s="91">
        <v>31498</v>
      </c>
      <c r="V69" s="67" t="s">
        <v>120</v>
      </c>
      <c r="W69" s="67">
        <v>22927</v>
      </c>
      <c r="X69" s="68" t="s">
        <v>120</v>
      </c>
      <c r="Y69" s="69" t="s">
        <v>120</v>
      </c>
      <c r="Z69" s="66">
        <f t="shared" si="15"/>
        <v>1.3738387054564487</v>
      </c>
      <c r="AI69" s="65"/>
    </row>
    <row r="70" spans="2:35" ht="15.75" thickBot="1" x14ac:dyDescent="0.3">
      <c r="B70" s="108" t="s">
        <v>142</v>
      </c>
      <c r="C70" s="108" t="s">
        <v>141</v>
      </c>
      <c r="D70" s="108">
        <v>2010</v>
      </c>
      <c r="E70" s="109">
        <f t="shared" si="16"/>
        <v>7999</v>
      </c>
      <c r="F70" s="109" t="str">
        <f t="shared" si="17"/>
        <v>NA</v>
      </c>
      <c r="G70" s="109">
        <f t="shared" si="18"/>
        <v>7999</v>
      </c>
      <c r="H70" s="109">
        <f t="shared" si="19"/>
        <v>14360</v>
      </c>
      <c r="I70" s="110" t="str">
        <f t="shared" si="20"/>
        <v>NA</v>
      </c>
      <c r="J70" s="110" t="str">
        <f t="shared" si="21"/>
        <v>NA</v>
      </c>
      <c r="K70" s="110">
        <f t="shared" si="22"/>
        <v>0.55703342618384399</v>
      </c>
      <c r="L70" s="109">
        <f t="shared" si="23"/>
        <v>2</v>
      </c>
      <c r="M70" s="109">
        <v>21</v>
      </c>
      <c r="N70" s="109" t="str">
        <f t="shared" si="24"/>
        <v>white</v>
      </c>
      <c r="Q70" s="47" t="s">
        <v>140</v>
      </c>
      <c r="R70" s="47" t="str">
        <f t="shared" si="25"/>
        <v>GSQ2014</v>
      </c>
      <c r="S70" s="84"/>
      <c r="T70" s="72">
        <v>2014</v>
      </c>
      <c r="U70" s="92">
        <v>30162</v>
      </c>
      <c r="V70" s="74" t="s">
        <v>120</v>
      </c>
      <c r="W70" s="74"/>
      <c r="X70" s="92" t="s">
        <v>120</v>
      </c>
      <c r="Y70" s="74"/>
      <c r="Z70" s="75"/>
    </row>
    <row r="71" spans="2:35" ht="15.75" thickBot="1" x14ac:dyDescent="0.3">
      <c r="B71" s="108" t="s">
        <v>142</v>
      </c>
      <c r="C71" s="108" t="s">
        <v>141</v>
      </c>
      <c r="D71" s="108">
        <v>2011</v>
      </c>
      <c r="E71" s="109">
        <f t="shared" si="16"/>
        <v>14671</v>
      </c>
      <c r="F71" s="109" t="str">
        <f t="shared" si="17"/>
        <v>NA</v>
      </c>
      <c r="G71" s="109">
        <f t="shared" si="18"/>
        <v>14671</v>
      </c>
      <c r="H71" s="109">
        <f t="shared" si="19"/>
        <v>9555</v>
      </c>
      <c r="I71" s="110" t="str">
        <f t="shared" si="20"/>
        <v>NA</v>
      </c>
      <c r="J71" s="110" t="str">
        <f t="shared" si="21"/>
        <v>NA</v>
      </c>
      <c r="K71" s="110">
        <f t="shared" si="22"/>
        <v>1.5354264782836211</v>
      </c>
      <c r="L71" s="109">
        <f t="shared" si="23"/>
        <v>2</v>
      </c>
      <c r="M71" s="109">
        <v>21</v>
      </c>
      <c r="N71" s="109" t="str">
        <f t="shared" si="24"/>
        <v>white</v>
      </c>
      <c r="Q71" s="47" t="s">
        <v>140</v>
      </c>
      <c r="R71" s="47" t="str">
        <f t="shared" si="25"/>
        <v>GSQAVG.</v>
      </c>
      <c r="S71" s="72"/>
      <c r="T71" s="73" t="s">
        <v>10</v>
      </c>
      <c r="U71" s="88"/>
      <c r="V71" s="88"/>
      <c r="W71" s="89"/>
      <c r="X71" s="96" t="s">
        <v>120</v>
      </c>
      <c r="Y71" s="97" t="s">
        <v>120</v>
      </c>
      <c r="Z71" s="98">
        <f>AVERAGE(Z55:Z69)</f>
        <v>1.2483847096677287</v>
      </c>
      <c r="AI71" s="65"/>
    </row>
    <row r="72" spans="2:35" x14ac:dyDescent="0.25">
      <c r="B72" s="108" t="s">
        <v>142</v>
      </c>
      <c r="C72" s="108" t="s">
        <v>141</v>
      </c>
      <c r="D72" s="108">
        <v>2012</v>
      </c>
      <c r="E72" s="109">
        <f t="shared" si="16"/>
        <v>10104</v>
      </c>
      <c r="F72" s="109" t="str">
        <f t="shared" si="17"/>
        <v>NA</v>
      </c>
      <c r="G72" s="109">
        <f t="shared" si="18"/>
        <v>10104</v>
      </c>
      <c r="H72" s="109">
        <f t="shared" si="19"/>
        <v>8449</v>
      </c>
      <c r="I72" s="110" t="str">
        <f t="shared" si="20"/>
        <v>NA</v>
      </c>
      <c r="J72" s="110" t="str">
        <f t="shared" si="21"/>
        <v>NA</v>
      </c>
      <c r="K72" s="110">
        <f t="shared" si="22"/>
        <v>1.195881169369156</v>
      </c>
      <c r="L72" s="109">
        <f t="shared" si="23"/>
        <v>2</v>
      </c>
      <c r="M72" s="109">
        <v>21</v>
      </c>
      <c r="N72" s="109" t="str">
        <f t="shared" si="24"/>
        <v>white</v>
      </c>
      <c r="Q72" s="47" t="s">
        <v>142</v>
      </c>
      <c r="R72" s="47" t="str">
        <f t="shared" si="25"/>
        <v>GSH1999</v>
      </c>
      <c r="S72" s="82" t="s">
        <v>99</v>
      </c>
      <c r="T72" s="81">
        <v>1999</v>
      </c>
      <c r="U72" s="90">
        <v>23648</v>
      </c>
      <c r="V72" s="61" t="s">
        <v>120</v>
      </c>
      <c r="W72" s="61">
        <v>20000</v>
      </c>
      <c r="X72" s="62" t="s">
        <v>120</v>
      </c>
      <c r="Y72" s="63" t="s">
        <v>120</v>
      </c>
      <c r="Z72" s="64">
        <f t="shared" ref="Z72:Z86" si="26">U72/W72</f>
        <v>1.1823999999999999</v>
      </c>
      <c r="AI72" s="65"/>
    </row>
    <row r="73" spans="2:35" x14ac:dyDescent="0.25">
      <c r="B73" s="108" t="s">
        <v>143</v>
      </c>
      <c r="C73" s="108" t="s">
        <v>141</v>
      </c>
      <c r="D73" s="108">
        <v>1999</v>
      </c>
      <c r="E73" s="109">
        <f t="shared" si="16"/>
        <v>14737</v>
      </c>
      <c r="F73" s="109" t="str">
        <f t="shared" si="17"/>
        <v>NA</v>
      </c>
      <c r="G73" s="109">
        <f t="shared" si="18"/>
        <v>14737</v>
      </c>
      <c r="H73" s="109">
        <f t="shared" si="19"/>
        <v>9032</v>
      </c>
      <c r="I73" s="110" t="str">
        <f t="shared" si="20"/>
        <v>NA</v>
      </c>
      <c r="J73" s="110" t="str">
        <f t="shared" si="21"/>
        <v>NA</v>
      </c>
      <c r="K73" s="110">
        <f t="shared" si="22"/>
        <v>1.6316430469441985</v>
      </c>
      <c r="L73" s="109">
        <f t="shared" si="23"/>
        <v>1</v>
      </c>
      <c r="M73" s="109">
        <v>21</v>
      </c>
      <c r="N73" s="109" t="str">
        <f t="shared" si="24"/>
        <v>white</v>
      </c>
      <c r="Q73" s="47" t="s">
        <v>142</v>
      </c>
      <c r="R73" s="47" t="str">
        <f t="shared" si="25"/>
        <v>GSH2000</v>
      </c>
      <c r="S73" s="83" t="s">
        <v>22</v>
      </c>
      <c r="T73" s="60">
        <v>2000</v>
      </c>
      <c r="U73" s="91">
        <v>19165</v>
      </c>
      <c r="V73" s="67" t="s">
        <v>120</v>
      </c>
      <c r="W73" s="67">
        <v>20286</v>
      </c>
      <c r="X73" s="68" t="s">
        <v>120</v>
      </c>
      <c r="Y73" s="69" t="s">
        <v>120</v>
      </c>
      <c r="Z73" s="66">
        <f t="shared" si="26"/>
        <v>0.94474021492655036</v>
      </c>
      <c r="AI73" s="65"/>
    </row>
    <row r="74" spans="2:35" x14ac:dyDescent="0.25">
      <c r="B74" s="108" t="s">
        <v>143</v>
      </c>
      <c r="C74" s="108" t="s">
        <v>141</v>
      </c>
      <c r="D74" s="108">
        <v>2000</v>
      </c>
      <c r="E74" s="109">
        <f t="shared" si="16"/>
        <v>11094</v>
      </c>
      <c r="F74" s="109" t="str">
        <f t="shared" si="17"/>
        <v>NA</v>
      </c>
      <c r="G74" s="109">
        <f t="shared" si="18"/>
        <v>11094</v>
      </c>
      <c r="H74" s="109">
        <f t="shared" si="19"/>
        <v>8119</v>
      </c>
      <c r="I74" s="110" t="str">
        <f t="shared" si="20"/>
        <v>NA</v>
      </c>
      <c r="J74" s="110" t="str">
        <f t="shared" si="21"/>
        <v>NA</v>
      </c>
      <c r="K74" s="110">
        <f t="shared" si="22"/>
        <v>1.3664244365069589</v>
      </c>
      <c r="L74" s="109">
        <f t="shared" si="23"/>
        <v>1</v>
      </c>
      <c r="M74" s="109">
        <v>21</v>
      </c>
      <c r="N74" s="109" t="str">
        <f t="shared" si="24"/>
        <v>white</v>
      </c>
      <c r="Q74" s="47" t="s">
        <v>142</v>
      </c>
      <c r="R74" s="47" t="str">
        <f t="shared" si="25"/>
        <v>GSH2001</v>
      </c>
      <c r="S74" s="83" t="s">
        <v>23</v>
      </c>
      <c r="T74" s="60">
        <v>2001</v>
      </c>
      <c r="U74" s="91">
        <v>17547</v>
      </c>
      <c r="V74" s="67" t="s">
        <v>120</v>
      </c>
      <c r="W74" s="67">
        <v>27458</v>
      </c>
      <c r="X74" s="68" t="s">
        <v>120</v>
      </c>
      <c r="Y74" s="69" t="s">
        <v>120</v>
      </c>
      <c r="Z74" s="66">
        <f t="shared" si="26"/>
        <v>0.63904872896787823</v>
      </c>
      <c r="AI74" s="65"/>
    </row>
    <row r="75" spans="2:35" x14ac:dyDescent="0.25">
      <c r="B75" s="108" t="s">
        <v>143</v>
      </c>
      <c r="C75" s="108" t="s">
        <v>141</v>
      </c>
      <c r="D75" s="108">
        <v>2001</v>
      </c>
      <c r="E75" s="109">
        <f t="shared" si="16"/>
        <v>7955</v>
      </c>
      <c r="F75" s="109" t="str">
        <f t="shared" si="17"/>
        <v>NA</v>
      </c>
      <c r="G75" s="109">
        <f t="shared" si="18"/>
        <v>7955</v>
      </c>
      <c r="H75" s="109">
        <f t="shared" si="19"/>
        <v>8836</v>
      </c>
      <c r="I75" s="110" t="str">
        <f t="shared" si="20"/>
        <v>NA</v>
      </c>
      <c r="J75" s="110" t="str">
        <f t="shared" si="21"/>
        <v>NA</v>
      </c>
      <c r="K75" s="110">
        <f t="shared" si="22"/>
        <v>0.9002942507922137</v>
      </c>
      <c r="L75" s="109">
        <f t="shared" si="23"/>
        <v>1</v>
      </c>
      <c r="M75" s="109">
        <v>21</v>
      </c>
      <c r="N75" s="109" t="str">
        <f t="shared" si="24"/>
        <v>white</v>
      </c>
      <c r="Q75" s="47" t="s">
        <v>142</v>
      </c>
      <c r="R75" s="47" t="str">
        <f t="shared" si="25"/>
        <v>GSH2002</v>
      </c>
      <c r="S75" s="83" t="s">
        <v>24</v>
      </c>
      <c r="T75" s="60">
        <v>2002</v>
      </c>
      <c r="U75" s="91">
        <v>25051</v>
      </c>
      <c r="V75" s="67" t="s">
        <v>120</v>
      </c>
      <c r="W75" s="67">
        <v>23557</v>
      </c>
      <c r="X75" s="68" t="s">
        <v>120</v>
      </c>
      <c r="Y75" s="69" t="s">
        <v>120</v>
      </c>
      <c r="Z75" s="66">
        <f t="shared" si="26"/>
        <v>1.0634206393004202</v>
      </c>
      <c r="AI75" s="65"/>
    </row>
    <row r="76" spans="2:35" x14ac:dyDescent="0.25">
      <c r="B76" s="108" t="s">
        <v>143</v>
      </c>
      <c r="C76" s="108" t="s">
        <v>141</v>
      </c>
      <c r="D76" s="108">
        <v>2002</v>
      </c>
      <c r="E76" s="109">
        <f t="shared" si="16"/>
        <v>8833</v>
      </c>
      <c r="F76" s="109" t="str">
        <f t="shared" si="17"/>
        <v>NA</v>
      </c>
      <c r="G76" s="109">
        <f t="shared" si="18"/>
        <v>8833</v>
      </c>
      <c r="H76" s="109">
        <f t="shared" si="19"/>
        <v>8188</v>
      </c>
      <c r="I76" s="110" t="str">
        <f t="shared" si="20"/>
        <v>NA</v>
      </c>
      <c r="J76" s="110" t="str">
        <f t="shared" si="21"/>
        <v>NA</v>
      </c>
      <c r="K76" s="110">
        <f t="shared" si="22"/>
        <v>1.0787738153395212</v>
      </c>
      <c r="L76" s="109">
        <f t="shared" si="23"/>
        <v>1</v>
      </c>
      <c r="M76" s="109">
        <v>21</v>
      </c>
      <c r="N76" s="109" t="str">
        <f t="shared" si="24"/>
        <v>white</v>
      </c>
      <c r="Q76" s="47" t="s">
        <v>142</v>
      </c>
      <c r="R76" s="47" t="str">
        <f t="shared" si="25"/>
        <v>GSH2003</v>
      </c>
      <c r="S76" s="83"/>
      <c r="T76" s="60">
        <v>2003</v>
      </c>
      <c r="U76" s="91">
        <v>21222</v>
      </c>
      <c r="V76" s="67" t="s">
        <v>120</v>
      </c>
      <c r="W76" s="67">
        <v>24084</v>
      </c>
      <c r="X76" s="68" t="s">
        <v>120</v>
      </c>
      <c r="Y76" s="69" t="s">
        <v>120</v>
      </c>
      <c r="Z76" s="66">
        <f t="shared" si="26"/>
        <v>0.8811659192825112</v>
      </c>
      <c r="AI76" s="65"/>
    </row>
    <row r="77" spans="2:35" x14ac:dyDescent="0.25">
      <c r="B77" s="108" t="s">
        <v>143</v>
      </c>
      <c r="C77" s="108" t="s">
        <v>141</v>
      </c>
      <c r="D77" s="108">
        <v>2003</v>
      </c>
      <c r="E77" s="109">
        <f t="shared" si="16"/>
        <v>8088</v>
      </c>
      <c r="F77" s="109" t="str">
        <f t="shared" si="17"/>
        <v>NA</v>
      </c>
      <c r="G77" s="109">
        <f t="shared" si="18"/>
        <v>8088</v>
      </c>
      <c r="H77" s="109">
        <f t="shared" si="19"/>
        <v>5374</v>
      </c>
      <c r="I77" s="110" t="str">
        <f t="shared" si="20"/>
        <v>NA</v>
      </c>
      <c r="J77" s="110" t="str">
        <f t="shared" si="21"/>
        <v>NA</v>
      </c>
      <c r="K77" s="110">
        <f t="shared" si="22"/>
        <v>1.5050241905470785</v>
      </c>
      <c r="L77" s="109">
        <f t="shared" si="23"/>
        <v>1</v>
      </c>
      <c r="M77" s="109">
        <v>21</v>
      </c>
      <c r="N77" s="109" t="str">
        <f t="shared" si="24"/>
        <v>white</v>
      </c>
      <c r="Q77" s="47" t="s">
        <v>142</v>
      </c>
      <c r="R77" s="47" t="str">
        <f t="shared" si="25"/>
        <v>GSH2004</v>
      </c>
      <c r="S77" s="83"/>
      <c r="T77" s="60">
        <v>2004</v>
      </c>
      <c r="U77" s="91">
        <v>16573</v>
      </c>
      <c r="V77" s="67" t="s">
        <v>120</v>
      </c>
      <c r="W77" s="67">
        <v>22119</v>
      </c>
      <c r="X77" s="68" t="s">
        <v>120</v>
      </c>
      <c r="Y77" s="69" t="s">
        <v>120</v>
      </c>
      <c r="Z77" s="66">
        <f t="shared" si="26"/>
        <v>0.74926533749265334</v>
      </c>
      <c r="AI77" s="65"/>
    </row>
    <row r="78" spans="2:35" x14ac:dyDescent="0.25">
      <c r="B78" s="108" t="s">
        <v>143</v>
      </c>
      <c r="C78" s="108" t="s">
        <v>141</v>
      </c>
      <c r="D78" s="108">
        <v>2004</v>
      </c>
      <c r="E78" s="109">
        <f t="shared" si="16"/>
        <v>5157</v>
      </c>
      <c r="F78" s="109" t="str">
        <f t="shared" si="17"/>
        <v>NA</v>
      </c>
      <c r="G78" s="109">
        <f t="shared" si="18"/>
        <v>5157</v>
      </c>
      <c r="H78" s="109">
        <f t="shared" si="19"/>
        <v>3700</v>
      </c>
      <c r="I78" s="110" t="str">
        <f t="shared" si="20"/>
        <v>NA</v>
      </c>
      <c r="J78" s="110" t="str">
        <f t="shared" si="21"/>
        <v>NA</v>
      </c>
      <c r="K78" s="110">
        <f t="shared" si="22"/>
        <v>1.3937837837837839</v>
      </c>
      <c r="L78" s="109">
        <f t="shared" si="23"/>
        <v>1</v>
      </c>
      <c r="M78" s="109">
        <v>21</v>
      </c>
      <c r="N78" s="109" t="str">
        <f t="shared" si="24"/>
        <v>white</v>
      </c>
      <c r="Q78" s="47" t="s">
        <v>142</v>
      </c>
      <c r="R78" s="47" t="str">
        <f t="shared" si="25"/>
        <v>GSH2005</v>
      </c>
      <c r="S78" s="83"/>
      <c r="T78" s="60">
        <v>2005</v>
      </c>
      <c r="U78" s="91">
        <v>21046</v>
      </c>
      <c r="V78" s="67" t="s">
        <v>120</v>
      </c>
      <c r="W78" s="67">
        <v>28226</v>
      </c>
      <c r="X78" s="68" t="s">
        <v>120</v>
      </c>
      <c r="Y78" s="69" t="s">
        <v>120</v>
      </c>
      <c r="Z78" s="66">
        <f t="shared" si="26"/>
        <v>0.74562460143130449</v>
      </c>
      <c r="AI78" s="65"/>
    </row>
    <row r="79" spans="2:35" x14ac:dyDescent="0.25">
      <c r="B79" s="108" t="s">
        <v>143</v>
      </c>
      <c r="C79" s="108" t="s">
        <v>141</v>
      </c>
      <c r="D79" s="108">
        <v>2005</v>
      </c>
      <c r="E79" s="109">
        <f t="shared" si="16"/>
        <v>4459</v>
      </c>
      <c r="F79" s="109" t="str">
        <f t="shared" si="17"/>
        <v>NA</v>
      </c>
      <c r="G79" s="109">
        <f t="shared" si="18"/>
        <v>4459</v>
      </c>
      <c r="H79" s="109">
        <f t="shared" si="19"/>
        <v>5415</v>
      </c>
      <c r="I79" s="110" t="str">
        <f t="shared" si="20"/>
        <v>NA</v>
      </c>
      <c r="J79" s="110" t="str">
        <f t="shared" si="21"/>
        <v>NA</v>
      </c>
      <c r="K79" s="110">
        <f t="shared" si="22"/>
        <v>0.82345337026777465</v>
      </c>
      <c r="L79" s="109">
        <f t="shared" si="23"/>
        <v>1</v>
      </c>
      <c r="M79" s="109">
        <v>21</v>
      </c>
      <c r="N79" s="109" t="str">
        <f t="shared" si="24"/>
        <v>white</v>
      </c>
      <c r="Q79" s="47" t="s">
        <v>142</v>
      </c>
      <c r="R79" s="47" t="str">
        <f t="shared" si="25"/>
        <v>GSH2006</v>
      </c>
      <c r="S79" s="83"/>
      <c r="T79" s="60">
        <v>2006</v>
      </c>
      <c r="U79" s="91">
        <v>18169</v>
      </c>
      <c r="V79" s="67" t="s">
        <v>120</v>
      </c>
      <c r="W79" s="67">
        <v>22756</v>
      </c>
      <c r="X79" s="68" t="s">
        <v>120</v>
      </c>
      <c r="Y79" s="69" t="s">
        <v>120</v>
      </c>
      <c r="Z79" s="66">
        <f t="shared" si="26"/>
        <v>0.79842678853928639</v>
      </c>
      <c r="AI79" s="65"/>
    </row>
    <row r="80" spans="2:35" x14ac:dyDescent="0.25">
      <c r="B80" s="108" t="s">
        <v>143</v>
      </c>
      <c r="C80" s="108" t="s">
        <v>141</v>
      </c>
      <c r="D80" s="108">
        <v>2006</v>
      </c>
      <c r="E80" s="109">
        <f t="shared" si="16"/>
        <v>4070</v>
      </c>
      <c r="F80" s="109" t="str">
        <f t="shared" si="17"/>
        <v>NA</v>
      </c>
      <c r="G80" s="109">
        <f t="shared" si="18"/>
        <v>4070</v>
      </c>
      <c r="H80" s="109">
        <f t="shared" si="19"/>
        <v>7469</v>
      </c>
      <c r="I80" s="110" t="str">
        <f t="shared" si="20"/>
        <v>NA</v>
      </c>
      <c r="J80" s="110" t="str">
        <f t="shared" si="21"/>
        <v>NA</v>
      </c>
      <c r="K80" s="110">
        <f t="shared" si="22"/>
        <v>0.5449189985272459</v>
      </c>
      <c r="L80" s="109">
        <f t="shared" si="23"/>
        <v>1</v>
      </c>
      <c r="M80" s="109">
        <v>21</v>
      </c>
      <c r="N80" s="109" t="str">
        <f t="shared" si="24"/>
        <v>white</v>
      </c>
      <c r="Q80" s="47" t="s">
        <v>142</v>
      </c>
      <c r="R80" s="47" t="str">
        <f t="shared" si="25"/>
        <v>GSH2007</v>
      </c>
      <c r="S80" s="83"/>
      <c r="T80" s="60">
        <v>2007</v>
      </c>
      <c r="U80" s="91">
        <v>24378</v>
      </c>
      <c r="V80" s="67" t="s">
        <v>120</v>
      </c>
      <c r="W80" s="67">
        <v>13155</v>
      </c>
      <c r="X80" s="68" t="s">
        <v>120</v>
      </c>
      <c r="Y80" s="69" t="s">
        <v>120</v>
      </c>
      <c r="Z80" s="66">
        <f t="shared" si="26"/>
        <v>1.8531356898517675</v>
      </c>
      <c r="AI80" s="70"/>
    </row>
    <row r="81" spans="2:35" x14ac:dyDescent="0.25">
      <c r="B81" s="108" t="s">
        <v>143</v>
      </c>
      <c r="C81" s="108" t="s">
        <v>141</v>
      </c>
      <c r="D81" s="108">
        <v>2007</v>
      </c>
      <c r="E81" s="109">
        <f t="shared" si="16"/>
        <v>7782</v>
      </c>
      <c r="F81" s="109" t="str">
        <f t="shared" si="17"/>
        <v>NA</v>
      </c>
      <c r="G81" s="109">
        <f t="shared" si="18"/>
        <v>7782</v>
      </c>
      <c r="H81" s="109">
        <f t="shared" si="19"/>
        <v>4778</v>
      </c>
      <c r="I81" s="110" t="str">
        <f t="shared" si="20"/>
        <v>NA</v>
      </c>
      <c r="J81" s="110" t="str">
        <f t="shared" si="21"/>
        <v>NA</v>
      </c>
      <c r="K81" s="110">
        <f t="shared" si="22"/>
        <v>1.6287149434910004</v>
      </c>
      <c r="L81" s="109">
        <f t="shared" si="23"/>
        <v>1</v>
      </c>
      <c r="M81" s="109">
        <v>21</v>
      </c>
      <c r="N81" s="109" t="str">
        <f t="shared" si="24"/>
        <v>white</v>
      </c>
      <c r="Q81" s="47" t="s">
        <v>142</v>
      </c>
      <c r="R81" s="47" t="str">
        <f t="shared" si="25"/>
        <v>GSH2008</v>
      </c>
      <c r="S81" s="83"/>
      <c r="T81" s="60">
        <v>2008</v>
      </c>
      <c r="U81" s="91">
        <v>11765</v>
      </c>
      <c r="V81" s="67" t="s">
        <v>120</v>
      </c>
      <c r="W81" s="67">
        <v>13410</v>
      </c>
      <c r="X81" s="68" t="s">
        <v>120</v>
      </c>
      <c r="Y81" s="69" t="s">
        <v>120</v>
      </c>
      <c r="Z81" s="66">
        <f t="shared" si="26"/>
        <v>0.87733035048471286</v>
      </c>
      <c r="AI81" s="65"/>
    </row>
    <row r="82" spans="2:35" x14ac:dyDescent="0.25">
      <c r="B82" s="108" t="s">
        <v>143</v>
      </c>
      <c r="C82" s="108" t="s">
        <v>141</v>
      </c>
      <c r="D82" s="108">
        <v>2008</v>
      </c>
      <c r="E82" s="109">
        <f t="shared" si="16"/>
        <v>6823</v>
      </c>
      <c r="F82" s="109" t="str">
        <f t="shared" si="17"/>
        <v>NA</v>
      </c>
      <c r="G82" s="109">
        <f t="shared" si="18"/>
        <v>6823</v>
      </c>
      <c r="H82" s="109">
        <f t="shared" si="19"/>
        <v>4926</v>
      </c>
      <c r="I82" s="110" t="str">
        <f t="shared" si="20"/>
        <v>NA</v>
      </c>
      <c r="J82" s="110" t="str">
        <f t="shared" si="21"/>
        <v>NA</v>
      </c>
      <c r="K82" s="110">
        <f t="shared" si="22"/>
        <v>1.3850994721883882</v>
      </c>
      <c r="L82" s="109">
        <f t="shared" si="23"/>
        <v>1</v>
      </c>
      <c r="M82" s="109">
        <v>21</v>
      </c>
      <c r="N82" s="109" t="str">
        <f t="shared" si="24"/>
        <v>white</v>
      </c>
      <c r="Q82" s="47" t="s">
        <v>142</v>
      </c>
      <c r="R82" s="47" t="str">
        <f t="shared" si="25"/>
        <v>GSH2009</v>
      </c>
      <c r="S82" s="83"/>
      <c r="T82" s="60">
        <v>2009</v>
      </c>
      <c r="U82" s="91">
        <v>17551</v>
      </c>
      <c r="V82" s="67" t="s">
        <v>120</v>
      </c>
      <c r="W82" s="67">
        <v>14398</v>
      </c>
      <c r="X82" s="68" t="s">
        <v>120</v>
      </c>
      <c r="Y82" s="69" t="s">
        <v>120</v>
      </c>
      <c r="Z82" s="66">
        <f t="shared" si="26"/>
        <v>1.218988748437283</v>
      </c>
      <c r="AI82" s="65"/>
    </row>
    <row r="83" spans="2:35" x14ac:dyDescent="0.25">
      <c r="B83" s="108" t="s">
        <v>143</v>
      </c>
      <c r="C83" s="108" t="s">
        <v>141</v>
      </c>
      <c r="D83" s="108">
        <v>2009</v>
      </c>
      <c r="E83" s="109">
        <f t="shared" si="16"/>
        <v>5701</v>
      </c>
      <c r="F83" s="109" t="str">
        <f t="shared" si="17"/>
        <v>NA</v>
      </c>
      <c r="G83" s="109">
        <f t="shared" si="18"/>
        <v>5701</v>
      </c>
      <c r="H83" s="109">
        <f t="shared" si="19"/>
        <v>2966</v>
      </c>
      <c r="I83" s="110" t="str">
        <f t="shared" si="20"/>
        <v>NA</v>
      </c>
      <c r="J83" s="110" t="str">
        <f t="shared" si="21"/>
        <v>NA</v>
      </c>
      <c r="K83" s="110">
        <f t="shared" si="22"/>
        <v>1.9221173297370195</v>
      </c>
      <c r="L83" s="109">
        <f t="shared" si="23"/>
        <v>1</v>
      </c>
      <c r="M83" s="109">
        <v>21</v>
      </c>
      <c r="N83" s="109" t="str">
        <f t="shared" si="24"/>
        <v>white</v>
      </c>
      <c r="Q83" s="47" t="s">
        <v>142</v>
      </c>
      <c r="R83" s="47" t="str">
        <f t="shared" si="25"/>
        <v>GSH2010</v>
      </c>
      <c r="S83" s="83"/>
      <c r="T83" s="60">
        <v>2010</v>
      </c>
      <c r="U83" s="91">
        <v>7999</v>
      </c>
      <c r="V83" s="67" t="s">
        <v>120</v>
      </c>
      <c r="W83" s="67">
        <v>14360</v>
      </c>
      <c r="X83" s="68" t="s">
        <v>121</v>
      </c>
      <c r="Y83" s="69" t="s">
        <v>120</v>
      </c>
      <c r="Z83" s="71">
        <f t="shared" si="26"/>
        <v>0.55703342618384399</v>
      </c>
      <c r="AI83" s="65"/>
    </row>
    <row r="84" spans="2:35" x14ac:dyDescent="0.25">
      <c r="B84" s="108" t="s">
        <v>143</v>
      </c>
      <c r="C84" s="108" t="s">
        <v>141</v>
      </c>
      <c r="D84" s="108">
        <v>2010</v>
      </c>
      <c r="E84" s="109">
        <f t="shared" si="16"/>
        <v>2972</v>
      </c>
      <c r="F84" s="109" t="str">
        <f t="shared" si="17"/>
        <v>NA</v>
      </c>
      <c r="G84" s="109">
        <f t="shared" si="18"/>
        <v>2972</v>
      </c>
      <c r="H84" s="109">
        <f t="shared" si="19"/>
        <v>5676</v>
      </c>
      <c r="I84" s="110" t="str">
        <f t="shared" si="20"/>
        <v>NA</v>
      </c>
      <c r="J84" s="110" t="str">
        <f t="shared" si="21"/>
        <v>NA</v>
      </c>
      <c r="K84" s="110">
        <f t="shared" si="22"/>
        <v>0.52360817477096544</v>
      </c>
      <c r="L84" s="109">
        <f t="shared" si="23"/>
        <v>1</v>
      </c>
      <c r="M84" s="109">
        <v>21</v>
      </c>
      <c r="N84" s="109" t="str">
        <f t="shared" si="24"/>
        <v>white</v>
      </c>
      <c r="Q84" s="47" t="s">
        <v>142</v>
      </c>
      <c r="R84" s="47" t="str">
        <f t="shared" si="25"/>
        <v>GSH2011</v>
      </c>
      <c r="S84" s="83"/>
      <c r="T84" s="60">
        <v>2011</v>
      </c>
      <c r="U84" s="91">
        <v>14671</v>
      </c>
      <c r="V84" s="67" t="s">
        <v>120</v>
      </c>
      <c r="W84" s="67">
        <v>9555</v>
      </c>
      <c r="X84" s="68" t="s">
        <v>120</v>
      </c>
      <c r="Y84" s="69" t="s">
        <v>120</v>
      </c>
      <c r="Z84" s="66">
        <f t="shared" si="26"/>
        <v>1.5354264782836211</v>
      </c>
      <c r="AI84" s="65"/>
    </row>
    <row r="85" spans="2:35" x14ac:dyDescent="0.25">
      <c r="B85" s="108" t="s">
        <v>143</v>
      </c>
      <c r="C85" s="108" t="s">
        <v>141</v>
      </c>
      <c r="D85" s="108">
        <v>2011</v>
      </c>
      <c r="E85" s="109">
        <f t="shared" si="16"/>
        <v>10778</v>
      </c>
      <c r="F85" s="109" t="str">
        <f t="shared" si="17"/>
        <v>NA</v>
      </c>
      <c r="G85" s="109">
        <f t="shared" si="18"/>
        <v>10778</v>
      </c>
      <c r="H85" s="109">
        <f t="shared" si="19"/>
        <v>7873</v>
      </c>
      <c r="I85" s="110" t="str">
        <f t="shared" si="20"/>
        <v>NA</v>
      </c>
      <c r="J85" s="110" t="str">
        <f t="shared" si="21"/>
        <v>NA</v>
      </c>
      <c r="K85" s="110">
        <f t="shared" si="22"/>
        <v>1.3689825987552395</v>
      </c>
      <c r="L85" s="109">
        <f t="shared" si="23"/>
        <v>1</v>
      </c>
      <c r="M85" s="109">
        <v>21</v>
      </c>
      <c r="N85" s="109" t="str">
        <f t="shared" si="24"/>
        <v>white</v>
      </c>
      <c r="Q85" s="47" t="s">
        <v>142</v>
      </c>
      <c r="R85" s="47" t="str">
        <f t="shared" si="25"/>
        <v>GSH2012</v>
      </c>
      <c r="S85" s="83"/>
      <c r="T85" s="60">
        <v>2012</v>
      </c>
      <c r="U85" s="91">
        <v>10104</v>
      </c>
      <c r="V85" s="67" t="s">
        <v>120</v>
      </c>
      <c r="W85" s="67">
        <v>8449</v>
      </c>
      <c r="X85" s="68" t="s">
        <v>120</v>
      </c>
      <c r="Y85" s="69" t="s">
        <v>120</v>
      </c>
      <c r="Z85" s="66">
        <f t="shared" si="26"/>
        <v>1.195881169369156</v>
      </c>
      <c r="AI85" s="65"/>
    </row>
    <row r="86" spans="2:35" x14ac:dyDescent="0.25">
      <c r="B86" s="108" t="s">
        <v>143</v>
      </c>
      <c r="C86" s="108" t="s">
        <v>141</v>
      </c>
      <c r="D86" s="108">
        <v>2012</v>
      </c>
      <c r="E86" s="109">
        <f t="shared" si="16"/>
        <v>11433</v>
      </c>
      <c r="F86" s="109" t="str">
        <f t="shared" si="17"/>
        <v>NA</v>
      </c>
      <c r="G86" s="109">
        <f t="shared" si="18"/>
        <v>11433</v>
      </c>
      <c r="H86" s="109">
        <f t="shared" si="19"/>
        <v>6070</v>
      </c>
      <c r="I86" s="110" t="str">
        <f t="shared" si="20"/>
        <v>NA</v>
      </c>
      <c r="J86" s="110" t="str">
        <f t="shared" si="21"/>
        <v>NA</v>
      </c>
      <c r="K86" s="110">
        <f t="shared" si="22"/>
        <v>1.8835255354200988</v>
      </c>
      <c r="L86" s="109">
        <f t="shared" si="23"/>
        <v>1</v>
      </c>
      <c r="M86" s="109">
        <v>21</v>
      </c>
      <c r="N86" s="109" t="str">
        <f t="shared" si="24"/>
        <v>white</v>
      </c>
      <c r="Q86" s="47" t="s">
        <v>142</v>
      </c>
      <c r="R86" s="47" t="str">
        <f t="shared" si="25"/>
        <v>GSH2013</v>
      </c>
      <c r="S86" s="83"/>
      <c r="T86" s="60">
        <v>2013</v>
      </c>
      <c r="U86" s="91">
        <v>5568</v>
      </c>
      <c r="V86" s="67" t="s">
        <v>120</v>
      </c>
      <c r="W86" s="67">
        <v>7716</v>
      </c>
      <c r="X86" s="68" t="s">
        <v>120</v>
      </c>
      <c r="Y86" s="69" t="s">
        <v>120</v>
      </c>
      <c r="Z86" s="66">
        <f t="shared" si="26"/>
        <v>0.72161741835147741</v>
      </c>
      <c r="AI86" s="65"/>
    </row>
    <row r="87" spans="2:35" ht="15.75" thickBot="1" x14ac:dyDescent="0.3">
      <c r="B87" s="108" t="s">
        <v>144</v>
      </c>
      <c r="C87" s="108" t="s">
        <v>145</v>
      </c>
      <c r="D87" s="108">
        <v>1999</v>
      </c>
      <c r="E87" s="109">
        <f t="shared" si="16"/>
        <v>163342</v>
      </c>
      <c r="F87" s="109" t="str">
        <f t="shared" si="17"/>
        <v>NA</v>
      </c>
      <c r="G87" s="109">
        <f t="shared" si="18"/>
        <v>163342</v>
      </c>
      <c r="H87" s="109">
        <f t="shared" si="19"/>
        <v>106000</v>
      </c>
      <c r="I87" s="110" t="str">
        <f t="shared" si="20"/>
        <v>NA</v>
      </c>
      <c r="J87" s="110" t="str">
        <f t="shared" si="21"/>
        <v>NA</v>
      </c>
      <c r="K87" s="110">
        <f t="shared" si="22"/>
        <v>1.5409622641509435</v>
      </c>
      <c r="L87" s="109">
        <f t="shared" si="23"/>
        <v>4</v>
      </c>
      <c r="M87" s="109">
        <v>21</v>
      </c>
      <c r="N87" s="109" t="str">
        <f t="shared" si="24"/>
        <v>white</v>
      </c>
      <c r="Q87" s="47" t="s">
        <v>142</v>
      </c>
      <c r="R87" s="47" t="str">
        <f t="shared" si="25"/>
        <v>GSH2014</v>
      </c>
      <c r="S87" s="84"/>
      <c r="T87" s="72">
        <v>2014</v>
      </c>
      <c r="U87" s="92">
        <v>6116</v>
      </c>
      <c r="V87" s="74" t="s">
        <v>120</v>
      </c>
      <c r="W87" s="74"/>
      <c r="X87" s="92" t="s">
        <v>120</v>
      </c>
      <c r="Y87" s="74"/>
      <c r="Z87" s="75"/>
      <c r="AI87" s="65"/>
    </row>
    <row r="88" spans="2:35" ht="15.75" thickBot="1" x14ac:dyDescent="0.3">
      <c r="B88" s="108" t="s">
        <v>144</v>
      </c>
      <c r="C88" s="108" t="s">
        <v>145</v>
      </c>
      <c r="D88" s="108">
        <v>2000</v>
      </c>
      <c r="E88" s="109">
        <f t="shared" si="16"/>
        <v>118058</v>
      </c>
      <c r="F88" s="109" t="str">
        <f t="shared" si="17"/>
        <v>NA</v>
      </c>
      <c r="G88" s="109">
        <f t="shared" si="18"/>
        <v>118058</v>
      </c>
      <c r="H88" s="109">
        <f t="shared" si="19"/>
        <v>116750</v>
      </c>
      <c r="I88" s="110" t="str">
        <f t="shared" si="20"/>
        <v>NA</v>
      </c>
      <c r="J88" s="110" t="str">
        <f t="shared" si="21"/>
        <v>NA</v>
      </c>
      <c r="K88" s="110">
        <f t="shared" si="22"/>
        <v>1.0112034261241969</v>
      </c>
      <c r="L88" s="109">
        <f t="shared" si="23"/>
        <v>4</v>
      </c>
      <c r="M88" s="109">
        <v>21</v>
      </c>
      <c r="N88" s="109" t="str">
        <f t="shared" si="24"/>
        <v>white</v>
      </c>
      <c r="Q88" s="47" t="s">
        <v>142</v>
      </c>
      <c r="R88" s="47" t="str">
        <f t="shared" si="25"/>
        <v>GSHAVG.</v>
      </c>
      <c r="S88" s="72"/>
      <c r="T88" s="73" t="s">
        <v>10</v>
      </c>
      <c r="U88" s="88"/>
      <c r="V88" s="88"/>
      <c r="W88" s="89"/>
      <c r="X88" s="96" t="s">
        <v>120</v>
      </c>
      <c r="Y88" s="97" t="s">
        <v>120</v>
      </c>
      <c r="Z88" s="98">
        <f>AVERAGE(Z72:Z86)</f>
        <v>0.99756703406016434</v>
      </c>
      <c r="AI88" s="65"/>
    </row>
    <row r="89" spans="2:35" x14ac:dyDescent="0.25">
      <c r="B89" s="108" t="s">
        <v>144</v>
      </c>
      <c r="C89" s="108" t="s">
        <v>145</v>
      </c>
      <c r="D89" s="108">
        <v>2001</v>
      </c>
      <c r="E89" s="109">
        <f t="shared" si="16"/>
        <v>122333</v>
      </c>
      <c r="F89" s="109" t="str">
        <f t="shared" si="17"/>
        <v>NA</v>
      </c>
      <c r="G89" s="109">
        <f t="shared" si="18"/>
        <v>122333</v>
      </c>
      <c r="H89" s="109">
        <f t="shared" si="19"/>
        <v>180952</v>
      </c>
      <c r="I89" s="110" t="str">
        <f t="shared" si="20"/>
        <v>NA</v>
      </c>
      <c r="J89" s="110" t="str">
        <f t="shared" si="21"/>
        <v>NA</v>
      </c>
      <c r="K89" s="110">
        <f t="shared" si="22"/>
        <v>0.67605221274150051</v>
      </c>
      <c r="L89" s="109">
        <f t="shared" si="23"/>
        <v>4</v>
      </c>
      <c r="M89" s="109">
        <v>21</v>
      </c>
      <c r="N89" s="109" t="str">
        <f t="shared" si="24"/>
        <v>white</v>
      </c>
      <c r="Q89" s="47" t="s">
        <v>143</v>
      </c>
      <c r="R89" s="47" t="str">
        <f t="shared" si="25"/>
        <v>GST1999</v>
      </c>
      <c r="S89" s="82" t="s">
        <v>108</v>
      </c>
      <c r="T89" s="81">
        <v>1999</v>
      </c>
      <c r="U89" s="90">
        <v>14737</v>
      </c>
      <c r="V89" s="61" t="s">
        <v>120</v>
      </c>
      <c r="W89" s="61">
        <v>9032</v>
      </c>
      <c r="X89" s="62" t="s">
        <v>120</v>
      </c>
      <c r="Y89" s="63" t="s">
        <v>120</v>
      </c>
      <c r="Z89" s="64">
        <f t="shared" ref="Z89:Z103" si="27">U89/W89</f>
        <v>1.6316430469441985</v>
      </c>
      <c r="AI89" s="65"/>
    </row>
    <row r="90" spans="2:35" x14ac:dyDescent="0.25">
      <c r="B90" s="108" t="s">
        <v>144</v>
      </c>
      <c r="C90" s="108" t="s">
        <v>145</v>
      </c>
      <c r="D90" s="108">
        <v>2002</v>
      </c>
      <c r="E90" s="109">
        <f t="shared" si="16"/>
        <v>170232</v>
      </c>
      <c r="F90" s="109" t="str">
        <f t="shared" si="17"/>
        <v>NA</v>
      </c>
      <c r="G90" s="109">
        <f t="shared" si="18"/>
        <v>170232</v>
      </c>
      <c r="H90" s="109">
        <f t="shared" si="19"/>
        <v>214347</v>
      </c>
      <c r="I90" s="110" t="str">
        <f t="shared" si="20"/>
        <v>NA</v>
      </c>
      <c r="J90" s="110" t="str">
        <f t="shared" si="21"/>
        <v>NA</v>
      </c>
      <c r="K90" s="110">
        <f t="shared" si="22"/>
        <v>0.79418886198547212</v>
      </c>
      <c r="L90" s="109">
        <f t="shared" si="23"/>
        <v>4</v>
      </c>
      <c r="M90" s="109">
        <v>21</v>
      </c>
      <c r="N90" s="109" t="str">
        <f t="shared" si="24"/>
        <v>white</v>
      </c>
      <c r="Q90" s="47" t="s">
        <v>143</v>
      </c>
      <c r="R90" s="47" t="str">
        <f t="shared" si="25"/>
        <v>GST2000</v>
      </c>
      <c r="S90" s="83" t="s">
        <v>26</v>
      </c>
      <c r="T90" s="60">
        <v>2000</v>
      </c>
      <c r="U90" s="91">
        <v>11094</v>
      </c>
      <c r="V90" s="67" t="s">
        <v>120</v>
      </c>
      <c r="W90" s="67">
        <v>8119</v>
      </c>
      <c r="X90" s="68" t="s">
        <v>120</v>
      </c>
      <c r="Y90" s="69" t="s">
        <v>120</v>
      </c>
      <c r="Z90" s="66">
        <f t="shared" si="27"/>
        <v>1.3664244365069589</v>
      </c>
      <c r="AI90" s="65"/>
    </row>
    <row r="91" spans="2:35" x14ac:dyDescent="0.25">
      <c r="B91" s="108" t="s">
        <v>144</v>
      </c>
      <c r="C91" s="108" t="s">
        <v>145</v>
      </c>
      <c r="D91" s="108">
        <v>2003</v>
      </c>
      <c r="E91" s="109">
        <f t="shared" si="16"/>
        <v>202363</v>
      </c>
      <c r="F91" s="109" t="str">
        <f t="shared" si="17"/>
        <v>NA</v>
      </c>
      <c r="G91" s="109">
        <f t="shared" si="18"/>
        <v>202363</v>
      </c>
      <c r="H91" s="109">
        <f t="shared" si="19"/>
        <v>188183</v>
      </c>
      <c r="I91" s="110" t="str">
        <f t="shared" si="20"/>
        <v>NA</v>
      </c>
      <c r="J91" s="110" t="str">
        <f t="shared" si="21"/>
        <v>NA</v>
      </c>
      <c r="K91" s="110">
        <f t="shared" si="22"/>
        <v>1.075352183778556</v>
      </c>
      <c r="L91" s="109">
        <f t="shared" si="23"/>
        <v>4</v>
      </c>
      <c r="M91" s="109">
        <v>21</v>
      </c>
      <c r="N91" s="109" t="str">
        <f t="shared" si="24"/>
        <v>white</v>
      </c>
      <c r="Q91" s="47" t="s">
        <v>143</v>
      </c>
      <c r="R91" s="47" t="str">
        <f t="shared" si="25"/>
        <v>GST2001</v>
      </c>
      <c r="S91" s="83" t="s">
        <v>27</v>
      </c>
      <c r="T91" s="60">
        <v>2001</v>
      </c>
      <c r="U91" s="91">
        <v>7955</v>
      </c>
      <c r="V91" s="67" t="s">
        <v>120</v>
      </c>
      <c r="W91" s="67">
        <v>8836</v>
      </c>
      <c r="X91" s="68" t="s">
        <v>120</v>
      </c>
      <c r="Y91" s="69" t="s">
        <v>120</v>
      </c>
      <c r="Z91" s="66">
        <f t="shared" si="27"/>
        <v>0.9002942507922137</v>
      </c>
      <c r="AI91" s="65"/>
    </row>
    <row r="92" spans="2:35" x14ac:dyDescent="0.25">
      <c r="B92" s="108" t="s">
        <v>144</v>
      </c>
      <c r="C92" s="108" t="s">
        <v>145</v>
      </c>
      <c r="D92" s="108">
        <v>2004</v>
      </c>
      <c r="E92" s="109">
        <f t="shared" si="16"/>
        <v>185450</v>
      </c>
      <c r="F92" s="109" t="str">
        <f t="shared" si="17"/>
        <v>NA</v>
      </c>
      <c r="G92" s="109">
        <f t="shared" si="18"/>
        <v>185450</v>
      </c>
      <c r="H92" s="109">
        <f t="shared" si="19"/>
        <v>141029</v>
      </c>
      <c r="I92" s="110" t="str">
        <f t="shared" si="20"/>
        <v>NA</v>
      </c>
      <c r="J92" s="110" t="str">
        <f t="shared" si="21"/>
        <v>NA</v>
      </c>
      <c r="K92" s="110">
        <f t="shared" si="22"/>
        <v>1.3149777705294656</v>
      </c>
      <c r="L92" s="109">
        <f t="shared" si="23"/>
        <v>4</v>
      </c>
      <c r="M92" s="109">
        <v>21</v>
      </c>
      <c r="N92" s="109" t="str">
        <f t="shared" si="24"/>
        <v>white</v>
      </c>
      <c r="Q92" s="47" t="s">
        <v>143</v>
      </c>
      <c r="R92" s="47" t="str">
        <f t="shared" si="25"/>
        <v>GST2002</v>
      </c>
      <c r="S92" s="83"/>
      <c r="T92" s="60">
        <v>2002</v>
      </c>
      <c r="U92" s="91">
        <v>8833</v>
      </c>
      <c r="V92" s="67" t="s">
        <v>120</v>
      </c>
      <c r="W92" s="67">
        <v>8188</v>
      </c>
      <c r="X92" s="68" t="s">
        <v>120</v>
      </c>
      <c r="Y92" s="69" t="s">
        <v>120</v>
      </c>
      <c r="Z92" s="66">
        <f t="shared" si="27"/>
        <v>1.0787738153395212</v>
      </c>
      <c r="AI92" s="65"/>
    </row>
    <row r="93" spans="2:35" x14ac:dyDescent="0.25">
      <c r="B93" s="108" t="s">
        <v>144</v>
      </c>
      <c r="C93" s="108" t="s">
        <v>145</v>
      </c>
      <c r="D93" s="108">
        <v>2005</v>
      </c>
      <c r="E93" s="109">
        <f t="shared" si="16"/>
        <v>151591</v>
      </c>
      <c r="F93" s="109" t="str">
        <f t="shared" si="17"/>
        <v>NA</v>
      </c>
      <c r="G93" s="109">
        <f t="shared" si="18"/>
        <v>151591</v>
      </c>
      <c r="H93" s="109">
        <f t="shared" si="19"/>
        <v>134461</v>
      </c>
      <c r="I93" s="110" t="str">
        <f t="shared" si="20"/>
        <v>NA</v>
      </c>
      <c r="J93" s="110" t="str">
        <f t="shared" si="21"/>
        <v>NA</v>
      </c>
      <c r="K93" s="110">
        <f t="shared" si="22"/>
        <v>1.1273975353448211</v>
      </c>
      <c r="L93" s="109">
        <f t="shared" si="23"/>
        <v>4</v>
      </c>
      <c r="M93" s="109">
        <v>21</v>
      </c>
      <c r="N93" s="109" t="str">
        <f t="shared" si="24"/>
        <v>white</v>
      </c>
      <c r="Q93" s="47" t="s">
        <v>143</v>
      </c>
      <c r="R93" s="47" t="str">
        <f t="shared" si="25"/>
        <v>GST2003</v>
      </c>
      <c r="S93" s="83"/>
      <c r="T93" s="60">
        <v>2003</v>
      </c>
      <c r="U93" s="91">
        <v>8088</v>
      </c>
      <c r="V93" s="67" t="s">
        <v>120</v>
      </c>
      <c r="W93" s="67">
        <v>5374</v>
      </c>
      <c r="X93" s="68" t="s">
        <v>120</v>
      </c>
      <c r="Y93" s="69" t="s">
        <v>120</v>
      </c>
      <c r="Z93" s="66">
        <f t="shared" si="27"/>
        <v>1.5050241905470785</v>
      </c>
      <c r="AI93" s="65"/>
    </row>
    <row r="94" spans="2:35" x14ac:dyDescent="0.25">
      <c r="B94" s="108" t="s">
        <v>144</v>
      </c>
      <c r="C94" s="108" t="s">
        <v>145</v>
      </c>
      <c r="D94" s="108">
        <v>2006</v>
      </c>
      <c r="E94" s="109">
        <f t="shared" si="16"/>
        <v>141517</v>
      </c>
      <c r="F94" s="109" t="str">
        <f t="shared" si="17"/>
        <v>NA</v>
      </c>
      <c r="G94" s="109">
        <f t="shared" si="18"/>
        <v>141517</v>
      </c>
      <c r="H94" s="109">
        <f t="shared" si="19"/>
        <v>203212</v>
      </c>
      <c r="I94" s="110" t="str">
        <f t="shared" si="20"/>
        <v>NA</v>
      </c>
      <c r="J94" s="110" t="str">
        <f t="shared" si="21"/>
        <v>NA</v>
      </c>
      <c r="K94" s="110">
        <f t="shared" si="22"/>
        <v>0.696400803102179</v>
      </c>
      <c r="L94" s="109">
        <f t="shared" si="23"/>
        <v>4</v>
      </c>
      <c r="M94" s="109">
        <v>21</v>
      </c>
      <c r="N94" s="109" t="str">
        <f t="shared" si="24"/>
        <v>white</v>
      </c>
      <c r="Q94" s="47" t="s">
        <v>143</v>
      </c>
      <c r="R94" s="47" t="str">
        <f t="shared" si="25"/>
        <v>GST2004</v>
      </c>
      <c r="S94" s="83"/>
      <c r="T94" s="60">
        <v>2004</v>
      </c>
      <c r="U94" s="91">
        <v>5157</v>
      </c>
      <c r="V94" s="67" t="s">
        <v>120</v>
      </c>
      <c r="W94" s="67">
        <v>3700</v>
      </c>
      <c r="X94" s="68" t="s">
        <v>120</v>
      </c>
      <c r="Y94" s="69" t="s">
        <v>120</v>
      </c>
      <c r="Z94" s="66">
        <f t="shared" si="27"/>
        <v>1.3937837837837839</v>
      </c>
      <c r="AI94" s="65"/>
    </row>
    <row r="95" spans="2:35" x14ac:dyDescent="0.25">
      <c r="B95" s="108" t="s">
        <v>144</v>
      </c>
      <c r="C95" s="108" t="s">
        <v>145</v>
      </c>
      <c r="D95" s="108">
        <v>2007</v>
      </c>
      <c r="E95" s="109">
        <f t="shared" si="16"/>
        <v>196060</v>
      </c>
      <c r="F95" s="109" t="str">
        <f t="shared" si="17"/>
        <v>NA</v>
      </c>
      <c r="G95" s="109">
        <f t="shared" si="18"/>
        <v>196060</v>
      </c>
      <c r="H95" s="109">
        <f t="shared" si="19"/>
        <v>110884</v>
      </c>
      <c r="I95" s="110" t="str">
        <f t="shared" si="20"/>
        <v>NA</v>
      </c>
      <c r="J95" s="110" t="str">
        <f t="shared" si="21"/>
        <v>NA</v>
      </c>
      <c r="K95" s="110">
        <f t="shared" si="22"/>
        <v>1.7681541069946971</v>
      </c>
      <c r="L95" s="109">
        <f t="shared" si="23"/>
        <v>4</v>
      </c>
      <c r="M95" s="109">
        <v>21</v>
      </c>
      <c r="N95" s="109" t="str">
        <f t="shared" si="24"/>
        <v>white</v>
      </c>
      <c r="Q95" s="47" t="s">
        <v>143</v>
      </c>
      <c r="R95" s="47" t="str">
        <f t="shared" si="25"/>
        <v>GST2005</v>
      </c>
      <c r="S95" s="83"/>
      <c r="T95" s="60">
        <v>2005</v>
      </c>
      <c r="U95" s="91">
        <v>4459</v>
      </c>
      <c r="V95" s="67" t="s">
        <v>120</v>
      </c>
      <c r="W95" s="67">
        <v>5415</v>
      </c>
      <c r="X95" s="68" t="s">
        <v>120</v>
      </c>
      <c r="Y95" s="69" t="s">
        <v>120</v>
      </c>
      <c r="Z95" s="66">
        <f t="shared" si="27"/>
        <v>0.82345337026777465</v>
      </c>
      <c r="AI95" s="65"/>
    </row>
    <row r="96" spans="2:35" x14ac:dyDescent="0.25">
      <c r="B96" s="108" t="s">
        <v>144</v>
      </c>
      <c r="C96" s="108" t="s">
        <v>145</v>
      </c>
      <c r="D96" s="108">
        <v>2008</v>
      </c>
      <c r="E96" s="109">
        <f t="shared" si="16"/>
        <v>128347</v>
      </c>
      <c r="F96" s="109" t="str">
        <f t="shared" si="17"/>
        <v>NA</v>
      </c>
      <c r="G96" s="109">
        <f t="shared" si="18"/>
        <v>128347</v>
      </c>
      <c r="H96" s="109">
        <f t="shared" si="19"/>
        <v>148284</v>
      </c>
      <c r="I96" s="110" t="str">
        <f t="shared" si="20"/>
        <v>NA</v>
      </c>
      <c r="J96" s="110" t="str">
        <f t="shared" si="21"/>
        <v>NA</v>
      </c>
      <c r="K96" s="110">
        <f t="shared" si="22"/>
        <v>0.86554854198699793</v>
      </c>
      <c r="L96" s="109">
        <f t="shared" si="23"/>
        <v>4</v>
      </c>
      <c r="M96" s="109">
        <v>21</v>
      </c>
      <c r="N96" s="109" t="str">
        <f t="shared" si="24"/>
        <v>white</v>
      </c>
      <c r="Q96" s="47" t="s">
        <v>143</v>
      </c>
      <c r="R96" s="47" t="str">
        <f t="shared" si="25"/>
        <v>GST2006</v>
      </c>
      <c r="S96" s="83"/>
      <c r="T96" s="60">
        <v>2006</v>
      </c>
      <c r="U96" s="91">
        <v>4070</v>
      </c>
      <c r="V96" s="67" t="s">
        <v>120</v>
      </c>
      <c r="W96" s="67">
        <v>7469</v>
      </c>
      <c r="X96" s="68" t="s">
        <v>120</v>
      </c>
      <c r="Y96" s="69" t="s">
        <v>120</v>
      </c>
      <c r="Z96" s="66">
        <f t="shared" si="27"/>
        <v>0.5449189985272459</v>
      </c>
      <c r="AI96" s="65"/>
    </row>
    <row r="97" spans="2:35" x14ac:dyDescent="0.25">
      <c r="B97" s="108" t="s">
        <v>144</v>
      </c>
      <c r="C97" s="108" t="s">
        <v>145</v>
      </c>
      <c r="D97" s="108">
        <v>2009</v>
      </c>
      <c r="E97" s="109">
        <f t="shared" si="16"/>
        <v>153593</v>
      </c>
      <c r="F97" s="109" t="str">
        <f t="shared" si="17"/>
        <v>NA</v>
      </c>
      <c r="G97" s="109">
        <f t="shared" si="18"/>
        <v>153593</v>
      </c>
      <c r="H97" s="109">
        <f t="shared" si="19"/>
        <v>134307</v>
      </c>
      <c r="I97" s="110" t="str">
        <f t="shared" si="20"/>
        <v>NA</v>
      </c>
      <c r="J97" s="110" t="str">
        <f t="shared" si="21"/>
        <v>NA</v>
      </c>
      <c r="K97" s="110">
        <f t="shared" si="22"/>
        <v>1.1435963873811492</v>
      </c>
      <c r="L97" s="109">
        <f t="shared" si="23"/>
        <v>4</v>
      </c>
      <c r="M97" s="109">
        <v>21</v>
      </c>
      <c r="N97" s="109" t="str">
        <f t="shared" si="24"/>
        <v>white</v>
      </c>
      <c r="Q97" s="47" t="s">
        <v>143</v>
      </c>
      <c r="R97" s="47" t="str">
        <f t="shared" si="25"/>
        <v>GST2007</v>
      </c>
      <c r="S97" s="83"/>
      <c r="T97" s="60">
        <v>2007</v>
      </c>
      <c r="U97" s="91">
        <v>7782</v>
      </c>
      <c r="V97" s="67" t="s">
        <v>120</v>
      </c>
      <c r="W97" s="67">
        <v>4778</v>
      </c>
      <c r="X97" s="68" t="s">
        <v>120</v>
      </c>
      <c r="Y97" s="69" t="s">
        <v>120</v>
      </c>
      <c r="Z97" s="66">
        <f t="shared" si="27"/>
        <v>1.6287149434910004</v>
      </c>
      <c r="AI97" s="70"/>
    </row>
    <row r="98" spans="2:35" x14ac:dyDescent="0.25">
      <c r="B98" s="108" t="s">
        <v>144</v>
      </c>
      <c r="C98" s="108" t="s">
        <v>145</v>
      </c>
      <c r="D98" s="108">
        <v>2010</v>
      </c>
      <c r="E98" s="109">
        <f t="shared" si="16"/>
        <v>144214</v>
      </c>
      <c r="F98" s="109" t="str">
        <f t="shared" si="17"/>
        <v>NA</v>
      </c>
      <c r="G98" s="109">
        <f t="shared" si="18"/>
        <v>144214</v>
      </c>
      <c r="H98" s="109">
        <f t="shared" si="19"/>
        <v>171819</v>
      </c>
      <c r="I98" s="110" t="str">
        <f t="shared" si="20"/>
        <v>NA</v>
      </c>
      <c r="J98" s="110" t="str">
        <f t="shared" si="21"/>
        <v>NA</v>
      </c>
      <c r="K98" s="110">
        <f t="shared" si="22"/>
        <v>0.83933674389910318</v>
      </c>
      <c r="L98" s="109">
        <f t="shared" si="23"/>
        <v>4</v>
      </c>
      <c r="M98" s="109">
        <v>21</v>
      </c>
      <c r="N98" s="109" t="str">
        <f t="shared" si="24"/>
        <v>white</v>
      </c>
      <c r="Q98" s="47" t="s">
        <v>143</v>
      </c>
      <c r="R98" s="47" t="str">
        <f t="shared" si="25"/>
        <v>GST2008</v>
      </c>
      <c r="S98" s="83"/>
      <c r="T98" s="60">
        <v>2008</v>
      </c>
      <c r="U98" s="91">
        <v>6823</v>
      </c>
      <c r="V98" s="67" t="s">
        <v>120</v>
      </c>
      <c r="W98" s="67">
        <v>4926</v>
      </c>
      <c r="X98" s="68" t="s">
        <v>120</v>
      </c>
      <c r="Y98" s="69" t="s">
        <v>120</v>
      </c>
      <c r="Z98" s="66">
        <f t="shared" si="27"/>
        <v>1.3850994721883882</v>
      </c>
      <c r="AI98" s="65"/>
    </row>
    <row r="99" spans="2:35" x14ac:dyDescent="0.25">
      <c r="B99" s="108" t="s">
        <v>144</v>
      </c>
      <c r="C99" s="108" t="s">
        <v>145</v>
      </c>
      <c r="D99" s="108">
        <v>2011</v>
      </c>
      <c r="E99" s="109">
        <f t="shared" si="16"/>
        <v>174183</v>
      </c>
      <c r="F99" s="109" t="str">
        <f t="shared" si="17"/>
        <v>NA</v>
      </c>
      <c r="G99" s="109">
        <f t="shared" si="18"/>
        <v>174183</v>
      </c>
      <c r="H99" s="109">
        <f t="shared" si="19"/>
        <v>164913</v>
      </c>
      <c r="I99" s="110" t="str">
        <f t="shared" si="20"/>
        <v>NA</v>
      </c>
      <c r="J99" s="110" t="str">
        <f t="shared" si="21"/>
        <v>NA</v>
      </c>
      <c r="K99" s="110">
        <f t="shared" si="22"/>
        <v>1.0562114569500283</v>
      </c>
      <c r="L99" s="109">
        <f t="shared" si="23"/>
        <v>4</v>
      </c>
      <c r="M99" s="109">
        <v>21</v>
      </c>
      <c r="N99" s="109" t="str">
        <f t="shared" si="24"/>
        <v>white</v>
      </c>
      <c r="Q99" s="47" t="s">
        <v>143</v>
      </c>
      <c r="R99" s="47" t="str">
        <f t="shared" si="25"/>
        <v>GST2009</v>
      </c>
      <c r="S99" s="83"/>
      <c r="T99" s="60">
        <v>2009</v>
      </c>
      <c r="U99" s="91">
        <v>5701</v>
      </c>
      <c r="V99" s="67" t="s">
        <v>120</v>
      </c>
      <c r="W99" s="67">
        <v>2966</v>
      </c>
      <c r="X99" s="68" t="s">
        <v>120</v>
      </c>
      <c r="Y99" s="69" t="s">
        <v>120</v>
      </c>
      <c r="Z99" s="66">
        <f t="shared" si="27"/>
        <v>1.9221173297370195</v>
      </c>
      <c r="AI99" s="65"/>
    </row>
    <row r="100" spans="2:35" x14ac:dyDescent="0.25">
      <c r="B100" s="108" t="s">
        <v>144</v>
      </c>
      <c r="C100" s="108" t="s">
        <v>145</v>
      </c>
      <c r="D100" s="108">
        <v>2012</v>
      </c>
      <c r="E100" s="109">
        <f t="shared" si="16"/>
        <v>175729</v>
      </c>
      <c r="F100" s="109" t="str">
        <f t="shared" si="17"/>
        <v>NA</v>
      </c>
      <c r="G100" s="109">
        <f t="shared" si="18"/>
        <v>175729</v>
      </c>
      <c r="H100" s="109">
        <f t="shared" si="19"/>
        <v>73865</v>
      </c>
      <c r="I100" s="110" t="str">
        <f t="shared" si="20"/>
        <v>NA</v>
      </c>
      <c r="J100" s="110" t="str">
        <f t="shared" si="21"/>
        <v>NA</v>
      </c>
      <c r="K100" s="110">
        <f t="shared" si="22"/>
        <v>2.3790563866513232</v>
      </c>
      <c r="L100" s="109">
        <f t="shared" si="23"/>
        <v>4</v>
      </c>
      <c r="M100" s="109">
        <v>21</v>
      </c>
      <c r="N100" s="109" t="str">
        <f t="shared" si="24"/>
        <v>white</v>
      </c>
      <c r="Q100" s="47" t="s">
        <v>143</v>
      </c>
      <c r="R100" s="47" t="str">
        <f t="shared" si="25"/>
        <v>GST2010</v>
      </c>
      <c r="S100" s="83"/>
      <c r="T100" s="60">
        <v>2010</v>
      </c>
      <c r="U100" s="91">
        <v>2972</v>
      </c>
      <c r="V100" s="67" t="s">
        <v>120</v>
      </c>
      <c r="W100" s="67">
        <v>5676</v>
      </c>
      <c r="X100" s="68" t="s">
        <v>121</v>
      </c>
      <c r="Y100" s="69" t="s">
        <v>120</v>
      </c>
      <c r="Z100" s="71">
        <f t="shared" si="27"/>
        <v>0.52360817477096544</v>
      </c>
      <c r="AI100" s="65"/>
    </row>
    <row r="101" spans="2:35" x14ac:dyDescent="0.25">
      <c r="B101" s="108" t="s">
        <v>146</v>
      </c>
      <c r="C101" s="108" t="s">
        <v>145</v>
      </c>
      <c r="D101" s="108">
        <v>1999</v>
      </c>
      <c r="E101" s="109">
        <f t="shared" si="16"/>
        <v>144316</v>
      </c>
      <c r="F101" s="109">
        <f t="shared" si="17"/>
        <v>82650</v>
      </c>
      <c r="G101" s="109">
        <f t="shared" si="18"/>
        <v>82650</v>
      </c>
      <c r="H101" s="109">
        <f t="shared" si="19"/>
        <v>189400</v>
      </c>
      <c r="I101" s="110">
        <f t="shared" si="20"/>
        <v>1.7461101028433152</v>
      </c>
      <c r="J101" s="110">
        <f t="shared" si="21"/>
        <v>0.43637803590285112</v>
      </c>
      <c r="K101" s="110">
        <f t="shared" si="22"/>
        <v>0.76196409714889124</v>
      </c>
      <c r="L101" s="109">
        <f t="shared" si="23"/>
        <v>4</v>
      </c>
      <c r="M101" s="109">
        <v>21</v>
      </c>
      <c r="N101" s="109" t="str">
        <f t="shared" si="24"/>
        <v>black</v>
      </c>
      <c r="Q101" s="47" t="s">
        <v>143</v>
      </c>
      <c r="R101" s="47" t="str">
        <f t="shared" si="25"/>
        <v>GST2011</v>
      </c>
      <c r="S101" s="83"/>
      <c r="T101" s="60">
        <v>2011</v>
      </c>
      <c r="U101" s="91">
        <v>10778</v>
      </c>
      <c r="V101" s="67" t="s">
        <v>120</v>
      </c>
      <c r="W101" s="67">
        <v>7873</v>
      </c>
      <c r="X101" s="68" t="s">
        <v>120</v>
      </c>
      <c r="Y101" s="69" t="s">
        <v>120</v>
      </c>
      <c r="Z101" s="66">
        <f t="shared" si="27"/>
        <v>1.3689825987552395</v>
      </c>
      <c r="AI101" s="65"/>
    </row>
    <row r="102" spans="2:35" x14ac:dyDescent="0.25">
      <c r="B102" s="108" t="s">
        <v>146</v>
      </c>
      <c r="C102" s="108" t="s">
        <v>145</v>
      </c>
      <c r="D102" s="108">
        <v>2000</v>
      </c>
      <c r="E102" s="109">
        <f t="shared" si="16"/>
        <v>187970</v>
      </c>
      <c r="F102" s="109">
        <f t="shared" si="17"/>
        <v>220400</v>
      </c>
      <c r="G102" s="109">
        <f t="shared" si="18"/>
        <v>220400</v>
      </c>
      <c r="H102" s="109">
        <f t="shared" si="19"/>
        <v>195542</v>
      </c>
      <c r="I102" s="110">
        <f t="shared" si="20"/>
        <v>0.85285843920145188</v>
      </c>
      <c r="J102" s="110">
        <f t="shared" si="21"/>
        <v>1.1271235847030305</v>
      </c>
      <c r="K102" s="110">
        <f t="shared" si="22"/>
        <v>0.96127686123697209</v>
      </c>
      <c r="L102" s="109">
        <f t="shared" si="23"/>
        <v>4</v>
      </c>
      <c r="M102" s="109">
        <v>21</v>
      </c>
      <c r="N102" s="109" t="str">
        <f t="shared" si="24"/>
        <v>black</v>
      </c>
      <c r="Q102" s="47" t="s">
        <v>143</v>
      </c>
      <c r="R102" s="47" t="str">
        <f t="shared" si="25"/>
        <v>GST2012</v>
      </c>
      <c r="S102" s="83"/>
      <c r="T102" s="60">
        <v>2012</v>
      </c>
      <c r="U102" s="91">
        <v>11433</v>
      </c>
      <c r="V102" s="67" t="s">
        <v>120</v>
      </c>
      <c r="W102" s="67">
        <v>6070</v>
      </c>
      <c r="X102" s="68" t="s">
        <v>120</v>
      </c>
      <c r="Y102" s="69" t="s">
        <v>120</v>
      </c>
      <c r="Z102" s="66">
        <f t="shared" si="27"/>
        <v>1.8835255354200988</v>
      </c>
      <c r="AI102" s="65"/>
    </row>
    <row r="103" spans="2:35" x14ac:dyDescent="0.25">
      <c r="B103" s="108" t="s">
        <v>146</v>
      </c>
      <c r="C103" s="108" t="s">
        <v>145</v>
      </c>
      <c r="D103" s="108">
        <v>2001</v>
      </c>
      <c r="E103" s="109">
        <f t="shared" si="16"/>
        <v>141745</v>
      </c>
      <c r="F103" s="109">
        <f t="shared" si="17"/>
        <v>131800</v>
      </c>
      <c r="G103" s="109">
        <f t="shared" si="18"/>
        <v>131800</v>
      </c>
      <c r="H103" s="109">
        <f t="shared" si="19"/>
        <v>141196</v>
      </c>
      <c r="I103" s="110">
        <f t="shared" si="20"/>
        <v>1.0754552352048559</v>
      </c>
      <c r="J103" s="110">
        <f t="shared" si="21"/>
        <v>0.93345420550157232</v>
      </c>
      <c r="K103" s="110">
        <f t="shared" si="22"/>
        <v>1.0038882121306552</v>
      </c>
      <c r="L103" s="109">
        <f t="shared" si="23"/>
        <v>4</v>
      </c>
      <c r="M103" s="109">
        <v>21</v>
      </c>
      <c r="N103" s="109" t="str">
        <f t="shared" si="24"/>
        <v>black</v>
      </c>
      <c r="Q103" s="47" t="s">
        <v>143</v>
      </c>
      <c r="R103" s="47" t="str">
        <f t="shared" si="25"/>
        <v>GST2013</v>
      </c>
      <c r="S103" s="83"/>
      <c r="T103" s="60">
        <v>2013</v>
      </c>
      <c r="U103" s="91">
        <v>8267</v>
      </c>
      <c r="V103" s="67" t="s">
        <v>120</v>
      </c>
      <c r="W103" s="67">
        <v>5668</v>
      </c>
      <c r="X103" s="68" t="s">
        <v>120</v>
      </c>
      <c r="Y103" s="69" t="s">
        <v>120</v>
      </c>
      <c r="Z103" s="66">
        <f t="shared" si="27"/>
        <v>1.4585391672547636</v>
      </c>
      <c r="AI103" s="65"/>
    </row>
    <row r="104" spans="2:35" ht="15.75" thickBot="1" x14ac:dyDescent="0.3">
      <c r="B104" s="108" t="s">
        <v>146</v>
      </c>
      <c r="C104" s="108" t="s">
        <v>145</v>
      </c>
      <c r="D104" s="108">
        <v>2002</v>
      </c>
      <c r="E104" s="109">
        <f t="shared" si="16"/>
        <v>132946</v>
      </c>
      <c r="F104" s="109">
        <f t="shared" si="17"/>
        <v>160100</v>
      </c>
      <c r="G104" s="109">
        <f t="shared" si="18"/>
        <v>160100</v>
      </c>
      <c r="H104" s="109">
        <f t="shared" si="19"/>
        <v>165245</v>
      </c>
      <c r="I104" s="110">
        <f t="shared" si="20"/>
        <v>0.83039350405996248</v>
      </c>
      <c r="J104" s="110">
        <f t="shared" si="21"/>
        <v>0.96886441344670038</v>
      </c>
      <c r="K104" s="110">
        <f t="shared" si="22"/>
        <v>0.80453871524100573</v>
      </c>
      <c r="L104" s="109">
        <f t="shared" si="23"/>
        <v>4</v>
      </c>
      <c r="M104" s="109">
        <v>21</v>
      </c>
      <c r="N104" s="109" t="str">
        <f t="shared" si="24"/>
        <v>black</v>
      </c>
      <c r="Q104" s="47" t="s">
        <v>143</v>
      </c>
      <c r="R104" s="47" t="str">
        <f t="shared" si="25"/>
        <v>GST2014</v>
      </c>
      <c r="S104" s="84"/>
      <c r="T104" s="72">
        <v>2014</v>
      </c>
      <c r="U104" s="92">
        <v>11910</v>
      </c>
      <c r="V104" s="74" t="s">
        <v>120</v>
      </c>
      <c r="W104" s="74"/>
      <c r="X104" s="92" t="s">
        <v>120</v>
      </c>
      <c r="Y104" s="74"/>
      <c r="Z104" s="75"/>
    </row>
    <row r="105" spans="2:35" ht="15.75" thickBot="1" x14ac:dyDescent="0.3">
      <c r="B105" s="108" t="s">
        <v>146</v>
      </c>
      <c r="C105" s="108" t="s">
        <v>145</v>
      </c>
      <c r="D105" s="108">
        <v>2003</v>
      </c>
      <c r="E105" s="109">
        <f t="shared" si="16"/>
        <v>127144</v>
      </c>
      <c r="F105" s="109">
        <f t="shared" si="17"/>
        <v>114780</v>
      </c>
      <c r="G105" s="109">
        <f t="shared" si="18"/>
        <v>114780</v>
      </c>
      <c r="H105" s="109">
        <f t="shared" si="19"/>
        <v>313929</v>
      </c>
      <c r="I105" s="110">
        <f t="shared" si="20"/>
        <v>1.1077191148283674</v>
      </c>
      <c r="J105" s="110">
        <f t="shared" si="21"/>
        <v>0.36562407423334575</v>
      </c>
      <c r="K105" s="110">
        <f t="shared" si="22"/>
        <v>0.40500877586970302</v>
      </c>
      <c r="L105" s="109">
        <f t="shared" si="23"/>
        <v>4</v>
      </c>
      <c r="M105" s="109">
        <v>21</v>
      </c>
      <c r="N105" s="109" t="str">
        <f t="shared" si="24"/>
        <v>black</v>
      </c>
      <c r="Q105" s="47" t="s">
        <v>143</v>
      </c>
      <c r="R105" s="47" t="str">
        <f t="shared" si="25"/>
        <v>GSTAVG.</v>
      </c>
      <c r="S105" s="72"/>
      <c r="T105" s="73" t="s">
        <v>10</v>
      </c>
      <c r="U105" s="88"/>
      <c r="V105" s="88"/>
      <c r="W105" s="89"/>
      <c r="X105" s="96" t="s">
        <v>120</v>
      </c>
      <c r="Y105" s="97" t="s">
        <v>120</v>
      </c>
      <c r="Z105" s="98">
        <f>AVERAGE(Z89:Z103)</f>
        <v>1.2943268742884164</v>
      </c>
    </row>
    <row r="106" spans="2:35" ht="25.5" thickBot="1" x14ac:dyDescent="0.3">
      <c r="B106" s="108" t="s">
        <v>146</v>
      </c>
      <c r="C106" s="108" t="s">
        <v>145</v>
      </c>
      <c r="D106" s="108">
        <v>2004</v>
      </c>
      <c r="E106" s="109">
        <f t="shared" si="16"/>
        <v>104597</v>
      </c>
      <c r="F106" s="109">
        <f t="shared" si="17"/>
        <v>97227</v>
      </c>
      <c r="G106" s="109">
        <f t="shared" si="18"/>
        <v>97227</v>
      </c>
      <c r="H106" s="109">
        <f t="shared" si="19"/>
        <v>196396</v>
      </c>
      <c r="I106" s="110">
        <f t="shared" si="20"/>
        <v>1.07580198915939</v>
      </c>
      <c r="J106" s="110">
        <f t="shared" si="21"/>
        <v>0.49505590745229028</v>
      </c>
      <c r="K106" s="110">
        <f t="shared" si="22"/>
        <v>0.53258212998228072</v>
      </c>
      <c r="L106" s="109">
        <f t="shared" si="23"/>
        <v>4</v>
      </c>
      <c r="M106" s="109">
        <v>21</v>
      </c>
      <c r="N106" s="109" t="str">
        <f t="shared" si="24"/>
        <v>black</v>
      </c>
      <c r="Q106" s="47" t="s">
        <v>143</v>
      </c>
      <c r="R106" s="47" t="str">
        <f t="shared" si="25"/>
        <v>GSTYear</v>
      </c>
      <c r="S106" s="52" t="s">
        <v>0</v>
      </c>
      <c r="T106" s="53" t="s">
        <v>1</v>
      </c>
      <c r="U106" s="54" t="s">
        <v>2</v>
      </c>
      <c r="V106" s="54" t="s">
        <v>3</v>
      </c>
      <c r="W106" s="55" t="s">
        <v>4</v>
      </c>
      <c r="X106" s="56" t="s">
        <v>5</v>
      </c>
      <c r="Y106" s="57" t="s">
        <v>6</v>
      </c>
      <c r="Z106" s="58" t="s">
        <v>7</v>
      </c>
      <c r="AI106" s="65"/>
    </row>
    <row r="107" spans="2:35" x14ac:dyDescent="0.25">
      <c r="B107" s="108" t="s">
        <v>146</v>
      </c>
      <c r="C107" s="108" t="s">
        <v>145</v>
      </c>
      <c r="D107" s="108">
        <v>2005</v>
      </c>
      <c r="E107" s="109">
        <f t="shared" si="16"/>
        <v>121315</v>
      </c>
      <c r="F107" s="109">
        <f t="shared" si="17"/>
        <v>108061</v>
      </c>
      <c r="G107" s="109">
        <f t="shared" si="18"/>
        <v>108061</v>
      </c>
      <c r="H107" s="109">
        <f t="shared" si="19"/>
        <v>124704</v>
      </c>
      <c r="I107" s="110">
        <f t="shared" si="20"/>
        <v>1.1226529460212287</v>
      </c>
      <c r="J107" s="110">
        <f t="shared" si="21"/>
        <v>0.86653996664100585</v>
      </c>
      <c r="K107" s="110">
        <f t="shared" si="22"/>
        <v>0.97282364639466257</v>
      </c>
      <c r="L107" s="109">
        <f t="shared" si="23"/>
        <v>4</v>
      </c>
      <c r="M107" s="109">
        <v>21</v>
      </c>
      <c r="N107" s="109" t="str">
        <f t="shared" si="24"/>
        <v>black</v>
      </c>
      <c r="Q107" s="47" t="s">
        <v>144</v>
      </c>
      <c r="R107" s="47" t="str">
        <f t="shared" si="25"/>
        <v>FRE1999</v>
      </c>
      <c r="S107" s="82" t="s">
        <v>91</v>
      </c>
      <c r="T107" s="81">
        <v>1999</v>
      </c>
      <c r="U107" s="90">
        <v>163342</v>
      </c>
      <c r="V107" s="61" t="s">
        <v>120</v>
      </c>
      <c r="W107" s="61">
        <v>106000</v>
      </c>
      <c r="X107" s="62" t="s">
        <v>120</v>
      </c>
      <c r="Y107" s="63" t="s">
        <v>120</v>
      </c>
      <c r="Z107" s="64">
        <f t="shared" ref="Z107:Z121" si="28">U107/W107</f>
        <v>1.5409622641509435</v>
      </c>
      <c r="AI107" s="65"/>
    </row>
    <row r="108" spans="2:35" x14ac:dyDescent="0.25">
      <c r="B108" s="108" t="s">
        <v>146</v>
      </c>
      <c r="C108" s="108" t="s">
        <v>145</v>
      </c>
      <c r="D108" s="108">
        <v>2006</v>
      </c>
      <c r="E108" s="109">
        <f t="shared" si="16"/>
        <v>115489</v>
      </c>
      <c r="F108" s="109">
        <f t="shared" si="17"/>
        <v>116682</v>
      </c>
      <c r="G108" s="109">
        <f t="shared" si="18"/>
        <v>116682</v>
      </c>
      <c r="H108" s="109">
        <f t="shared" si="19"/>
        <v>108639</v>
      </c>
      <c r="I108" s="110">
        <f t="shared" si="20"/>
        <v>0.9897756294886958</v>
      </c>
      <c r="J108" s="110">
        <f t="shared" si="21"/>
        <v>1.0740341866180654</v>
      </c>
      <c r="K108" s="110">
        <f t="shared" si="22"/>
        <v>1.0630528631522749</v>
      </c>
      <c r="L108" s="109">
        <f t="shared" si="23"/>
        <v>4</v>
      </c>
      <c r="M108" s="109">
        <v>21</v>
      </c>
      <c r="N108" s="109" t="str">
        <f t="shared" si="24"/>
        <v>black</v>
      </c>
      <c r="Q108" s="47" t="s">
        <v>144</v>
      </c>
      <c r="R108" s="47" t="str">
        <f t="shared" si="25"/>
        <v>FRE2000</v>
      </c>
      <c r="S108" s="83" t="s">
        <v>29</v>
      </c>
      <c r="T108" s="60">
        <v>2000</v>
      </c>
      <c r="U108" s="91">
        <v>118058</v>
      </c>
      <c r="V108" s="67" t="s">
        <v>120</v>
      </c>
      <c r="W108" s="67">
        <v>116750</v>
      </c>
      <c r="X108" s="68" t="s">
        <v>120</v>
      </c>
      <c r="Y108" s="69" t="s">
        <v>120</v>
      </c>
      <c r="Z108" s="66">
        <f t="shared" si="28"/>
        <v>1.0112034261241969</v>
      </c>
      <c r="AI108" s="65"/>
    </row>
    <row r="109" spans="2:35" x14ac:dyDescent="0.25">
      <c r="B109" s="108" t="s">
        <v>146</v>
      </c>
      <c r="C109" s="108" t="s">
        <v>145</v>
      </c>
      <c r="D109" s="108">
        <v>2007</v>
      </c>
      <c r="E109" s="109">
        <f t="shared" si="16"/>
        <v>122402</v>
      </c>
      <c r="F109" s="109">
        <f t="shared" si="17"/>
        <v>107311</v>
      </c>
      <c r="G109" s="109">
        <f t="shared" si="18"/>
        <v>107311</v>
      </c>
      <c r="H109" s="109">
        <f t="shared" si="19"/>
        <v>105385</v>
      </c>
      <c r="I109" s="110">
        <f t="shared" si="20"/>
        <v>1.1406286401207704</v>
      </c>
      <c r="J109" s="110">
        <f t="shared" si="21"/>
        <v>1.0182758457085923</v>
      </c>
      <c r="K109" s="110">
        <f t="shared" si="22"/>
        <v>1.1614745931584192</v>
      </c>
      <c r="L109" s="109">
        <f t="shared" si="23"/>
        <v>4</v>
      </c>
      <c r="M109" s="109">
        <v>21</v>
      </c>
      <c r="N109" s="109" t="str">
        <f t="shared" si="24"/>
        <v>black</v>
      </c>
      <c r="Q109" s="47" t="s">
        <v>144</v>
      </c>
      <c r="R109" s="47" t="str">
        <f t="shared" si="25"/>
        <v>FRE2001</v>
      </c>
      <c r="S109" s="83"/>
      <c r="T109" s="60">
        <v>2001</v>
      </c>
      <c r="U109" s="91">
        <v>122333</v>
      </c>
      <c r="V109" s="67" t="s">
        <v>120</v>
      </c>
      <c r="W109" s="67">
        <v>180952</v>
      </c>
      <c r="X109" s="68" t="s">
        <v>120</v>
      </c>
      <c r="Y109" s="69" t="s">
        <v>120</v>
      </c>
      <c r="Z109" s="66">
        <f t="shared" si="28"/>
        <v>0.67605221274150051</v>
      </c>
      <c r="AI109" s="65"/>
    </row>
    <row r="110" spans="2:35" x14ac:dyDescent="0.25">
      <c r="B110" s="108" t="s">
        <v>146</v>
      </c>
      <c r="C110" s="108" t="s">
        <v>145</v>
      </c>
      <c r="D110" s="108">
        <v>2008</v>
      </c>
      <c r="E110" s="109">
        <f t="shared" si="16"/>
        <v>125100</v>
      </c>
      <c r="F110" s="109">
        <f t="shared" si="17"/>
        <v>116038</v>
      </c>
      <c r="G110" s="109">
        <f t="shared" si="18"/>
        <v>116038</v>
      </c>
      <c r="H110" s="109">
        <f t="shared" si="19"/>
        <v>88012</v>
      </c>
      <c r="I110" s="110">
        <f t="shared" si="20"/>
        <v>1.0780951067753668</v>
      </c>
      <c r="J110" s="110">
        <f t="shared" si="21"/>
        <v>1.3184338499295551</v>
      </c>
      <c r="K110" s="110">
        <f t="shared" si="22"/>
        <v>1.4213970822160615</v>
      </c>
      <c r="L110" s="109">
        <f t="shared" si="23"/>
        <v>4</v>
      </c>
      <c r="M110" s="109">
        <v>21</v>
      </c>
      <c r="N110" s="109" t="str">
        <f t="shared" si="24"/>
        <v>black</v>
      </c>
      <c r="Q110" s="47" t="s">
        <v>144</v>
      </c>
      <c r="R110" s="47" t="str">
        <f t="shared" si="25"/>
        <v>FRE2002</v>
      </c>
      <c r="S110" s="83"/>
      <c r="T110" s="60">
        <v>2002</v>
      </c>
      <c r="U110" s="91">
        <v>170232</v>
      </c>
      <c r="V110" s="67" t="s">
        <v>120</v>
      </c>
      <c r="W110" s="67">
        <v>214347</v>
      </c>
      <c r="X110" s="68" t="s">
        <v>120</v>
      </c>
      <c r="Y110" s="69" t="s">
        <v>120</v>
      </c>
      <c r="Z110" s="66">
        <f t="shared" si="28"/>
        <v>0.79418886198547212</v>
      </c>
      <c r="AI110" s="65"/>
    </row>
    <row r="111" spans="2:35" x14ac:dyDescent="0.25">
      <c r="B111" s="108" t="s">
        <v>146</v>
      </c>
      <c r="C111" s="108" t="s">
        <v>145</v>
      </c>
      <c r="D111" s="108">
        <v>2009</v>
      </c>
      <c r="E111" s="109">
        <f t="shared" si="16"/>
        <v>119892</v>
      </c>
      <c r="F111" s="109">
        <f t="shared" si="17"/>
        <v>91391</v>
      </c>
      <c r="G111" s="109">
        <f t="shared" si="18"/>
        <v>91391</v>
      </c>
      <c r="H111" s="109">
        <f t="shared" si="19"/>
        <v>87365</v>
      </c>
      <c r="I111" s="110">
        <f t="shared" si="20"/>
        <v>1.311857841581775</v>
      </c>
      <c r="J111" s="110">
        <f t="shared" si="21"/>
        <v>1.0460825273278773</v>
      </c>
      <c r="K111" s="110">
        <f t="shared" si="22"/>
        <v>1.3723115664167573</v>
      </c>
      <c r="L111" s="109">
        <f t="shared" si="23"/>
        <v>4</v>
      </c>
      <c r="M111" s="109">
        <v>21</v>
      </c>
      <c r="N111" s="109" t="str">
        <f t="shared" si="24"/>
        <v>black</v>
      </c>
      <c r="Q111" s="47" t="s">
        <v>144</v>
      </c>
      <c r="R111" s="47" t="str">
        <f t="shared" si="25"/>
        <v>FRE2003</v>
      </c>
      <c r="S111" s="83"/>
      <c r="T111" s="60">
        <v>2003</v>
      </c>
      <c r="U111" s="91">
        <v>202363</v>
      </c>
      <c r="V111" s="67" t="s">
        <v>120</v>
      </c>
      <c r="W111" s="67">
        <v>188183</v>
      </c>
      <c r="X111" s="68" t="s">
        <v>120</v>
      </c>
      <c r="Y111" s="69" t="s">
        <v>120</v>
      </c>
      <c r="Z111" s="66">
        <f t="shared" si="28"/>
        <v>1.075352183778556</v>
      </c>
      <c r="AI111" s="65"/>
    </row>
    <row r="112" spans="2:35" x14ac:dyDescent="0.25">
      <c r="B112" s="108" t="s">
        <v>146</v>
      </c>
      <c r="C112" s="108" t="s">
        <v>145</v>
      </c>
      <c r="D112" s="108">
        <v>2010</v>
      </c>
      <c r="E112" s="109">
        <f t="shared" si="16"/>
        <v>119953</v>
      </c>
      <c r="F112" s="109">
        <f t="shared" si="17"/>
        <v>118891</v>
      </c>
      <c r="G112" s="109">
        <f t="shared" si="18"/>
        <v>118891</v>
      </c>
      <c r="H112" s="109">
        <f t="shared" si="19"/>
        <v>201334</v>
      </c>
      <c r="I112" s="110">
        <f t="shared" si="20"/>
        <v>1.0089325516649705</v>
      </c>
      <c r="J112" s="110">
        <f t="shared" si="21"/>
        <v>0.59051625656868689</v>
      </c>
      <c r="K112" s="110">
        <f t="shared" si="22"/>
        <v>0.59579107353949157</v>
      </c>
      <c r="L112" s="109">
        <f t="shared" si="23"/>
        <v>4</v>
      </c>
      <c r="M112" s="109">
        <v>21</v>
      </c>
      <c r="N112" s="109" t="str">
        <f t="shared" si="24"/>
        <v>black</v>
      </c>
      <c r="Q112" s="47" t="s">
        <v>144</v>
      </c>
      <c r="R112" s="47" t="str">
        <f t="shared" si="25"/>
        <v>FRE2004</v>
      </c>
      <c r="S112" s="83"/>
      <c r="T112" s="60">
        <v>2004</v>
      </c>
      <c r="U112" s="91">
        <v>185450</v>
      </c>
      <c r="V112" s="67" t="s">
        <v>120</v>
      </c>
      <c r="W112" s="67">
        <v>141029</v>
      </c>
      <c r="X112" s="68" t="s">
        <v>120</v>
      </c>
      <c r="Y112" s="69" t="s">
        <v>120</v>
      </c>
      <c r="Z112" s="66">
        <f t="shared" si="28"/>
        <v>1.3149777705294656</v>
      </c>
      <c r="AI112" s="65"/>
    </row>
    <row r="113" spans="2:35" x14ac:dyDescent="0.25">
      <c r="B113" s="108" t="s">
        <v>146</v>
      </c>
      <c r="C113" s="108" t="s">
        <v>145</v>
      </c>
      <c r="D113" s="108">
        <v>2011</v>
      </c>
      <c r="E113" s="109">
        <f t="shared" si="16"/>
        <v>353646</v>
      </c>
      <c r="F113" s="109">
        <f t="shared" si="17"/>
        <v>284604</v>
      </c>
      <c r="G113" s="109">
        <f t="shared" si="18"/>
        <v>284604</v>
      </c>
      <c r="H113" s="109">
        <f t="shared" si="19"/>
        <v>178224</v>
      </c>
      <c r="I113" s="110">
        <f t="shared" si="20"/>
        <v>1.2425897035881435</v>
      </c>
      <c r="J113" s="110">
        <f t="shared" si="21"/>
        <v>1.5968893078373283</v>
      </c>
      <c r="K113" s="110">
        <f t="shared" si="22"/>
        <v>1.9842782116886615</v>
      </c>
      <c r="L113" s="109">
        <f t="shared" si="23"/>
        <v>4</v>
      </c>
      <c r="M113" s="109">
        <v>21</v>
      </c>
      <c r="N113" s="109" t="str">
        <f t="shared" si="24"/>
        <v>black</v>
      </c>
      <c r="Q113" s="47" t="s">
        <v>144</v>
      </c>
      <c r="R113" s="47" t="str">
        <f t="shared" si="25"/>
        <v>FRE2005</v>
      </c>
      <c r="S113" s="83"/>
      <c r="T113" s="60">
        <v>2005</v>
      </c>
      <c r="U113" s="91">
        <v>151591</v>
      </c>
      <c r="V113" s="67" t="s">
        <v>120</v>
      </c>
      <c r="W113" s="67">
        <v>134461</v>
      </c>
      <c r="X113" s="68" t="s">
        <v>120</v>
      </c>
      <c r="Y113" s="69" t="s">
        <v>120</v>
      </c>
      <c r="Z113" s="66">
        <f t="shared" si="28"/>
        <v>1.1273975353448211</v>
      </c>
      <c r="AI113" s="65"/>
    </row>
    <row r="114" spans="2:35" x14ac:dyDescent="0.25">
      <c r="B114" s="108" t="s">
        <v>146</v>
      </c>
      <c r="C114" s="108" t="s">
        <v>145</v>
      </c>
      <c r="D114" s="108">
        <v>2012</v>
      </c>
      <c r="E114" s="109">
        <f t="shared" si="16"/>
        <v>107738</v>
      </c>
      <c r="F114" s="109">
        <f t="shared" si="17"/>
        <v>93652</v>
      </c>
      <c r="G114" s="109">
        <f t="shared" si="18"/>
        <v>93652</v>
      </c>
      <c r="H114" s="109">
        <f t="shared" si="19"/>
        <v>69530</v>
      </c>
      <c r="I114" s="110">
        <f t="shared" si="20"/>
        <v>1.1504078930508692</v>
      </c>
      <c r="J114" s="110">
        <f t="shared" si="21"/>
        <v>1.3469293830001439</v>
      </c>
      <c r="K114" s="110">
        <f t="shared" si="22"/>
        <v>1.5495181935855027</v>
      </c>
      <c r="L114" s="109">
        <f t="shared" si="23"/>
        <v>4</v>
      </c>
      <c r="M114" s="109">
        <v>21</v>
      </c>
      <c r="N114" s="109" t="str">
        <f t="shared" si="24"/>
        <v>black</v>
      </c>
      <c r="Q114" s="47" t="s">
        <v>144</v>
      </c>
      <c r="R114" s="47" t="str">
        <f t="shared" si="25"/>
        <v>FRE2006</v>
      </c>
      <c r="S114" s="83"/>
      <c r="T114" s="60">
        <v>2006</v>
      </c>
      <c r="U114" s="91">
        <v>141517</v>
      </c>
      <c r="V114" s="67" t="s">
        <v>120</v>
      </c>
      <c r="W114" s="67">
        <v>203212</v>
      </c>
      <c r="X114" s="68" t="s">
        <v>120</v>
      </c>
      <c r="Y114" s="69" t="s">
        <v>120</v>
      </c>
      <c r="Z114" s="66">
        <f t="shared" si="28"/>
        <v>0.696400803102179</v>
      </c>
      <c r="AI114" s="65"/>
    </row>
    <row r="115" spans="2:35" x14ac:dyDescent="0.25">
      <c r="B115" s="108" t="s">
        <v>147</v>
      </c>
      <c r="C115" s="108" t="s">
        <v>148</v>
      </c>
      <c r="D115" s="108">
        <v>1999</v>
      </c>
      <c r="E115" s="109">
        <f t="shared" si="16"/>
        <v>1068</v>
      </c>
      <c r="F115" s="109" t="str">
        <f t="shared" si="17"/>
        <v>NA</v>
      </c>
      <c r="G115" s="109">
        <f t="shared" si="18"/>
        <v>1068</v>
      </c>
      <c r="H115" s="109" t="str">
        <f t="shared" si="19"/>
        <v>NA</v>
      </c>
      <c r="I115" s="110" t="str">
        <f t="shared" si="20"/>
        <v>NA</v>
      </c>
      <c r="J115" s="110" t="str">
        <f t="shared" si="21"/>
        <v>NA</v>
      </c>
      <c r="K115" s="110" t="str">
        <f t="shared" si="22"/>
        <v>NA</v>
      </c>
      <c r="L115" s="109">
        <f t="shared" si="23"/>
        <v>1</v>
      </c>
      <c r="M115" s="109">
        <v>21</v>
      </c>
      <c r="N115" s="109" t="str">
        <f t="shared" si="24"/>
        <v>white</v>
      </c>
      <c r="Q115" s="47" t="s">
        <v>144</v>
      </c>
      <c r="R115" s="47" t="str">
        <f t="shared" si="25"/>
        <v>FRE2007</v>
      </c>
      <c r="S115" s="83"/>
      <c r="T115" s="60">
        <v>2007</v>
      </c>
      <c r="U115" s="91">
        <v>196060</v>
      </c>
      <c r="V115" s="67" t="s">
        <v>120</v>
      </c>
      <c r="W115" s="67">
        <v>110884</v>
      </c>
      <c r="X115" s="68" t="s">
        <v>120</v>
      </c>
      <c r="Y115" s="69" t="s">
        <v>120</v>
      </c>
      <c r="Z115" s="66">
        <f t="shared" si="28"/>
        <v>1.7681541069946971</v>
      </c>
      <c r="AI115" s="70"/>
    </row>
    <row r="116" spans="2:35" x14ac:dyDescent="0.25">
      <c r="B116" s="108" t="s">
        <v>147</v>
      </c>
      <c r="C116" s="108" t="s">
        <v>148</v>
      </c>
      <c r="D116" s="108">
        <v>2000</v>
      </c>
      <c r="E116" s="109">
        <f t="shared" si="16"/>
        <v>834</v>
      </c>
      <c r="F116" s="109" t="str">
        <f t="shared" si="17"/>
        <v>NA</v>
      </c>
      <c r="G116" s="109">
        <f t="shared" si="18"/>
        <v>834</v>
      </c>
      <c r="H116" s="109" t="str">
        <f t="shared" si="19"/>
        <v>NA</v>
      </c>
      <c r="I116" s="110" t="str">
        <f t="shared" si="20"/>
        <v>NA</v>
      </c>
      <c r="J116" s="110" t="str">
        <f t="shared" si="21"/>
        <v>NA</v>
      </c>
      <c r="K116" s="110" t="str">
        <f t="shared" si="22"/>
        <v>NA</v>
      </c>
      <c r="L116" s="109">
        <f t="shared" si="23"/>
        <v>1</v>
      </c>
      <c r="M116" s="109">
        <v>21</v>
      </c>
      <c r="N116" s="109" t="str">
        <f t="shared" si="24"/>
        <v>white</v>
      </c>
      <c r="Q116" s="47" t="s">
        <v>144</v>
      </c>
      <c r="R116" s="47" t="str">
        <f t="shared" si="25"/>
        <v>FRE2008</v>
      </c>
      <c r="S116" s="83"/>
      <c r="T116" s="60">
        <v>2008</v>
      </c>
      <c r="U116" s="91">
        <v>128347</v>
      </c>
      <c r="V116" s="67" t="s">
        <v>120</v>
      </c>
      <c r="W116" s="67">
        <v>148284</v>
      </c>
      <c r="X116" s="68" t="s">
        <v>120</v>
      </c>
      <c r="Y116" s="69" t="s">
        <v>120</v>
      </c>
      <c r="Z116" s="66">
        <f t="shared" si="28"/>
        <v>0.86554854198699793</v>
      </c>
      <c r="AI116" s="65"/>
    </row>
    <row r="117" spans="2:35" x14ac:dyDescent="0.25">
      <c r="B117" s="108" t="s">
        <v>147</v>
      </c>
      <c r="C117" s="108" t="s">
        <v>148</v>
      </c>
      <c r="D117" s="108">
        <v>2001</v>
      </c>
      <c r="E117" s="109">
        <f t="shared" si="16"/>
        <v>982</v>
      </c>
      <c r="F117" s="109" t="str">
        <f t="shared" si="17"/>
        <v>NA</v>
      </c>
      <c r="G117" s="109">
        <f t="shared" si="18"/>
        <v>982</v>
      </c>
      <c r="H117" s="109" t="str">
        <f t="shared" si="19"/>
        <v>NA</v>
      </c>
      <c r="I117" s="110" t="str">
        <f t="shared" si="20"/>
        <v>NA</v>
      </c>
      <c r="J117" s="110" t="str">
        <f t="shared" si="21"/>
        <v>NA</v>
      </c>
      <c r="K117" s="110" t="str">
        <f t="shared" si="22"/>
        <v>NA</v>
      </c>
      <c r="L117" s="109">
        <f t="shared" si="23"/>
        <v>1</v>
      </c>
      <c r="M117" s="109">
        <v>21</v>
      </c>
      <c r="N117" s="109" t="str">
        <f t="shared" si="24"/>
        <v>white</v>
      </c>
      <c r="Q117" s="47" t="s">
        <v>144</v>
      </c>
      <c r="R117" s="47" t="str">
        <f t="shared" si="25"/>
        <v>FRE2009</v>
      </c>
      <c r="S117" s="83"/>
      <c r="T117" s="60">
        <v>2009</v>
      </c>
      <c r="U117" s="91">
        <v>153593</v>
      </c>
      <c r="V117" s="67" t="s">
        <v>120</v>
      </c>
      <c r="W117" s="67">
        <v>134307</v>
      </c>
      <c r="X117" s="68" t="s">
        <v>120</v>
      </c>
      <c r="Y117" s="69" t="s">
        <v>120</v>
      </c>
      <c r="Z117" s="66">
        <f t="shared" si="28"/>
        <v>1.1435963873811492</v>
      </c>
      <c r="AI117" s="65"/>
    </row>
    <row r="118" spans="2:35" x14ac:dyDescent="0.25">
      <c r="B118" s="108" t="s">
        <v>147</v>
      </c>
      <c r="C118" s="108" t="s">
        <v>148</v>
      </c>
      <c r="D118" s="108">
        <v>2002</v>
      </c>
      <c r="E118" s="109">
        <f t="shared" si="16"/>
        <v>1216</v>
      </c>
      <c r="F118" s="109" t="str">
        <f t="shared" si="17"/>
        <v>NA</v>
      </c>
      <c r="G118" s="109">
        <f t="shared" si="18"/>
        <v>1216</v>
      </c>
      <c r="H118" s="109" t="str">
        <f t="shared" si="19"/>
        <v>NA</v>
      </c>
      <c r="I118" s="110" t="str">
        <f t="shared" si="20"/>
        <v>NA</v>
      </c>
      <c r="J118" s="110" t="str">
        <f t="shared" si="21"/>
        <v>NA</v>
      </c>
      <c r="K118" s="110" t="str">
        <f t="shared" si="22"/>
        <v>NA</v>
      </c>
      <c r="L118" s="109">
        <f t="shared" si="23"/>
        <v>1</v>
      </c>
      <c r="M118" s="109">
        <v>21</v>
      </c>
      <c r="N118" s="109" t="str">
        <f t="shared" si="24"/>
        <v>white</v>
      </c>
      <c r="Q118" s="47" t="s">
        <v>144</v>
      </c>
      <c r="R118" s="47" t="str">
        <f t="shared" si="25"/>
        <v>FRE2010</v>
      </c>
      <c r="S118" s="83"/>
      <c r="T118" s="60">
        <v>2010</v>
      </c>
      <c r="U118" s="91">
        <v>144214</v>
      </c>
      <c r="V118" s="67" t="s">
        <v>120</v>
      </c>
      <c r="W118" s="67">
        <v>171819</v>
      </c>
      <c r="X118" s="68" t="s">
        <v>121</v>
      </c>
      <c r="Y118" s="69" t="s">
        <v>120</v>
      </c>
      <c r="Z118" s="71">
        <f t="shared" si="28"/>
        <v>0.83933674389910318</v>
      </c>
      <c r="AI118" s="65"/>
    </row>
    <row r="119" spans="2:35" x14ac:dyDescent="0.25">
      <c r="B119" s="108" t="s">
        <v>147</v>
      </c>
      <c r="C119" s="108" t="s">
        <v>148</v>
      </c>
      <c r="D119" s="108">
        <v>2003</v>
      </c>
      <c r="E119" s="109">
        <f t="shared" si="16"/>
        <v>1301</v>
      </c>
      <c r="F119" s="109" t="str">
        <f t="shared" si="17"/>
        <v>NA</v>
      </c>
      <c r="G119" s="109">
        <f t="shared" si="18"/>
        <v>1301</v>
      </c>
      <c r="H119" s="109" t="str">
        <f t="shared" si="19"/>
        <v>NA</v>
      </c>
      <c r="I119" s="110" t="str">
        <f t="shared" si="20"/>
        <v>NA</v>
      </c>
      <c r="J119" s="110" t="str">
        <f t="shared" si="21"/>
        <v>NA</v>
      </c>
      <c r="K119" s="110" t="str">
        <f t="shared" si="22"/>
        <v>NA</v>
      </c>
      <c r="L119" s="109">
        <f t="shared" si="23"/>
        <v>1</v>
      </c>
      <c r="M119" s="109">
        <v>21</v>
      </c>
      <c r="N119" s="109" t="str">
        <f t="shared" si="24"/>
        <v>white</v>
      </c>
      <c r="Q119" s="47" t="s">
        <v>144</v>
      </c>
      <c r="R119" s="47" t="str">
        <f t="shared" si="25"/>
        <v>FRE2011</v>
      </c>
      <c r="S119" s="83"/>
      <c r="T119" s="60">
        <v>2011</v>
      </c>
      <c r="U119" s="91">
        <v>174183</v>
      </c>
      <c r="V119" s="67" t="s">
        <v>120</v>
      </c>
      <c r="W119" s="67">
        <v>164913</v>
      </c>
      <c r="X119" s="68" t="s">
        <v>120</v>
      </c>
      <c r="Y119" s="69" t="s">
        <v>120</v>
      </c>
      <c r="Z119" s="66">
        <f t="shared" si="28"/>
        <v>1.0562114569500283</v>
      </c>
      <c r="AI119" s="65"/>
    </row>
    <row r="120" spans="2:35" x14ac:dyDescent="0.25">
      <c r="B120" s="108" t="s">
        <v>147</v>
      </c>
      <c r="C120" s="108" t="s">
        <v>148</v>
      </c>
      <c r="D120" s="108">
        <v>2004</v>
      </c>
      <c r="E120" s="109">
        <f t="shared" si="16"/>
        <v>1708</v>
      </c>
      <c r="F120" s="109" t="str">
        <f t="shared" si="17"/>
        <v>NA</v>
      </c>
      <c r="G120" s="109">
        <f t="shared" si="18"/>
        <v>1708</v>
      </c>
      <c r="H120" s="109" t="str">
        <f t="shared" si="19"/>
        <v>NA</v>
      </c>
      <c r="I120" s="110" t="str">
        <f t="shared" si="20"/>
        <v>NA</v>
      </c>
      <c r="J120" s="110" t="str">
        <f t="shared" si="21"/>
        <v>NA</v>
      </c>
      <c r="K120" s="110" t="str">
        <f t="shared" si="22"/>
        <v>NA</v>
      </c>
      <c r="L120" s="109">
        <f t="shared" si="23"/>
        <v>1</v>
      </c>
      <c r="M120" s="109">
        <v>21</v>
      </c>
      <c r="N120" s="109" t="str">
        <f t="shared" si="24"/>
        <v>white</v>
      </c>
      <c r="Q120" s="47" t="s">
        <v>144</v>
      </c>
      <c r="R120" s="47" t="str">
        <f t="shared" si="25"/>
        <v>FRE2012</v>
      </c>
      <c r="S120" s="83"/>
      <c r="T120" s="60">
        <v>2012</v>
      </c>
      <c r="U120" s="91">
        <v>175729</v>
      </c>
      <c r="V120" s="67" t="s">
        <v>120</v>
      </c>
      <c r="W120" s="67">
        <v>73865</v>
      </c>
      <c r="X120" s="68" t="s">
        <v>120</v>
      </c>
      <c r="Y120" s="69" t="s">
        <v>120</v>
      </c>
      <c r="Z120" s="66">
        <f t="shared" si="28"/>
        <v>2.3790563866513232</v>
      </c>
      <c r="AI120" s="65"/>
    </row>
    <row r="121" spans="2:35" x14ac:dyDescent="0.25">
      <c r="B121" s="108" t="s">
        <v>147</v>
      </c>
      <c r="C121" s="108" t="s">
        <v>148</v>
      </c>
      <c r="D121" s="108">
        <v>2005</v>
      </c>
      <c r="E121" s="109">
        <f t="shared" si="16"/>
        <v>1549</v>
      </c>
      <c r="F121" s="109" t="str">
        <f t="shared" si="17"/>
        <v>NA</v>
      </c>
      <c r="G121" s="109">
        <f t="shared" si="18"/>
        <v>1549</v>
      </c>
      <c r="H121" s="109">
        <f t="shared" si="19"/>
        <v>330</v>
      </c>
      <c r="I121" s="110" t="str">
        <f t="shared" si="20"/>
        <v>NA</v>
      </c>
      <c r="J121" s="110" t="str">
        <f t="shared" si="21"/>
        <v>NA</v>
      </c>
      <c r="K121" s="110">
        <f t="shared" si="22"/>
        <v>4.6939393939393943</v>
      </c>
      <c r="L121" s="109">
        <f t="shared" si="23"/>
        <v>1</v>
      </c>
      <c r="M121" s="109">
        <v>21</v>
      </c>
      <c r="N121" s="109" t="str">
        <f t="shared" si="24"/>
        <v>white</v>
      </c>
      <c r="Q121" s="47" t="s">
        <v>144</v>
      </c>
      <c r="R121" s="47" t="str">
        <f t="shared" si="25"/>
        <v>FRE2013</v>
      </c>
      <c r="S121" s="83"/>
      <c r="T121" s="60">
        <v>2013</v>
      </c>
      <c r="U121" s="91">
        <v>83719</v>
      </c>
      <c r="V121" s="67" t="s">
        <v>120</v>
      </c>
      <c r="W121" s="67">
        <v>165698</v>
      </c>
      <c r="X121" s="68" t="s">
        <v>120</v>
      </c>
      <c r="Y121" s="69" t="s">
        <v>120</v>
      </c>
      <c r="Z121" s="66">
        <f t="shared" si="28"/>
        <v>0.50525051599898607</v>
      </c>
      <c r="AI121" s="65"/>
    </row>
    <row r="122" spans="2:35" ht="15.75" thickBot="1" x14ac:dyDescent="0.3">
      <c r="B122" s="108" t="s">
        <v>147</v>
      </c>
      <c r="C122" s="108" t="s">
        <v>148</v>
      </c>
      <c r="D122" s="108">
        <v>2006</v>
      </c>
      <c r="E122" s="109">
        <f t="shared" si="16"/>
        <v>583</v>
      </c>
      <c r="F122" s="109">
        <f t="shared" si="17"/>
        <v>677</v>
      </c>
      <c r="G122" s="109">
        <f t="shared" si="18"/>
        <v>677</v>
      </c>
      <c r="H122" s="109">
        <f t="shared" si="19"/>
        <v>630</v>
      </c>
      <c r="I122" s="110">
        <f t="shared" si="20"/>
        <v>0.86115214180206789</v>
      </c>
      <c r="J122" s="110">
        <f t="shared" si="21"/>
        <v>1.0746031746031746</v>
      </c>
      <c r="K122" s="110">
        <f t="shared" si="22"/>
        <v>0.92539682539682544</v>
      </c>
      <c r="L122" s="109">
        <f t="shared" si="23"/>
        <v>1</v>
      </c>
      <c r="M122" s="109">
        <v>21</v>
      </c>
      <c r="N122" s="109" t="str">
        <f t="shared" si="24"/>
        <v>black</v>
      </c>
      <c r="Q122" s="47" t="s">
        <v>144</v>
      </c>
      <c r="R122" s="47" t="str">
        <f t="shared" si="25"/>
        <v>FRE2014</v>
      </c>
      <c r="S122" s="84"/>
      <c r="T122" s="72">
        <v>2014</v>
      </c>
      <c r="U122" s="92">
        <v>176008</v>
      </c>
      <c r="V122" s="74" t="s">
        <v>120</v>
      </c>
      <c r="W122" s="74"/>
      <c r="X122" s="92" t="s">
        <v>120</v>
      </c>
      <c r="Y122" s="74"/>
      <c r="Z122" s="75"/>
    </row>
    <row r="123" spans="2:35" ht="15.75" thickBot="1" x14ac:dyDescent="0.3">
      <c r="B123" s="108" t="s">
        <v>147</v>
      </c>
      <c r="C123" s="108" t="s">
        <v>148</v>
      </c>
      <c r="D123" s="108">
        <v>2007</v>
      </c>
      <c r="E123" s="109">
        <f t="shared" si="16"/>
        <v>582</v>
      </c>
      <c r="F123" s="109">
        <f t="shared" si="17"/>
        <v>575</v>
      </c>
      <c r="G123" s="109">
        <f t="shared" si="18"/>
        <v>575</v>
      </c>
      <c r="H123" s="109">
        <f t="shared" si="19"/>
        <v>334</v>
      </c>
      <c r="I123" s="110">
        <f t="shared" si="20"/>
        <v>1.0121739130434784</v>
      </c>
      <c r="J123" s="110">
        <f t="shared" si="21"/>
        <v>1.721556886227545</v>
      </c>
      <c r="K123" s="110">
        <f t="shared" si="22"/>
        <v>1.7425149700598803</v>
      </c>
      <c r="L123" s="109">
        <f t="shared" si="23"/>
        <v>1</v>
      </c>
      <c r="M123" s="109">
        <v>21</v>
      </c>
      <c r="N123" s="109" t="str">
        <f t="shared" si="24"/>
        <v>black</v>
      </c>
      <c r="Q123" s="47" t="s">
        <v>144</v>
      </c>
      <c r="R123" s="47" t="str">
        <f t="shared" si="25"/>
        <v>FREAVG.</v>
      </c>
      <c r="S123" s="72"/>
      <c r="T123" s="73" t="s">
        <v>10</v>
      </c>
      <c r="U123" s="88"/>
      <c r="V123" s="88"/>
      <c r="W123" s="89"/>
      <c r="X123" s="96" t="s">
        <v>120</v>
      </c>
      <c r="Y123" s="97" t="s">
        <v>120</v>
      </c>
      <c r="Z123" s="98">
        <f>AVERAGE(Z107:Z121)</f>
        <v>1.1195792798412947</v>
      </c>
      <c r="AI123" s="65"/>
    </row>
    <row r="124" spans="2:35" x14ac:dyDescent="0.25">
      <c r="B124" s="108" t="s">
        <v>147</v>
      </c>
      <c r="C124" s="108" t="s">
        <v>148</v>
      </c>
      <c r="D124" s="108">
        <v>2008</v>
      </c>
      <c r="E124" s="109">
        <f t="shared" si="16"/>
        <v>371</v>
      </c>
      <c r="F124" s="109">
        <f t="shared" si="17"/>
        <v>378</v>
      </c>
      <c r="G124" s="109">
        <f t="shared" si="18"/>
        <v>378</v>
      </c>
      <c r="H124" s="109">
        <f t="shared" si="19"/>
        <v>351</v>
      </c>
      <c r="I124" s="110">
        <f t="shared" si="20"/>
        <v>0.98148148148148151</v>
      </c>
      <c r="J124" s="110">
        <f t="shared" si="21"/>
        <v>1.0769230769230769</v>
      </c>
      <c r="K124" s="110">
        <f t="shared" si="22"/>
        <v>1.0569800569800569</v>
      </c>
      <c r="L124" s="109">
        <f t="shared" si="23"/>
        <v>1</v>
      </c>
      <c r="M124" s="109">
        <v>21</v>
      </c>
      <c r="N124" s="109" t="str">
        <f t="shared" si="24"/>
        <v>black</v>
      </c>
      <c r="Q124" s="47" t="s">
        <v>146</v>
      </c>
      <c r="R124" s="47" t="str">
        <f t="shared" si="25"/>
        <v>FRL1999</v>
      </c>
      <c r="S124" s="82" t="s">
        <v>100</v>
      </c>
      <c r="T124" s="81">
        <v>1999</v>
      </c>
      <c r="U124" s="90">
        <v>144316</v>
      </c>
      <c r="V124" s="61">
        <v>82650</v>
      </c>
      <c r="W124" s="61">
        <v>189400</v>
      </c>
      <c r="X124" s="62">
        <f t="shared" ref="X124:Y138" si="29">U124/V124</f>
        <v>1.7461101028433152</v>
      </c>
      <c r="Y124" s="63">
        <f t="shared" si="29"/>
        <v>0.43637803590285112</v>
      </c>
      <c r="Z124" s="64">
        <f t="shared" ref="Z124:Z138" si="30">U124/W124</f>
        <v>0.76196409714889124</v>
      </c>
      <c r="AI124" s="65"/>
    </row>
    <row r="125" spans="2:35" x14ac:dyDescent="0.25">
      <c r="B125" s="108" t="s">
        <v>147</v>
      </c>
      <c r="C125" s="108" t="s">
        <v>148</v>
      </c>
      <c r="D125" s="108">
        <v>2009</v>
      </c>
      <c r="E125" s="109">
        <f t="shared" si="16"/>
        <v>336</v>
      </c>
      <c r="F125" s="109">
        <f t="shared" si="17"/>
        <v>315</v>
      </c>
      <c r="G125" s="109">
        <f t="shared" si="18"/>
        <v>315</v>
      </c>
      <c r="H125" s="109">
        <f t="shared" si="19"/>
        <v>291</v>
      </c>
      <c r="I125" s="110">
        <f t="shared" si="20"/>
        <v>1.0666666666666667</v>
      </c>
      <c r="J125" s="110">
        <f t="shared" si="21"/>
        <v>1.0824742268041236</v>
      </c>
      <c r="K125" s="110">
        <f t="shared" si="22"/>
        <v>1.1546391752577319</v>
      </c>
      <c r="L125" s="109">
        <f t="shared" si="23"/>
        <v>1</v>
      </c>
      <c r="M125" s="109">
        <v>21</v>
      </c>
      <c r="N125" s="109" t="str">
        <f t="shared" si="24"/>
        <v>black</v>
      </c>
      <c r="Q125" s="47" t="s">
        <v>146</v>
      </c>
      <c r="R125" s="47" t="str">
        <f t="shared" si="25"/>
        <v>FRL2000</v>
      </c>
      <c r="S125" s="83" t="s">
        <v>31</v>
      </c>
      <c r="T125" s="60">
        <v>2000</v>
      </c>
      <c r="U125" s="91">
        <v>187970</v>
      </c>
      <c r="V125" s="67">
        <v>220400</v>
      </c>
      <c r="W125" s="67">
        <v>195542</v>
      </c>
      <c r="X125" s="68">
        <f t="shared" si="29"/>
        <v>0.85285843920145188</v>
      </c>
      <c r="Y125" s="69">
        <f t="shared" si="29"/>
        <v>1.1271235847030305</v>
      </c>
      <c r="Z125" s="66">
        <f t="shared" si="30"/>
        <v>0.96127686123697209</v>
      </c>
      <c r="AI125" s="65"/>
    </row>
    <row r="126" spans="2:35" x14ac:dyDescent="0.25">
      <c r="B126" s="108" t="s">
        <v>147</v>
      </c>
      <c r="C126" s="108" t="s">
        <v>148</v>
      </c>
      <c r="D126" s="108">
        <v>2010</v>
      </c>
      <c r="E126" s="109">
        <f t="shared" si="16"/>
        <v>374</v>
      </c>
      <c r="F126" s="109">
        <f t="shared" si="17"/>
        <v>390</v>
      </c>
      <c r="G126" s="109">
        <f t="shared" si="18"/>
        <v>390</v>
      </c>
      <c r="H126" s="109">
        <f t="shared" si="19"/>
        <v>390</v>
      </c>
      <c r="I126" s="110">
        <f t="shared" si="20"/>
        <v>0.95897435897435901</v>
      </c>
      <c r="J126" s="110">
        <f t="shared" si="21"/>
        <v>1</v>
      </c>
      <c r="K126" s="110">
        <f t="shared" si="22"/>
        <v>0.95897435897435901</v>
      </c>
      <c r="L126" s="109">
        <f t="shared" si="23"/>
        <v>1</v>
      </c>
      <c r="M126" s="109">
        <v>21</v>
      </c>
      <c r="N126" s="109" t="str">
        <f t="shared" si="24"/>
        <v>black</v>
      </c>
      <c r="Q126" s="47" t="s">
        <v>146</v>
      </c>
      <c r="R126" s="47" t="str">
        <f t="shared" si="25"/>
        <v>FRL2001</v>
      </c>
      <c r="S126" s="83"/>
      <c r="T126" s="60">
        <v>2001</v>
      </c>
      <c r="U126" s="91">
        <v>141745</v>
      </c>
      <c r="V126" s="67">
        <v>131800</v>
      </c>
      <c r="W126" s="67">
        <v>141196</v>
      </c>
      <c r="X126" s="68">
        <f t="shared" si="29"/>
        <v>1.0754552352048559</v>
      </c>
      <c r="Y126" s="69">
        <f t="shared" si="29"/>
        <v>0.93345420550157232</v>
      </c>
      <c r="Z126" s="66">
        <f t="shared" si="30"/>
        <v>1.0038882121306552</v>
      </c>
      <c r="AI126" s="65"/>
    </row>
    <row r="127" spans="2:35" x14ac:dyDescent="0.25">
      <c r="B127" s="108" t="s">
        <v>147</v>
      </c>
      <c r="C127" s="108" t="s">
        <v>148</v>
      </c>
      <c r="D127" s="108">
        <v>2011</v>
      </c>
      <c r="E127" s="109">
        <f t="shared" si="16"/>
        <v>340</v>
      </c>
      <c r="F127" s="109">
        <f t="shared" si="17"/>
        <v>309</v>
      </c>
      <c r="G127" s="109">
        <f t="shared" si="18"/>
        <v>309</v>
      </c>
      <c r="H127" s="109">
        <f t="shared" si="19"/>
        <v>309</v>
      </c>
      <c r="I127" s="110">
        <f t="shared" si="20"/>
        <v>1.1003236245954693</v>
      </c>
      <c r="J127" s="110">
        <f t="shared" si="21"/>
        <v>1</v>
      </c>
      <c r="K127" s="110">
        <f t="shared" si="22"/>
        <v>1.1003236245954693</v>
      </c>
      <c r="L127" s="109">
        <f t="shared" si="23"/>
        <v>1</v>
      </c>
      <c r="M127" s="109">
        <v>21</v>
      </c>
      <c r="N127" s="109" t="str">
        <f t="shared" si="24"/>
        <v>black</v>
      </c>
      <c r="Q127" s="47" t="s">
        <v>146</v>
      </c>
      <c r="R127" s="47" t="str">
        <f t="shared" si="25"/>
        <v>FRL2002</v>
      </c>
      <c r="S127" s="83"/>
      <c r="T127" s="60">
        <v>2002</v>
      </c>
      <c r="U127" s="91">
        <v>132946</v>
      </c>
      <c r="V127" s="67">
        <v>160100</v>
      </c>
      <c r="W127" s="67">
        <v>165245</v>
      </c>
      <c r="X127" s="68">
        <f t="shared" si="29"/>
        <v>0.83039350405996248</v>
      </c>
      <c r="Y127" s="69">
        <f t="shared" si="29"/>
        <v>0.96886441344670038</v>
      </c>
      <c r="Z127" s="66">
        <f t="shared" si="30"/>
        <v>0.80453871524100573</v>
      </c>
      <c r="AI127" s="65"/>
    </row>
    <row r="128" spans="2:35" x14ac:dyDescent="0.25">
      <c r="B128" s="108" t="s">
        <v>147</v>
      </c>
      <c r="C128" s="108" t="s">
        <v>148</v>
      </c>
      <c r="D128" s="108">
        <v>2012</v>
      </c>
      <c r="E128" s="109">
        <f t="shared" si="16"/>
        <v>271</v>
      </c>
      <c r="F128" s="109">
        <f t="shared" si="17"/>
        <v>243</v>
      </c>
      <c r="G128" s="109">
        <f t="shared" si="18"/>
        <v>243</v>
      </c>
      <c r="H128" s="109">
        <f t="shared" si="19"/>
        <v>1236</v>
      </c>
      <c r="I128" s="110">
        <f t="shared" si="20"/>
        <v>1.1152263374485596</v>
      </c>
      <c r="J128" s="110">
        <f t="shared" si="21"/>
        <v>0.19660194174757281</v>
      </c>
      <c r="K128" s="110">
        <f t="shared" si="22"/>
        <v>0.21925566343042072</v>
      </c>
      <c r="L128" s="109">
        <f t="shared" si="23"/>
        <v>1</v>
      </c>
      <c r="M128" s="109">
        <v>21</v>
      </c>
      <c r="N128" s="109" t="str">
        <f t="shared" si="24"/>
        <v>black</v>
      </c>
      <c r="Q128" s="47" t="s">
        <v>146</v>
      </c>
      <c r="R128" s="47" t="str">
        <f t="shared" si="25"/>
        <v>FRL2003</v>
      </c>
      <c r="S128" s="83"/>
      <c r="T128" s="60">
        <v>2003</v>
      </c>
      <c r="U128" s="91">
        <v>127144</v>
      </c>
      <c r="V128" s="67">
        <v>114780</v>
      </c>
      <c r="W128" s="67">
        <v>313929</v>
      </c>
      <c r="X128" s="68">
        <f t="shared" si="29"/>
        <v>1.1077191148283674</v>
      </c>
      <c r="Y128" s="69">
        <f t="shared" si="29"/>
        <v>0.36562407423334575</v>
      </c>
      <c r="Z128" s="66">
        <f t="shared" si="30"/>
        <v>0.40500877586970302</v>
      </c>
      <c r="AI128" s="65"/>
    </row>
    <row r="129" spans="2:35" x14ac:dyDescent="0.25">
      <c r="B129" s="108" t="s">
        <v>149</v>
      </c>
      <c r="C129" s="108" t="s">
        <v>148</v>
      </c>
      <c r="D129" s="108">
        <v>1999</v>
      </c>
      <c r="E129" s="109">
        <f t="shared" si="16"/>
        <v>27472</v>
      </c>
      <c r="F129" s="109">
        <f t="shared" si="17"/>
        <v>27000</v>
      </c>
      <c r="G129" s="109">
        <f t="shared" si="18"/>
        <v>27000</v>
      </c>
      <c r="H129" s="109">
        <f t="shared" si="19"/>
        <v>27000</v>
      </c>
      <c r="I129" s="110">
        <f t="shared" si="20"/>
        <v>1.0174814814814814</v>
      </c>
      <c r="J129" s="110">
        <f t="shared" si="21"/>
        <v>1</v>
      </c>
      <c r="K129" s="110">
        <f t="shared" si="22"/>
        <v>1.0174814814814814</v>
      </c>
      <c r="L129" s="109">
        <f t="shared" si="23"/>
        <v>2</v>
      </c>
      <c r="M129" s="109">
        <v>21</v>
      </c>
      <c r="N129" s="109" t="str">
        <f t="shared" si="24"/>
        <v>black</v>
      </c>
      <c r="Q129" s="47" t="s">
        <v>146</v>
      </c>
      <c r="R129" s="47" t="str">
        <f t="shared" si="25"/>
        <v>FRL2004</v>
      </c>
      <c r="S129" s="83"/>
      <c r="T129" s="60">
        <v>2004</v>
      </c>
      <c r="U129" s="91">
        <v>104597</v>
      </c>
      <c r="V129" s="67">
        <v>97227</v>
      </c>
      <c r="W129" s="67">
        <v>196396</v>
      </c>
      <c r="X129" s="68">
        <f t="shared" si="29"/>
        <v>1.07580198915939</v>
      </c>
      <c r="Y129" s="69">
        <f t="shared" si="29"/>
        <v>0.49505590745229028</v>
      </c>
      <c r="Z129" s="66">
        <f t="shared" si="30"/>
        <v>0.53258212998228072</v>
      </c>
      <c r="AI129" s="65"/>
    </row>
    <row r="130" spans="2:35" x14ac:dyDescent="0.25">
      <c r="B130" s="108" t="s">
        <v>149</v>
      </c>
      <c r="C130" s="108" t="s">
        <v>148</v>
      </c>
      <c r="D130" s="108">
        <v>2000</v>
      </c>
      <c r="E130" s="109">
        <f t="shared" si="16"/>
        <v>21277</v>
      </c>
      <c r="F130" s="109">
        <f t="shared" si="17"/>
        <v>19000</v>
      </c>
      <c r="G130" s="109">
        <f t="shared" si="18"/>
        <v>19000</v>
      </c>
      <c r="H130" s="109">
        <f t="shared" si="19"/>
        <v>24000</v>
      </c>
      <c r="I130" s="110">
        <f t="shared" si="20"/>
        <v>1.119842105263158</v>
      </c>
      <c r="J130" s="110">
        <f t="shared" si="21"/>
        <v>0.79166666666666663</v>
      </c>
      <c r="K130" s="110">
        <f t="shared" si="22"/>
        <v>0.88654166666666667</v>
      </c>
      <c r="L130" s="109">
        <f t="shared" si="23"/>
        <v>2</v>
      </c>
      <c r="M130" s="109">
        <v>21</v>
      </c>
      <c r="N130" s="109" t="str">
        <f t="shared" si="24"/>
        <v>black</v>
      </c>
      <c r="Q130" s="47" t="s">
        <v>146</v>
      </c>
      <c r="R130" s="47" t="str">
        <f t="shared" si="25"/>
        <v>FRL2005</v>
      </c>
      <c r="S130" s="83"/>
      <c r="T130" s="60">
        <v>2005</v>
      </c>
      <c r="U130" s="91">
        <v>121315</v>
      </c>
      <c r="V130" s="67">
        <v>108061</v>
      </c>
      <c r="W130" s="67">
        <v>124704</v>
      </c>
      <c r="X130" s="68">
        <f t="shared" si="29"/>
        <v>1.1226529460212287</v>
      </c>
      <c r="Y130" s="69">
        <f t="shared" si="29"/>
        <v>0.86653996664100585</v>
      </c>
      <c r="Z130" s="66">
        <f t="shared" si="30"/>
        <v>0.97282364639466257</v>
      </c>
      <c r="AI130" s="65"/>
    </row>
    <row r="131" spans="2:35" x14ac:dyDescent="0.25">
      <c r="B131" s="108" t="s">
        <v>149</v>
      </c>
      <c r="C131" s="108" t="s">
        <v>148</v>
      </c>
      <c r="D131" s="108">
        <v>2001</v>
      </c>
      <c r="E131" s="109">
        <f t="shared" si="16"/>
        <v>33974</v>
      </c>
      <c r="F131" s="109">
        <f t="shared" si="17"/>
        <v>36450</v>
      </c>
      <c r="G131" s="109">
        <f t="shared" si="18"/>
        <v>36450</v>
      </c>
      <c r="H131" s="109">
        <f t="shared" si="19"/>
        <v>36450</v>
      </c>
      <c r="I131" s="110">
        <f t="shared" si="20"/>
        <v>0.93207133058984915</v>
      </c>
      <c r="J131" s="110">
        <f t="shared" si="21"/>
        <v>1</v>
      </c>
      <c r="K131" s="110">
        <f t="shared" si="22"/>
        <v>0.93207133058984915</v>
      </c>
      <c r="L131" s="109">
        <f t="shared" si="23"/>
        <v>2</v>
      </c>
      <c r="M131" s="109">
        <v>21</v>
      </c>
      <c r="N131" s="109" t="str">
        <f t="shared" si="24"/>
        <v>black</v>
      </c>
      <c r="Q131" s="47" t="s">
        <v>146</v>
      </c>
      <c r="R131" s="47" t="str">
        <f t="shared" si="25"/>
        <v>FRL2006</v>
      </c>
      <c r="S131" s="83"/>
      <c r="T131" s="60">
        <v>2006</v>
      </c>
      <c r="U131" s="91">
        <v>115489</v>
      </c>
      <c r="V131" s="67">
        <v>116682</v>
      </c>
      <c r="W131" s="67">
        <v>108639</v>
      </c>
      <c r="X131" s="68">
        <f t="shared" si="29"/>
        <v>0.9897756294886958</v>
      </c>
      <c r="Y131" s="69">
        <f t="shared" si="29"/>
        <v>1.0740341866180654</v>
      </c>
      <c r="Z131" s="66">
        <f t="shared" si="30"/>
        <v>1.0630528631522749</v>
      </c>
      <c r="AI131" s="65"/>
    </row>
    <row r="132" spans="2:35" x14ac:dyDescent="0.25">
      <c r="B132" s="108" t="s">
        <v>149</v>
      </c>
      <c r="C132" s="108" t="s">
        <v>148</v>
      </c>
      <c r="D132" s="108">
        <v>2002</v>
      </c>
      <c r="E132" s="109">
        <f t="shared" ref="E132:E195" si="31">VLOOKUP(B132&amp;D132,R$3:W$470,4,FALSE)</f>
        <v>50361</v>
      </c>
      <c r="F132" s="109">
        <f t="shared" ref="F132:F195" si="32">VLOOKUP(B132&amp;D132,R$3:W$470,5,FALSE)</f>
        <v>54420</v>
      </c>
      <c r="G132" s="109">
        <f t="shared" ref="G132:G195" si="33">IF(F132="NA",E132,F132)</f>
        <v>54420</v>
      </c>
      <c r="H132" s="109">
        <f t="shared" ref="H132:H195" si="34">VLOOKUP(B132&amp;D132,R$3:W$470,6,FALSE)</f>
        <v>53310</v>
      </c>
      <c r="I132" s="110">
        <f t="shared" ref="I132:I195" si="35">IF(F132="NA","NA",E132/F132)</f>
        <v>0.92541345093715544</v>
      </c>
      <c r="J132" s="110">
        <f t="shared" ref="J132:J195" si="36">IF(F132="NA","NA",IF(H132="NA","NA",F132/H132))</f>
        <v>1.0208216094541362</v>
      </c>
      <c r="K132" s="110">
        <f t="shared" ref="K132:K195" si="37">IF(H132="NA","NA",E132/H132)</f>
        <v>0.94468204839617331</v>
      </c>
      <c r="L132" s="109">
        <f t="shared" ref="L132:L195" si="38">VLOOKUP(B132,AD$5:AF$31,3,FALSE)</f>
        <v>2</v>
      </c>
      <c r="M132" s="109">
        <v>21</v>
      </c>
      <c r="N132" s="109" t="str">
        <f t="shared" ref="N132:N195" si="39">IF(F132="NA","white","black")</f>
        <v>black</v>
      </c>
      <c r="Q132" s="47" t="s">
        <v>146</v>
      </c>
      <c r="R132" s="47" t="str">
        <f t="shared" ref="R132:R195" si="40">Q132&amp;T132</f>
        <v>FRL2007</v>
      </c>
      <c r="S132" s="83"/>
      <c r="T132" s="60">
        <v>2007</v>
      </c>
      <c r="U132" s="91">
        <v>122402</v>
      </c>
      <c r="V132" s="67">
        <v>107311</v>
      </c>
      <c r="W132" s="67">
        <v>105385</v>
      </c>
      <c r="X132" s="68">
        <f t="shared" si="29"/>
        <v>1.1406286401207704</v>
      </c>
      <c r="Y132" s="69">
        <f t="shared" si="29"/>
        <v>1.0182758457085923</v>
      </c>
      <c r="Z132" s="66">
        <f t="shared" si="30"/>
        <v>1.1614745931584192</v>
      </c>
      <c r="AI132" s="70"/>
    </row>
    <row r="133" spans="2:35" x14ac:dyDescent="0.25">
      <c r="B133" s="108" t="s">
        <v>149</v>
      </c>
      <c r="C133" s="108" t="s">
        <v>148</v>
      </c>
      <c r="D133" s="108">
        <v>2003</v>
      </c>
      <c r="E133" s="109">
        <f t="shared" si="31"/>
        <v>48259</v>
      </c>
      <c r="F133" s="109">
        <f t="shared" si="32"/>
        <v>45750</v>
      </c>
      <c r="G133" s="109">
        <f t="shared" si="33"/>
        <v>45750</v>
      </c>
      <c r="H133" s="109">
        <f t="shared" si="34"/>
        <v>45750</v>
      </c>
      <c r="I133" s="110">
        <f t="shared" si="35"/>
        <v>1.0548415300546448</v>
      </c>
      <c r="J133" s="110">
        <f t="shared" si="36"/>
        <v>1</v>
      </c>
      <c r="K133" s="110">
        <f t="shared" si="37"/>
        <v>1.0548415300546448</v>
      </c>
      <c r="L133" s="109">
        <f t="shared" si="38"/>
        <v>2</v>
      </c>
      <c r="M133" s="109">
        <v>21</v>
      </c>
      <c r="N133" s="109" t="str">
        <f t="shared" si="39"/>
        <v>black</v>
      </c>
      <c r="Q133" s="47" t="s">
        <v>146</v>
      </c>
      <c r="R133" s="47" t="str">
        <f t="shared" si="40"/>
        <v>FRL2008</v>
      </c>
      <c r="S133" s="83"/>
      <c r="T133" s="60">
        <v>2008</v>
      </c>
      <c r="U133" s="91">
        <v>125100</v>
      </c>
      <c r="V133" s="67">
        <v>116038</v>
      </c>
      <c r="W133" s="67">
        <v>88012</v>
      </c>
      <c r="X133" s="68">
        <f t="shared" si="29"/>
        <v>1.0780951067753668</v>
      </c>
      <c r="Y133" s="69">
        <f t="shared" si="29"/>
        <v>1.3184338499295551</v>
      </c>
      <c r="Z133" s="66">
        <f t="shared" si="30"/>
        <v>1.4213970822160615</v>
      </c>
      <c r="AI133" s="65"/>
    </row>
    <row r="134" spans="2:35" x14ac:dyDescent="0.25">
      <c r="B134" s="108" t="s">
        <v>149</v>
      </c>
      <c r="C134" s="108" t="s">
        <v>148</v>
      </c>
      <c r="D134" s="108">
        <v>2004</v>
      </c>
      <c r="E134" s="109">
        <f t="shared" si="31"/>
        <v>37980</v>
      </c>
      <c r="F134" s="109">
        <f t="shared" si="32"/>
        <v>34200</v>
      </c>
      <c r="G134" s="109">
        <f t="shared" si="33"/>
        <v>34200</v>
      </c>
      <c r="H134" s="109">
        <f t="shared" si="34"/>
        <v>17803</v>
      </c>
      <c r="I134" s="110">
        <f t="shared" si="35"/>
        <v>1.1105263157894736</v>
      </c>
      <c r="J134" s="110">
        <f t="shared" si="36"/>
        <v>1.9210245464247599</v>
      </c>
      <c r="K134" s="110">
        <f t="shared" si="37"/>
        <v>2.1333483120822332</v>
      </c>
      <c r="L134" s="109">
        <f t="shared" si="38"/>
        <v>2</v>
      </c>
      <c r="M134" s="109">
        <v>21</v>
      </c>
      <c r="N134" s="109" t="str">
        <f t="shared" si="39"/>
        <v>black</v>
      </c>
      <c r="Q134" s="47" t="s">
        <v>146</v>
      </c>
      <c r="R134" s="47" t="str">
        <f t="shared" si="40"/>
        <v>FRL2009</v>
      </c>
      <c r="S134" s="83"/>
      <c r="T134" s="60">
        <v>2009</v>
      </c>
      <c r="U134" s="91">
        <v>119892</v>
      </c>
      <c r="V134" s="67">
        <v>91391</v>
      </c>
      <c r="W134" s="67">
        <v>87365</v>
      </c>
      <c r="X134" s="68">
        <f t="shared" si="29"/>
        <v>1.311857841581775</v>
      </c>
      <c r="Y134" s="69">
        <f t="shared" si="29"/>
        <v>1.0460825273278773</v>
      </c>
      <c r="Z134" s="66">
        <f t="shared" si="30"/>
        <v>1.3723115664167573</v>
      </c>
      <c r="AI134" s="65"/>
    </row>
    <row r="135" spans="2:35" x14ac:dyDescent="0.25">
      <c r="B135" s="108" t="s">
        <v>149</v>
      </c>
      <c r="C135" s="108" t="s">
        <v>148</v>
      </c>
      <c r="D135" s="108">
        <v>2005</v>
      </c>
      <c r="E135" s="109">
        <f t="shared" si="31"/>
        <v>19808</v>
      </c>
      <c r="F135" s="109">
        <f t="shared" si="32"/>
        <v>19523</v>
      </c>
      <c r="G135" s="109">
        <f t="shared" si="33"/>
        <v>19523</v>
      </c>
      <c r="H135" s="109">
        <f t="shared" si="34"/>
        <v>14841</v>
      </c>
      <c r="I135" s="110">
        <f t="shared" si="35"/>
        <v>1.0145981662654304</v>
      </c>
      <c r="J135" s="110">
        <f t="shared" si="36"/>
        <v>1.3154773937066235</v>
      </c>
      <c r="K135" s="110">
        <f t="shared" si="37"/>
        <v>1.334680951418368</v>
      </c>
      <c r="L135" s="109">
        <f t="shared" si="38"/>
        <v>2</v>
      </c>
      <c r="M135" s="109">
        <v>21</v>
      </c>
      <c r="N135" s="109" t="str">
        <f t="shared" si="39"/>
        <v>black</v>
      </c>
      <c r="Q135" s="47" t="s">
        <v>146</v>
      </c>
      <c r="R135" s="47" t="str">
        <f t="shared" si="40"/>
        <v>FRL2010</v>
      </c>
      <c r="S135" s="83"/>
      <c r="T135" s="60">
        <v>2010</v>
      </c>
      <c r="U135" s="91">
        <v>119953</v>
      </c>
      <c r="V135" s="67">
        <v>118891</v>
      </c>
      <c r="W135" s="67">
        <v>201334</v>
      </c>
      <c r="X135" s="68">
        <f t="shared" si="29"/>
        <v>1.0089325516649705</v>
      </c>
      <c r="Y135" s="69">
        <f t="shared" si="29"/>
        <v>0.59051625656868689</v>
      </c>
      <c r="Z135" s="71">
        <f t="shared" si="30"/>
        <v>0.59579107353949157</v>
      </c>
      <c r="AI135" s="65"/>
    </row>
    <row r="136" spans="2:35" x14ac:dyDescent="0.25">
      <c r="B136" s="108" t="s">
        <v>149</v>
      </c>
      <c r="C136" s="108" t="s">
        <v>148</v>
      </c>
      <c r="D136" s="108">
        <v>2006</v>
      </c>
      <c r="E136" s="109">
        <f t="shared" si="31"/>
        <v>16795</v>
      </c>
      <c r="F136" s="109">
        <f t="shared" si="32"/>
        <v>16899</v>
      </c>
      <c r="G136" s="109">
        <f t="shared" si="33"/>
        <v>16899</v>
      </c>
      <c r="H136" s="109">
        <f t="shared" si="34"/>
        <v>30591</v>
      </c>
      <c r="I136" s="110">
        <f t="shared" si="35"/>
        <v>0.99384578969169768</v>
      </c>
      <c r="J136" s="110">
        <f t="shared" si="36"/>
        <v>0.55241737766009613</v>
      </c>
      <c r="K136" s="110">
        <f t="shared" si="37"/>
        <v>0.54901768494001502</v>
      </c>
      <c r="L136" s="109">
        <f t="shared" si="38"/>
        <v>2</v>
      </c>
      <c r="M136" s="109">
        <v>21</v>
      </c>
      <c r="N136" s="109" t="str">
        <f t="shared" si="39"/>
        <v>black</v>
      </c>
      <c r="Q136" s="47" t="s">
        <v>146</v>
      </c>
      <c r="R136" s="47" t="str">
        <f t="shared" si="40"/>
        <v>FRL2011</v>
      </c>
      <c r="S136" s="83"/>
      <c r="T136" s="60">
        <v>2011</v>
      </c>
      <c r="U136" s="91">
        <v>353646</v>
      </c>
      <c r="V136" s="67">
        <v>284604</v>
      </c>
      <c r="W136" s="67">
        <v>178224</v>
      </c>
      <c r="X136" s="68">
        <f t="shared" si="29"/>
        <v>1.2425897035881435</v>
      </c>
      <c r="Y136" s="69">
        <f t="shared" si="29"/>
        <v>1.5968893078373283</v>
      </c>
      <c r="Z136" s="66">
        <f t="shared" si="30"/>
        <v>1.9842782116886615</v>
      </c>
      <c r="AI136" s="65"/>
    </row>
    <row r="137" spans="2:35" x14ac:dyDescent="0.25">
      <c r="B137" s="108" t="s">
        <v>149</v>
      </c>
      <c r="C137" s="108" t="s">
        <v>148</v>
      </c>
      <c r="D137" s="108">
        <v>2007</v>
      </c>
      <c r="E137" s="109">
        <f t="shared" si="31"/>
        <v>22086</v>
      </c>
      <c r="F137" s="109">
        <f t="shared" si="32"/>
        <v>18834</v>
      </c>
      <c r="G137" s="109">
        <f t="shared" si="33"/>
        <v>18834</v>
      </c>
      <c r="H137" s="109">
        <f t="shared" si="34"/>
        <v>23485</v>
      </c>
      <c r="I137" s="110">
        <f t="shared" si="35"/>
        <v>1.172666454284804</v>
      </c>
      <c r="J137" s="110">
        <f t="shared" si="36"/>
        <v>0.80195869704066425</v>
      </c>
      <c r="K137" s="110">
        <f t="shared" si="37"/>
        <v>0.9404300617415372</v>
      </c>
      <c r="L137" s="109">
        <f t="shared" si="38"/>
        <v>2</v>
      </c>
      <c r="M137" s="109">
        <v>21</v>
      </c>
      <c r="N137" s="109" t="str">
        <f t="shared" si="39"/>
        <v>black</v>
      </c>
      <c r="Q137" s="47" t="s">
        <v>146</v>
      </c>
      <c r="R137" s="47" t="str">
        <f t="shared" si="40"/>
        <v>FRL2012</v>
      </c>
      <c r="S137" s="83"/>
      <c r="T137" s="60">
        <v>2012</v>
      </c>
      <c r="U137" s="91">
        <v>107738</v>
      </c>
      <c r="V137" s="67">
        <v>93652</v>
      </c>
      <c r="W137" s="67">
        <v>69530</v>
      </c>
      <c r="X137" s="68">
        <f t="shared" si="29"/>
        <v>1.1504078930508692</v>
      </c>
      <c r="Y137" s="69">
        <f t="shared" si="29"/>
        <v>1.3469293830001439</v>
      </c>
      <c r="Z137" s="66">
        <f t="shared" si="30"/>
        <v>1.5495181935855027</v>
      </c>
      <c r="AI137" s="65"/>
    </row>
    <row r="138" spans="2:35" x14ac:dyDescent="0.25">
      <c r="B138" s="108" t="s">
        <v>149</v>
      </c>
      <c r="C138" s="108" t="s">
        <v>148</v>
      </c>
      <c r="D138" s="108">
        <v>2008</v>
      </c>
      <c r="E138" s="109">
        <f t="shared" si="31"/>
        <v>34392</v>
      </c>
      <c r="F138" s="109">
        <f t="shared" si="32"/>
        <v>35271</v>
      </c>
      <c r="G138" s="109">
        <f t="shared" si="33"/>
        <v>35271</v>
      </c>
      <c r="H138" s="109">
        <f t="shared" si="34"/>
        <v>28969</v>
      </c>
      <c r="I138" s="110">
        <f t="shared" si="35"/>
        <v>0.97507867653312918</v>
      </c>
      <c r="J138" s="110">
        <f t="shared" si="36"/>
        <v>1.2175428906762402</v>
      </c>
      <c r="K138" s="110">
        <f t="shared" si="37"/>
        <v>1.1872001104629086</v>
      </c>
      <c r="L138" s="109">
        <f t="shared" si="38"/>
        <v>2</v>
      </c>
      <c r="M138" s="109">
        <v>21</v>
      </c>
      <c r="N138" s="109" t="str">
        <f t="shared" si="39"/>
        <v>black</v>
      </c>
      <c r="Q138" s="47" t="s">
        <v>146</v>
      </c>
      <c r="R138" s="47" t="str">
        <f t="shared" si="40"/>
        <v>FRL2013</v>
      </c>
      <c r="S138" s="83"/>
      <c r="T138" s="60">
        <v>2013</v>
      </c>
      <c r="U138" s="91">
        <v>70178</v>
      </c>
      <c r="V138" s="67">
        <v>73584</v>
      </c>
      <c r="W138" s="67">
        <v>103422</v>
      </c>
      <c r="X138" s="68">
        <f>U138/V138</f>
        <v>0.95371276364427049</v>
      </c>
      <c r="Y138" s="69">
        <f t="shared" si="29"/>
        <v>0.71149271915066425</v>
      </c>
      <c r="Z138" s="66">
        <f t="shared" si="30"/>
        <v>0.67855968749395679</v>
      </c>
      <c r="AI138" s="65"/>
    </row>
    <row r="139" spans="2:35" ht="15.75" thickBot="1" x14ac:dyDescent="0.3">
      <c r="B139" s="108" t="s">
        <v>149</v>
      </c>
      <c r="C139" s="108" t="s">
        <v>148</v>
      </c>
      <c r="D139" s="108">
        <v>2009</v>
      </c>
      <c r="E139" s="109">
        <f t="shared" si="31"/>
        <v>26072</v>
      </c>
      <c r="F139" s="109">
        <f t="shared" si="32"/>
        <v>23014</v>
      </c>
      <c r="G139" s="109">
        <f t="shared" si="33"/>
        <v>23014</v>
      </c>
      <c r="H139" s="109">
        <f t="shared" si="34"/>
        <v>21548</v>
      </c>
      <c r="I139" s="110">
        <f t="shared" si="35"/>
        <v>1.1328756409142262</v>
      </c>
      <c r="J139" s="110">
        <f t="shared" si="36"/>
        <v>1.0680341563022091</v>
      </c>
      <c r="K139" s="110">
        <f t="shared" si="37"/>
        <v>1.2099498793391499</v>
      </c>
      <c r="L139" s="109">
        <f t="shared" si="38"/>
        <v>2</v>
      </c>
      <c r="M139" s="109">
        <v>21</v>
      </c>
      <c r="N139" s="109" t="str">
        <f t="shared" si="39"/>
        <v>black</v>
      </c>
      <c r="Q139" s="47" t="s">
        <v>146</v>
      </c>
      <c r="R139" s="47" t="str">
        <f t="shared" si="40"/>
        <v>FRL2014</v>
      </c>
      <c r="S139" s="84"/>
      <c r="T139" s="72">
        <v>2014</v>
      </c>
      <c r="U139" s="92">
        <v>131118</v>
      </c>
      <c r="V139" s="74">
        <v>118361</v>
      </c>
      <c r="W139" s="74"/>
      <c r="X139" s="99">
        <f>U139/V139</f>
        <v>1.1077804344336395</v>
      </c>
      <c r="Y139" s="74"/>
      <c r="Z139" s="75"/>
      <c r="AI139" s="65"/>
    </row>
    <row r="140" spans="2:35" ht="15.75" thickBot="1" x14ac:dyDescent="0.3">
      <c r="B140" s="108" t="s">
        <v>149</v>
      </c>
      <c r="C140" s="108" t="s">
        <v>148</v>
      </c>
      <c r="D140" s="108">
        <v>2010</v>
      </c>
      <c r="E140" s="109">
        <f t="shared" si="31"/>
        <v>32061</v>
      </c>
      <c r="F140" s="109">
        <f t="shared" si="32"/>
        <v>32627</v>
      </c>
      <c r="G140" s="109">
        <f t="shared" si="33"/>
        <v>32627</v>
      </c>
      <c r="H140" s="109">
        <f t="shared" si="34"/>
        <v>32627</v>
      </c>
      <c r="I140" s="110">
        <f t="shared" si="35"/>
        <v>0.98265240445030189</v>
      </c>
      <c r="J140" s="110">
        <f t="shared" si="36"/>
        <v>1</v>
      </c>
      <c r="K140" s="110">
        <f t="shared" si="37"/>
        <v>0.98265240445030189</v>
      </c>
      <c r="L140" s="109">
        <f t="shared" si="38"/>
        <v>2</v>
      </c>
      <c r="M140" s="109">
        <v>21</v>
      </c>
      <c r="N140" s="109" t="str">
        <f t="shared" si="39"/>
        <v>black</v>
      </c>
      <c r="Q140" s="47" t="s">
        <v>146</v>
      </c>
      <c r="R140" s="47" t="str">
        <f t="shared" si="40"/>
        <v>FRLAVG.</v>
      </c>
      <c r="S140" s="72"/>
      <c r="T140" s="73" t="s">
        <v>10</v>
      </c>
      <c r="U140" s="88"/>
      <c r="V140" s="88"/>
      <c r="W140" s="89"/>
      <c r="X140" s="96">
        <f>AVERAGE(X124:X139)</f>
        <v>1.112173243479192</v>
      </c>
      <c r="Y140" s="97">
        <f>AVERAGE(Y124:Y138)</f>
        <v>0.92637961760144727</v>
      </c>
      <c r="Z140" s="98">
        <f>AVERAGE(Z124:Z138)</f>
        <v>1.0178977139503529</v>
      </c>
      <c r="AI140" s="65"/>
    </row>
    <row r="141" spans="2:35" x14ac:dyDescent="0.25">
      <c r="B141" s="108" t="s">
        <v>149</v>
      </c>
      <c r="C141" s="108" t="s">
        <v>148</v>
      </c>
      <c r="D141" s="108">
        <v>2011</v>
      </c>
      <c r="E141" s="109">
        <f t="shared" si="31"/>
        <v>39144</v>
      </c>
      <c r="F141" s="109">
        <f t="shared" si="32"/>
        <v>37902</v>
      </c>
      <c r="G141" s="109">
        <f t="shared" si="33"/>
        <v>37902</v>
      </c>
      <c r="H141" s="109">
        <f t="shared" si="34"/>
        <v>37975</v>
      </c>
      <c r="I141" s="110">
        <f t="shared" si="35"/>
        <v>1.0327687193287953</v>
      </c>
      <c r="J141" s="110">
        <f t="shared" si="36"/>
        <v>0.99807768268597763</v>
      </c>
      <c r="K141" s="110">
        <f t="shared" si="37"/>
        <v>1.0307834101382489</v>
      </c>
      <c r="L141" s="109">
        <f t="shared" si="38"/>
        <v>2</v>
      </c>
      <c r="M141" s="109">
        <v>21</v>
      </c>
      <c r="N141" s="109" t="str">
        <f t="shared" si="39"/>
        <v>black</v>
      </c>
      <c r="Q141" s="47" t="s">
        <v>147</v>
      </c>
      <c r="R141" s="47" t="str">
        <f t="shared" si="40"/>
        <v>NKS1999</v>
      </c>
      <c r="S141" s="82" t="s">
        <v>109</v>
      </c>
      <c r="T141" s="81">
        <v>1999</v>
      </c>
      <c r="U141" s="90">
        <v>1068</v>
      </c>
      <c r="V141" s="61" t="s">
        <v>120</v>
      </c>
      <c r="W141" s="61" t="s">
        <v>120</v>
      </c>
      <c r="X141" s="62" t="s">
        <v>120</v>
      </c>
      <c r="Y141" s="63" t="s">
        <v>120</v>
      </c>
      <c r="Z141" s="64" t="s">
        <v>120</v>
      </c>
      <c r="AI141" s="65"/>
    </row>
    <row r="142" spans="2:35" x14ac:dyDescent="0.25">
      <c r="B142" s="108" t="s">
        <v>149</v>
      </c>
      <c r="C142" s="108" t="s">
        <v>148</v>
      </c>
      <c r="D142" s="108">
        <v>2012</v>
      </c>
      <c r="E142" s="109">
        <f t="shared" si="31"/>
        <v>45719</v>
      </c>
      <c r="F142" s="109">
        <f t="shared" si="32"/>
        <v>43973</v>
      </c>
      <c r="G142" s="109">
        <f t="shared" si="33"/>
        <v>43973</v>
      </c>
      <c r="H142" s="109">
        <f t="shared" si="34"/>
        <v>41832</v>
      </c>
      <c r="I142" s="110">
        <f t="shared" si="35"/>
        <v>1.0397061833397767</v>
      </c>
      <c r="J142" s="110">
        <f t="shared" si="36"/>
        <v>1.0511809141327213</v>
      </c>
      <c r="K142" s="110">
        <f t="shared" si="37"/>
        <v>1.0929192962325494</v>
      </c>
      <c r="L142" s="109">
        <f t="shared" si="38"/>
        <v>2</v>
      </c>
      <c r="M142" s="109">
        <v>21</v>
      </c>
      <c r="N142" s="109" t="str">
        <f t="shared" si="39"/>
        <v>black</v>
      </c>
      <c r="Q142" s="47" t="s">
        <v>147</v>
      </c>
      <c r="R142" s="47" t="str">
        <f t="shared" si="40"/>
        <v>NKS2000</v>
      </c>
      <c r="S142" s="83" t="s">
        <v>33</v>
      </c>
      <c r="T142" s="60">
        <v>2000</v>
      </c>
      <c r="U142" s="91">
        <v>834</v>
      </c>
      <c r="V142" s="67" t="s">
        <v>120</v>
      </c>
      <c r="W142" s="67" t="s">
        <v>120</v>
      </c>
      <c r="X142" s="68" t="s">
        <v>120</v>
      </c>
      <c r="Y142" s="69" t="s">
        <v>120</v>
      </c>
      <c r="Z142" s="66" t="s">
        <v>120</v>
      </c>
      <c r="AI142" s="65"/>
    </row>
    <row r="143" spans="2:35" x14ac:dyDescent="0.25">
      <c r="B143" s="108" t="s">
        <v>150</v>
      </c>
      <c r="C143" s="108" t="s">
        <v>148</v>
      </c>
      <c r="D143" s="108">
        <v>1999</v>
      </c>
      <c r="E143" s="109">
        <f t="shared" si="31"/>
        <v>5823</v>
      </c>
      <c r="F143" s="109">
        <f t="shared" si="32"/>
        <v>5600</v>
      </c>
      <c r="G143" s="109">
        <f t="shared" si="33"/>
        <v>5600</v>
      </c>
      <c r="H143" s="109">
        <f t="shared" si="34"/>
        <v>5600</v>
      </c>
      <c r="I143" s="110">
        <f t="shared" si="35"/>
        <v>1.0398214285714287</v>
      </c>
      <c r="J143" s="110">
        <f t="shared" si="36"/>
        <v>1</v>
      </c>
      <c r="K143" s="110">
        <f t="shared" si="37"/>
        <v>1.0398214285714287</v>
      </c>
      <c r="L143" s="109">
        <f t="shared" si="38"/>
        <v>1</v>
      </c>
      <c r="M143" s="109">
        <v>21</v>
      </c>
      <c r="N143" s="109" t="str">
        <f t="shared" si="39"/>
        <v>black</v>
      </c>
      <c r="Q143" s="47" t="s">
        <v>147</v>
      </c>
      <c r="R143" s="47" t="str">
        <f t="shared" si="40"/>
        <v>NKS2001</v>
      </c>
      <c r="S143" s="83" t="s">
        <v>34</v>
      </c>
      <c r="T143" s="60">
        <v>2001</v>
      </c>
      <c r="U143" s="91">
        <v>982</v>
      </c>
      <c r="V143" s="67" t="s">
        <v>120</v>
      </c>
      <c r="W143" s="67" t="s">
        <v>120</v>
      </c>
      <c r="X143" s="68" t="s">
        <v>120</v>
      </c>
      <c r="Y143" s="69" t="s">
        <v>120</v>
      </c>
      <c r="Z143" s="66" t="s">
        <v>120</v>
      </c>
      <c r="AI143" s="65"/>
    </row>
    <row r="144" spans="2:35" x14ac:dyDescent="0.25">
      <c r="B144" s="108" t="s">
        <v>150</v>
      </c>
      <c r="C144" s="108" t="s">
        <v>148</v>
      </c>
      <c r="D144" s="108">
        <v>2000</v>
      </c>
      <c r="E144" s="109">
        <f t="shared" si="31"/>
        <v>5997</v>
      </c>
      <c r="F144" s="109">
        <f t="shared" si="32"/>
        <v>6000</v>
      </c>
      <c r="G144" s="109">
        <f t="shared" si="33"/>
        <v>6000</v>
      </c>
      <c r="H144" s="109">
        <f t="shared" si="34"/>
        <v>6000</v>
      </c>
      <c r="I144" s="110">
        <f t="shared" si="35"/>
        <v>0.99950000000000006</v>
      </c>
      <c r="J144" s="110">
        <f t="shared" si="36"/>
        <v>1</v>
      </c>
      <c r="K144" s="110">
        <f t="shared" si="37"/>
        <v>0.99950000000000006</v>
      </c>
      <c r="L144" s="109">
        <f t="shared" si="38"/>
        <v>1</v>
      </c>
      <c r="M144" s="109">
        <v>21</v>
      </c>
      <c r="N144" s="109" t="str">
        <f t="shared" si="39"/>
        <v>black</v>
      </c>
      <c r="Q144" s="47" t="s">
        <v>147</v>
      </c>
      <c r="R144" s="47" t="str">
        <f t="shared" si="40"/>
        <v>NKS2002</v>
      </c>
      <c r="S144" s="83"/>
      <c r="T144" s="60">
        <v>2002</v>
      </c>
      <c r="U144" s="91">
        <v>1216</v>
      </c>
      <c r="V144" s="67" t="s">
        <v>120</v>
      </c>
      <c r="W144" s="67" t="s">
        <v>120</v>
      </c>
      <c r="X144" s="68" t="s">
        <v>120</v>
      </c>
      <c r="Y144" s="69" t="s">
        <v>120</v>
      </c>
      <c r="Z144" s="66" t="s">
        <v>120</v>
      </c>
      <c r="AI144" s="65"/>
    </row>
    <row r="145" spans="2:35" x14ac:dyDescent="0.25">
      <c r="B145" s="108" t="s">
        <v>150</v>
      </c>
      <c r="C145" s="108" t="s">
        <v>148</v>
      </c>
      <c r="D145" s="108">
        <v>2001</v>
      </c>
      <c r="E145" s="109">
        <f t="shared" si="31"/>
        <v>5876</v>
      </c>
      <c r="F145" s="109">
        <f t="shared" si="32"/>
        <v>5760</v>
      </c>
      <c r="G145" s="109">
        <f t="shared" si="33"/>
        <v>5760</v>
      </c>
      <c r="H145" s="109">
        <f t="shared" si="34"/>
        <v>5760</v>
      </c>
      <c r="I145" s="110">
        <f t="shared" si="35"/>
        <v>1.0201388888888889</v>
      </c>
      <c r="J145" s="110">
        <f t="shared" si="36"/>
        <v>1</v>
      </c>
      <c r="K145" s="110">
        <f t="shared" si="37"/>
        <v>1.0201388888888889</v>
      </c>
      <c r="L145" s="109">
        <f t="shared" si="38"/>
        <v>1</v>
      </c>
      <c r="M145" s="109">
        <v>21</v>
      </c>
      <c r="N145" s="109" t="str">
        <f t="shared" si="39"/>
        <v>black</v>
      </c>
      <c r="Q145" s="47" t="s">
        <v>147</v>
      </c>
      <c r="R145" s="47" t="str">
        <f t="shared" si="40"/>
        <v>NKS2003</v>
      </c>
      <c r="S145" s="83"/>
      <c r="T145" s="60">
        <v>2003</v>
      </c>
      <c r="U145" s="91">
        <v>1301</v>
      </c>
      <c r="V145" s="67" t="s">
        <v>120</v>
      </c>
      <c r="W145" s="67" t="s">
        <v>120</v>
      </c>
      <c r="X145" s="68" t="s">
        <v>120</v>
      </c>
      <c r="Y145" s="69" t="s">
        <v>120</v>
      </c>
      <c r="Z145" s="66" t="s">
        <v>120</v>
      </c>
      <c r="AI145" s="65"/>
    </row>
    <row r="146" spans="2:35" x14ac:dyDescent="0.25">
      <c r="B146" s="108" t="s">
        <v>150</v>
      </c>
      <c r="C146" s="108" t="s">
        <v>148</v>
      </c>
      <c r="D146" s="108">
        <v>2002</v>
      </c>
      <c r="E146" s="109">
        <f t="shared" si="31"/>
        <v>6524</v>
      </c>
      <c r="F146" s="109">
        <f t="shared" si="32"/>
        <v>6700</v>
      </c>
      <c r="G146" s="109">
        <f t="shared" si="33"/>
        <v>6700</v>
      </c>
      <c r="H146" s="109">
        <f t="shared" si="34"/>
        <v>7245</v>
      </c>
      <c r="I146" s="110">
        <f t="shared" si="35"/>
        <v>0.97373134328358213</v>
      </c>
      <c r="J146" s="110">
        <f t="shared" si="36"/>
        <v>0.92477570738440307</v>
      </c>
      <c r="K146" s="110">
        <f t="shared" si="37"/>
        <v>0.90048309178743957</v>
      </c>
      <c r="L146" s="109">
        <f t="shared" si="38"/>
        <v>1</v>
      </c>
      <c r="M146" s="109">
        <v>21</v>
      </c>
      <c r="N146" s="109" t="str">
        <f t="shared" si="39"/>
        <v>black</v>
      </c>
      <c r="Q146" s="47" t="s">
        <v>147</v>
      </c>
      <c r="R146" s="47" t="str">
        <f t="shared" si="40"/>
        <v>NKS2004</v>
      </c>
      <c r="S146" s="83"/>
      <c r="T146" s="60">
        <v>2004</v>
      </c>
      <c r="U146" s="91">
        <v>1708</v>
      </c>
      <c r="V146" s="67" t="s">
        <v>120</v>
      </c>
      <c r="W146" s="67" t="s">
        <v>120</v>
      </c>
      <c r="X146" s="68" t="s">
        <v>120</v>
      </c>
      <c r="Y146" s="69" t="s">
        <v>120</v>
      </c>
      <c r="Z146" s="66" t="s">
        <v>120</v>
      </c>
      <c r="AI146" s="65"/>
    </row>
    <row r="147" spans="2:35" x14ac:dyDescent="0.25">
      <c r="B147" s="108" t="s">
        <v>150</v>
      </c>
      <c r="C147" s="108" t="s">
        <v>148</v>
      </c>
      <c r="D147" s="108">
        <v>2003</v>
      </c>
      <c r="E147" s="109">
        <f t="shared" si="31"/>
        <v>6033</v>
      </c>
      <c r="F147" s="109">
        <f t="shared" si="32"/>
        <v>5450</v>
      </c>
      <c r="G147" s="109">
        <f t="shared" si="33"/>
        <v>5450</v>
      </c>
      <c r="H147" s="109">
        <f t="shared" si="34"/>
        <v>5450</v>
      </c>
      <c r="I147" s="110">
        <f t="shared" si="35"/>
        <v>1.1069724770642202</v>
      </c>
      <c r="J147" s="110">
        <f t="shared" si="36"/>
        <v>1</v>
      </c>
      <c r="K147" s="110">
        <f t="shared" si="37"/>
        <v>1.1069724770642202</v>
      </c>
      <c r="L147" s="109">
        <f t="shared" si="38"/>
        <v>1</v>
      </c>
      <c r="M147" s="109">
        <v>21</v>
      </c>
      <c r="N147" s="109" t="str">
        <f t="shared" si="39"/>
        <v>black</v>
      </c>
      <c r="Q147" s="47" t="s">
        <v>147</v>
      </c>
      <c r="R147" s="47" t="str">
        <f t="shared" si="40"/>
        <v>NKS2005</v>
      </c>
      <c r="S147" s="83"/>
      <c r="T147" s="60">
        <v>2005</v>
      </c>
      <c r="U147" s="91">
        <v>1549</v>
      </c>
      <c r="V147" s="67" t="s">
        <v>120</v>
      </c>
      <c r="W147" s="67">
        <v>330</v>
      </c>
      <c r="X147" s="68" t="s">
        <v>120</v>
      </c>
      <c r="Y147" s="69" t="s">
        <v>120</v>
      </c>
      <c r="Z147" s="66">
        <f t="shared" ref="Z147:Z154" si="41">U147/W147</f>
        <v>4.6939393939393943</v>
      </c>
      <c r="AI147" s="65"/>
    </row>
    <row r="148" spans="2:35" x14ac:dyDescent="0.25">
      <c r="B148" s="108" t="s">
        <v>150</v>
      </c>
      <c r="C148" s="108" t="s">
        <v>148</v>
      </c>
      <c r="D148" s="108">
        <v>2004</v>
      </c>
      <c r="E148" s="109">
        <f t="shared" si="31"/>
        <v>12845</v>
      </c>
      <c r="F148" s="109">
        <f t="shared" si="32"/>
        <v>15700</v>
      </c>
      <c r="G148" s="109">
        <f t="shared" si="33"/>
        <v>15700</v>
      </c>
      <c r="H148" s="109">
        <f t="shared" si="34"/>
        <v>10830</v>
      </c>
      <c r="I148" s="110">
        <f t="shared" si="35"/>
        <v>0.8181528662420382</v>
      </c>
      <c r="J148" s="110">
        <f t="shared" si="36"/>
        <v>1.4496768236380424</v>
      </c>
      <c r="K148" s="110">
        <f t="shared" si="37"/>
        <v>1.1860572483841183</v>
      </c>
      <c r="L148" s="109">
        <f t="shared" si="38"/>
        <v>1</v>
      </c>
      <c r="M148" s="109">
        <v>21</v>
      </c>
      <c r="N148" s="109" t="str">
        <f t="shared" si="39"/>
        <v>black</v>
      </c>
      <c r="Q148" s="47" t="s">
        <v>147</v>
      </c>
      <c r="R148" s="47" t="str">
        <f t="shared" si="40"/>
        <v>NKS2006</v>
      </c>
      <c r="S148" s="83"/>
      <c r="T148" s="60">
        <v>2006</v>
      </c>
      <c r="U148" s="91">
        <v>583</v>
      </c>
      <c r="V148" s="67">
        <v>677</v>
      </c>
      <c r="W148" s="67">
        <v>630</v>
      </c>
      <c r="X148" s="68">
        <f t="shared" ref="X148:Y156" si="42">U148/V148</f>
        <v>0.86115214180206789</v>
      </c>
      <c r="Y148" s="69">
        <f t="shared" si="42"/>
        <v>1.0746031746031746</v>
      </c>
      <c r="Z148" s="66">
        <f t="shared" si="41"/>
        <v>0.92539682539682544</v>
      </c>
      <c r="AI148" s="65"/>
    </row>
    <row r="149" spans="2:35" x14ac:dyDescent="0.25">
      <c r="B149" s="108" t="s">
        <v>150</v>
      </c>
      <c r="C149" s="108" t="s">
        <v>148</v>
      </c>
      <c r="D149" s="108">
        <v>2005</v>
      </c>
      <c r="E149" s="109">
        <f t="shared" si="31"/>
        <v>10161</v>
      </c>
      <c r="F149" s="109" t="str">
        <f t="shared" si="32"/>
        <v>NA</v>
      </c>
      <c r="G149" s="109">
        <f t="shared" si="33"/>
        <v>10161</v>
      </c>
      <c r="H149" s="109">
        <f t="shared" si="34"/>
        <v>4612</v>
      </c>
      <c r="I149" s="110" t="str">
        <f t="shared" si="35"/>
        <v>NA</v>
      </c>
      <c r="J149" s="110" t="str">
        <f t="shared" si="36"/>
        <v>NA</v>
      </c>
      <c r="K149" s="110">
        <f t="shared" si="37"/>
        <v>2.2031656548135299</v>
      </c>
      <c r="L149" s="109">
        <f t="shared" si="38"/>
        <v>1</v>
      </c>
      <c r="M149" s="109">
        <v>21</v>
      </c>
      <c r="N149" s="109" t="str">
        <f t="shared" si="39"/>
        <v>white</v>
      </c>
      <c r="Q149" s="47" t="s">
        <v>147</v>
      </c>
      <c r="R149" s="47" t="str">
        <f t="shared" si="40"/>
        <v>NKS2007</v>
      </c>
      <c r="S149" s="83"/>
      <c r="T149" s="60">
        <v>2007</v>
      </c>
      <c r="U149" s="91">
        <v>582</v>
      </c>
      <c r="V149" s="67">
        <v>575</v>
      </c>
      <c r="W149" s="67">
        <v>334</v>
      </c>
      <c r="X149" s="68">
        <f t="shared" si="42"/>
        <v>1.0121739130434784</v>
      </c>
      <c r="Y149" s="69">
        <f t="shared" si="42"/>
        <v>1.721556886227545</v>
      </c>
      <c r="Z149" s="66">
        <f t="shared" si="41"/>
        <v>1.7425149700598803</v>
      </c>
      <c r="AI149" s="70"/>
    </row>
    <row r="150" spans="2:35" x14ac:dyDescent="0.25">
      <c r="B150" s="108" t="s">
        <v>150</v>
      </c>
      <c r="C150" s="108" t="s">
        <v>148</v>
      </c>
      <c r="D150" s="108">
        <v>2006</v>
      </c>
      <c r="E150" s="109">
        <f t="shared" si="31"/>
        <v>7824</v>
      </c>
      <c r="F150" s="109">
        <f t="shared" si="32"/>
        <v>8729</v>
      </c>
      <c r="G150" s="109">
        <f t="shared" si="33"/>
        <v>8729</v>
      </c>
      <c r="H150" s="109">
        <f t="shared" si="34"/>
        <v>8438</v>
      </c>
      <c r="I150" s="110">
        <f t="shared" si="35"/>
        <v>0.8963226028181922</v>
      </c>
      <c r="J150" s="110">
        <f t="shared" si="36"/>
        <v>1.0344868452239868</v>
      </c>
      <c r="K150" s="110">
        <f t="shared" si="37"/>
        <v>0.92723394169234419</v>
      </c>
      <c r="L150" s="109">
        <f t="shared" si="38"/>
        <v>1</v>
      </c>
      <c r="M150" s="109">
        <v>21</v>
      </c>
      <c r="N150" s="109" t="str">
        <f t="shared" si="39"/>
        <v>black</v>
      </c>
      <c r="Q150" s="47" t="s">
        <v>147</v>
      </c>
      <c r="R150" s="47" t="str">
        <f t="shared" si="40"/>
        <v>NKS2008</v>
      </c>
      <c r="S150" s="83"/>
      <c r="T150" s="60">
        <v>2008</v>
      </c>
      <c r="U150" s="91">
        <v>371</v>
      </c>
      <c r="V150" s="67">
        <v>378</v>
      </c>
      <c r="W150" s="67">
        <v>351</v>
      </c>
      <c r="X150" s="68">
        <f t="shared" si="42"/>
        <v>0.98148148148148151</v>
      </c>
      <c r="Y150" s="69">
        <f t="shared" si="42"/>
        <v>1.0769230769230769</v>
      </c>
      <c r="Z150" s="66">
        <f t="shared" si="41"/>
        <v>1.0569800569800569</v>
      </c>
      <c r="AI150" s="65"/>
    </row>
    <row r="151" spans="2:35" x14ac:dyDescent="0.25">
      <c r="B151" s="108" t="s">
        <v>150</v>
      </c>
      <c r="C151" s="108" t="s">
        <v>148</v>
      </c>
      <c r="D151" s="108">
        <v>2007</v>
      </c>
      <c r="E151" s="109">
        <f t="shared" si="31"/>
        <v>11153</v>
      </c>
      <c r="F151" s="109">
        <f t="shared" si="32"/>
        <v>12289</v>
      </c>
      <c r="G151" s="109">
        <f t="shared" si="33"/>
        <v>12289</v>
      </c>
      <c r="H151" s="109">
        <f t="shared" si="34"/>
        <v>4005</v>
      </c>
      <c r="I151" s="110">
        <f t="shared" si="35"/>
        <v>0.90755960615184306</v>
      </c>
      <c r="J151" s="110">
        <f t="shared" si="36"/>
        <v>3.0684144818976278</v>
      </c>
      <c r="K151" s="110">
        <f t="shared" si="37"/>
        <v>2.7847690387016231</v>
      </c>
      <c r="L151" s="109">
        <f t="shared" si="38"/>
        <v>1</v>
      </c>
      <c r="M151" s="109">
        <v>21</v>
      </c>
      <c r="N151" s="109" t="str">
        <f t="shared" si="39"/>
        <v>black</v>
      </c>
      <c r="Q151" s="47" t="s">
        <v>147</v>
      </c>
      <c r="R151" s="47" t="str">
        <f t="shared" si="40"/>
        <v>NKS2009</v>
      </c>
      <c r="S151" s="83"/>
      <c r="T151" s="60">
        <v>2009</v>
      </c>
      <c r="U151" s="91">
        <v>336</v>
      </c>
      <c r="V151" s="67">
        <v>315</v>
      </c>
      <c r="W151" s="67">
        <v>291</v>
      </c>
      <c r="X151" s="68">
        <f t="shared" si="42"/>
        <v>1.0666666666666667</v>
      </c>
      <c r="Y151" s="69">
        <f t="shared" si="42"/>
        <v>1.0824742268041236</v>
      </c>
      <c r="Z151" s="66">
        <f t="shared" si="41"/>
        <v>1.1546391752577319</v>
      </c>
      <c r="AI151" s="65"/>
    </row>
    <row r="152" spans="2:35" x14ac:dyDescent="0.25">
      <c r="B152" s="108" t="s">
        <v>150</v>
      </c>
      <c r="C152" s="108" t="s">
        <v>148</v>
      </c>
      <c r="D152" s="108">
        <v>2008</v>
      </c>
      <c r="E152" s="109">
        <f t="shared" si="31"/>
        <v>6103</v>
      </c>
      <c r="F152" s="109">
        <f t="shared" si="32"/>
        <v>6541</v>
      </c>
      <c r="G152" s="109">
        <f t="shared" si="33"/>
        <v>6541</v>
      </c>
      <c r="H152" s="109">
        <f t="shared" si="34"/>
        <v>8490</v>
      </c>
      <c r="I152" s="110">
        <f t="shared" si="35"/>
        <v>0.93303776181012077</v>
      </c>
      <c r="J152" s="110">
        <f t="shared" si="36"/>
        <v>0.77043580683156654</v>
      </c>
      <c r="K152" s="110">
        <f t="shared" si="37"/>
        <v>0.71884570082449939</v>
      </c>
      <c r="L152" s="109">
        <f t="shared" si="38"/>
        <v>1</v>
      </c>
      <c r="M152" s="109">
        <v>21</v>
      </c>
      <c r="N152" s="109" t="str">
        <f t="shared" si="39"/>
        <v>black</v>
      </c>
      <c r="Q152" s="47" t="s">
        <v>147</v>
      </c>
      <c r="R152" s="47" t="str">
        <f t="shared" si="40"/>
        <v>NKS2010</v>
      </c>
      <c r="S152" s="83"/>
      <c r="T152" s="60">
        <v>2010</v>
      </c>
      <c r="U152" s="91">
        <v>374</v>
      </c>
      <c r="V152" s="67">
        <v>390</v>
      </c>
      <c r="W152" s="67">
        <v>390</v>
      </c>
      <c r="X152" s="68">
        <f t="shared" si="42"/>
        <v>0.95897435897435901</v>
      </c>
      <c r="Y152" s="69">
        <f t="shared" si="42"/>
        <v>1</v>
      </c>
      <c r="Z152" s="71">
        <f t="shared" si="41"/>
        <v>0.95897435897435901</v>
      </c>
      <c r="AI152" s="65"/>
    </row>
    <row r="153" spans="2:35" x14ac:dyDescent="0.25">
      <c r="B153" s="108" t="s">
        <v>150</v>
      </c>
      <c r="C153" s="108" t="s">
        <v>148</v>
      </c>
      <c r="D153" s="108">
        <v>2009</v>
      </c>
      <c r="E153" s="109">
        <f t="shared" si="31"/>
        <v>8503</v>
      </c>
      <c r="F153" s="109">
        <f t="shared" si="32"/>
        <v>8410</v>
      </c>
      <c r="G153" s="109">
        <f t="shared" si="33"/>
        <v>8410</v>
      </c>
      <c r="H153" s="109">
        <f t="shared" si="34"/>
        <v>2391</v>
      </c>
      <c r="I153" s="110">
        <f t="shared" si="35"/>
        <v>1.0110582639714625</v>
      </c>
      <c r="J153" s="110">
        <f t="shared" si="36"/>
        <v>3.5173567544960269</v>
      </c>
      <c r="K153" s="110">
        <f t="shared" si="37"/>
        <v>3.5562526139690505</v>
      </c>
      <c r="L153" s="109">
        <f t="shared" si="38"/>
        <v>1</v>
      </c>
      <c r="M153" s="109">
        <v>21</v>
      </c>
      <c r="N153" s="109" t="str">
        <f t="shared" si="39"/>
        <v>black</v>
      </c>
      <c r="Q153" s="47" t="s">
        <v>147</v>
      </c>
      <c r="R153" s="47" t="str">
        <f t="shared" si="40"/>
        <v>NKS2011</v>
      </c>
      <c r="S153" s="83"/>
      <c r="T153" s="60">
        <v>2011</v>
      </c>
      <c r="U153" s="91">
        <v>340</v>
      </c>
      <c r="V153" s="67">
        <v>309</v>
      </c>
      <c r="W153" s="67">
        <v>309</v>
      </c>
      <c r="X153" s="68">
        <f t="shared" si="42"/>
        <v>1.1003236245954693</v>
      </c>
      <c r="Y153" s="69">
        <f t="shared" si="42"/>
        <v>1</v>
      </c>
      <c r="Z153" s="66">
        <f t="shared" si="41"/>
        <v>1.1003236245954693</v>
      </c>
      <c r="AI153" s="65"/>
    </row>
    <row r="154" spans="2:35" x14ac:dyDescent="0.25">
      <c r="B154" s="108" t="s">
        <v>150</v>
      </c>
      <c r="C154" s="108" t="s">
        <v>148</v>
      </c>
      <c r="D154" s="108">
        <v>2010</v>
      </c>
      <c r="E154" s="109">
        <f t="shared" si="31"/>
        <v>8050</v>
      </c>
      <c r="F154" s="109">
        <f t="shared" si="32"/>
        <v>9858</v>
      </c>
      <c r="G154" s="109">
        <f t="shared" si="33"/>
        <v>9858</v>
      </c>
      <c r="H154" s="109">
        <f t="shared" si="34"/>
        <v>9858</v>
      </c>
      <c r="I154" s="110">
        <f t="shared" si="35"/>
        <v>0.81659565834854941</v>
      </c>
      <c r="J154" s="110">
        <f t="shared" si="36"/>
        <v>1</v>
      </c>
      <c r="K154" s="110">
        <f t="shared" si="37"/>
        <v>0.81659565834854941</v>
      </c>
      <c r="L154" s="109">
        <f t="shared" si="38"/>
        <v>1</v>
      </c>
      <c r="M154" s="109">
        <v>21</v>
      </c>
      <c r="N154" s="109" t="str">
        <f t="shared" si="39"/>
        <v>black</v>
      </c>
      <c r="Q154" s="47" t="s">
        <v>147</v>
      </c>
      <c r="R154" s="47" t="str">
        <f t="shared" si="40"/>
        <v>NKS2012</v>
      </c>
      <c r="S154" s="83"/>
      <c r="T154" s="60">
        <v>2012</v>
      </c>
      <c r="U154" s="91">
        <v>271</v>
      </c>
      <c r="V154" s="67">
        <v>243</v>
      </c>
      <c r="W154" s="67">
        <v>1236</v>
      </c>
      <c r="X154" s="68">
        <f t="shared" si="42"/>
        <v>1.1152263374485596</v>
      </c>
      <c r="Y154" s="69">
        <f t="shared" si="42"/>
        <v>0.19660194174757281</v>
      </c>
      <c r="Z154" s="66">
        <f t="shared" si="41"/>
        <v>0.21925566343042072</v>
      </c>
      <c r="AI154" s="65"/>
    </row>
    <row r="155" spans="2:35" x14ac:dyDescent="0.25">
      <c r="B155" s="108" t="s">
        <v>150</v>
      </c>
      <c r="C155" s="108" t="s">
        <v>148</v>
      </c>
      <c r="D155" s="108">
        <v>2011</v>
      </c>
      <c r="E155" s="109">
        <f t="shared" si="31"/>
        <v>8281</v>
      </c>
      <c r="F155" s="109">
        <f t="shared" si="32"/>
        <v>7600</v>
      </c>
      <c r="G155" s="109">
        <f t="shared" si="33"/>
        <v>7600</v>
      </c>
      <c r="H155" s="109">
        <f t="shared" si="34"/>
        <v>1192</v>
      </c>
      <c r="I155" s="110">
        <f t="shared" si="35"/>
        <v>1.0896052631578947</v>
      </c>
      <c r="J155" s="110">
        <f t="shared" si="36"/>
        <v>6.375838926174497</v>
      </c>
      <c r="K155" s="110">
        <f t="shared" si="37"/>
        <v>6.9471476510067118</v>
      </c>
      <c r="L155" s="109">
        <f t="shared" si="38"/>
        <v>1</v>
      </c>
      <c r="M155" s="109">
        <v>21</v>
      </c>
      <c r="N155" s="109" t="str">
        <f t="shared" si="39"/>
        <v>black</v>
      </c>
      <c r="Q155" s="47" t="s">
        <v>147</v>
      </c>
      <c r="R155" s="47" t="str">
        <f t="shared" si="40"/>
        <v>NKS2013</v>
      </c>
      <c r="S155" s="83"/>
      <c r="T155" s="60">
        <v>2013</v>
      </c>
      <c r="U155" s="91">
        <v>1331</v>
      </c>
      <c r="V155" s="67" t="s">
        <v>120</v>
      </c>
      <c r="W155" s="67" t="s">
        <v>120</v>
      </c>
      <c r="X155" s="68" t="s">
        <v>120</v>
      </c>
      <c r="Y155" s="69" t="s">
        <v>120</v>
      </c>
      <c r="Z155" s="66" t="s">
        <v>120</v>
      </c>
      <c r="AI155" s="65"/>
    </row>
    <row r="156" spans="2:35" ht="15.75" thickBot="1" x14ac:dyDescent="0.3">
      <c r="B156" s="108" t="s">
        <v>150</v>
      </c>
      <c r="C156" s="108" t="s">
        <v>148</v>
      </c>
      <c r="D156" s="108">
        <v>2012</v>
      </c>
      <c r="E156" s="109">
        <f t="shared" si="31"/>
        <v>2506</v>
      </c>
      <c r="F156" s="109">
        <f t="shared" si="32"/>
        <v>2775</v>
      </c>
      <c r="G156" s="109">
        <f t="shared" si="33"/>
        <v>2775</v>
      </c>
      <c r="H156" s="109">
        <f t="shared" si="34"/>
        <v>5355</v>
      </c>
      <c r="I156" s="110">
        <f t="shared" si="35"/>
        <v>0.90306306306306305</v>
      </c>
      <c r="J156" s="110">
        <f t="shared" si="36"/>
        <v>0.51820728291316531</v>
      </c>
      <c r="K156" s="110">
        <f t="shared" si="37"/>
        <v>0.46797385620915033</v>
      </c>
      <c r="L156" s="109">
        <f t="shared" si="38"/>
        <v>1</v>
      </c>
      <c r="M156" s="109">
        <v>21</v>
      </c>
      <c r="N156" s="109" t="str">
        <f t="shared" si="39"/>
        <v>black</v>
      </c>
      <c r="Q156" s="47" t="s">
        <v>147</v>
      </c>
      <c r="R156" s="47" t="str">
        <f t="shared" si="40"/>
        <v>NKS2014</v>
      </c>
      <c r="S156" s="84"/>
      <c r="T156" s="72">
        <v>2014</v>
      </c>
      <c r="U156" s="92">
        <v>1361</v>
      </c>
      <c r="V156" s="74">
        <v>1273</v>
      </c>
      <c r="W156" s="74"/>
      <c r="X156" s="99">
        <f t="shared" si="42"/>
        <v>1.0691280439905735</v>
      </c>
      <c r="Y156" s="74"/>
      <c r="Z156" s="75"/>
    </row>
    <row r="157" spans="2:35" ht="15.75" thickBot="1" x14ac:dyDescent="0.3">
      <c r="B157" s="108" t="s">
        <v>151</v>
      </c>
      <c r="C157" s="108" t="s">
        <v>148</v>
      </c>
      <c r="D157" s="108">
        <v>1999</v>
      </c>
      <c r="E157" s="109">
        <f t="shared" si="31"/>
        <v>9107</v>
      </c>
      <c r="F157" s="109">
        <f t="shared" si="32"/>
        <v>7600</v>
      </c>
      <c r="G157" s="109">
        <f t="shared" si="33"/>
        <v>7600</v>
      </c>
      <c r="H157" s="109">
        <f t="shared" si="34"/>
        <v>7600</v>
      </c>
      <c r="I157" s="110">
        <f t="shared" si="35"/>
        <v>1.1982894736842105</v>
      </c>
      <c r="J157" s="110">
        <f t="shared" si="36"/>
        <v>1</v>
      </c>
      <c r="K157" s="110">
        <f t="shared" si="37"/>
        <v>1.1982894736842105</v>
      </c>
      <c r="L157" s="109">
        <f t="shared" si="38"/>
        <v>2</v>
      </c>
      <c r="M157" s="109">
        <v>21</v>
      </c>
      <c r="N157" s="109" t="str">
        <f t="shared" si="39"/>
        <v>black</v>
      </c>
      <c r="Q157" s="47" t="s">
        <v>147</v>
      </c>
      <c r="R157" s="47" t="str">
        <f t="shared" si="40"/>
        <v>NKSAVG.</v>
      </c>
      <c r="S157" s="72"/>
      <c r="T157" s="73" t="s">
        <v>10</v>
      </c>
      <c r="U157" s="88"/>
      <c r="V157" s="88"/>
      <c r="W157" s="89"/>
      <c r="X157" s="96">
        <f>AVERAGE(X141:X156)</f>
        <v>1.0206408210003319</v>
      </c>
      <c r="Y157" s="97">
        <f>AVERAGE(Y141:Y154)</f>
        <v>1.0217370437579274</v>
      </c>
      <c r="Z157" s="98">
        <f>AVERAGE(Z141:Z154)</f>
        <v>1.4815030085792673</v>
      </c>
    </row>
    <row r="158" spans="2:35" ht="25.5" thickBot="1" x14ac:dyDescent="0.3">
      <c r="B158" s="108" t="s">
        <v>151</v>
      </c>
      <c r="C158" s="108" t="s">
        <v>148</v>
      </c>
      <c r="D158" s="108">
        <v>2000</v>
      </c>
      <c r="E158" s="109">
        <f t="shared" si="31"/>
        <v>6988</v>
      </c>
      <c r="F158" s="109">
        <f t="shared" si="32"/>
        <v>7300</v>
      </c>
      <c r="G158" s="109">
        <f t="shared" si="33"/>
        <v>7300</v>
      </c>
      <c r="H158" s="109">
        <f t="shared" si="34"/>
        <v>16843</v>
      </c>
      <c r="I158" s="110">
        <f t="shared" si="35"/>
        <v>0.95726027397260272</v>
      </c>
      <c r="J158" s="110">
        <f t="shared" si="36"/>
        <v>0.43341447485602325</v>
      </c>
      <c r="K158" s="110">
        <f t="shared" si="37"/>
        <v>0.4148904589443686</v>
      </c>
      <c r="L158" s="109">
        <f t="shared" si="38"/>
        <v>2</v>
      </c>
      <c r="M158" s="109">
        <v>21</v>
      </c>
      <c r="N158" s="109" t="str">
        <f t="shared" si="39"/>
        <v>black</v>
      </c>
      <c r="Q158" s="47" t="s">
        <v>147</v>
      </c>
      <c r="R158" s="47" t="str">
        <f t="shared" si="40"/>
        <v>NKSYear</v>
      </c>
      <c r="S158" s="52" t="s">
        <v>0</v>
      </c>
      <c r="T158" s="53" t="s">
        <v>1</v>
      </c>
      <c r="U158" s="54" t="s">
        <v>2</v>
      </c>
      <c r="V158" s="54" t="s">
        <v>3</v>
      </c>
      <c r="W158" s="55" t="s">
        <v>4</v>
      </c>
      <c r="X158" s="56" t="s">
        <v>5</v>
      </c>
      <c r="Y158" s="57" t="s">
        <v>6</v>
      </c>
      <c r="Z158" s="58" t="s">
        <v>7</v>
      </c>
    </row>
    <row r="159" spans="2:35" x14ac:dyDescent="0.25">
      <c r="B159" s="108" t="s">
        <v>151</v>
      </c>
      <c r="C159" s="108" t="s">
        <v>148</v>
      </c>
      <c r="D159" s="108">
        <v>2001</v>
      </c>
      <c r="E159" s="109">
        <f t="shared" si="31"/>
        <v>9064</v>
      </c>
      <c r="F159" s="109">
        <f t="shared" si="32"/>
        <v>9183</v>
      </c>
      <c r="G159" s="109">
        <f t="shared" si="33"/>
        <v>9183</v>
      </c>
      <c r="H159" s="109">
        <f t="shared" si="34"/>
        <v>14005</v>
      </c>
      <c r="I159" s="110">
        <f t="shared" si="35"/>
        <v>0.98704127191549607</v>
      </c>
      <c r="J159" s="110">
        <f t="shared" si="36"/>
        <v>0.65569439485897896</v>
      </c>
      <c r="K159" s="110">
        <f t="shared" si="37"/>
        <v>0.64719742948946801</v>
      </c>
      <c r="L159" s="109">
        <f t="shared" si="38"/>
        <v>2</v>
      </c>
      <c r="M159" s="109">
        <v>21</v>
      </c>
      <c r="N159" s="109" t="str">
        <f t="shared" si="39"/>
        <v>black</v>
      </c>
      <c r="Q159" s="47" t="s">
        <v>149</v>
      </c>
      <c r="R159" s="47" t="str">
        <f t="shared" si="40"/>
        <v>NKF1999</v>
      </c>
      <c r="S159" s="82" t="s">
        <v>92</v>
      </c>
      <c r="T159" s="81">
        <v>1999</v>
      </c>
      <c r="U159" s="90">
        <v>27472</v>
      </c>
      <c r="V159" s="61">
        <v>27000</v>
      </c>
      <c r="W159" s="61">
        <v>27000</v>
      </c>
      <c r="X159" s="62">
        <f t="shared" ref="X159:Y170" si="43">U159/V159</f>
        <v>1.0174814814814814</v>
      </c>
      <c r="Y159" s="63">
        <f t="shared" si="43"/>
        <v>1</v>
      </c>
      <c r="Z159" s="64">
        <f t="shared" ref="Z159:Z173" si="44">U159/W159</f>
        <v>1.0174814814814814</v>
      </c>
    </row>
    <row r="160" spans="2:35" x14ac:dyDescent="0.25">
      <c r="B160" s="108" t="s">
        <v>151</v>
      </c>
      <c r="C160" s="108" t="s">
        <v>148</v>
      </c>
      <c r="D160" s="108">
        <v>2002</v>
      </c>
      <c r="E160" s="109">
        <f t="shared" si="31"/>
        <v>12635</v>
      </c>
      <c r="F160" s="109">
        <f t="shared" si="32"/>
        <v>13455</v>
      </c>
      <c r="G160" s="109">
        <f t="shared" si="33"/>
        <v>13455</v>
      </c>
      <c r="H160" s="109">
        <f t="shared" si="34"/>
        <v>19807</v>
      </c>
      <c r="I160" s="110">
        <f t="shared" si="35"/>
        <v>0.93905611296915648</v>
      </c>
      <c r="J160" s="110">
        <f t="shared" si="36"/>
        <v>0.67930529610743673</v>
      </c>
      <c r="K160" s="110">
        <f t="shared" si="37"/>
        <v>0.63790579088201138</v>
      </c>
      <c r="L160" s="109">
        <f t="shared" si="38"/>
        <v>2</v>
      </c>
      <c r="M160" s="109">
        <v>21</v>
      </c>
      <c r="N160" s="109" t="str">
        <f t="shared" si="39"/>
        <v>black</v>
      </c>
      <c r="Q160" s="47" t="s">
        <v>149</v>
      </c>
      <c r="R160" s="47" t="str">
        <f t="shared" si="40"/>
        <v>NKF2000</v>
      </c>
      <c r="S160" s="83" t="s">
        <v>36</v>
      </c>
      <c r="T160" s="60">
        <v>2000</v>
      </c>
      <c r="U160" s="91">
        <v>21277</v>
      </c>
      <c r="V160" s="67">
        <v>19000</v>
      </c>
      <c r="W160" s="67">
        <v>24000</v>
      </c>
      <c r="X160" s="68">
        <f t="shared" si="43"/>
        <v>1.119842105263158</v>
      </c>
      <c r="Y160" s="69">
        <f t="shared" si="43"/>
        <v>0.79166666666666663</v>
      </c>
      <c r="Z160" s="66">
        <f t="shared" si="44"/>
        <v>0.88654166666666667</v>
      </c>
      <c r="AA160" s="65"/>
    </row>
    <row r="161" spans="2:27" x14ac:dyDescent="0.25">
      <c r="B161" s="108" t="s">
        <v>151</v>
      </c>
      <c r="C161" s="108" t="s">
        <v>148</v>
      </c>
      <c r="D161" s="108">
        <v>2003</v>
      </c>
      <c r="E161" s="109">
        <f t="shared" si="31"/>
        <v>11906</v>
      </c>
      <c r="F161" s="109">
        <f t="shared" si="32"/>
        <v>11348</v>
      </c>
      <c r="G161" s="109">
        <f t="shared" si="33"/>
        <v>11348</v>
      </c>
      <c r="H161" s="109">
        <f t="shared" si="34"/>
        <v>11348</v>
      </c>
      <c r="I161" s="110">
        <f t="shared" si="35"/>
        <v>1.0491716602044414</v>
      </c>
      <c r="J161" s="110">
        <f t="shared" si="36"/>
        <v>1</v>
      </c>
      <c r="K161" s="110">
        <f t="shared" si="37"/>
        <v>1.0491716602044414</v>
      </c>
      <c r="L161" s="109">
        <f t="shared" si="38"/>
        <v>2</v>
      </c>
      <c r="M161" s="109">
        <v>21</v>
      </c>
      <c r="N161" s="109" t="str">
        <f t="shared" si="39"/>
        <v>black</v>
      </c>
      <c r="Q161" s="47" t="s">
        <v>149</v>
      </c>
      <c r="R161" s="47" t="str">
        <f t="shared" si="40"/>
        <v>NKF2001</v>
      </c>
      <c r="S161" s="83" t="s">
        <v>37</v>
      </c>
      <c r="T161" s="60">
        <v>2001</v>
      </c>
      <c r="U161" s="91">
        <v>33974</v>
      </c>
      <c r="V161" s="67">
        <v>36450</v>
      </c>
      <c r="W161" s="67">
        <v>36450</v>
      </c>
      <c r="X161" s="68">
        <f t="shared" si="43"/>
        <v>0.93207133058984915</v>
      </c>
      <c r="Y161" s="69">
        <f t="shared" si="43"/>
        <v>1</v>
      </c>
      <c r="Z161" s="66">
        <f t="shared" si="44"/>
        <v>0.93207133058984915</v>
      </c>
      <c r="AA161" s="65"/>
    </row>
    <row r="162" spans="2:27" x14ac:dyDescent="0.25">
      <c r="B162" s="108" t="s">
        <v>151</v>
      </c>
      <c r="C162" s="108" t="s">
        <v>148</v>
      </c>
      <c r="D162" s="108">
        <v>2004</v>
      </c>
      <c r="E162" s="109">
        <f t="shared" si="31"/>
        <v>18761</v>
      </c>
      <c r="F162" s="109">
        <f t="shared" si="32"/>
        <v>20359</v>
      </c>
      <c r="G162" s="109">
        <f t="shared" si="33"/>
        <v>20359</v>
      </c>
      <c r="H162" s="109">
        <f t="shared" si="34"/>
        <v>21757</v>
      </c>
      <c r="I162" s="110">
        <f t="shared" si="35"/>
        <v>0.9215089149761776</v>
      </c>
      <c r="J162" s="110">
        <f t="shared" si="36"/>
        <v>0.93574481775980145</v>
      </c>
      <c r="K162" s="110">
        <f t="shared" si="37"/>
        <v>0.86229719170841568</v>
      </c>
      <c r="L162" s="109">
        <f t="shared" si="38"/>
        <v>2</v>
      </c>
      <c r="M162" s="109">
        <v>21</v>
      </c>
      <c r="N162" s="109" t="str">
        <f t="shared" si="39"/>
        <v>black</v>
      </c>
      <c r="Q162" s="47" t="s">
        <v>149</v>
      </c>
      <c r="R162" s="47" t="str">
        <f t="shared" si="40"/>
        <v>NKF2002</v>
      </c>
      <c r="S162" s="83" t="s">
        <v>38</v>
      </c>
      <c r="T162" s="60">
        <v>2002</v>
      </c>
      <c r="U162" s="91">
        <v>50361</v>
      </c>
      <c r="V162" s="67">
        <v>54420</v>
      </c>
      <c r="W162" s="67">
        <v>53310</v>
      </c>
      <c r="X162" s="68">
        <f t="shared" si="43"/>
        <v>0.92541345093715544</v>
      </c>
      <c r="Y162" s="69">
        <f t="shared" si="43"/>
        <v>1.0208216094541362</v>
      </c>
      <c r="Z162" s="66">
        <f t="shared" si="44"/>
        <v>0.94468204839617331</v>
      </c>
      <c r="AA162" s="65"/>
    </row>
    <row r="163" spans="2:27" x14ac:dyDescent="0.25">
      <c r="B163" s="108" t="s">
        <v>151</v>
      </c>
      <c r="C163" s="108" t="s">
        <v>148</v>
      </c>
      <c r="D163" s="108">
        <v>2005</v>
      </c>
      <c r="E163" s="109">
        <f t="shared" si="31"/>
        <v>16220</v>
      </c>
      <c r="F163" s="109">
        <f t="shared" si="32"/>
        <v>19493</v>
      </c>
      <c r="G163" s="109">
        <f t="shared" si="33"/>
        <v>19493</v>
      </c>
      <c r="H163" s="109">
        <f t="shared" si="34"/>
        <v>21555</v>
      </c>
      <c r="I163" s="110">
        <f t="shared" si="35"/>
        <v>0.83209357205150569</v>
      </c>
      <c r="J163" s="110">
        <f t="shared" si="36"/>
        <v>0.90433774066341921</v>
      </c>
      <c r="K163" s="110">
        <f t="shared" si="37"/>
        <v>0.75249362096961259</v>
      </c>
      <c r="L163" s="109">
        <f t="shared" si="38"/>
        <v>2</v>
      </c>
      <c r="M163" s="109">
        <v>21</v>
      </c>
      <c r="N163" s="109" t="str">
        <f t="shared" si="39"/>
        <v>black</v>
      </c>
      <c r="Q163" s="47" t="s">
        <v>149</v>
      </c>
      <c r="R163" s="47" t="str">
        <f t="shared" si="40"/>
        <v>NKF2003</v>
      </c>
      <c r="S163" s="83"/>
      <c r="T163" s="60">
        <v>2003</v>
      </c>
      <c r="U163" s="91">
        <v>48259</v>
      </c>
      <c r="V163" s="67">
        <v>45750</v>
      </c>
      <c r="W163" s="67">
        <v>45750</v>
      </c>
      <c r="X163" s="68">
        <f t="shared" si="43"/>
        <v>1.0548415300546448</v>
      </c>
      <c r="Y163" s="69">
        <f t="shared" si="43"/>
        <v>1</v>
      </c>
      <c r="Z163" s="66">
        <f t="shared" si="44"/>
        <v>1.0548415300546448</v>
      </c>
      <c r="AA163" s="65"/>
    </row>
    <row r="164" spans="2:27" x14ac:dyDescent="0.25">
      <c r="B164" s="108" t="s">
        <v>151</v>
      </c>
      <c r="C164" s="108" t="s">
        <v>148</v>
      </c>
      <c r="D164" s="108">
        <v>2006</v>
      </c>
      <c r="E164" s="109">
        <f t="shared" si="31"/>
        <v>22402</v>
      </c>
      <c r="F164" s="109">
        <f t="shared" si="32"/>
        <v>21811</v>
      </c>
      <c r="G164" s="109">
        <f t="shared" si="33"/>
        <v>21811</v>
      </c>
      <c r="H164" s="109">
        <f t="shared" si="34"/>
        <v>21246</v>
      </c>
      <c r="I164" s="110">
        <f t="shared" si="35"/>
        <v>1.0270964192379992</v>
      </c>
      <c r="J164" s="110">
        <f t="shared" si="36"/>
        <v>1.026593241080674</v>
      </c>
      <c r="K164" s="110">
        <f t="shared" si="37"/>
        <v>1.0544102419278922</v>
      </c>
      <c r="L164" s="109">
        <f t="shared" si="38"/>
        <v>2</v>
      </c>
      <c r="M164" s="109">
        <v>21</v>
      </c>
      <c r="N164" s="109" t="str">
        <f t="shared" si="39"/>
        <v>black</v>
      </c>
      <c r="Q164" s="47" t="s">
        <v>149</v>
      </c>
      <c r="R164" s="47" t="str">
        <f t="shared" si="40"/>
        <v>NKF2004</v>
      </c>
      <c r="S164" s="83"/>
      <c r="T164" s="60">
        <v>2004</v>
      </c>
      <c r="U164" s="91">
        <v>37980</v>
      </c>
      <c r="V164" s="67">
        <v>34200</v>
      </c>
      <c r="W164" s="67">
        <v>17803</v>
      </c>
      <c r="X164" s="68">
        <f t="shared" si="43"/>
        <v>1.1105263157894736</v>
      </c>
      <c r="Y164" s="69">
        <f t="shared" si="43"/>
        <v>1.9210245464247599</v>
      </c>
      <c r="Z164" s="66">
        <f t="shared" si="44"/>
        <v>2.1333483120822332</v>
      </c>
      <c r="AA164" s="65"/>
    </row>
    <row r="165" spans="2:27" x14ac:dyDescent="0.25">
      <c r="B165" s="108" t="s">
        <v>151</v>
      </c>
      <c r="C165" s="108" t="s">
        <v>148</v>
      </c>
      <c r="D165" s="108">
        <v>2007</v>
      </c>
      <c r="E165" s="109">
        <f t="shared" si="31"/>
        <v>12324</v>
      </c>
      <c r="F165" s="109">
        <f t="shared" si="32"/>
        <v>14252</v>
      </c>
      <c r="G165" s="109">
        <f t="shared" si="33"/>
        <v>14252</v>
      </c>
      <c r="H165" s="109">
        <f t="shared" si="34"/>
        <v>12868</v>
      </c>
      <c r="I165" s="110">
        <f t="shared" si="35"/>
        <v>0.86472074094863882</v>
      </c>
      <c r="J165" s="110">
        <f t="shared" si="36"/>
        <v>1.1075536213863848</v>
      </c>
      <c r="K165" s="110">
        <f t="shared" si="37"/>
        <v>0.95772458812558281</v>
      </c>
      <c r="L165" s="109">
        <f t="shared" si="38"/>
        <v>2</v>
      </c>
      <c r="M165" s="109">
        <v>21</v>
      </c>
      <c r="N165" s="109" t="str">
        <f t="shared" si="39"/>
        <v>black</v>
      </c>
      <c r="Q165" s="47" t="s">
        <v>149</v>
      </c>
      <c r="R165" s="47" t="str">
        <f t="shared" si="40"/>
        <v>NKF2005</v>
      </c>
      <c r="S165" s="83"/>
      <c r="T165" s="60">
        <v>2005</v>
      </c>
      <c r="U165" s="91">
        <v>19808</v>
      </c>
      <c r="V165" s="67">
        <v>19523</v>
      </c>
      <c r="W165" s="67">
        <v>14841</v>
      </c>
      <c r="X165" s="68">
        <f t="shared" si="43"/>
        <v>1.0145981662654304</v>
      </c>
      <c r="Y165" s="69">
        <f t="shared" si="43"/>
        <v>1.3154773937066235</v>
      </c>
      <c r="Z165" s="66">
        <f t="shared" si="44"/>
        <v>1.334680951418368</v>
      </c>
      <c r="AA165" s="65"/>
    </row>
    <row r="166" spans="2:27" x14ac:dyDescent="0.25">
      <c r="B166" s="108" t="s">
        <v>151</v>
      </c>
      <c r="C166" s="108" t="s">
        <v>148</v>
      </c>
      <c r="D166" s="108">
        <v>2008</v>
      </c>
      <c r="E166" s="109">
        <f t="shared" si="31"/>
        <v>18598</v>
      </c>
      <c r="F166" s="109">
        <f t="shared" si="32"/>
        <v>18302</v>
      </c>
      <c r="G166" s="109">
        <f t="shared" si="33"/>
        <v>18302</v>
      </c>
      <c r="H166" s="109">
        <f t="shared" si="34"/>
        <v>14035</v>
      </c>
      <c r="I166" s="110">
        <f t="shared" si="35"/>
        <v>1.0161730958365205</v>
      </c>
      <c r="J166" s="110">
        <f t="shared" si="36"/>
        <v>1.3040256501603136</v>
      </c>
      <c r="K166" s="110">
        <f t="shared" si="37"/>
        <v>1.3251157819736374</v>
      </c>
      <c r="L166" s="109">
        <f t="shared" si="38"/>
        <v>2</v>
      </c>
      <c r="M166" s="109">
        <v>21</v>
      </c>
      <c r="N166" s="109" t="str">
        <f t="shared" si="39"/>
        <v>black</v>
      </c>
      <c r="Q166" s="47" t="s">
        <v>149</v>
      </c>
      <c r="R166" s="47" t="str">
        <f t="shared" si="40"/>
        <v>NKF2006</v>
      </c>
      <c r="S166" s="83"/>
      <c r="T166" s="60">
        <v>2006</v>
      </c>
      <c r="U166" s="91">
        <v>16795</v>
      </c>
      <c r="V166" s="67">
        <v>16899</v>
      </c>
      <c r="W166" s="67">
        <v>30591</v>
      </c>
      <c r="X166" s="68">
        <f t="shared" si="43"/>
        <v>0.99384578969169768</v>
      </c>
      <c r="Y166" s="69">
        <f t="shared" si="43"/>
        <v>0.55241737766009613</v>
      </c>
      <c r="Z166" s="66">
        <f t="shared" si="44"/>
        <v>0.54901768494001502</v>
      </c>
      <c r="AA166" s="65"/>
    </row>
    <row r="167" spans="2:27" x14ac:dyDescent="0.25">
      <c r="B167" s="108" t="s">
        <v>151</v>
      </c>
      <c r="C167" s="108" t="s">
        <v>148</v>
      </c>
      <c r="D167" s="108">
        <v>2009</v>
      </c>
      <c r="E167" s="109">
        <f t="shared" si="31"/>
        <v>22193</v>
      </c>
      <c r="F167" s="109">
        <f t="shared" si="32"/>
        <v>20400</v>
      </c>
      <c r="G167" s="109">
        <f t="shared" si="33"/>
        <v>20400</v>
      </c>
      <c r="H167" s="109">
        <f t="shared" si="34"/>
        <v>10989</v>
      </c>
      <c r="I167" s="110">
        <f t="shared" si="35"/>
        <v>1.0878921568627451</v>
      </c>
      <c r="J167" s="110">
        <f t="shared" si="36"/>
        <v>1.8564018564018565</v>
      </c>
      <c r="K167" s="110">
        <f t="shared" si="37"/>
        <v>2.0195650195650194</v>
      </c>
      <c r="L167" s="109">
        <f t="shared" si="38"/>
        <v>2</v>
      </c>
      <c r="M167" s="109">
        <v>21</v>
      </c>
      <c r="N167" s="109" t="str">
        <f t="shared" si="39"/>
        <v>black</v>
      </c>
      <c r="Q167" s="47" t="s">
        <v>149</v>
      </c>
      <c r="R167" s="47" t="str">
        <f t="shared" si="40"/>
        <v>NKF2007</v>
      </c>
      <c r="S167" s="83"/>
      <c r="T167" s="60">
        <v>2007</v>
      </c>
      <c r="U167" s="91">
        <v>22086</v>
      </c>
      <c r="V167" s="67">
        <v>18834</v>
      </c>
      <c r="W167" s="67">
        <v>23485</v>
      </c>
      <c r="X167" s="68">
        <f t="shared" si="43"/>
        <v>1.172666454284804</v>
      </c>
      <c r="Y167" s="69">
        <f t="shared" si="43"/>
        <v>0.80195869704066425</v>
      </c>
      <c r="Z167" s="66">
        <f t="shared" si="44"/>
        <v>0.9404300617415372</v>
      </c>
      <c r="AA167" s="65"/>
    </row>
    <row r="168" spans="2:27" x14ac:dyDescent="0.25">
      <c r="B168" s="108" t="s">
        <v>151</v>
      </c>
      <c r="C168" s="108" t="s">
        <v>148</v>
      </c>
      <c r="D168" s="108">
        <v>2010</v>
      </c>
      <c r="E168" s="109">
        <f t="shared" si="31"/>
        <v>9894</v>
      </c>
      <c r="F168" s="109">
        <f t="shared" si="32"/>
        <v>11853</v>
      </c>
      <c r="G168" s="109">
        <f t="shared" si="33"/>
        <v>11853</v>
      </c>
      <c r="H168" s="109">
        <f t="shared" si="34"/>
        <v>7926</v>
      </c>
      <c r="I168" s="110">
        <f t="shared" si="35"/>
        <v>0.83472538597823331</v>
      </c>
      <c r="J168" s="110">
        <f t="shared" si="36"/>
        <v>1.4954579863739592</v>
      </c>
      <c r="K168" s="110">
        <f t="shared" si="37"/>
        <v>1.2482967448902347</v>
      </c>
      <c r="L168" s="109">
        <f t="shared" si="38"/>
        <v>2</v>
      </c>
      <c r="M168" s="109">
        <v>21</v>
      </c>
      <c r="N168" s="109" t="str">
        <f t="shared" si="39"/>
        <v>black</v>
      </c>
      <c r="Q168" s="47" t="s">
        <v>149</v>
      </c>
      <c r="R168" s="47" t="str">
        <f t="shared" si="40"/>
        <v>NKF2008</v>
      </c>
      <c r="S168" s="83"/>
      <c r="T168" s="60">
        <v>2008</v>
      </c>
      <c r="U168" s="91">
        <v>34392</v>
      </c>
      <c r="V168" s="67">
        <v>35271</v>
      </c>
      <c r="W168" s="67">
        <v>28969</v>
      </c>
      <c r="X168" s="68">
        <f t="shared" si="43"/>
        <v>0.97507867653312918</v>
      </c>
      <c r="Y168" s="69">
        <f t="shared" si="43"/>
        <v>1.2175428906762402</v>
      </c>
      <c r="Z168" s="66">
        <f t="shared" si="44"/>
        <v>1.1872001104629086</v>
      </c>
      <c r="AA168" s="65"/>
    </row>
    <row r="169" spans="2:27" x14ac:dyDescent="0.25">
      <c r="B169" s="108" t="s">
        <v>151</v>
      </c>
      <c r="C169" s="108" t="s">
        <v>148</v>
      </c>
      <c r="D169" s="108">
        <v>2011</v>
      </c>
      <c r="E169" s="109">
        <f t="shared" si="31"/>
        <v>12556</v>
      </c>
      <c r="F169" s="109">
        <f t="shared" si="32"/>
        <v>13044</v>
      </c>
      <c r="G169" s="109">
        <f t="shared" si="33"/>
        <v>13044</v>
      </c>
      <c r="H169" s="109">
        <f t="shared" si="34"/>
        <v>8382</v>
      </c>
      <c r="I169" s="110">
        <f t="shared" si="35"/>
        <v>0.96258816314014106</v>
      </c>
      <c r="J169" s="110">
        <f t="shared" si="36"/>
        <v>1.5561918396564065</v>
      </c>
      <c r="K169" s="110">
        <f t="shared" si="37"/>
        <v>1.4979718444285373</v>
      </c>
      <c r="L169" s="109">
        <f t="shared" si="38"/>
        <v>2</v>
      </c>
      <c r="M169" s="109">
        <v>21</v>
      </c>
      <c r="N169" s="109" t="str">
        <f t="shared" si="39"/>
        <v>black</v>
      </c>
      <c r="Q169" s="47" t="s">
        <v>149</v>
      </c>
      <c r="R169" s="47" t="str">
        <f t="shared" si="40"/>
        <v>NKF2009</v>
      </c>
      <c r="S169" s="83"/>
      <c r="T169" s="60">
        <v>2009</v>
      </c>
      <c r="U169" s="91">
        <v>26072</v>
      </c>
      <c r="V169" s="67">
        <v>23014</v>
      </c>
      <c r="W169" s="67">
        <v>21548</v>
      </c>
      <c r="X169" s="68">
        <f t="shared" si="43"/>
        <v>1.1328756409142262</v>
      </c>
      <c r="Y169" s="69">
        <f t="shared" si="43"/>
        <v>1.0680341563022091</v>
      </c>
      <c r="Z169" s="66">
        <f t="shared" si="44"/>
        <v>1.2099498793391499</v>
      </c>
      <c r="AA169" s="70"/>
    </row>
    <row r="170" spans="2:27" x14ac:dyDescent="0.25">
      <c r="B170" s="108" t="s">
        <v>151</v>
      </c>
      <c r="C170" s="108" t="s">
        <v>148</v>
      </c>
      <c r="D170" s="108">
        <v>2012</v>
      </c>
      <c r="E170" s="109">
        <f t="shared" si="31"/>
        <v>10020</v>
      </c>
      <c r="F170" s="109">
        <f t="shared" si="32"/>
        <v>8337</v>
      </c>
      <c r="G170" s="109">
        <f t="shared" si="33"/>
        <v>8337</v>
      </c>
      <c r="H170" s="109">
        <f t="shared" si="34"/>
        <v>8337</v>
      </c>
      <c r="I170" s="110">
        <f t="shared" si="35"/>
        <v>1.2018711766822598</v>
      </c>
      <c r="J170" s="110">
        <f t="shared" si="36"/>
        <v>1</v>
      </c>
      <c r="K170" s="110">
        <f t="shared" si="37"/>
        <v>1.2018711766822598</v>
      </c>
      <c r="L170" s="109">
        <f t="shared" si="38"/>
        <v>2</v>
      </c>
      <c r="M170" s="109">
        <v>21</v>
      </c>
      <c r="N170" s="109" t="str">
        <f t="shared" si="39"/>
        <v>black</v>
      </c>
      <c r="Q170" s="47" t="s">
        <v>149</v>
      </c>
      <c r="R170" s="47" t="str">
        <f t="shared" si="40"/>
        <v>NKF2010</v>
      </c>
      <c r="S170" s="83"/>
      <c r="T170" s="60">
        <v>2010</v>
      </c>
      <c r="U170" s="91">
        <v>32061</v>
      </c>
      <c r="V170" s="67">
        <v>32627</v>
      </c>
      <c r="W170" s="67">
        <v>32627</v>
      </c>
      <c r="X170" s="68">
        <f t="shared" si="43"/>
        <v>0.98265240445030189</v>
      </c>
      <c r="Y170" s="69">
        <f t="shared" si="43"/>
        <v>1</v>
      </c>
      <c r="Z170" s="71">
        <f t="shared" si="44"/>
        <v>0.98265240445030189</v>
      </c>
      <c r="AA170" s="65"/>
    </row>
    <row r="171" spans="2:27" x14ac:dyDescent="0.25">
      <c r="B171" s="108" t="s">
        <v>152</v>
      </c>
      <c r="C171" s="108" t="s">
        <v>148</v>
      </c>
      <c r="D171" s="108">
        <v>1999</v>
      </c>
      <c r="E171" s="109">
        <f t="shared" si="31"/>
        <v>28800</v>
      </c>
      <c r="F171" s="109">
        <f t="shared" si="32"/>
        <v>28400</v>
      </c>
      <c r="G171" s="109">
        <f t="shared" si="33"/>
        <v>28400</v>
      </c>
      <c r="H171" s="109">
        <f t="shared" si="34"/>
        <v>28400</v>
      </c>
      <c r="I171" s="110">
        <f t="shared" si="35"/>
        <v>1.0140845070422535</v>
      </c>
      <c r="J171" s="110">
        <f t="shared" si="36"/>
        <v>1</v>
      </c>
      <c r="K171" s="110">
        <f t="shared" si="37"/>
        <v>1.0140845070422535</v>
      </c>
      <c r="L171" s="109">
        <f t="shared" si="38"/>
        <v>2</v>
      </c>
      <c r="M171" s="109">
        <v>21</v>
      </c>
      <c r="N171" s="109" t="str">
        <f t="shared" si="39"/>
        <v>black</v>
      </c>
      <c r="Q171" s="47" t="s">
        <v>149</v>
      </c>
      <c r="R171" s="47" t="str">
        <f t="shared" si="40"/>
        <v>NKF2011</v>
      </c>
      <c r="S171" s="83"/>
      <c r="T171" s="60">
        <v>2011</v>
      </c>
      <c r="U171" s="91">
        <v>39144</v>
      </c>
      <c r="V171" s="67">
        <v>37902</v>
      </c>
      <c r="W171" s="67">
        <v>37975</v>
      </c>
      <c r="X171" s="68">
        <v>0.81</v>
      </c>
      <c r="Y171" s="69">
        <f>V171/W171</f>
        <v>0.99807768268597763</v>
      </c>
      <c r="Z171" s="66">
        <f t="shared" si="44"/>
        <v>1.0307834101382489</v>
      </c>
      <c r="AA171" s="65"/>
    </row>
    <row r="172" spans="2:27" x14ac:dyDescent="0.25">
      <c r="B172" s="108" t="s">
        <v>152</v>
      </c>
      <c r="C172" s="108" t="s">
        <v>148</v>
      </c>
      <c r="D172" s="108">
        <v>2000</v>
      </c>
      <c r="E172" s="109">
        <f t="shared" si="31"/>
        <v>15364</v>
      </c>
      <c r="F172" s="109">
        <f t="shared" si="32"/>
        <v>10000</v>
      </c>
      <c r="G172" s="109">
        <f t="shared" si="33"/>
        <v>10000</v>
      </c>
      <c r="H172" s="109">
        <f t="shared" si="34"/>
        <v>20050</v>
      </c>
      <c r="I172" s="110">
        <f t="shared" si="35"/>
        <v>1.5364</v>
      </c>
      <c r="J172" s="110">
        <f t="shared" si="36"/>
        <v>0.49875311720698257</v>
      </c>
      <c r="K172" s="110">
        <f t="shared" si="37"/>
        <v>0.76628428927680803</v>
      </c>
      <c r="L172" s="109">
        <f t="shared" si="38"/>
        <v>2</v>
      </c>
      <c r="M172" s="109">
        <v>21</v>
      </c>
      <c r="N172" s="109" t="str">
        <f t="shared" si="39"/>
        <v>black</v>
      </c>
      <c r="Q172" s="47" t="s">
        <v>149</v>
      </c>
      <c r="R172" s="47" t="str">
        <f t="shared" si="40"/>
        <v>NKF2012</v>
      </c>
      <c r="S172" s="83"/>
      <c r="T172" s="60">
        <v>2012</v>
      </c>
      <c r="U172" s="91">
        <v>45719</v>
      </c>
      <c r="V172" s="67">
        <v>43973</v>
      </c>
      <c r="W172" s="67">
        <v>41832</v>
      </c>
      <c r="X172" s="68">
        <f>U172/V172</f>
        <v>1.0397061833397767</v>
      </c>
      <c r="Y172" s="69">
        <f>V172/W172</f>
        <v>1.0511809141327213</v>
      </c>
      <c r="Z172" s="66">
        <f t="shared" si="44"/>
        <v>1.0929192962325494</v>
      </c>
      <c r="AA172" s="65"/>
    </row>
    <row r="173" spans="2:27" x14ac:dyDescent="0.25">
      <c r="B173" s="108" t="s">
        <v>152</v>
      </c>
      <c r="C173" s="108" t="s">
        <v>148</v>
      </c>
      <c r="D173" s="108">
        <v>2001</v>
      </c>
      <c r="E173" s="109">
        <f t="shared" si="31"/>
        <v>19938</v>
      </c>
      <c r="F173" s="109">
        <f t="shared" si="32"/>
        <v>18900</v>
      </c>
      <c r="G173" s="109">
        <f t="shared" si="33"/>
        <v>18900</v>
      </c>
      <c r="H173" s="109">
        <f t="shared" si="34"/>
        <v>18900</v>
      </c>
      <c r="I173" s="110">
        <f t="shared" si="35"/>
        <v>1.0549206349206348</v>
      </c>
      <c r="J173" s="110">
        <f t="shared" si="36"/>
        <v>1</v>
      </c>
      <c r="K173" s="110">
        <f t="shared" si="37"/>
        <v>1.0549206349206348</v>
      </c>
      <c r="L173" s="109">
        <f t="shared" si="38"/>
        <v>2</v>
      </c>
      <c r="M173" s="109">
        <v>21</v>
      </c>
      <c r="N173" s="109" t="str">
        <f t="shared" si="39"/>
        <v>black</v>
      </c>
      <c r="Q173" s="47" t="s">
        <v>149</v>
      </c>
      <c r="R173" s="47" t="str">
        <f t="shared" si="40"/>
        <v>NKF2013</v>
      </c>
      <c r="S173" s="83"/>
      <c r="T173" s="60">
        <v>2013</v>
      </c>
      <c r="U173" s="91">
        <v>50065</v>
      </c>
      <c r="V173" s="67">
        <v>48257</v>
      </c>
      <c r="W173" s="67">
        <v>42068</v>
      </c>
      <c r="X173" s="68">
        <f>U173/V173</f>
        <v>1.0374660670990736</v>
      </c>
      <c r="Y173" s="69">
        <f>V173/W173</f>
        <v>1.1471189502709898</v>
      </c>
      <c r="Z173" s="66">
        <f t="shared" si="44"/>
        <v>1.1900969858324617</v>
      </c>
      <c r="AA173" s="65"/>
    </row>
    <row r="174" spans="2:27" ht="15.75" thickBot="1" x14ac:dyDescent="0.3">
      <c r="B174" s="108" t="s">
        <v>152</v>
      </c>
      <c r="C174" s="108" t="s">
        <v>148</v>
      </c>
      <c r="D174" s="108">
        <v>2002</v>
      </c>
      <c r="E174" s="109">
        <f t="shared" si="31"/>
        <v>20008</v>
      </c>
      <c r="F174" s="109">
        <f t="shared" si="32"/>
        <v>19801</v>
      </c>
      <c r="G174" s="109">
        <f t="shared" si="33"/>
        <v>19801</v>
      </c>
      <c r="H174" s="109">
        <f t="shared" si="34"/>
        <v>21477</v>
      </c>
      <c r="I174" s="110">
        <f t="shared" si="35"/>
        <v>1.010454017473865</v>
      </c>
      <c r="J174" s="110">
        <f t="shared" si="36"/>
        <v>0.92196303021837311</v>
      </c>
      <c r="K174" s="110">
        <f t="shared" si="37"/>
        <v>0.93160124784653353</v>
      </c>
      <c r="L174" s="109">
        <f t="shared" si="38"/>
        <v>2</v>
      </c>
      <c r="M174" s="109">
        <v>21</v>
      </c>
      <c r="N174" s="109" t="str">
        <f t="shared" si="39"/>
        <v>black</v>
      </c>
      <c r="Q174" s="47" t="s">
        <v>149</v>
      </c>
      <c r="R174" s="47" t="str">
        <f t="shared" si="40"/>
        <v>NKF2014</v>
      </c>
      <c r="S174" s="84"/>
      <c r="T174" s="72">
        <v>2014</v>
      </c>
      <c r="U174" s="92">
        <v>46771</v>
      </c>
      <c r="V174" s="74">
        <v>44046</v>
      </c>
      <c r="W174" s="74"/>
      <c r="X174" s="99">
        <f>U174/V174</f>
        <v>1.0618671389002408</v>
      </c>
      <c r="Y174" s="74"/>
      <c r="Z174" s="75"/>
      <c r="AA174" s="65"/>
    </row>
    <row r="175" spans="2:27" ht="15.75" thickBot="1" x14ac:dyDescent="0.3">
      <c r="B175" s="108" t="s">
        <v>152</v>
      </c>
      <c r="C175" s="108" t="s">
        <v>148</v>
      </c>
      <c r="D175" s="108">
        <v>2003</v>
      </c>
      <c r="E175" s="109">
        <f t="shared" si="31"/>
        <v>25743</v>
      </c>
      <c r="F175" s="109">
        <f t="shared" si="32"/>
        <v>26600</v>
      </c>
      <c r="G175" s="109">
        <f t="shared" si="33"/>
        <v>26600</v>
      </c>
      <c r="H175" s="109">
        <f t="shared" si="34"/>
        <v>26600</v>
      </c>
      <c r="I175" s="110">
        <f t="shared" si="35"/>
        <v>0.96778195488721808</v>
      </c>
      <c r="J175" s="110">
        <f t="shared" si="36"/>
        <v>1</v>
      </c>
      <c r="K175" s="110">
        <f t="shared" si="37"/>
        <v>0.96778195488721808</v>
      </c>
      <c r="L175" s="109">
        <f t="shared" si="38"/>
        <v>2</v>
      </c>
      <c r="M175" s="109">
        <v>21</v>
      </c>
      <c r="N175" s="109" t="str">
        <f t="shared" si="39"/>
        <v>black</v>
      </c>
      <c r="Q175" s="47" t="s">
        <v>149</v>
      </c>
      <c r="R175" s="47" t="str">
        <f t="shared" si="40"/>
        <v>NKFAVG.</v>
      </c>
      <c r="S175" s="72"/>
      <c r="T175" s="73" t="s">
        <v>10</v>
      </c>
      <c r="U175" s="88"/>
      <c r="V175" s="88"/>
      <c r="W175" s="89"/>
      <c r="X175" s="96">
        <f>AVERAGE(X159:X174)</f>
        <v>1.0238082959746526</v>
      </c>
      <c r="Y175" s="97">
        <f>AVERAGE(Y159:Y173)</f>
        <v>1.0590213923347389</v>
      </c>
      <c r="Z175" s="98">
        <f>AVERAGE(Z159:Z173)</f>
        <v>1.0991131435884396</v>
      </c>
      <c r="AA175" s="65"/>
    </row>
    <row r="176" spans="2:27" x14ac:dyDescent="0.25">
      <c r="B176" s="108" t="s">
        <v>152</v>
      </c>
      <c r="C176" s="108" t="s">
        <v>148</v>
      </c>
      <c r="D176" s="108">
        <v>2004</v>
      </c>
      <c r="E176" s="109">
        <f t="shared" si="31"/>
        <v>24616</v>
      </c>
      <c r="F176" s="109">
        <f t="shared" si="32"/>
        <v>23200</v>
      </c>
      <c r="G176" s="109">
        <f t="shared" si="33"/>
        <v>23200</v>
      </c>
      <c r="H176" s="109">
        <f t="shared" si="34"/>
        <v>33333</v>
      </c>
      <c r="I176" s="110">
        <f t="shared" si="35"/>
        <v>1.0610344827586207</v>
      </c>
      <c r="J176" s="110">
        <f t="shared" si="36"/>
        <v>0.69600696006960072</v>
      </c>
      <c r="K176" s="110">
        <f t="shared" si="37"/>
        <v>0.73848738487384868</v>
      </c>
      <c r="L176" s="109">
        <f t="shared" si="38"/>
        <v>2</v>
      </c>
      <c r="M176" s="109">
        <v>21</v>
      </c>
      <c r="N176" s="109" t="str">
        <f t="shared" si="39"/>
        <v>black</v>
      </c>
      <c r="Q176" s="47" t="s">
        <v>150</v>
      </c>
      <c r="R176" s="47" t="str">
        <f t="shared" si="40"/>
        <v>SNO1999</v>
      </c>
      <c r="S176" s="82" t="s">
        <v>101</v>
      </c>
      <c r="T176" s="81">
        <v>1999</v>
      </c>
      <c r="U176" s="90">
        <v>5823</v>
      </c>
      <c r="V176" s="61">
        <v>5600</v>
      </c>
      <c r="W176" s="61">
        <v>5600</v>
      </c>
      <c r="X176" s="62">
        <f t="shared" ref="X176:Y181" si="45">U176/V176</f>
        <v>1.0398214285714287</v>
      </c>
      <c r="Y176" s="63">
        <f t="shared" si="45"/>
        <v>1</v>
      </c>
      <c r="Z176" s="64">
        <f t="shared" ref="Z176:Z190" si="46">U176/W176</f>
        <v>1.0398214285714287</v>
      </c>
    </row>
    <row r="177" spans="2:27" x14ac:dyDescent="0.25">
      <c r="B177" s="108" t="s">
        <v>152</v>
      </c>
      <c r="C177" s="108" t="s">
        <v>148</v>
      </c>
      <c r="D177" s="108">
        <v>2005</v>
      </c>
      <c r="E177" s="109">
        <f t="shared" si="31"/>
        <v>22208</v>
      </c>
      <c r="F177" s="109">
        <f t="shared" si="32"/>
        <v>17715</v>
      </c>
      <c r="G177" s="109">
        <f t="shared" si="33"/>
        <v>17715</v>
      </c>
      <c r="H177" s="109">
        <f t="shared" si="34"/>
        <v>13394</v>
      </c>
      <c r="I177" s="110">
        <f t="shared" si="35"/>
        <v>1.253626869884279</v>
      </c>
      <c r="J177" s="110">
        <f t="shared" si="36"/>
        <v>1.3226071375242645</v>
      </c>
      <c r="K177" s="110">
        <f t="shared" si="37"/>
        <v>1.6580558459011498</v>
      </c>
      <c r="L177" s="109">
        <f t="shared" si="38"/>
        <v>2</v>
      </c>
      <c r="M177" s="109">
        <v>21</v>
      </c>
      <c r="N177" s="109" t="str">
        <f t="shared" si="39"/>
        <v>black</v>
      </c>
      <c r="Q177" s="47" t="s">
        <v>150</v>
      </c>
      <c r="R177" s="47" t="str">
        <f t="shared" si="40"/>
        <v>SNO2000</v>
      </c>
      <c r="S177" s="83" t="s">
        <v>40</v>
      </c>
      <c r="T177" s="60">
        <v>2000</v>
      </c>
      <c r="U177" s="91">
        <v>5997</v>
      </c>
      <c r="V177" s="67">
        <v>6000</v>
      </c>
      <c r="W177" s="67">
        <v>6000</v>
      </c>
      <c r="X177" s="68">
        <f t="shared" si="45"/>
        <v>0.99950000000000006</v>
      </c>
      <c r="Y177" s="69">
        <f t="shared" si="45"/>
        <v>1</v>
      </c>
      <c r="Z177" s="66">
        <f t="shared" si="46"/>
        <v>0.99950000000000006</v>
      </c>
      <c r="AA177" s="65"/>
    </row>
    <row r="178" spans="2:27" x14ac:dyDescent="0.25">
      <c r="B178" s="108" t="s">
        <v>152</v>
      </c>
      <c r="C178" s="108" t="s">
        <v>148</v>
      </c>
      <c r="D178" s="108">
        <v>2006</v>
      </c>
      <c r="E178" s="109">
        <f t="shared" si="31"/>
        <v>20182</v>
      </c>
      <c r="F178" s="109">
        <f t="shared" si="32"/>
        <v>21301</v>
      </c>
      <c r="G178" s="109">
        <f t="shared" si="33"/>
        <v>21301</v>
      </c>
      <c r="H178" s="109">
        <f t="shared" si="34"/>
        <v>23555</v>
      </c>
      <c r="I178" s="110">
        <f t="shared" si="35"/>
        <v>0.94746725505844798</v>
      </c>
      <c r="J178" s="110">
        <f t="shared" si="36"/>
        <v>0.90430906389301635</v>
      </c>
      <c r="K178" s="110">
        <f t="shared" si="37"/>
        <v>0.85680322649119078</v>
      </c>
      <c r="L178" s="109">
        <f t="shared" si="38"/>
        <v>2</v>
      </c>
      <c r="M178" s="109">
        <v>21</v>
      </c>
      <c r="N178" s="109" t="str">
        <f t="shared" si="39"/>
        <v>black</v>
      </c>
      <c r="Q178" s="47" t="s">
        <v>150</v>
      </c>
      <c r="R178" s="47" t="str">
        <f t="shared" si="40"/>
        <v>SNO2001</v>
      </c>
      <c r="S178" s="83" t="s">
        <v>41</v>
      </c>
      <c r="T178" s="60">
        <v>2001</v>
      </c>
      <c r="U178" s="91">
        <v>5876</v>
      </c>
      <c r="V178" s="67">
        <v>5760</v>
      </c>
      <c r="W178" s="67">
        <v>5760</v>
      </c>
      <c r="X178" s="68">
        <f t="shared" si="45"/>
        <v>1.0201388888888889</v>
      </c>
      <c r="Y178" s="69">
        <f t="shared" si="45"/>
        <v>1</v>
      </c>
      <c r="Z178" s="66">
        <f t="shared" si="46"/>
        <v>1.0201388888888889</v>
      </c>
      <c r="AA178" s="65"/>
    </row>
    <row r="179" spans="2:27" x14ac:dyDescent="0.25">
      <c r="B179" s="108" t="s">
        <v>152</v>
      </c>
      <c r="C179" s="108" t="s">
        <v>148</v>
      </c>
      <c r="D179" s="108">
        <v>2007</v>
      </c>
      <c r="E179" s="109">
        <f t="shared" si="31"/>
        <v>18964</v>
      </c>
      <c r="F179" s="109">
        <f t="shared" si="32"/>
        <v>17014</v>
      </c>
      <c r="G179" s="109">
        <f t="shared" si="33"/>
        <v>17014</v>
      </c>
      <c r="H179" s="109">
        <f t="shared" si="34"/>
        <v>22670</v>
      </c>
      <c r="I179" s="110">
        <f t="shared" si="35"/>
        <v>1.1146114964147174</v>
      </c>
      <c r="J179" s="110">
        <f t="shared" si="36"/>
        <v>0.75050727834142039</v>
      </c>
      <c r="K179" s="110">
        <f t="shared" si="37"/>
        <v>0.83652404058226726</v>
      </c>
      <c r="L179" s="109">
        <f t="shared" si="38"/>
        <v>2</v>
      </c>
      <c r="M179" s="109">
        <v>21</v>
      </c>
      <c r="N179" s="109" t="str">
        <f t="shared" si="39"/>
        <v>black</v>
      </c>
      <c r="Q179" s="47" t="s">
        <v>150</v>
      </c>
      <c r="R179" s="47" t="str">
        <f t="shared" si="40"/>
        <v>SNO2002</v>
      </c>
      <c r="S179" s="83"/>
      <c r="T179" s="60">
        <v>2002</v>
      </c>
      <c r="U179" s="91">
        <v>6524</v>
      </c>
      <c r="V179" s="67">
        <v>6700</v>
      </c>
      <c r="W179" s="67">
        <v>7245</v>
      </c>
      <c r="X179" s="68">
        <f t="shared" si="45"/>
        <v>0.97373134328358213</v>
      </c>
      <c r="Y179" s="69">
        <f t="shared" si="45"/>
        <v>0.92477570738440307</v>
      </c>
      <c r="Z179" s="66">
        <f t="shared" si="46"/>
        <v>0.90048309178743957</v>
      </c>
      <c r="AA179" s="65"/>
    </row>
    <row r="180" spans="2:27" x14ac:dyDescent="0.25">
      <c r="B180" s="108" t="s">
        <v>152</v>
      </c>
      <c r="C180" s="108" t="s">
        <v>148</v>
      </c>
      <c r="D180" s="108">
        <v>2008</v>
      </c>
      <c r="E180" s="109">
        <f t="shared" si="31"/>
        <v>23118</v>
      </c>
      <c r="F180" s="109">
        <f t="shared" si="32"/>
        <v>21100</v>
      </c>
      <c r="G180" s="109">
        <f t="shared" si="33"/>
        <v>21100</v>
      </c>
      <c r="H180" s="109">
        <f t="shared" si="34"/>
        <v>23193</v>
      </c>
      <c r="I180" s="110">
        <f t="shared" si="35"/>
        <v>1.0956398104265404</v>
      </c>
      <c r="J180" s="110">
        <f t="shared" si="36"/>
        <v>0.90975725434398313</v>
      </c>
      <c r="K180" s="110">
        <f t="shared" si="37"/>
        <v>0.99676626568361149</v>
      </c>
      <c r="L180" s="109">
        <f t="shared" si="38"/>
        <v>2</v>
      </c>
      <c r="M180" s="109">
        <v>21</v>
      </c>
      <c r="N180" s="109" t="str">
        <f t="shared" si="39"/>
        <v>black</v>
      </c>
      <c r="Q180" s="47" t="s">
        <v>150</v>
      </c>
      <c r="R180" s="47" t="str">
        <f t="shared" si="40"/>
        <v>SNO2003</v>
      </c>
      <c r="S180" s="83"/>
      <c r="T180" s="60">
        <v>2003</v>
      </c>
      <c r="U180" s="91">
        <v>6033</v>
      </c>
      <c r="V180" s="67">
        <v>5450</v>
      </c>
      <c r="W180" s="67">
        <v>5450</v>
      </c>
      <c r="X180" s="68">
        <f t="shared" si="45"/>
        <v>1.1069724770642202</v>
      </c>
      <c r="Y180" s="69">
        <f t="shared" si="45"/>
        <v>1</v>
      </c>
      <c r="Z180" s="66">
        <f t="shared" si="46"/>
        <v>1.1069724770642202</v>
      </c>
      <c r="AA180" s="65"/>
    </row>
    <row r="181" spans="2:27" x14ac:dyDescent="0.25">
      <c r="B181" s="108" t="s">
        <v>152</v>
      </c>
      <c r="C181" s="108" t="s">
        <v>148</v>
      </c>
      <c r="D181" s="108">
        <v>2009</v>
      </c>
      <c r="E181" s="109">
        <f t="shared" si="31"/>
        <v>24698</v>
      </c>
      <c r="F181" s="109">
        <f t="shared" si="32"/>
        <v>23073</v>
      </c>
      <c r="G181" s="109">
        <f t="shared" si="33"/>
        <v>23073</v>
      </c>
      <c r="H181" s="109">
        <f t="shared" si="34"/>
        <v>8305</v>
      </c>
      <c r="I181" s="110">
        <f t="shared" si="35"/>
        <v>1.0704286395353877</v>
      </c>
      <c r="J181" s="110">
        <f t="shared" si="36"/>
        <v>2.7782059000602048</v>
      </c>
      <c r="K181" s="110">
        <f t="shared" si="37"/>
        <v>2.9738711619506319</v>
      </c>
      <c r="L181" s="109">
        <f t="shared" si="38"/>
        <v>2</v>
      </c>
      <c r="M181" s="109">
        <v>21</v>
      </c>
      <c r="N181" s="109" t="str">
        <f t="shared" si="39"/>
        <v>black</v>
      </c>
      <c r="Q181" s="47" t="s">
        <v>150</v>
      </c>
      <c r="R181" s="47" t="str">
        <f t="shared" si="40"/>
        <v>SNO2004</v>
      </c>
      <c r="S181" s="83"/>
      <c r="T181" s="60">
        <v>2004</v>
      </c>
      <c r="U181" s="91">
        <v>12845</v>
      </c>
      <c r="V181" s="67">
        <v>15700</v>
      </c>
      <c r="W181" s="67">
        <v>10830</v>
      </c>
      <c r="X181" s="68">
        <f t="shared" si="45"/>
        <v>0.8181528662420382</v>
      </c>
      <c r="Y181" s="69">
        <f t="shared" si="45"/>
        <v>1.4496768236380424</v>
      </c>
      <c r="Z181" s="66">
        <f t="shared" si="46"/>
        <v>1.1860572483841183</v>
      </c>
      <c r="AA181" s="65"/>
    </row>
    <row r="182" spans="2:27" x14ac:dyDescent="0.25">
      <c r="B182" s="108" t="s">
        <v>152</v>
      </c>
      <c r="C182" s="108" t="s">
        <v>148</v>
      </c>
      <c r="D182" s="108">
        <v>2010</v>
      </c>
      <c r="E182" s="109">
        <f t="shared" si="31"/>
        <v>14734</v>
      </c>
      <c r="F182" s="109">
        <f t="shared" si="32"/>
        <v>15128</v>
      </c>
      <c r="G182" s="109">
        <f t="shared" si="33"/>
        <v>15128</v>
      </c>
      <c r="H182" s="109">
        <f t="shared" si="34"/>
        <v>19491</v>
      </c>
      <c r="I182" s="110">
        <f t="shared" si="35"/>
        <v>0.97395557905869912</v>
      </c>
      <c r="J182" s="110">
        <f t="shared" si="36"/>
        <v>0.77615309630085683</v>
      </c>
      <c r="K182" s="110">
        <f t="shared" si="37"/>
        <v>0.75593863834590325</v>
      </c>
      <c r="L182" s="109">
        <f t="shared" si="38"/>
        <v>2</v>
      </c>
      <c r="M182" s="109">
        <v>21</v>
      </c>
      <c r="N182" s="109" t="str">
        <f t="shared" si="39"/>
        <v>black</v>
      </c>
      <c r="Q182" s="47" t="s">
        <v>150</v>
      </c>
      <c r="R182" s="47" t="str">
        <f t="shared" si="40"/>
        <v>SNO2005</v>
      </c>
      <c r="S182" s="83"/>
      <c r="T182" s="60">
        <v>2005</v>
      </c>
      <c r="U182" s="91">
        <v>10161</v>
      </c>
      <c r="V182" s="67" t="s">
        <v>120</v>
      </c>
      <c r="W182" s="67">
        <v>4612</v>
      </c>
      <c r="X182" s="68" t="s">
        <v>120</v>
      </c>
      <c r="Y182" s="69" t="s">
        <v>120</v>
      </c>
      <c r="Z182" s="66">
        <f t="shared" si="46"/>
        <v>2.2031656548135299</v>
      </c>
      <c r="AA182" s="65"/>
    </row>
    <row r="183" spans="2:27" x14ac:dyDescent="0.25">
      <c r="B183" s="108" t="s">
        <v>152</v>
      </c>
      <c r="C183" s="108" t="s">
        <v>148</v>
      </c>
      <c r="D183" s="108">
        <v>2011</v>
      </c>
      <c r="E183" s="109">
        <f t="shared" si="31"/>
        <v>18115</v>
      </c>
      <c r="F183" s="109">
        <f t="shared" si="32"/>
        <v>15997</v>
      </c>
      <c r="G183" s="109">
        <f t="shared" si="33"/>
        <v>15997</v>
      </c>
      <c r="H183" s="109">
        <f t="shared" si="34"/>
        <v>11659</v>
      </c>
      <c r="I183" s="110">
        <f t="shared" si="35"/>
        <v>1.1323998249671814</v>
      </c>
      <c r="J183" s="110">
        <f t="shared" si="36"/>
        <v>1.3720730765931899</v>
      </c>
      <c r="K183" s="110">
        <f t="shared" si="37"/>
        <v>1.5537353117763102</v>
      </c>
      <c r="L183" s="109">
        <f t="shared" si="38"/>
        <v>2</v>
      </c>
      <c r="M183" s="109">
        <v>21</v>
      </c>
      <c r="N183" s="109" t="str">
        <f t="shared" si="39"/>
        <v>black</v>
      </c>
      <c r="Q183" s="47" t="s">
        <v>150</v>
      </c>
      <c r="R183" s="47" t="str">
        <f t="shared" si="40"/>
        <v>SNO2006</v>
      </c>
      <c r="S183" s="83"/>
      <c r="T183" s="60">
        <v>2006</v>
      </c>
      <c r="U183" s="91">
        <v>7824</v>
      </c>
      <c r="V183" s="67">
        <v>8729</v>
      </c>
      <c r="W183" s="67">
        <v>8438</v>
      </c>
      <c r="X183" s="68">
        <f t="shared" ref="X183:Y190" si="47">U183/V183</f>
        <v>0.8963226028181922</v>
      </c>
      <c r="Y183" s="69">
        <f t="shared" si="47"/>
        <v>1.0344868452239868</v>
      </c>
      <c r="Z183" s="66">
        <f t="shared" si="46"/>
        <v>0.92723394169234419</v>
      </c>
      <c r="AA183" s="65"/>
    </row>
    <row r="184" spans="2:27" x14ac:dyDescent="0.25">
      <c r="B184" s="108" t="s">
        <v>152</v>
      </c>
      <c r="C184" s="108" t="s">
        <v>148</v>
      </c>
      <c r="D184" s="108">
        <v>2012</v>
      </c>
      <c r="E184" s="109">
        <f t="shared" si="31"/>
        <v>14396</v>
      </c>
      <c r="F184" s="109">
        <f t="shared" si="32"/>
        <v>13860</v>
      </c>
      <c r="G184" s="109">
        <f t="shared" si="33"/>
        <v>13860</v>
      </c>
      <c r="H184" s="109">
        <f t="shared" si="34"/>
        <v>17594</v>
      </c>
      <c r="I184" s="110">
        <f t="shared" si="35"/>
        <v>1.0386724386724386</v>
      </c>
      <c r="J184" s="110">
        <f t="shared" si="36"/>
        <v>0.78776855746277141</v>
      </c>
      <c r="K184" s="110">
        <f t="shared" si="37"/>
        <v>0.81823348868932588</v>
      </c>
      <c r="L184" s="109">
        <f t="shared" si="38"/>
        <v>2</v>
      </c>
      <c r="M184" s="109">
        <v>21</v>
      </c>
      <c r="N184" s="109" t="str">
        <f t="shared" si="39"/>
        <v>black</v>
      </c>
      <c r="Q184" s="47" t="s">
        <v>150</v>
      </c>
      <c r="R184" s="47" t="str">
        <f t="shared" si="40"/>
        <v>SNO2007</v>
      </c>
      <c r="S184" s="83"/>
      <c r="T184" s="60">
        <v>2007</v>
      </c>
      <c r="U184" s="91">
        <v>11153</v>
      </c>
      <c r="V184" s="67">
        <v>12289</v>
      </c>
      <c r="W184" s="67">
        <v>4005</v>
      </c>
      <c r="X184" s="68">
        <f t="shared" si="47"/>
        <v>0.90755960615184306</v>
      </c>
      <c r="Y184" s="69">
        <f t="shared" si="47"/>
        <v>3.0684144818976278</v>
      </c>
      <c r="Z184" s="66">
        <f t="shared" si="46"/>
        <v>2.7847690387016231</v>
      </c>
      <c r="AA184" s="65"/>
    </row>
    <row r="185" spans="2:27" x14ac:dyDescent="0.25">
      <c r="B185" s="108" t="s">
        <v>153</v>
      </c>
      <c r="C185" s="108" t="s">
        <v>148</v>
      </c>
      <c r="D185" s="108">
        <v>1999</v>
      </c>
      <c r="E185" s="109">
        <f t="shared" si="31"/>
        <v>1332</v>
      </c>
      <c r="F185" s="109" t="str">
        <f t="shared" si="32"/>
        <v>NA</v>
      </c>
      <c r="G185" s="109">
        <f t="shared" si="33"/>
        <v>1332</v>
      </c>
      <c r="H185" s="109">
        <f t="shared" si="34"/>
        <v>1098</v>
      </c>
      <c r="I185" s="110" t="str">
        <f t="shared" si="35"/>
        <v>NA</v>
      </c>
      <c r="J185" s="110" t="str">
        <f t="shared" si="36"/>
        <v>NA</v>
      </c>
      <c r="K185" s="110">
        <f t="shared" si="37"/>
        <v>1.2131147540983607</v>
      </c>
      <c r="L185" s="109">
        <f t="shared" si="38"/>
        <v>1</v>
      </c>
      <c r="M185" s="109">
        <v>21</v>
      </c>
      <c r="N185" s="109" t="str">
        <f t="shared" si="39"/>
        <v>white</v>
      </c>
      <c r="Q185" s="47" t="s">
        <v>150</v>
      </c>
      <c r="R185" s="47" t="str">
        <f t="shared" si="40"/>
        <v>SNO2008</v>
      </c>
      <c r="S185" s="83"/>
      <c r="T185" s="60">
        <v>2008</v>
      </c>
      <c r="U185" s="91">
        <v>6103</v>
      </c>
      <c r="V185" s="67">
        <v>6541</v>
      </c>
      <c r="W185" s="67">
        <v>8490</v>
      </c>
      <c r="X185" s="68">
        <f t="shared" si="47"/>
        <v>0.93303776181012077</v>
      </c>
      <c r="Y185" s="69">
        <f t="shared" si="47"/>
        <v>0.77043580683156654</v>
      </c>
      <c r="Z185" s="66">
        <f t="shared" si="46"/>
        <v>0.71884570082449939</v>
      </c>
      <c r="AA185" s="65"/>
    </row>
    <row r="186" spans="2:27" x14ac:dyDescent="0.25">
      <c r="B186" s="108" t="s">
        <v>153</v>
      </c>
      <c r="C186" s="108" t="s">
        <v>148</v>
      </c>
      <c r="D186" s="108">
        <v>2000</v>
      </c>
      <c r="E186" s="109">
        <f t="shared" si="31"/>
        <v>1370</v>
      </c>
      <c r="F186" s="109">
        <f t="shared" si="32"/>
        <v>1500</v>
      </c>
      <c r="G186" s="109">
        <f t="shared" si="33"/>
        <v>1500</v>
      </c>
      <c r="H186" s="109">
        <f t="shared" si="34"/>
        <v>1457</v>
      </c>
      <c r="I186" s="110">
        <f t="shared" si="35"/>
        <v>0.91333333333333333</v>
      </c>
      <c r="J186" s="110">
        <f t="shared" si="36"/>
        <v>1.0295126973232669</v>
      </c>
      <c r="K186" s="110">
        <f t="shared" si="37"/>
        <v>0.94028826355525053</v>
      </c>
      <c r="L186" s="109">
        <f t="shared" si="38"/>
        <v>1</v>
      </c>
      <c r="M186" s="109">
        <v>21</v>
      </c>
      <c r="N186" s="109" t="str">
        <f t="shared" si="39"/>
        <v>black</v>
      </c>
      <c r="Q186" s="47" t="s">
        <v>150</v>
      </c>
      <c r="R186" s="47" t="str">
        <f t="shared" si="40"/>
        <v>SNO2009</v>
      </c>
      <c r="S186" s="83"/>
      <c r="T186" s="60">
        <v>2009</v>
      </c>
      <c r="U186" s="91">
        <v>8503</v>
      </c>
      <c r="V186" s="67">
        <v>8410</v>
      </c>
      <c r="W186" s="67">
        <v>2391</v>
      </c>
      <c r="X186" s="68">
        <f t="shared" si="47"/>
        <v>1.0110582639714625</v>
      </c>
      <c r="Y186" s="69">
        <f t="shared" si="47"/>
        <v>3.5173567544960269</v>
      </c>
      <c r="Z186" s="66">
        <f t="shared" si="46"/>
        <v>3.5562526139690505</v>
      </c>
      <c r="AA186" s="70"/>
    </row>
    <row r="187" spans="2:27" x14ac:dyDescent="0.25">
      <c r="B187" s="108" t="s">
        <v>153</v>
      </c>
      <c r="C187" s="108" t="s">
        <v>148</v>
      </c>
      <c r="D187" s="108">
        <v>2001</v>
      </c>
      <c r="E187" s="109">
        <f t="shared" si="31"/>
        <v>1328</v>
      </c>
      <c r="F187" s="109">
        <f t="shared" si="32"/>
        <v>1360</v>
      </c>
      <c r="G187" s="109">
        <f t="shared" si="33"/>
        <v>1360</v>
      </c>
      <c r="H187" s="109">
        <f t="shared" si="34"/>
        <v>1360</v>
      </c>
      <c r="I187" s="110">
        <f t="shared" si="35"/>
        <v>0.97647058823529409</v>
      </c>
      <c r="J187" s="110">
        <f t="shared" si="36"/>
        <v>1</v>
      </c>
      <c r="K187" s="110">
        <f t="shared" si="37"/>
        <v>0.97647058823529409</v>
      </c>
      <c r="L187" s="109">
        <f t="shared" si="38"/>
        <v>1</v>
      </c>
      <c r="M187" s="109">
        <v>21</v>
      </c>
      <c r="N187" s="109" t="str">
        <f t="shared" si="39"/>
        <v>black</v>
      </c>
      <c r="Q187" s="47" t="s">
        <v>150</v>
      </c>
      <c r="R187" s="47" t="str">
        <f t="shared" si="40"/>
        <v>SNO2010</v>
      </c>
      <c r="S187" s="83"/>
      <c r="T187" s="60">
        <v>2010</v>
      </c>
      <c r="U187" s="91">
        <v>8050</v>
      </c>
      <c r="V187" s="67">
        <v>9858</v>
      </c>
      <c r="W187" s="67">
        <v>9858</v>
      </c>
      <c r="X187" s="68">
        <f t="shared" si="47"/>
        <v>0.81659565834854941</v>
      </c>
      <c r="Y187" s="69">
        <f t="shared" si="47"/>
        <v>1</v>
      </c>
      <c r="Z187" s="71">
        <f t="shared" si="46"/>
        <v>0.81659565834854941</v>
      </c>
      <c r="AA187" s="65"/>
    </row>
    <row r="188" spans="2:27" x14ac:dyDescent="0.25">
      <c r="B188" s="108" t="s">
        <v>153</v>
      </c>
      <c r="C188" s="108" t="s">
        <v>148</v>
      </c>
      <c r="D188" s="108">
        <v>2002</v>
      </c>
      <c r="E188" s="109">
        <f t="shared" si="31"/>
        <v>1372</v>
      </c>
      <c r="F188" s="109">
        <f t="shared" si="32"/>
        <v>1449</v>
      </c>
      <c r="G188" s="109">
        <f t="shared" si="33"/>
        <v>1449</v>
      </c>
      <c r="H188" s="109">
        <f t="shared" si="34"/>
        <v>1588</v>
      </c>
      <c r="I188" s="110">
        <f t="shared" si="35"/>
        <v>0.9468599033816425</v>
      </c>
      <c r="J188" s="110">
        <f t="shared" si="36"/>
        <v>0.91246851385390426</v>
      </c>
      <c r="K188" s="110">
        <f t="shared" si="37"/>
        <v>0.8639798488664987</v>
      </c>
      <c r="L188" s="109">
        <f t="shared" si="38"/>
        <v>1</v>
      </c>
      <c r="M188" s="109">
        <v>21</v>
      </c>
      <c r="N188" s="109" t="str">
        <f t="shared" si="39"/>
        <v>black</v>
      </c>
      <c r="Q188" s="47" t="s">
        <v>150</v>
      </c>
      <c r="R188" s="47" t="str">
        <f t="shared" si="40"/>
        <v>SNO2011</v>
      </c>
      <c r="S188" s="83"/>
      <c r="T188" s="60">
        <v>2011</v>
      </c>
      <c r="U188" s="91">
        <v>8281</v>
      </c>
      <c r="V188" s="67">
        <v>7600</v>
      </c>
      <c r="W188" s="67">
        <v>1192</v>
      </c>
      <c r="X188" s="68">
        <f t="shared" si="47"/>
        <v>1.0896052631578947</v>
      </c>
      <c r="Y188" s="69">
        <f t="shared" si="47"/>
        <v>6.375838926174497</v>
      </c>
      <c r="Z188" s="66">
        <f t="shared" si="46"/>
        <v>6.9471476510067118</v>
      </c>
      <c r="AA188" s="65"/>
    </row>
    <row r="189" spans="2:27" x14ac:dyDescent="0.25">
      <c r="B189" s="108" t="s">
        <v>153</v>
      </c>
      <c r="C189" s="108" t="s">
        <v>148</v>
      </c>
      <c r="D189" s="108">
        <v>2003</v>
      </c>
      <c r="E189" s="109">
        <f t="shared" si="31"/>
        <v>1860</v>
      </c>
      <c r="F189" s="109">
        <f t="shared" si="32"/>
        <v>2050</v>
      </c>
      <c r="G189" s="109">
        <f t="shared" si="33"/>
        <v>2050</v>
      </c>
      <c r="H189" s="109">
        <f t="shared" si="34"/>
        <v>2050</v>
      </c>
      <c r="I189" s="110">
        <f t="shared" si="35"/>
        <v>0.90731707317073174</v>
      </c>
      <c r="J189" s="110">
        <f t="shared" si="36"/>
        <v>1</v>
      </c>
      <c r="K189" s="110">
        <f t="shared" si="37"/>
        <v>0.90731707317073174</v>
      </c>
      <c r="L189" s="109">
        <f t="shared" si="38"/>
        <v>1</v>
      </c>
      <c r="M189" s="109">
        <v>21</v>
      </c>
      <c r="N189" s="109" t="str">
        <f t="shared" si="39"/>
        <v>black</v>
      </c>
      <c r="Q189" s="47" t="s">
        <v>150</v>
      </c>
      <c r="R189" s="47" t="str">
        <f t="shared" si="40"/>
        <v>SNO2012</v>
      </c>
      <c r="S189" s="83"/>
      <c r="T189" s="60">
        <v>2012</v>
      </c>
      <c r="U189" s="91">
        <v>2506</v>
      </c>
      <c r="V189" s="67">
        <v>2775</v>
      </c>
      <c r="W189" s="67">
        <v>5355</v>
      </c>
      <c r="X189" s="68">
        <f t="shared" si="47"/>
        <v>0.90306306306306305</v>
      </c>
      <c r="Y189" s="69">
        <f t="shared" si="47"/>
        <v>0.51820728291316531</v>
      </c>
      <c r="Z189" s="66">
        <f t="shared" si="46"/>
        <v>0.46797385620915033</v>
      </c>
      <c r="AA189" s="65"/>
    </row>
    <row r="190" spans="2:27" x14ac:dyDescent="0.25">
      <c r="B190" s="108" t="s">
        <v>153</v>
      </c>
      <c r="C190" s="108" t="s">
        <v>148</v>
      </c>
      <c r="D190" s="108">
        <v>2004</v>
      </c>
      <c r="E190" s="109">
        <f t="shared" si="31"/>
        <v>1795</v>
      </c>
      <c r="F190" s="109" t="str">
        <f t="shared" si="32"/>
        <v>NA</v>
      </c>
      <c r="G190" s="109">
        <f t="shared" si="33"/>
        <v>1795</v>
      </c>
      <c r="H190" s="109">
        <f t="shared" si="34"/>
        <v>1506</v>
      </c>
      <c r="I190" s="110" t="str">
        <f t="shared" si="35"/>
        <v>NA</v>
      </c>
      <c r="J190" s="110" t="str">
        <f t="shared" si="36"/>
        <v>NA</v>
      </c>
      <c r="K190" s="110">
        <f t="shared" si="37"/>
        <v>1.1918990703851262</v>
      </c>
      <c r="L190" s="109">
        <f t="shared" si="38"/>
        <v>1</v>
      </c>
      <c r="M190" s="109">
        <v>21</v>
      </c>
      <c r="N190" s="109" t="str">
        <f t="shared" si="39"/>
        <v>white</v>
      </c>
      <c r="Q190" s="47" t="s">
        <v>150</v>
      </c>
      <c r="R190" s="47" t="str">
        <f t="shared" si="40"/>
        <v>SNO2013</v>
      </c>
      <c r="S190" s="83"/>
      <c r="T190" s="60">
        <v>2013</v>
      </c>
      <c r="U190" s="91">
        <v>3835</v>
      </c>
      <c r="V190" s="67">
        <v>3161</v>
      </c>
      <c r="W190" s="67">
        <v>3294</v>
      </c>
      <c r="X190" s="68">
        <f>U190/V190</f>
        <v>1.213223663397659</v>
      </c>
      <c r="Y190" s="69">
        <f t="shared" si="47"/>
        <v>0.95962355798421373</v>
      </c>
      <c r="Z190" s="66">
        <f t="shared" si="46"/>
        <v>1.1642380085003037</v>
      </c>
      <c r="AA190" s="65"/>
    </row>
    <row r="191" spans="2:27" ht="15.75" thickBot="1" x14ac:dyDescent="0.3">
      <c r="B191" s="108" t="s">
        <v>153</v>
      </c>
      <c r="C191" s="108" t="s">
        <v>148</v>
      </c>
      <c r="D191" s="108">
        <v>2005</v>
      </c>
      <c r="E191" s="109">
        <f t="shared" si="31"/>
        <v>1377</v>
      </c>
      <c r="F191" s="109" t="str">
        <f t="shared" si="32"/>
        <v>NA</v>
      </c>
      <c r="G191" s="109">
        <f t="shared" si="33"/>
        <v>1377</v>
      </c>
      <c r="H191" s="109">
        <f t="shared" si="34"/>
        <v>963</v>
      </c>
      <c r="I191" s="110" t="str">
        <f t="shared" si="35"/>
        <v>NA</v>
      </c>
      <c r="J191" s="110" t="str">
        <f t="shared" si="36"/>
        <v>NA</v>
      </c>
      <c r="K191" s="110">
        <f t="shared" si="37"/>
        <v>1.4299065420560748</v>
      </c>
      <c r="L191" s="109">
        <f t="shared" si="38"/>
        <v>1</v>
      </c>
      <c r="M191" s="109">
        <v>21</v>
      </c>
      <c r="N191" s="109" t="str">
        <f t="shared" si="39"/>
        <v>white</v>
      </c>
      <c r="Q191" s="47" t="s">
        <v>150</v>
      </c>
      <c r="R191" s="47" t="str">
        <f t="shared" si="40"/>
        <v>SNO2014</v>
      </c>
      <c r="S191" s="84"/>
      <c r="T191" s="72">
        <v>2014</v>
      </c>
      <c r="U191" s="92">
        <v>3416</v>
      </c>
      <c r="V191" s="74">
        <v>3327</v>
      </c>
      <c r="W191" s="74"/>
      <c r="X191" s="99">
        <f>U191/V191</f>
        <v>1.0267508265704839</v>
      </c>
      <c r="Y191" s="74"/>
      <c r="Z191" s="75"/>
      <c r="AA191" s="65"/>
    </row>
    <row r="192" spans="2:27" ht="15.75" thickBot="1" x14ac:dyDescent="0.3">
      <c r="B192" s="108" t="s">
        <v>153</v>
      </c>
      <c r="C192" s="108" t="s">
        <v>148</v>
      </c>
      <c r="D192" s="108">
        <v>2006</v>
      </c>
      <c r="E192" s="109">
        <f t="shared" si="31"/>
        <v>1113</v>
      </c>
      <c r="F192" s="109">
        <f t="shared" si="32"/>
        <v>1169</v>
      </c>
      <c r="G192" s="109">
        <f t="shared" si="33"/>
        <v>1169</v>
      </c>
      <c r="H192" s="109">
        <f t="shared" si="34"/>
        <v>1254</v>
      </c>
      <c r="I192" s="110">
        <f t="shared" si="35"/>
        <v>0.95209580838323349</v>
      </c>
      <c r="J192" s="110">
        <f t="shared" si="36"/>
        <v>0.93221690590111639</v>
      </c>
      <c r="K192" s="110">
        <f t="shared" si="37"/>
        <v>0.88755980861244022</v>
      </c>
      <c r="L192" s="109">
        <f t="shared" si="38"/>
        <v>1</v>
      </c>
      <c r="M192" s="109">
        <v>21</v>
      </c>
      <c r="N192" s="109" t="str">
        <f t="shared" si="39"/>
        <v>black</v>
      </c>
      <c r="Q192" s="47" t="s">
        <v>150</v>
      </c>
      <c r="R192" s="47" t="str">
        <f t="shared" si="40"/>
        <v>SNOAVG.</v>
      </c>
      <c r="S192" s="72"/>
      <c r="T192" s="73" t="s">
        <v>10</v>
      </c>
      <c r="U192" s="88"/>
      <c r="V192" s="88"/>
      <c r="W192" s="89"/>
      <c r="X192" s="96">
        <f>AVERAGE(X176:X191)</f>
        <v>0.98370224755596192</v>
      </c>
      <c r="Y192" s="97">
        <f>AVERAGE(Y176:Y190)</f>
        <v>1.6870582990388236</v>
      </c>
      <c r="Z192" s="98">
        <f>AVERAGE(Z176:Z190)</f>
        <v>1.7226130172507907</v>
      </c>
      <c r="AA192" s="65"/>
    </row>
    <row r="193" spans="2:27" x14ac:dyDescent="0.25">
      <c r="B193" s="108" t="s">
        <v>153</v>
      </c>
      <c r="C193" s="108" t="s">
        <v>148</v>
      </c>
      <c r="D193" s="108">
        <v>2007</v>
      </c>
      <c r="E193" s="109">
        <f t="shared" si="31"/>
        <v>1424</v>
      </c>
      <c r="F193" s="109">
        <f t="shared" si="32"/>
        <v>1510</v>
      </c>
      <c r="G193" s="109">
        <f t="shared" si="33"/>
        <v>1510</v>
      </c>
      <c r="H193" s="109">
        <f t="shared" si="34"/>
        <v>785</v>
      </c>
      <c r="I193" s="110">
        <f t="shared" si="35"/>
        <v>0.94304635761589406</v>
      </c>
      <c r="J193" s="110">
        <f t="shared" si="36"/>
        <v>1.9235668789808917</v>
      </c>
      <c r="K193" s="110">
        <f t="shared" si="37"/>
        <v>1.8140127388535032</v>
      </c>
      <c r="L193" s="109">
        <f t="shared" si="38"/>
        <v>1</v>
      </c>
      <c r="M193" s="109">
        <v>21</v>
      </c>
      <c r="N193" s="109" t="str">
        <f t="shared" si="39"/>
        <v>black</v>
      </c>
      <c r="Q193" s="47" t="s">
        <v>151</v>
      </c>
      <c r="R193" s="47" t="str">
        <f t="shared" si="40"/>
        <v>SKG1999</v>
      </c>
      <c r="S193" s="82" t="s">
        <v>110</v>
      </c>
      <c r="T193" s="81">
        <v>1999</v>
      </c>
      <c r="U193" s="90">
        <v>9107</v>
      </c>
      <c r="V193" s="61">
        <v>7600</v>
      </c>
      <c r="W193" s="61">
        <v>7600</v>
      </c>
      <c r="X193" s="62">
        <f t="shared" ref="X193:Y207" si="48">U193/V193</f>
        <v>1.1982894736842105</v>
      </c>
      <c r="Y193" s="63">
        <f t="shared" si="48"/>
        <v>1</v>
      </c>
      <c r="Z193" s="64">
        <f t="shared" ref="Z193:Z207" si="49">U193/W193</f>
        <v>1.1982894736842105</v>
      </c>
      <c r="AA193" s="65"/>
    </row>
    <row r="194" spans="2:27" x14ac:dyDescent="0.25">
      <c r="B194" s="108" t="s">
        <v>153</v>
      </c>
      <c r="C194" s="108" t="s">
        <v>148</v>
      </c>
      <c r="D194" s="108">
        <v>2008</v>
      </c>
      <c r="E194" s="109">
        <f t="shared" si="31"/>
        <v>689</v>
      </c>
      <c r="F194" s="109">
        <f t="shared" si="32"/>
        <v>637</v>
      </c>
      <c r="G194" s="109">
        <f t="shared" si="33"/>
        <v>637</v>
      </c>
      <c r="H194" s="109">
        <f t="shared" si="34"/>
        <v>1800</v>
      </c>
      <c r="I194" s="110">
        <f t="shared" si="35"/>
        <v>1.0816326530612246</v>
      </c>
      <c r="J194" s="110">
        <f t="shared" si="36"/>
        <v>0.35388888888888886</v>
      </c>
      <c r="K194" s="110">
        <f t="shared" si="37"/>
        <v>0.38277777777777777</v>
      </c>
      <c r="L194" s="109">
        <f t="shared" si="38"/>
        <v>1</v>
      </c>
      <c r="M194" s="109">
        <v>21</v>
      </c>
      <c r="N194" s="109" t="str">
        <f t="shared" si="39"/>
        <v>black</v>
      </c>
      <c r="Q194" s="47" t="s">
        <v>151</v>
      </c>
      <c r="R194" s="47" t="str">
        <f t="shared" si="40"/>
        <v>SKG2000</v>
      </c>
      <c r="S194" s="83" t="s">
        <v>43</v>
      </c>
      <c r="T194" s="60">
        <v>2000</v>
      </c>
      <c r="U194" s="91">
        <v>6988</v>
      </c>
      <c r="V194" s="67">
        <v>7300</v>
      </c>
      <c r="W194" s="67">
        <v>16843</v>
      </c>
      <c r="X194" s="68">
        <f t="shared" si="48"/>
        <v>0.95726027397260272</v>
      </c>
      <c r="Y194" s="69">
        <f t="shared" si="48"/>
        <v>0.43341447485602325</v>
      </c>
      <c r="Z194" s="66">
        <f t="shared" si="49"/>
        <v>0.4148904589443686</v>
      </c>
      <c r="AA194" s="65"/>
    </row>
    <row r="195" spans="2:27" x14ac:dyDescent="0.25">
      <c r="B195" s="108" t="s">
        <v>153</v>
      </c>
      <c r="C195" s="108" t="s">
        <v>148</v>
      </c>
      <c r="D195" s="108">
        <v>2009</v>
      </c>
      <c r="E195" s="109">
        <f t="shared" si="31"/>
        <v>1268</v>
      </c>
      <c r="F195" s="109">
        <f t="shared" si="32"/>
        <v>1086</v>
      </c>
      <c r="G195" s="109">
        <f t="shared" si="33"/>
        <v>1086</v>
      </c>
      <c r="H195" s="109">
        <f t="shared" si="34"/>
        <v>1001</v>
      </c>
      <c r="I195" s="110">
        <f t="shared" si="35"/>
        <v>1.1675874769797421</v>
      </c>
      <c r="J195" s="110">
        <f t="shared" si="36"/>
        <v>1.0849150849150848</v>
      </c>
      <c r="K195" s="110">
        <f t="shared" si="37"/>
        <v>1.2667332667332667</v>
      </c>
      <c r="L195" s="109">
        <f t="shared" si="38"/>
        <v>1</v>
      </c>
      <c r="M195" s="109">
        <v>21</v>
      </c>
      <c r="N195" s="109" t="str">
        <f t="shared" si="39"/>
        <v>black</v>
      </c>
      <c r="Q195" s="47" t="s">
        <v>151</v>
      </c>
      <c r="R195" s="47" t="str">
        <f t="shared" si="40"/>
        <v>SKG2001</v>
      </c>
      <c r="S195" s="83" t="s">
        <v>44</v>
      </c>
      <c r="T195" s="60">
        <v>2001</v>
      </c>
      <c r="U195" s="91">
        <v>9064</v>
      </c>
      <c r="V195" s="67">
        <v>9183</v>
      </c>
      <c r="W195" s="67">
        <v>14005</v>
      </c>
      <c r="X195" s="68">
        <f t="shared" si="48"/>
        <v>0.98704127191549607</v>
      </c>
      <c r="Y195" s="69">
        <f t="shared" si="48"/>
        <v>0.65569439485897896</v>
      </c>
      <c r="Z195" s="66">
        <f t="shared" si="49"/>
        <v>0.64719742948946801</v>
      </c>
      <c r="AA195" s="65"/>
    </row>
    <row r="196" spans="2:27" x14ac:dyDescent="0.25">
      <c r="B196" s="108" t="s">
        <v>153</v>
      </c>
      <c r="C196" s="108" t="s">
        <v>148</v>
      </c>
      <c r="D196" s="108">
        <v>2010</v>
      </c>
      <c r="E196" s="109">
        <f t="shared" ref="E196:E259" si="50">VLOOKUP(B196&amp;D196,R$3:W$470,4,FALSE)</f>
        <v>898</v>
      </c>
      <c r="F196" s="109">
        <f t="shared" ref="F196:F259" si="51">VLOOKUP(B196&amp;D196,R$3:W$470,5,FALSE)</f>
        <v>817</v>
      </c>
      <c r="G196" s="109">
        <f t="shared" ref="G196:G259" si="52">IF(F196="NA",E196,F196)</f>
        <v>817</v>
      </c>
      <c r="H196" s="109">
        <f t="shared" ref="H196:H259" si="53">VLOOKUP(B196&amp;D196,R$3:W$470,6,FALSE)</f>
        <v>817</v>
      </c>
      <c r="I196" s="110">
        <f t="shared" ref="I196:I259" si="54">IF(F196="NA","NA",E196/F196)</f>
        <v>1.0991432068543452</v>
      </c>
      <c r="J196" s="110">
        <f t="shared" ref="J196:J259" si="55">IF(F196="NA","NA",IF(H196="NA","NA",F196/H196))</f>
        <v>1</v>
      </c>
      <c r="K196" s="110">
        <f t="shared" ref="K196:K259" si="56">IF(H196="NA","NA",E196/H196)</f>
        <v>1.0991432068543452</v>
      </c>
      <c r="L196" s="109">
        <f t="shared" ref="L196:L259" si="57">VLOOKUP(B196,AD$5:AF$31,3,FALSE)</f>
        <v>1</v>
      </c>
      <c r="M196" s="109">
        <v>21</v>
      </c>
      <c r="N196" s="109" t="str">
        <f t="shared" ref="N196:N259" si="58">IF(F196="NA","white","black")</f>
        <v>black</v>
      </c>
      <c r="Q196" s="47" t="s">
        <v>151</v>
      </c>
      <c r="R196" s="47" t="str">
        <f t="shared" ref="R196:R259" si="59">Q196&amp;T196</f>
        <v>SKG2002</v>
      </c>
      <c r="S196" s="83" t="s">
        <v>45</v>
      </c>
      <c r="T196" s="60">
        <v>2002</v>
      </c>
      <c r="U196" s="91">
        <v>12635</v>
      </c>
      <c r="V196" s="67">
        <v>13455</v>
      </c>
      <c r="W196" s="67">
        <v>19807</v>
      </c>
      <c r="X196" s="68">
        <f t="shared" si="48"/>
        <v>0.93905611296915648</v>
      </c>
      <c r="Y196" s="69">
        <f t="shared" si="48"/>
        <v>0.67930529610743673</v>
      </c>
      <c r="Z196" s="66">
        <f t="shared" si="49"/>
        <v>0.63790579088201138</v>
      </c>
      <c r="AA196" s="65"/>
    </row>
    <row r="197" spans="2:27" x14ac:dyDescent="0.25">
      <c r="B197" s="108" t="s">
        <v>153</v>
      </c>
      <c r="C197" s="108" t="s">
        <v>148</v>
      </c>
      <c r="D197" s="108">
        <v>2011</v>
      </c>
      <c r="E197" s="109">
        <f t="shared" si="50"/>
        <v>812</v>
      </c>
      <c r="F197" s="109">
        <f t="shared" si="51"/>
        <v>783</v>
      </c>
      <c r="G197" s="109">
        <f t="shared" si="52"/>
        <v>783</v>
      </c>
      <c r="H197" s="109">
        <f t="shared" si="53"/>
        <v>1017</v>
      </c>
      <c r="I197" s="110">
        <f t="shared" si="54"/>
        <v>1.037037037037037</v>
      </c>
      <c r="J197" s="110">
        <f t="shared" si="55"/>
        <v>0.76991150442477874</v>
      </c>
      <c r="K197" s="110">
        <f t="shared" si="56"/>
        <v>0.79842674532940017</v>
      </c>
      <c r="L197" s="109">
        <f t="shared" si="57"/>
        <v>1</v>
      </c>
      <c r="M197" s="109">
        <v>21</v>
      </c>
      <c r="N197" s="109" t="str">
        <f t="shared" si="58"/>
        <v>black</v>
      </c>
      <c r="Q197" s="47" t="s">
        <v>151</v>
      </c>
      <c r="R197" s="47" t="str">
        <f t="shared" si="59"/>
        <v>SKG2003</v>
      </c>
      <c r="S197" s="83"/>
      <c r="T197" s="60">
        <v>2003</v>
      </c>
      <c r="U197" s="91">
        <v>11906</v>
      </c>
      <c r="V197" s="67">
        <v>11348</v>
      </c>
      <c r="W197" s="67">
        <v>11348</v>
      </c>
      <c r="X197" s="68">
        <f t="shared" si="48"/>
        <v>1.0491716602044414</v>
      </c>
      <c r="Y197" s="69">
        <f t="shared" si="48"/>
        <v>1</v>
      </c>
      <c r="Z197" s="66">
        <f t="shared" si="49"/>
        <v>1.0491716602044414</v>
      </c>
      <c r="AA197" s="65"/>
    </row>
    <row r="198" spans="2:27" x14ac:dyDescent="0.25">
      <c r="B198" s="108" t="s">
        <v>153</v>
      </c>
      <c r="C198" s="108" t="s">
        <v>148</v>
      </c>
      <c r="D198" s="108">
        <v>2012</v>
      </c>
      <c r="E198" s="109">
        <f t="shared" si="50"/>
        <v>569</v>
      </c>
      <c r="F198" s="109">
        <f t="shared" si="51"/>
        <v>395</v>
      </c>
      <c r="G198" s="109">
        <f t="shared" si="52"/>
        <v>395</v>
      </c>
      <c r="H198" s="109">
        <f t="shared" si="53"/>
        <v>1534</v>
      </c>
      <c r="I198" s="110">
        <f t="shared" si="54"/>
        <v>1.440506329113924</v>
      </c>
      <c r="J198" s="110">
        <f t="shared" si="55"/>
        <v>0.25749674054758803</v>
      </c>
      <c r="K198" s="110">
        <f t="shared" si="56"/>
        <v>0.37092568448500651</v>
      </c>
      <c r="L198" s="109">
        <f t="shared" si="57"/>
        <v>1</v>
      </c>
      <c r="M198" s="109">
        <v>21</v>
      </c>
      <c r="N198" s="109" t="str">
        <f t="shared" si="58"/>
        <v>black</v>
      </c>
      <c r="Q198" s="47" t="s">
        <v>151</v>
      </c>
      <c r="R198" s="47" t="str">
        <f t="shared" si="59"/>
        <v>SKG2004</v>
      </c>
      <c r="S198" s="83"/>
      <c r="T198" s="60">
        <v>2004</v>
      </c>
      <c r="U198" s="91">
        <v>18761</v>
      </c>
      <c r="V198" s="67">
        <v>20359</v>
      </c>
      <c r="W198" s="67">
        <v>21757</v>
      </c>
      <c r="X198" s="68">
        <f t="shared" si="48"/>
        <v>0.9215089149761776</v>
      </c>
      <c r="Y198" s="69">
        <f t="shared" si="48"/>
        <v>0.93574481775980145</v>
      </c>
      <c r="Z198" s="66">
        <f t="shared" si="49"/>
        <v>0.86229719170841568</v>
      </c>
      <c r="AA198" s="65"/>
    </row>
    <row r="199" spans="2:27" x14ac:dyDescent="0.25">
      <c r="B199" s="108" t="s">
        <v>154</v>
      </c>
      <c r="C199" s="108" t="s">
        <v>148</v>
      </c>
      <c r="D199" s="108">
        <v>1999</v>
      </c>
      <c r="E199" s="109">
        <f t="shared" si="50"/>
        <v>66876</v>
      </c>
      <c r="F199" s="109">
        <f t="shared" si="51"/>
        <v>69285</v>
      </c>
      <c r="G199" s="109">
        <f t="shared" si="52"/>
        <v>69285</v>
      </c>
      <c r="H199" s="109">
        <f t="shared" si="53"/>
        <v>97685</v>
      </c>
      <c r="I199" s="110">
        <f t="shared" si="54"/>
        <v>0.96523056938731322</v>
      </c>
      <c r="J199" s="110">
        <f t="shared" si="55"/>
        <v>0.70926959103240006</v>
      </c>
      <c r="K199" s="110">
        <f t="shared" si="56"/>
        <v>0.68460869120131029</v>
      </c>
      <c r="L199" s="109">
        <f t="shared" si="57"/>
        <v>4</v>
      </c>
      <c r="M199" s="109">
        <v>21</v>
      </c>
      <c r="N199" s="109" t="str">
        <f t="shared" si="58"/>
        <v>black</v>
      </c>
      <c r="Q199" s="47" t="s">
        <v>151</v>
      </c>
      <c r="R199" s="47" t="str">
        <f t="shared" si="59"/>
        <v>SKG2005</v>
      </c>
      <c r="S199" s="83"/>
      <c r="T199" s="60">
        <v>2005</v>
      </c>
      <c r="U199" s="91">
        <v>16220</v>
      </c>
      <c r="V199" s="67">
        <v>19493</v>
      </c>
      <c r="W199" s="67">
        <v>21555</v>
      </c>
      <c r="X199" s="68">
        <f t="shared" si="48"/>
        <v>0.83209357205150569</v>
      </c>
      <c r="Y199" s="69">
        <f t="shared" si="48"/>
        <v>0.90433774066341921</v>
      </c>
      <c r="Z199" s="66">
        <f t="shared" si="49"/>
        <v>0.75249362096961259</v>
      </c>
      <c r="AA199" s="65"/>
    </row>
    <row r="200" spans="2:27" x14ac:dyDescent="0.25">
      <c r="B200" s="108" t="s">
        <v>154</v>
      </c>
      <c r="C200" s="108" t="s">
        <v>148</v>
      </c>
      <c r="D200" s="108">
        <v>2000</v>
      </c>
      <c r="E200" s="109">
        <f t="shared" si="50"/>
        <v>67306</v>
      </c>
      <c r="F200" s="109">
        <f t="shared" si="51"/>
        <v>69800</v>
      </c>
      <c r="G200" s="109">
        <f t="shared" si="52"/>
        <v>69800</v>
      </c>
      <c r="H200" s="109">
        <f t="shared" si="53"/>
        <v>125850</v>
      </c>
      <c r="I200" s="110">
        <f t="shared" si="54"/>
        <v>0.96426934097421202</v>
      </c>
      <c r="J200" s="110">
        <f t="shared" si="55"/>
        <v>0.55462852602304336</v>
      </c>
      <c r="K200" s="110">
        <f t="shared" si="56"/>
        <v>0.53481128327373861</v>
      </c>
      <c r="L200" s="109">
        <f t="shared" si="57"/>
        <v>4</v>
      </c>
      <c r="M200" s="109">
        <v>21</v>
      </c>
      <c r="N200" s="109" t="str">
        <f t="shared" si="58"/>
        <v>black</v>
      </c>
      <c r="Q200" s="47" t="s">
        <v>151</v>
      </c>
      <c r="R200" s="47" t="str">
        <f t="shared" si="59"/>
        <v>SKG2006</v>
      </c>
      <c r="S200" s="83"/>
      <c r="T200" s="60">
        <v>2006</v>
      </c>
      <c r="U200" s="91">
        <v>22402</v>
      </c>
      <c r="V200" s="67">
        <v>21811</v>
      </c>
      <c r="W200" s="67">
        <v>21246</v>
      </c>
      <c r="X200" s="68">
        <f t="shared" si="48"/>
        <v>1.0270964192379992</v>
      </c>
      <c r="Y200" s="69">
        <f t="shared" si="48"/>
        <v>1.026593241080674</v>
      </c>
      <c r="Z200" s="66">
        <f t="shared" si="49"/>
        <v>1.0544102419278922</v>
      </c>
      <c r="AA200" s="65"/>
    </row>
    <row r="201" spans="2:27" x14ac:dyDescent="0.25">
      <c r="B201" s="108" t="s">
        <v>154</v>
      </c>
      <c r="C201" s="108" t="s">
        <v>148</v>
      </c>
      <c r="D201" s="108">
        <v>2001</v>
      </c>
      <c r="E201" s="109">
        <f t="shared" si="50"/>
        <v>102899</v>
      </c>
      <c r="F201" s="109">
        <f t="shared" si="51"/>
        <v>105955</v>
      </c>
      <c r="G201" s="109">
        <f t="shared" si="52"/>
        <v>105955</v>
      </c>
      <c r="H201" s="109">
        <f t="shared" si="53"/>
        <v>124855</v>
      </c>
      <c r="I201" s="110">
        <f t="shared" si="54"/>
        <v>0.97115756689160493</v>
      </c>
      <c r="J201" s="110">
        <f t="shared" si="55"/>
        <v>0.84862440430899844</v>
      </c>
      <c r="K201" s="110">
        <f t="shared" si="56"/>
        <v>0.82414801169356455</v>
      </c>
      <c r="L201" s="109">
        <f t="shared" si="57"/>
        <v>4</v>
      </c>
      <c r="M201" s="109">
        <v>21</v>
      </c>
      <c r="N201" s="109" t="str">
        <f t="shared" si="58"/>
        <v>black</v>
      </c>
      <c r="Q201" s="47" t="s">
        <v>151</v>
      </c>
      <c r="R201" s="47" t="str">
        <f t="shared" si="59"/>
        <v>SKG2007</v>
      </c>
      <c r="S201" s="83"/>
      <c r="T201" s="60">
        <v>2007</v>
      </c>
      <c r="U201" s="91">
        <v>12324</v>
      </c>
      <c r="V201" s="67">
        <v>14252</v>
      </c>
      <c r="W201" s="67">
        <v>12868</v>
      </c>
      <c r="X201" s="68">
        <f t="shared" si="48"/>
        <v>0.86472074094863882</v>
      </c>
      <c r="Y201" s="69">
        <f t="shared" si="48"/>
        <v>1.1075536213863848</v>
      </c>
      <c r="Z201" s="66">
        <f t="shared" si="49"/>
        <v>0.95772458812558281</v>
      </c>
      <c r="AA201" s="65"/>
    </row>
    <row r="202" spans="2:27" x14ac:dyDescent="0.25">
      <c r="B202" s="108" t="s">
        <v>154</v>
      </c>
      <c r="C202" s="108" t="s">
        <v>148</v>
      </c>
      <c r="D202" s="108">
        <v>2002</v>
      </c>
      <c r="E202" s="109">
        <f t="shared" si="50"/>
        <v>114889</v>
      </c>
      <c r="F202" s="109">
        <f t="shared" si="51"/>
        <v>124608</v>
      </c>
      <c r="G202" s="109">
        <f t="shared" si="52"/>
        <v>124608</v>
      </c>
      <c r="H202" s="109">
        <f t="shared" si="53"/>
        <v>92234</v>
      </c>
      <c r="I202" s="110">
        <f t="shared" si="54"/>
        <v>0.92200340267077552</v>
      </c>
      <c r="J202" s="110">
        <f t="shared" si="55"/>
        <v>1.3509985471734935</v>
      </c>
      <c r="K202" s="110">
        <f t="shared" si="56"/>
        <v>1.2456252574972353</v>
      </c>
      <c r="L202" s="109">
        <f t="shared" si="57"/>
        <v>4</v>
      </c>
      <c r="M202" s="109">
        <v>21</v>
      </c>
      <c r="N202" s="109" t="str">
        <f t="shared" si="58"/>
        <v>black</v>
      </c>
      <c r="Q202" s="47" t="s">
        <v>151</v>
      </c>
      <c r="R202" s="47" t="str">
        <f t="shared" si="59"/>
        <v>SKG2008</v>
      </c>
      <c r="S202" s="83"/>
      <c r="T202" s="60">
        <v>2008</v>
      </c>
      <c r="U202" s="91">
        <v>18598</v>
      </c>
      <c r="V202" s="67">
        <v>18302</v>
      </c>
      <c r="W202" s="67">
        <v>14035</v>
      </c>
      <c r="X202" s="68">
        <f t="shared" si="48"/>
        <v>1.0161730958365205</v>
      </c>
      <c r="Y202" s="69">
        <f t="shared" si="48"/>
        <v>1.3040256501603136</v>
      </c>
      <c r="Z202" s="66">
        <f t="shared" si="49"/>
        <v>1.3251157819736374</v>
      </c>
      <c r="AA202" s="65"/>
    </row>
    <row r="203" spans="2:27" x14ac:dyDescent="0.25">
      <c r="B203" s="108" t="s">
        <v>154</v>
      </c>
      <c r="C203" s="108" t="s">
        <v>148</v>
      </c>
      <c r="D203" s="108">
        <v>2003</v>
      </c>
      <c r="E203" s="109">
        <f t="shared" si="50"/>
        <v>114275</v>
      </c>
      <c r="F203" s="109">
        <f t="shared" si="51"/>
        <v>133850</v>
      </c>
      <c r="G203" s="109">
        <f t="shared" si="52"/>
        <v>133850</v>
      </c>
      <c r="H203" s="109">
        <f t="shared" si="53"/>
        <v>160450</v>
      </c>
      <c r="I203" s="110">
        <f t="shared" si="54"/>
        <v>0.85375420246544642</v>
      </c>
      <c r="J203" s="110">
        <f t="shared" si="55"/>
        <v>0.83421626674976623</v>
      </c>
      <c r="K203" s="110">
        <f t="shared" si="56"/>
        <v>0.71221564350264877</v>
      </c>
      <c r="L203" s="109">
        <f t="shared" si="57"/>
        <v>4</v>
      </c>
      <c r="M203" s="109">
        <v>21</v>
      </c>
      <c r="N203" s="109" t="str">
        <f t="shared" si="58"/>
        <v>black</v>
      </c>
      <c r="Q203" s="47" t="s">
        <v>151</v>
      </c>
      <c r="R203" s="47" t="str">
        <f t="shared" si="59"/>
        <v>SKG2009</v>
      </c>
      <c r="S203" s="83"/>
      <c r="T203" s="60">
        <v>2009</v>
      </c>
      <c r="U203" s="91">
        <v>22193</v>
      </c>
      <c r="V203" s="67">
        <v>20400</v>
      </c>
      <c r="W203" s="67">
        <v>10989</v>
      </c>
      <c r="X203" s="68">
        <f t="shared" si="48"/>
        <v>1.0878921568627451</v>
      </c>
      <c r="Y203" s="69">
        <f t="shared" si="48"/>
        <v>1.8564018564018565</v>
      </c>
      <c r="Z203" s="66">
        <f t="shared" si="49"/>
        <v>2.0195650195650194</v>
      </c>
      <c r="AA203" s="70"/>
    </row>
    <row r="204" spans="2:27" x14ac:dyDescent="0.25">
      <c r="B204" s="108" t="s">
        <v>154</v>
      </c>
      <c r="C204" s="108" t="s">
        <v>148</v>
      </c>
      <c r="D204" s="108">
        <v>2004</v>
      </c>
      <c r="E204" s="109">
        <f t="shared" si="50"/>
        <v>127902</v>
      </c>
      <c r="F204" s="109">
        <f t="shared" si="51"/>
        <v>132300</v>
      </c>
      <c r="G204" s="109">
        <f t="shared" si="52"/>
        <v>132300</v>
      </c>
      <c r="H204" s="109">
        <f t="shared" si="53"/>
        <v>130922</v>
      </c>
      <c r="I204" s="110">
        <f t="shared" si="54"/>
        <v>0.96675736961451242</v>
      </c>
      <c r="J204" s="110">
        <f t="shared" si="55"/>
        <v>1.0105253509723346</v>
      </c>
      <c r="K204" s="110">
        <f t="shared" si="56"/>
        <v>0.97693283023479627</v>
      </c>
      <c r="L204" s="109">
        <f t="shared" si="57"/>
        <v>4</v>
      </c>
      <c r="M204" s="109">
        <v>21</v>
      </c>
      <c r="N204" s="109" t="str">
        <f t="shared" si="58"/>
        <v>black</v>
      </c>
      <c r="Q204" s="47" t="s">
        <v>151</v>
      </c>
      <c r="R204" s="47" t="str">
        <f t="shared" si="59"/>
        <v>SKG2010</v>
      </c>
      <c r="S204" s="83"/>
      <c r="T204" s="60">
        <v>2010</v>
      </c>
      <c r="U204" s="91">
        <v>9894</v>
      </c>
      <c r="V204" s="67">
        <v>11853</v>
      </c>
      <c r="W204" s="67">
        <v>7926</v>
      </c>
      <c r="X204" s="68">
        <f t="shared" si="48"/>
        <v>0.83472538597823331</v>
      </c>
      <c r="Y204" s="69">
        <f t="shared" si="48"/>
        <v>1.4954579863739592</v>
      </c>
      <c r="Z204" s="71">
        <f t="shared" si="49"/>
        <v>1.2482967448902347</v>
      </c>
      <c r="AA204" s="65"/>
    </row>
    <row r="205" spans="2:27" x14ac:dyDescent="0.25">
      <c r="B205" s="108" t="s">
        <v>154</v>
      </c>
      <c r="C205" s="108" t="s">
        <v>148</v>
      </c>
      <c r="D205" s="108">
        <v>2005</v>
      </c>
      <c r="E205" s="109">
        <f t="shared" si="50"/>
        <v>104084</v>
      </c>
      <c r="F205" s="109">
        <f t="shared" si="51"/>
        <v>110542</v>
      </c>
      <c r="G205" s="109">
        <f t="shared" si="52"/>
        <v>110542</v>
      </c>
      <c r="H205" s="109">
        <f t="shared" si="53"/>
        <v>114814</v>
      </c>
      <c r="I205" s="110">
        <f t="shared" si="54"/>
        <v>0.94157876644171445</v>
      </c>
      <c r="J205" s="110">
        <f t="shared" si="55"/>
        <v>0.96279199400769944</v>
      </c>
      <c r="K205" s="110">
        <f t="shared" si="56"/>
        <v>0.90654449805772819</v>
      </c>
      <c r="L205" s="109">
        <f t="shared" si="57"/>
        <v>4</v>
      </c>
      <c r="M205" s="109">
        <v>21</v>
      </c>
      <c r="N205" s="109" t="str">
        <f t="shared" si="58"/>
        <v>black</v>
      </c>
      <c r="Q205" s="47" t="s">
        <v>151</v>
      </c>
      <c r="R205" s="47" t="str">
        <f t="shared" si="59"/>
        <v>SKG2011</v>
      </c>
      <c r="S205" s="83"/>
      <c r="T205" s="60">
        <v>2011</v>
      </c>
      <c r="U205" s="91">
        <v>12556</v>
      </c>
      <c r="V205" s="67">
        <v>13044</v>
      </c>
      <c r="W205" s="67">
        <v>8382</v>
      </c>
      <c r="X205" s="68">
        <f t="shared" si="48"/>
        <v>0.96258816314014106</v>
      </c>
      <c r="Y205" s="69">
        <f t="shared" si="48"/>
        <v>1.5561918396564065</v>
      </c>
      <c r="Z205" s="66">
        <f t="shared" si="49"/>
        <v>1.4979718444285373</v>
      </c>
      <c r="AA205" s="65"/>
    </row>
    <row r="206" spans="2:27" x14ac:dyDescent="0.25">
      <c r="B206" s="108" t="s">
        <v>154</v>
      </c>
      <c r="C206" s="108" t="s">
        <v>148</v>
      </c>
      <c r="D206" s="108">
        <v>2006</v>
      </c>
      <c r="E206" s="109">
        <f t="shared" si="50"/>
        <v>107292</v>
      </c>
      <c r="F206" s="109">
        <f t="shared" si="51"/>
        <v>113486</v>
      </c>
      <c r="G206" s="109">
        <f t="shared" si="52"/>
        <v>113486</v>
      </c>
      <c r="H206" s="109">
        <f t="shared" si="53"/>
        <v>141591</v>
      </c>
      <c r="I206" s="110">
        <f t="shared" si="54"/>
        <v>0.94542058051213362</v>
      </c>
      <c r="J206" s="110">
        <f t="shared" si="55"/>
        <v>0.8015057454216723</v>
      </c>
      <c r="K206" s="110">
        <f t="shared" si="56"/>
        <v>0.75776002712036783</v>
      </c>
      <c r="L206" s="109">
        <f t="shared" si="57"/>
        <v>4</v>
      </c>
      <c r="M206" s="109">
        <v>21</v>
      </c>
      <c r="N206" s="109" t="str">
        <f t="shared" si="58"/>
        <v>black</v>
      </c>
      <c r="Q206" s="47" t="s">
        <v>151</v>
      </c>
      <c r="R206" s="47" t="str">
        <f t="shared" si="59"/>
        <v>SKG2012</v>
      </c>
      <c r="S206" s="83"/>
      <c r="T206" s="60">
        <v>2012</v>
      </c>
      <c r="U206" s="91">
        <v>10020</v>
      </c>
      <c r="V206" s="67">
        <v>8337</v>
      </c>
      <c r="W206" s="67">
        <v>8337</v>
      </c>
      <c r="X206" s="68">
        <f t="shared" si="48"/>
        <v>1.2018711766822598</v>
      </c>
      <c r="Y206" s="69">
        <f t="shared" si="48"/>
        <v>1</v>
      </c>
      <c r="Z206" s="66">
        <f t="shared" si="49"/>
        <v>1.2018711766822598</v>
      </c>
      <c r="AA206" s="65"/>
    </row>
    <row r="207" spans="2:27" x14ac:dyDescent="0.25">
      <c r="B207" s="108" t="s">
        <v>154</v>
      </c>
      <c r="C207" s="108" t="s">
        <v>148</v>
      </c>
      <c r="D207" s="108">
        <v>2007</v>
      </c>
      <c r="E207" s="109">
        <f t="shared" si="50"/>
        <v>127115</v>
      </c>
      <c r="F207" s="109">
        <f t="shared" si="51"/>
        <v>135714</v>
      </c>
      <c r="G207" s="109">
        <f t="shared" si="52"/>
        <v>135714</v>
      </c>
      <c r="H207" s="109">
        <f t="shared" si="53"/>
        <v>201012</v>
      </c>
      <c r="I207" s="110">
        <f t="shared" si="54"/>
        <v>0.93663881397645044</v>
      </c>
      <c r="J207" s="110">
        <f t="shared" si="55"/>
        <v>0.6751537221658408</v>
      </c>
      <c r="K207" s="110">
        <f t="shared" si="56"/>
        <v>0.6323751815811991</v>
      </c>
      <c r="L207" s="109">
        <f t="shared" si="57"/>
        <v>4</v>
      </c>
      <c r="M207" s="109">
        <v>21</v>
      </c>
      <c r="N207" s="109" t="str">
        <f t="shared" si="58"/>
        <v>black</v>
      </c>
      <c r="Q207" s="47" t="s">
        <v>151</v>
      </c>
      <c r="R207" s="47" t="str">
        <f t="shared" si="59"/>
        <v>SKG2013</v>
      </c>
      <c r="S207" s="83"/>
      <c r="T207" s="60">
        <v>2013</v>
      </c>
      <c r="U207" s="91">
        <v>7287</v>
      </c>
      <c r="V207" s="67">
        <v>13018</v>
      </c>
      <c r="W207" s="67">
        <v>13312</v>
      </c>
      <c r="X207" s="68">
        <f>U207/V207</f>
        <v>0.55976340451682283</v>
      </c>
      <c r="Y207" s="69">
        <f t="shared" si="48"/>
        <v>0.97791466346153844</v>
      </c>
      <c r="Z207" s="66">
        <f t="shared" si="49"/>
        <v>0.54740084134615385</v>
      </c>
      <c r="AA207" s="65"/>
    </row>
    <row r="208" spans="2:27" ht="15.75" thickBot="1" x14ac:dyDescent="0.3">
      <c r="B208" s="108" t="s">
        <v>154</v>
      </c>
      <c r="C208" s="108" t="s">
        <v>148</v>
      </c>
      <c r="D208" s="108">
        <v>2008</v>
      </c>
      <c r="E208" s="109">
        <f t="shared" si="50"/>
        <v>166071</v>
      </c>
      <c r="F208" s="109">
        <f t="shared" si="51"/>
        <v>159200</v>
      </c>
      <c r="G208" s="109">
        <f t="shared" si="52"/>
        <v>159200</v>
      </c>
      <c r="H208" s="109">
        <f t="shared" si="53"/>
        <v>161118</v>
      </c>
      <c r="I208" s="110">
        <f t="shared" si="54"/>
        <v>1.0431595477386935</v>
      </c>
      <c r="J208" s="110">
        <f t="shared" si="55"/>
        <v>0.98809568142603554</v>
      </c>
      <c r="K208" s="110">
        <f t="shared" si="56"/>
        <v>1.0307414441589393</v>
      </c>
      <c r="L208" s="109">
        <f t="shared" si="57"/>
        <v>4</v>
      </c>
      <c r="M208" s="109">
        <v>21</v>
      </c>
      <c r="N208" s="109" t="str">
        <f t="shared" si="58"/>
        <v>black</v>
      </c>
      <c r="Q208" s="47" t="s">
        <v>151</v>
      </c>
      <c r="R208" s="47" t="str">
        <f t="shared" si="59"/>
        <v>SKG2014</v>
      </c>
      <c r="S208" s="84"/>
      <c r="T208" s="72">
        <v>2014</v>
      </c>
      <c r="U208" s="92">
        <v>15221</v>
      </c>
      <c r="V208" s="74">
        <v>17874</v>
      </c>
      <c r="W208" s="74"/>
      <c r="X208" s="99">
        <f>U208/V208</f>
        <v>0.8515721159225691</v>
      </c>
      <c r="Y208" s="74"/>
      <c r="Z208" s="75"/>
      <c r="AA208" s="65"/>
    </row>
    <row r="209" spans="2:27" ht="15.75" thickBot="1" x14ac:dyDescent="0.3">
      <c r="B209" s="108" t="s">
        <v>154</v>
      </c>
      <c r="C209" s="108" t="s">
        <v>148</v>
      </c>
      <c r="D209" s="108">
        <v>2009</v>
      </c>
      <c r="E209" s="109">
        <f t="shared" si="50"/>
        <v>138299</v>
      </c>
      <c r="F209" s="109">
        <f t="shared" si="51"/>
        <v>133187</v>
      </c>
      <c r="G209" s="109">
        <f t="shared" si="52"/>
        <v>133187</v>
      </c>
      <c r="H209" s="109">
        <f t="shared" si="53"/>
        <v>121132</v>
      </c>
      <c r="I209" s="110">
        <f t="shared" si="54"/>
        <v>1.0383821243815088</v>
      </c>
      <c r="J209" s="110">
        <f t="shared" si="55"/>
        <v>1.0995195324109237</v>
      </c>
      <c r="K209" s="110">
        <f t="shared" si="56"/>
        <v>1.1417214278638179</v>
      </c>
      <c r="L209" s="109">
        <f t="shared" si="57"/>
        <v>4</v>
      </c>
      <c r="M209" s="109">
        <v>21</v>
      </c>
      <c r="N209" s="109" t="str">
        <f t="shared" si="58"/>
        <v>black</v>
      </c>
      <c r="Q209" s="47" t="s">
        <v>151</v>
      </c>
      <c r="R209" s="47" t="str">
        <f t="shared" si="59"/>
        <v>SKGAVG.</v>
      </c>
      <c r="S209" s="72"/>
      <c r="T209" s="73" t="s">
        <v>10</v>
      </c>
      <c r="U209" s="88"/>
      <c r="V209" s="88"/>
      <c r="W209" s="89"/>
      <c r="X209" s="96">
        <f>AVERAGE(X193:X208)</f>
        <v>0.95567649618122008</v>
      </c>
      <c r="Y209" s="97">
        <f>AVERAGE(Y193:Y207)</f>
        <v>1.0621757055177861</v>
      </c>
      <c r="Z209" s="98">
        <f>AVERAGE(Z193:Z207)</f>
        <v>1.0276401243214566</v>
      </c>
      <c r="AA209" s="65"/>
    </row>
    <row r="210" spans="2:27" ht="15.75" thickBot="1" x14ac:dyDescent="0.3">
      <c r="B210" s="108" t="s">
        <v>154</v>
      </c>
      <c r="C210" s="108" t="s">
        <v>148</v>
      </c>
      <c r="D210" s="108">
        <v>2010</v>
      </c>
      <c r="E210" s="109">
        <f t="shared" si="50"/>
        <v>138238</v>
      </c>
      <c r="F210" s="109">
        <f t="shared" si="51"/>
        <v>140074</v>
      </c>
      <c r="G210" s="109">
        <f t="shared" si="52"/>
        <v>140074</v>
      </c>
      <c r="H210" s="109">
        <f t="shared" si="53"/>
        <v>181842</v>
      </c>
      <c r="I210" s="110">
        <f t="shared" si="54"/>
        <v>0.98689264246041375</v>
      </c>
      <c r="J210" s="110">
        <f t="shared" si="55"/>
        <v>0.77030608990222282</v>
      </c>
      <c r="K210" s="110">
        <f t="shared" si="56"/>
        <v>0.76020941256695374</v>
      </c>
      <c r="L210" s="109">
        <f t="shared" si="57"/>
        <v>4</v>
      </c>
      <c r="M210" s="109">
        <v>21</v>
      </c>
      <c r="N210" s="109" t="str">
        <f t="shared" si="58"/>
        <v>black</v>
      </c>
      <c r="Q210" t="s">
        <v>151</v>
      </c>
      <c r="R210" s="47" t="str">
        <f t="shared" si="59"/>
        <v>SKG</v>
      </c>
    </row>
    <row r="211" spans="2:27" ht="25.5" thickBot="1" x14ac:dyDescent="0.3">
      <c r="B211" s="108" t="s">
        <v>154</v>
      </c>
      <c r="C211" s="108" t="s">
        <v>148</v>
      </c>
      <c r="D211" s="108">
        <v>2011</v>
      </c>
      <c r="E211" s="109">
        <f t="shared" si="50"/>
        <v>172415</v>
      </c>
      <c r="F211" s="109">
        <f t="shared" si="51"/>
        <v>168642</v>
      </c>
      <c r="G211" s="109">
        <f t="shared" si="52"/>
        <v>168642</v>
      </c>
      <c r="H211" s="109">
        <f t="shared" si="53"/>
        <v>142763</v>
      </c>
      <c r="I211" s="110">
        <f t="shared" si="54"/>
        <v>1.0223728371342844</v>
      </c>
      <c r="J211" s="110">
        <f t="shared" si="55"/>
        <v>1.1812724585501846</v>
      </c>
      <c r="K211" s="110">
        <f t="shared" si="56"/>
        <v>1.2077008748765437</v>
      </c>
      <c r="L211" s="109">
        <f t="shared" si="57"/>
        <v>4</v>
      </c>
      <c r="M211" s="109">
        <v>21</v>
      </c>
      <c r="N211" s="109" t="str">
        <f t="shared" si="58"/>
        <v>black</v>
      </c>
      <c r="Q211" t="s">
        <v>151</v>
      </c>
      <c r="R211" s="47" t="str">
        <f t="shared" si="59"/>
        <v>SKGYear</v>
      </c>
      <c r="S211" s="52" t="s">
        <v>0</v>
      </c>
      <c r="T211" s="53" t="s">
        <v>1</v>
      </c>
      <c r="U211" s="54" t="s">
        <v>2</v>
      </c>
      <c r="V211" s="54" t="s">
        <v>3</v>
      </c>
      <c r="W211" s="55" t="s">
        <v>4</v>
      </c>
      <c r="X211" s="56" t="s">
        <v>5</v>
      </c>
      <c r="Y211" s="57" t="s">
        <v>6</v>
      </c>
      <c r="Z211" s="58" t="s">
        <v>7</v>
      </c>
    </row>
    <row r="212" spans="2:27" x14ac:dyDescent="0.25">
      <c r="B212" s="108" t="s">
        <v>154</v>
      </c>
      <c r="C212" s="108" t="s">
        <v>148</v>
      </c>
      <c r="D212" s="108">
        <v>2012</v>
      </c>
      <c r="E212" s="109">
        <f t="shared" si="50"/>
        <v>153462</v>
      </c>
      <c r="F212" s="109">
        <f t="shared" si="51"/>
        <v>153989</v>
      </c>
      <c r="G212" s="109">
        <f t="shared" si="52"/>
        <v>153989</v>
      </c>
      <c r="H212" s="109">
        <f t="shared" si="53"/>
        <v>195888</v>
      </c>
      <c r="I212" s="110">
        <f t="shared" si="54"/>
        <v>0.99657767762632399</v>
      </c>
      <c r="J212" s="110">
        <f t="shared" si="55"/>
        <v>0.78610736747529197</v>
      </c>
      <c r="K212" s="110">
        <f t="shared" si="56"/>
        <v>0.78341705464346978</v>
      </c>
      <c r="L212" s="109">
        <f t="shared" si="57"/>
        <v>4</v>
      </c>
      <c r="M212" s="109">
        <v>21</v>
      </c>
      <c r="N212" s="109" t="str">
        <f t="shared" si="58"/>
        <v>black</v>
      </c>
      <c r="Q212" t="s">
        <v>152</v>
      </c>
      <c r="R212" s="47" t="str">
        <f t="shared" si="59"/>
        <v>PSN1999</v>
      </c>
      <c r="S212" s="82" t="s">
        <v>93</v>
      </c>
      <c r="T212" s="81">
        <v>1999</v>
      </c>
      <c r="U212" s="90">
        <v>28800</v>
      </c>
      <c r="V212" s="61">
        <v>28400</v>
      </c>
      <c r="W212" s="61">
        <v>28400</v>
      </c>
      <c r="X212" s="62">
        <f t="shared" ref="X212:Y225" si="60">U212/V212</f>
        <v>1.0140845070422535</v>
      </c>
      <c r="Y212" s="63">
        <f t="shared" si="60"/>
        <v>1</v>
      </c>
      <c r="Z212" s="64">
        <f t="shared" ref="Z212:Z225" si="61">U212/W212</f>
        <v>1.0140845070422535</v>
      </c>
    </row>
    <row r="213" spans="2:27" x14ac:dyDescent="0.25">
      <c r="B213" s="108" t="s">
        <v>155</v>
      </c>
      <c r="C213" s="108" t="s">
        <v>156</v>
      </c>
      <c r="D213" s="108">
        <v>1999</v>
      </c>
      <c r="E213" s="109">
        <f t="shared" si="50"/>
        <v>42129</v>
      </c>
      <c r="F213" s="109">
        <f t="shared" si="51"/>
        <v>43780</v>
      </c>
      <c r="G213" s="109">
        <f t="shared" si="52"/>
        <v>43780</v>
      </c>
      <c r="H213" s="109">
        <f t="shared" si="53"/>
        <v>27945</v>
      </c>
      <c r="I213" s="110">
        <f t="shared" si="54"/>
        <v>0.96228871630881685</v>
      </c>
      <c r="J213" s="110">
        <f t="shared" si="55"/>
        <v>1.5666487743782429</v>
      </c>
      <c r="K213" s="110">
        <f t="shared" si="56"/>
        <v>1.5075684380032206</v>
      </c>
      <c r="L213" s="109">
        <f t="shared" si="57"/>
        <v>2</v>
      </c>
      <c r="M213" s="109">
        <v>21</v>
      </c>
      <c r="N213" s="109" t="str">
        <f t="shared" si="58"/>
        <v>black</v>
      </c>
      <c r="Q213" t="s">
        <v>152</v>
      </c>
      <c r="R213" s="47" t="str">
        <f t="shared" si="59"/>
        <v>PSN2000</v>
      </c>
      <c r="S213" s="83" t="s">
        <v>47</v>
      </c>
      <c r="T213" s="60">
        <v>2000</v>
      </c>
      <c r="U213" s="91">
        <v>15364</v>
      </c>
      <c r="V213" s="67">
        <v>10000</v>
      </c>
      <c r="W213" s="67">
        <v>20050</v>
      </c>
      <c r="X213" s="68">
        <f t="shared" si="60"/>
        <v>1.5364</v>
      </c>
      <c r="Y213" s="69">
        <f t="shared" si="60"/>
        <v>0.49875311720698257</v>
      </c>
      <c r="Z213" s="66">
        <f t="shared" si="61"/>
        <v>0.76628428927680803</v>
      </c>
    </row>
    <row r="214" spans="2:27" x14ac:dyDescent="0.25">
      <c r="B214" s="108" t="s">
        <v>155</v>
      </c>
      <c r="C214" s="108" t="s">
        <v>156</v>
      </c>
      <c r="D214" s="108">
        <v>2000</v>
      </c>
      <c r="E214" s="109">
        <f t="shared" si="50"/>
        <v>34741</v>
      </c>
      <c r="F214" s="109" t="str">
        <f t="shared" si="51"/>
        <v>NA</v>
      </c>
      <c r="G214" s="109">
        <f t="shared" si="52"/>
        <v>34741</v>
      </c>
      <c r="H214" s="109">
        <f t="shared" si="53"/>
        <v>27290</v>
      </c>
      <c r="I214" s="110" t="str">
        <f t="shared" si="54"/>
        <v>NA</v>
      </c>
      <c r="J214" s="110" t="str">
        <f t="shared" si="55"/>
        <v>NA</v>
      </c>
      <c r="K214" s="110">
        <f t="shared" si="56"/>
        <v>1.2730304140710884</v>
      </c>
      <c r="L214" s="109">
        <f t="shared" si="57"/>
        <v>2</v>
      </c>
      <c r="M214" s="109">
        <v>21</v>
      </c>
      <c r="N214" s="109" t="str">
        <f t="shared" si="58"/>
        <v>white</v>
      </c>
      <c r="Q214" t="s">
        <v>152</v>
      </c>
      <c r="R214" s="47" t="str">
        <f t="shared" si="59"/>
        <v>PSN2001</v>
      </c>
      <c r="S214" s="83" t="s">
        <v>17</v>
      </c>
      <c r="T214" s="60">
        <v>2001</v>
      </c>
      <c r="U214" s="91">
        <v>19938</v>
      </c>
      <c r="V214" s="67">
        <v>18900</v>
      </c>
      <c r="W214" s="67">
        <v>18900</v>
      </c>
      <c r="X214" s="68">
        <f t="shared" si="60"/>
        <v>1.0549206349206348</v>
      </c>
      <c r="Y214" s="69">
        <f t="shared" si="60"/>
        <v>1</v>
      </c>
      <c r="Z214" s="66">
        <f t="shared" si="61"/>
        <v>1.0549206349206348</v>
      </c>
    </row>
    <row r="215" spans="2:27" x14ac:dyDescent="0.25">
      <c r="B215" s="108" t="s">
        <v>155</v>
      </c>
      <c r="C215" s="108" t="s">
        <v>156</v>
      </c>
      <c r="D215" s="108">
        <v>2001</v>
      </c>
      <c r="E215" s="109">
        <f t="shared" si="50"/>
        <v>34563</v>
      </c>
      <c r="F215" s="109">
        <f t="shared" si="51"/>
        <v>35306</v>
      </c>
      <c r="G215" s="109">
        <f t="shared" si="52"/>
        <v>35306</v>
      </c>
      <c r="H215" s="109">
        <f t="shared" si="53"/>
        <v>27978</v>
      </c>
      <c r="I215" s="110">
        <f t="shared" si="54"/>
        <v>0.97895541834249133</v>
      </c>
      <c r="J215" s="110">
        <f t="shared" si="55"/>
        <v>1.2619200800629067</v>
      </c>
      <c r="K215" s="110">
        <f t="shared" si="56"/>
        <v>1.2353634998927729</v>
      </c>
      <c r="L215" s="109">
        <f t="shared" si="57"/>
        <v>2</v>
      </c>
      <c r="M215" s="109">
        <v>21</v>
      </c>
      <c r="N215" s="109" t="str">
        <f t="shared" si="58"/>
        <v>black</v>
      </c>
      <c r="Q215" t="s">
        <v>152</v>
      </c>
      <c r="R215" s="47" t="str">
        <f t="shared" si="59"/>
        <v>PSN2002</v>
      </c>
      <c r="S215" s="83"/>
      <c r="T215" s="60">
        <v>2002</v>
      </c>
      <c r="U215" s="91">
        <v>20008</v>
      </c>
      <c r="V215" s="67">
        <v>19801</v>
      </c>
      <c r="W215" s="67">
        <v>21477</v>
      </c>
      <c r="X215" s="68">
        <f t="shared" si="60"/>
        <v>1.010454017473865</v>
      </c>
      <c r="Y215" s="69">
        <f t="shared" si="60"/>
        <v>0.92196303021837311</v>
      </c>
      <c r="Z215" s="66">
        <f t="shared" si="61"/>
        <v>0.93160124784653353</v>
      </c>
    </row>
    <row r="216" spans="2:27" x14ac:dyDescent="0.25">
      <c r="B216" s="108" t="s">
        <v>155</v>
      </c>
      <c r="C216" s="108" t="s">
        <v>156</v>
      </c>
      <c r="D216" s="108">
        <v>2002</v>
      </c>
      <c r="E216" s="109">
        <f t="shared" si="50"/>
        <v>33902</v>
      </c>
      <c r="F216" s="109">
        <f t="shared" si="51"/>
        <v>33489</v>
      </c>
      <c r="G216" s="109">
        <f t="shared" si="52"/>
        <v>33489</v>
      </c>
      <c r="H216" s="109">
        <f t="shared" si="53"/>
        <v>33489</v>
      </c>
      <c r="I216" s="110">
        <f t="shared" si="54"/>
        <v>1.0123324076562454</v>
      </c>
      <c r="J216" s="110">
        <f t="shared" si="55"/>
        <v>1</v>
      </c>
      <c r="K216" s="110">
        <f t="shared" si="56"/>
        <v>1.0123324076562454</v>
      </c>
      <c r="L216" s="109">
        <f t="shared" si="57"/>
        <v>2</v>
      </c>
      <c r="M216" s="109">
        <v>21</v>
      </c>
      <c r="N216" s="109" t="str">
        <f t="shared" si="58"/>
        <v>black</v>
      </c>
      <c r="Q216" t="s">
        <v>152</v>
      </c>
      <c r="R216" s="47" t="str">
        <f t="shared" si="59"/>
        <v>PSN2003</v>
      </c>
      <c r="S216" s="83"/>
      <c r="T216" s="60">
        <v>2003</v>
      </c>
      <c r="U216" s="91">
        <v>25743</v>
      </c>
      <c r="V216" s="67">
        <v>26600</v>
      </c>
      <c r="W216" s="67">
        <v>26600</v>
      </c>
      <c r="X216" s="68">
        <f t="shared" si="60"/>
        <v>0.96778195488721808</v>
      </c>
      <c r="Y216" s="69">
        <f t="shared" si="60"/>
        <v>1</v>
      </c>
      <c r="Z216" s="66">
        <f t="shared" si="61"/>
        <v>0.96778195488721808</v>
      </c>
    </row>
    <row r="217" spans="2:27" x14ac:dyDescent="0.25">
      <c r="B217" s="108" t="s">
        <v>155</v>
      </c>
      <c r="C217" s="108" t="s">
        <v>156</v>
      </c>
      <c r="D217" s="108">
        <v>2003</v>
      </c>
      <c r="E217" s="109">
        <f t="shared" si="50"/>
        <v>32785</v>
      </c>
      <c r="F217" s="109" t="str">
        <f t="shared" si="51"/>
        <v>NA</v>
      </c>
      <c r="G217" s="109">
        <f t="shared" si="52"/>
        <v>32785</v>
      </c>
      <c r="H217" s="109">
        <f t="shared" si="53"/>
        <v>25479</v>
      </c>
      <c r="I217" s="110" t="str">
        <f t="shared" si="54"/>
        <v>NA</v>
      </c>
      <c r="J217" s="110" t="str">
        <f t="shared" si="55"/>
        <v>NA</v>
      </c>
      <c r="K217" s="110">
        <f t="shared" si="56"/>
        <v>1.2867459476431571</v>
      </c>
      <c r="L217" s="109">
        <f t="shared" si="57"/>
        <v>2</v>
      </c>
      <c r="M217" s="109">
        <v>21</v>
      </c>
      <c r="N217" s="109" t="str">
        <f t="shared" si="58"/>
        <v>white</v>
      </c>
      <c r="Q217" t="s">
        <v>152</v>
      </c>
      <c r="R217" s="47" t="str">
        <f t="shared" si="59"/>
        <v>PSN2004</v>
      </c>
      <c r="S217" s="83"/>
      <c r="T217" s="60">
        <v>2004</v>
      </c>
      <c r="U217" s="91">
        <v>24616</v>
      </c>
      <c r="V217" s="67">
        <v>23200</v>
      </c>
      <c r="W217" s="67">
        <v>33333</v>
      </c>
      <c r="X217" s="68">
        <f t="shared" si="60"/>
        <v>1.0610344827586207</v>
      </c>
      <c r="Y217" s="69">
        <f t="shared" si="60"/>
        <v>0.69600696006960072</v>
      </c>
      <c r="Z217" s="66">
        <f t="shared" si="61"/>
        <v>0.73848738487384868</v>
      </c>
    </row>
    <row r="218" spans="2:27" x14ac:dyDescent="0.25">
      <c r="B218" s="108" t="s">
        <v>155</v>
      </c>
      <c r="C218" s="108" t="s">
        <v>156</v>
      </c>
      <c r="D218" s="108">
        <v>2004</v>
      </c>
      <c r="E218" s="109">
        <f t="shared" si="50"/>
        <v>28185</v>
      </c>
      <c r="F218" s="109" t="str">
        <f t="shared" si="51"/>
        <v>NA</v>
      </c>
      <c r="G218" s="109">
        <f t="shared" si="52"/>
        <v>28185</v>
      </c>
      <c r="H218" s="109">
        <f t="shared" si="53"/>
        <v>29715</v>
      </c>
      <c r="I218" s="110" t="str">
        <f t="shared" si="54"/>
        <v>NA</v>
      </c>
      <c r="J218" s="110" t="str">
        <f t="shared" si="55"/>
        <v>NA</v>
      </c>
      <c r="K218" s="110">
        <f t="shared" si="56"/>
        <v>0.94851085310449268</v>
      </c>
      <c r="L218" s="109">
        <f t="shared" si="57"/>
        <v>2</v>
      </c>
      <c r="M218" s="109">
        <v>21</v>
      </c>
      <c r="N218" s="109" t="str">
        <f t="shared" si="58"/>
        <v>white</v>
      </c>
      <c r="Q218" t="s">
        <v>152</v>
      </c>
      <c r="R218" s="47" t="str">
        <f t="shared" si="59"/>
        <v>PSN2005</v>
      </c>
      <c r="S218" s="83"/>
      <c r="T218" s="60">
        <v>2005</v>
      </c>
      <c r="U218" s="91">
        <v>22208</v>
      </c>
      <c r="V218" s="67">
        <v>17715</v>
      </c>
      <c r="W218" s="67">
        <v>13394</v>
      </c>
      <c r="X218" s="68">
        <f t="shared" si="60"/>
        <v>1.253626869884279</v>
      </c>
      <c r="Y218" s="69">
        <f t="shared" si="60"/>
        <v>1.3226071375242645</v>
      </c>
      <c r="Z218" s="66">
        <f t="shared" si="61"/>
        <v>1.6580558459011498</v>
      </c>
    </row>
    <row r="219" spans="2:27" x14ac:dyDescent="0.25">
      <c r="B219" s="108" t="s">
        <v>155</v>
      </c>
      <c r="C219" s="108" t="s">
        <v>156</v>
      </c>
      <c r="D219" s="108">
        <v>2005</v>
      </c>
      <c r="E219" s="109">
        <f t="shared" si="50"/>
        <v>34857</v>
      </c>
      <c r="F219" s="109" t="str">
        <f t="shared" si="51"/>
        <v>NA</v>
      </c>
      <c r="G219" s="109">
        <f t="shared" si="52"/>
        <v>34857</v>
      </c>
      <c r="H219" s="109">
        <f t="shared" si="53"/>
        <v>37255</v>
      </c>
      <c r="I219" s="110" t="str">
        <f t="shared" si="54"/>
        <v>NA</v>
      </c>
      <c r="J219" s="110" t="str">
        <f t="shared" si="55"/>
        <v>NA</v>
      </c>
      <c r="K219" s="110">
        <f t="shared" si="56"/>
        <v>0.93563280096631329</v>
      </c>
      <c r="L219" s="109">
        <f t="shared" si="57"/>
        <v>2</v>
      </c>
      <c r="M219" s="109">
        <v>21</v>
      </c>
      <c r="N219" s="109" t="str">
        <f t="shared" si="58"/>
        <v>white</v>
      </c>
      <c r="Q219" t="s">
        <v>152</v>
      </c>
      <c r="R219" s="47" t="str">
        <f t="shared" si="59"/>
        <v>PSN2006</v>
      </c>
      <c r="S219" s="83"/>
      <c r="T219" s="60">
        <v>2006</v>
      </c>
      <c r="U219" s="91">
        <v>20182</v>
      </c>
      <c r="V219" s="67">
        <v>21301</v>
      </c>
      <c r="W219" s="67">
        <v>23555</v>
      </c>
      <c r="X219" s="68">
        <f t="shared" si="60"/>
        <v>0.94746725505844798</v>
      </c>
      <c r="Y219" s="69">
        <f t="shared" si="60"/>
        <v>0.90430906389301635</v>
      </c>
      <c r="Z219" s="66">
        <f t="shared" si="61"/>
        <v>0.85680322649119078</v>
      </c>
    </row>
    <row r="220" spans="2:27" x14ac:dyDescent="0.25">
      <c r="B220" s="108" t="s">
        <v>155</v>
      </c>
      <c r="C220" s="108" t="s">
        <v>156</v>
      </c>
      <c r="D220" s="108">
        <v>2006</v>
      </c>
      <c r="E220" s="109">
        <f t="shared" si="50"/>
        <v>43866</v>
      </c>
      <c r="F220" s="109" t="str">
        <f t="shared" si="51"/>
        <v>NA</v>
      </c>
      <c r="G220" s="109">
        <f t="shared" si="52"/>
        <v>43866</v>
      </c>
      <c r="H220" s="109">
        <f t="shared" si="53"/>
        <v>34150</v>
      </c>
      <c r="I220" s="110" t="str">
        <f t="shared" si="54"/>
        <v>NA</v>
      </c>
      <c r="J220" s="110" t="str">
        <f t="shared" si="55"/>
        <v>NA</v>
      </c>
      <c r="K220" s="110">
        <f t="shared" si="56"/>
        <v>1.2845095168374816</v>
      </c>
      <c r="L220" s="109">
        <f t="shared" si="57"/>
        <v>2</v>
      </c>
      <c r="M220" s="109">
        <v>21</v>
      </c>
      <c r="N220" s="109" t="str">
        <f t="shared" si="58"/>
        <v>white</v>
      </c>
      <c r="Q220" t="s">
        <v>152</v>
      </c>
      <c r="R220" s="47" t="str">
        <f t="shared" si="59"/>
        <v>PSN2007</v>
      </c>
      <c r="S220" s="83"/>
      <c r="T220" s="60">
        <v>2007</v>
      </c>
      <c r="U220" s="91">
        <v>18964</v>
      </c>
      <c r="V220" s="67">
        <v>17014</v>
      </c>
      <c r="W220" s="67">
        <v>22670</v>
      </c>
      <c r="X220" s="68">
        <f t="shared" si="60"/>
        <v>1.1146114964147174</v>
      </c>
      <c r="Y220" s="69">
        <f t="shared" si="60"/>
        <v>0.75050727834142039</v>
      </c>
      <c r="Z220" s="66">
        <f t="shared" si="61"/>
        <v>0.83652404058226726</v>
      </c>
    </row>
    <row r="221" spans="2:27" x14ac:dyDescent="0.25">
      <c r="B221" s="108" t="s">
        <v>155</v>
      </c>
      <c r="C221" s="108" t="s">
        <v>156</v>
      </c>
      <c r="D221" s="108">
        <v>2007</v>
      </c>
      <c r="E221" s="109">
        <f t="shared" si="50"/>
        <v>35695</v>
      </c>
      <c r="F221" s="109">
        <f t="shared" si="51"/>
        <v>32362</v>
      </c>
      <c r="G221" s="109">
        <f t="shared" si="52"/>
        <v>32362</v>
      </c>
      <c r="H221" s="109">
        <f t="shared" si="53"/>
        <v>36499</v>
      </c>
      <c r="I221" s="110">
        <f t="shared" si="54"/>
        <v>1.1029911624745072</v>
      </c>
      <c r="J221" s="110">
        <f t="shared" si="55"/>
        <v>0.88665442888846269</v>
      </c>
      <c r="K221" s="110">
        <f t="shared" si="56"/>
        <v>0.97797199923285572</v>
      </c>
      <c r="L221" s="109">
        <f t="shared" si="57"/>
        <v>2</v>
      </c>
      <c r="M221" s="109">
        <v>21</v>
      </c>
      <c r="N221" s="109" t="str">
        <f t="shared" si="58"/>
        <v>black</v>
      </c>
      <c r="Q221" t="s">
        <v>152</v>
      </c>
      <c r="R221" s="47" t="str">
        <f t="shared" si="59"/>
        <v>PSN2008</v>
      </c>
      <c r="S221" s="83"/>
      <c r="T221" s="60">
        <v>2008</v>
      </c>
      <c r="U221" s="91">
        <v>23118</v>
      </c>
      <c r="V221" s="67">
        <v>21100</v>
      </c>
      <c r="W221" s="67">
        <v>23193</v>
      </c>
      <c r="X221" s="68">
        <f t="shared" si="60"/>
        <v>1.0956398104265404</v>
      </c>
      <c r="Y221" s="69">
        <f t="shared" si="60"/>
        <v>0.90975725434398313</v>
      </c>
      <c r="Z221" s="66">
        <f t="shared" si="61"/>
        <v>0.99676626568361149</v>
      </c>
    </row>
    <row r="222" spans="2:27" x14ac:dyDescent="0.25">
      <c r="B222" s="108" t="s">
        <v>155</v>
      </c>
      <c r="C222" s="108" t="s">
        <v>156</v>
      </c>
      <c r="D222" s="108">
        <v>2008</v>
      </c>
      <c r="E222" s="109">
        <f t="shared" si="50"/>
        <v>32187</v>
      </c>
      <c r="F222" s="109">
        <f t="shared" si="51"/>
        <v>26923</v>
      </c>
      <c r="G222" s="109">
        <f t="shared" si="52"/>
        <v>26923</v>
      </c>
      <c r="H222" s="109">
        <f t="shared" si="53"/>
        <v>39246</v>
      </c>
      <c r="I222" s="110">
        <f t="shared" si="54"/>
        <v>1.1955205586301676</v>
      </c>
      <c r="J222" s="110">
        <f t="shared" si="55"/>
        <v>0.68600621719410892</v>
      </c>
      <c r="K222" s="110">
        <f t="shared" si="56"/>
        <v>0.82013453600366915</v>
      </c>
      <c r="L222" s="109">
        <f t="shared" si="57"/>
        <v>2</v>
      </c>
      <c r="M222" s="109">
        <v>21</v>
      </c>
      <c r="N222" s="109" t="str">
        <f t="shared" si="58"/>
        <v>black</v>
      </c>
      <c r="Q222" t="s">
        <v>152</v>
      </c>
      <c r="R222" s="47" t="str">
        <f t="shared" si="59"/>
        <v>PSN2009</v>
      </c>
      <c r="S222" s="83"/>
      <c r="T222" s="60">
        <v>2009</v>
      </c>
      <c r="U222" s="91">
        <v>24698</v>
      </c>
      <c r="V222" s="67">
        <v>23073</v>
      </c>
      <c r="W222" s="67">
        <v>8305</v>
      </c>
      <c r="X222" s="68">
        <f t="shared" si="60"/>
        <v>1.0704286395353877</v>
      </c>
      <c r="Y222" s="69">
        <f t="shared" si="60"/>
        <v>2.7782059000602048</v>
      </c>
      <c r="Z222" s="66">
        <f t="shared" si="61"/>
        <v>2.9738711619506319</v>
      </c>
    </row>
    <row r="223" spans="2:27" x14ac:dyDescent="0.25">
      <c r="B223" s="108" t="s">
        <v>155</v>
      </c>
      <c r="C223" s="108" t="s">
        <v>156</v>
      </c>
      <c r="D223" s="108">
        <v>2009</v>
      </c>
      <c r="E223" s="109">
        <f t="shared" si="50"/>
        <v>35485</v>
      </c>
      <c r="F223" s="109">
        <f t="shared" si="51"/>
        <v>31318</v>
      </c>
      <c r="G223" s="109">
        <f t="shared" si="52"/>
        <v>31318</v>
      </c>
      <c r="H223" s="109">
        <f t="shared" si="53"/>
        <v>38616</v>
      </c>
      <c r="I223" s="110">
        <f t="shared" si="54"/>
        <v>1.1330544734657386</v>
      </c>
      <c r="J223" s="110">
        <f t="shared" si="55"/>
        <v>0.81101097990470272</v>
      </c>
      <c r="K223" s="110">
        <f t="shared" si="56"/>
        <v>0.9189196188108556</v>
      </c>
      <c r="L223" s="109">
        <f t="shared" si="57"/>
        <v>2</v>
      </c>
      <c r="M223" s="109">
        <v>21</v>
      </c>
      <c r="N223" s="109" t="str">
        <f t="shared" si="58"/>
        <v>black</v>
      </c>
      <c r="Q223" t="s">
        <v>152</v>
      </c>
      <c r="R223" s="47" t="str">
        <f t="shared" si="59"/>
        <v>PSN2010</v>
      </c>
      <c r="S223" s="83"/>
      <c r="T223" s="60">
        <v>2010</v>
      </c>
      <c r="U223" s="91">
        <v>14734</v>
      </c>
      <c r="V223" s="67">
        <v>15128</v>
      </c>
      <c r="W223" s="67">
        <v>19491</v>
      </c>
      <c r="X223" s="68">
        <f t="shared" si="60"/>
        <v>0.97395557905869912</v>
      </c>
      <c r="Y223" s="69">
        <f t="shared" si="60"/>
        <v>0.77615309630085683</v>
      </c>
      <c r="Z223" s="71">
        <f t="shared" si="61"/>
        <v>0.75593863834590325</v>
      </c>
    </row>
    <row r="224" spans="2:27" x14ac:dyDescent="0.25">
      <c r="B224" s="108" t="s">
        <v>155</v>
      </c>
      <c r="C224" s="108" t="s">
        <v>156</v>
      </c>
      <c r="D224" s="108">
        <v>2010</v>
      </c>
      <c r="E224" s="109">
        <f t="shared" si="50"/>
        <v>39215</v>
      </c>
      <c r="F224" s="109" t="str">
        <f t="shared" si="51"/>
        <v>NA</v>
      </c>
      <c r="G224" s="109">
        <f t="shared" si="52"/>
        <v>39215</v>
      </c>
      <c r="H224" s="109">
        <f t="shared" si="53"/>
        <v>31783</v>
      </c>
      <c r="I224" s="110" t="str">
        <f t="shared" si="54"/>
        <v>NA</v>
      </c>
      <c r="J224" s="110" t="str">
        <f t="shared" si="55"/>
        <v>NA</v>
      </c>
      <c r="K224" s="110">
        <f t="shared" si="56"/>
        <v>1.2338356983292955</v>
      </c>
      <c r="L224" s="109">
        <f t="shared" si="57"/>
        <v>2</v>
      </c>
      <c r="M224" s="109">
        <v>21</v>
      </c>
      <c r="N224" s="109" t="str">
        <f t="shared" si="58"/>
        <v>white</v>
      </c>
      <c r="Q224" t="s">
        <v>152</v>
      </c>
      <c r="R224" s="47" t="str">
        <f t="shared" si="59"/>
        <v>PSN2011</v>
      </c>
      <c r="S224" s="83"/>
      <c r="T224" s="60">
        <v>2011</v>
      </c>
      <c r="U224" s="91">
        <v>18115</v>
      </c>
      <c r="V224" s="67">
        <v>15997</v>
      </c>
      <c r="W224" s="67">
        <v>11659</v>
      </c>
      <c r="X224" s="68">
        <f t="shared" si="60"/>
        <v>1.1323998249671814</v>
      </c>
      <c r="Y224" s="69">
        <f t="shared" si="60"/>
        <v>1.3720730765931899</v>
      </c>
      <c r="Z224" s="66">
        <f t="shared" si="61"/>
        <v>1.5537353117763102</v>
      </c>
    </row>
    <row r="225" spans="2:26" x14ac:dyDescent="0.25">
      <c r="B225" s="108" t="s">
        <v>155</v>
      </c>
      <c r="C225" s="108" t="s">
        <v>156</v>
      </c>
      <c r="D225" s="108">
        <v>2011</v>
      </c>
      <c r="E225" s="109">
        <f t="shared" si="50"/>
        <v>32205</v>
      </c>
      <c r="F225" s="109" t="str">
        <f t="shared" si="51"/>
        <v>NA</v>
      </c>
      <c r="G225" s="109">
        <f t="shared" si="52"/>
        <v>32205</v>
      </c>
      <c r="H225" s="109">
        <f t="shared" si="53"/>
        <v>43925</v>
      </c>
      <c r="I225" s="110" t="str">
        <f t="shared" si="54"/>
        <v>NA</v>
      </c>
      <c r="J225" s="110" t="str">
        <f t="shared" si="55"/>
        <v>NA</v>
      </c>
      <c r="K225" s="110">
        <f t="shared" si="56"/>
        <v>0.7331815594763802</v>
      </c>
      <c r="L225" s="109">
        <f t="shared" si="57"/>
        <v>2</v>
      </c>
      <c r="M225" s="109">
        <v>21</v>
      </c>
      <c r="N225" s="109" t="str">
        <f t="shared" si="58"/>
        <v>white</v>
      </c>
      <c r="Q225" t="s">
        <v>152</v>
      </c>
      <c r="R225" s="47" t="str">
        <f t="shared" si="59"/>
        <v>PSN2012</v>
      </c>
      <c r="S225" s="83"/>
      <c r="T225" s="60">
        <v>2012</v>
      </c>
      <c r="U225" s="91">
        <v>14396</v>
      </c>
      <c r="V225" s="67">
        <v>13860</v>
      </c>
      <c r="W225" s="67">
        <v>17594</v>
      </c>
      <c r="X225" s="68">
        <f t="shared" si="60"/>
        <v>1.0386724386724386</v>
      </c>
      <c r="Y225" s="69">
        <f t="shared" si="60"/>
        <v>0.78776855746277141</v>
      </c>
      <c r="Z225" s="66">
        <f t="shared" si="61"/>
        <v>0.81823348868932588</v>
      </c>
    </row>
    <row r="226" spans="2:26" x14ac:dyDescent="0.25">
      <c r="B226" s="108" t="s">
        <v>155</v>
      </c>
      <c r="C226" s="108" t="s">
        <v>156</v>
      </c>
      <c r="D226" s="108">
        <v>2012</v>
      </c>
      <c r="E226" s="109">
        <f t="shared" si="50"/>
        <v>45153</v>
      </c>
      <c r="F226" s="109">
        <f t="shared" si="51"/>
        <v>41500</v>
      </c>
      <c r="G226" s="109">
        <f t="shared" si="52"/>
        <v>41500</v>
      </c>
      <c r="H226" s="109">
        <f t="shared" si="53"/>
        <v>27812</v>
      </c>
      <c r="I226" s="110">
        <f t="shared" si="54"/>
        <v>1.0880240963855421</v>
      </c>
      <c r="J226" s="110">
        <f t="shared" si="55"/>
        <v>1.4921616568387746</v>
      </c>
      <c r="K226" s="110">
        <f t="shared" si="56"/>
        <v>1.6235078383431611</v>
      </c>
      <c r="L226" s="109">
        <f t="shared" si="57"/>
        <v>2</v>
      </c>
      <c r="M226" s="109">
        <v>21</v>
      </c>
      <c r="N226" s="109" t="str">
        <f t="shared" si="58"/>
        <v>black</v>
      </c>
      <c r="Q226" t="s">
        <v>152</v>
      </c>
      <c r="R226" s="47" t="str">
        <f t="shared" si="59"/>
        <v>PSN2013</v>
      </c>
      <c r="S226" s="83"/>
      <c r="T226" s="60">
        <v>2013</v>
      </c>
      <c r="U226" s="91">
        <v>12079</v>
      </c>
      <c r="V226" s="67">
        <v>8767</v>
      </c>
      <c r="W226" s="67" t="s">
        <v>120</v>
      </c>
      <c r="X226" s="68">
        <f>U226/V226</f>
        <v>1.3777803125356449</v>
      </c>
      <c r="Y226" s="69" t="s">
        <v>120</v>
      </c>
      <c r="Z226" s="66" t="s">
        <v>120</v>
      </c>
    </row>
    <row r="227" spans="2:26" ht="15.75" thickBot="1" x14ac:dyDescent="0.3">
      <c r="B227" s="108" t="s">
        <v>157</v>
      </c>
      <c r="C227" s="108" t="s">
        <v>156</v>
      </c>
      <c r="D227" s="108">
        <v>1999</v>
      </c>
      <c r="E227" s="109">
        <f t="shared" si="50"/>
        <v>35239</v>
      </c>
      <c r="F227" s="109">
        <f t="shared" si="51"/>
        <v>42752</v>
      </c>
      <c r="G227" s="109">
        <f t="shared" si="52"/>
        <v>42752</v>
      </c>
      <c r="H227" s="109">
        <f t="shared" si="53"/>
        <v>8964</v>
      </c>
      <c r="I227" s="110">
        <f t="shared" si="54"/>
        <v>0.82426553143712578</v>
      </c>
      <c r="J227" s="110">
        <f t="shared" si="55"/>
        <v>4.7692994199018299</v>
      </c>
      <c r="K227" s="110">
        <f t="shared" si="56"/>
        <v>3.931169120928157</v>
      </c>
      <c r="L227" s="109">
        <f t="shared" si="57"/>
        <v>2</v>
      </c>
      <c r="M227" s="109">
        <v>21</v>
      </c>
      <c r="N227" s="109" t="str">
        <f t="shared" si="58"/>
        <v>black</v>
      </c>
      <c r="Q227" t="s">
        <v>152</v>
      </c>
      <c r="R227" s="47" t="str">
        <f t="shared" si="59"/>
        <v>PSN2014</v>
      </c>
      <c r="S227" s="84"/>
      <c r="T227" s="72">
        <v>2014</v>
      </c>
      <c r="U227" s="92">
        <v>9253</v>
      </c>
      <c r="V227" s="74">
        <v>8125</v>
      </c>
      <c r="W227" s="74"/>
      <c r="X227" s="99">
        <f>U227/V227</f>
        <v>1.1388307692307693</v>
      </c>
      <c r="Y227" s="74"/>
      <c r="Z227" s="75"/>
    </row>
    <row r="228" spans="2:26" ht="15.75" thickBot="1" x14ac:dyDescent="0.3">
      <c r="B228" s="108" t="s">
        <v>157</v>
      </c>
      <c r="C228" s="108" t="s">
        <v>156</v>
      </c>
      <c r="D228" s="108">
        <v>2000</v>
      </c>
      <c r="E228" s="109">
        <f t="shared" si="50"/>
        <v>16244</v>
      </c>
      <c r="F228" s="109" t="str">
        <f t="shared" si="51"/>
        <v>NA</v>
      </c>
      <c r="G228" s="109">
        <f t="shared" si="52"/>
        <v>16244</v>
      </c>
      <c r="H228" s="109">
        <f t="shared" si="53"/>
        <v>14447</v>
      </c>
      <c r="I228" s="110" t="str">
        <f t="shared" si="54"/>
        <v>NA</v>
      </c>
      <c r="J228" s="110" t="str">
        <f t="shared" si="55"/>
        <v>NA</v>
      </c>
      <c r="K228" s="110">
        <f t="shared" si="56"/>
        <v>1.1243856856094692</v>
      </c>
      <c r="L228" s="109">
        <f t="shared" si="57"/>
        <v>2</v>
      </c>
      <c r="M228" s="109">
        <v>21</v>
      </c>
      <c r="N228" s="109" t="str">
        <f t="shared" si="58"/>
        <v>white</v>
      </c>
      <c r="Q228" t="s">
        <v>152</v>
      </c>
      <c r="R228" s="47" t="str">
        <f t="shared" si="59"/>
        <v>PSNAVG.</v>
      </c>
      <c r="S228" s="72"/>
      <c r="T228" s="73" t="s">
        <v>10</v>
      </c>
      <c r="U228" s="88"/>
      <c r="V228" s="88"/>
      <c r="W228" s="89"/>
      <c r="X228" s="96">
        <f>AVERAGE(X212:X227)</f>
        <v>1.1117555370541685</v>
      </c>
      <c r="Y228" s="97">
        <f>AVERAGE(Y212:Y226)</f>
        <v>1.0512931765724758</v>
      </c>
      <c r="Z228" s="98">
        <f>AVERAGE(Z212:Z226)</f>
        <v>1.1373634284476919</v>
      </c>
    </row>
    <row r="229" spans="2:26" x14ac:dyDescent="0.25">
      <c r="B229" s="108" t="s">
        <v>157</v>
      </c>
      <c r="C229" s="108" t="s">
        <v>156</v>
      </c>
      <c r="D229" s="108">
        <v>2001</v>
      </c>
      <c r="E229" s="109">
        <f t="shared" si="50"/>
        <v>15792</v>
      </c>
      <c r="F229" s="109" t="str">
        <f t="shared" si="51"/>
        <v>NA</v>
      </c>
      <c r="G229" s="109">
        <f t="shared" si="52"/>
        <v>15792</v>
      </c>
      <c r="H229" s="109">
        <f t="shared" si="53"/>
        <v>22859</v>
      </c>
      <c r="I229" s="110" t="str">
        <f t="shared" si="54"/>
        <v>NA</v>
      </c>
      <c r="J229" s="110" t="str">
        <f t="shared" si="55"/>
        <v>NA</v>
      </c>
      <c r="K229" s="110">
        <f t="shared" si="56"/>
        <v>0.69084386893564897</v>
      </c>
      <c r="L229" s="109">
        <f t="shared" si="57"/>
        <v>2</v>
      </c>
      <c r="M229" s="109">
        <v>21</v>
      </c>
      <c r="N229" s="109" t="str">
        <f t="shared" si="58"/>
        <v>white</v>
      </c>
      <c r="Q229" t="s">
        <v>153</v>
      </c>
      <c r="R229" s="47" t="str">
        <f t="shared" si="59"/>
        <v>STL1999</v>
      </c>
      <c r="S229" s="82" t="s">
        <v>102</v>
      </c>
      <c r="T229" s="81">
        <v>1999</v>
      </c>
      <c r="U229" s="90">
        <v>1332</v>
      </c>
      <c r="V229" s="61" t="s">
        <v>120</v>
      </c>
      <c r="W229" s="61">
        <v>1098</v>
      </c>
      <c r="X229" s="62" t="s">
        <v>120</v>
      </c>
      <c r="Y229" s="63" t="s">
        <v>120</v>
      </c>
      <c r="Z229" s="64">
        <f t="shared" ref="Z229:Z243" si="62">U229/W229</f>
        <v>1.2131147540983607</v>
      </c>
    </row>
    <row r="230" spans="2:26" x14ac:dyDescent="0.25">
      <c r="B230" s="108" t="s">
        <v>157</v>
      </c>
      <c r="C230" s="108" t="s">
        <v>156</v>
      </c>
      <c r="D230" s="108">
        <v>2002</v>
      </c>
      <c r="E230" s="109">
        <f t="shared" si="50"/>
        <v>23678</v>
      </c>
      <c r="F230" s="109" t="str">
        <f t="shared" si="51"/>
        <v>NA</v>
      </c>
      <c r="G230" s="109">
        <f t="shared" si="52"/>
        <v>23678</v>
      </c>
      <c r="H230" s="109">
        <f t="shared" si="53"/>
        <v>21351</v>
      </c>
      <c r="I230" s="110" t="str">
        <f t="shared" si="54"/>
        <v>NA</v>
      </c>
      <c r="J230" s="110" t="str">
        <f t="shared" si="55"/>
        <v>NA</v>
      </c>
      <c r="K230" s="110">
        <f t="shared" si="56"/>
        <v>1.1089878694206361</v>
      </c>
      <c r="L230" s="109">
        <f t="shared" si="57"/>
        <v>2</v>
      </c>
      <c r="M230" s="109">
        <v>21</v>
      </c>
      <c r="N230" s="109" t="str">
        <f t="shared" si="58"/>
        <v>white</v>
      </c>
      <c r="Q230" t="s">
        <v>153</v>
      </c>
      <c r="R230" s="47" t="str">
        <f t="shared" si="59"/>
        <v>STL2000</v>
      </c>
      <c r="S230" s="83" t="s">
        <v>49</v>
      </c>
      <c r="T230" s="60">
        <v>2000</v>
      </c>
      <c r="U230" s="91">
        <v>1370</v>
      </c>
      <c r="V230" s="67">
        <v>1500</v>
      </c>
      <c r="W230" s="67">
        <v>1457</v>
      </c>
      <c r="X230" s="68">
        <v>0.91</v>
      </c>
      <c r="Y230" s="69">
        <v>0.91</v>
      </c>
      <c r="Z230" s="66">
        <f t="shared" si="62"/>
        <v>0.94028826355525053</v>
      </c>
    </row>
    <row r="231" spans="2:26" x14ac:dyDescent="0.25">
      <c r="B231" s="108" t="s">
        <v>157</v>
      </c>
      <c r="C231" s="108" t="s">
        <v>156</v>
      </c>
      <c r="D231" s="108">
        <v>2003</v>
      </c>
      <c r="E231" s="109">
        <f t="shared" si="50"/>
        <v>20755</v>
      </c>
      <c r="F231" s="109">
        <f t="shared" si="51"/>
        <v>18222</v>
      </c>
      <c r="G231" s="109">
        <f t="shared" si="52"/>
        <v>18222</v>
      </c>
      <c r="H231" s="109">
        <f t="shared" si="53"/>
        <v>25812</v>
      </c>
      <c r="I231" s="110">
        <f t="shared" si="54"/>
        <v>1.1390077927779607</v>
      </c>
      <c r="J231" s="110">
        <f t="shared" si="55"/>
        <v>0.70595072059507202</v>
      </c>
      <c r="K231" s="110">
        <f t="shared" si="56"/>
        <v>0.80408337207500391</v>
      </c>
      <c r="L231" s="109">
        <f t="shared" si="57"/>
        <v>2</v>
      </c>
      <c r="M231" s="109">
        <v>21</v>
      </c>
      <c r="N231" s="109" t="str">
        <f t="shared" si="58"/>
        <v>black</v>
      </c>
      <c r="Q231" t="s">
        <v>153</v>
      </c>
      <c r="R231" s="47" t="str">
        <f t="shared" si="59"/>
        <v>STL2001</v>
      </c>
      <c r="S231" s="83" t="s">
        <v>50</v>
      </c>
      <c r="T231" s="60">
        <v>2001</v>
      </c>
      <c r="U231" s="91">
        <v>1328</v>
      </c>
      <c r="V231" s="67">
        <v>1360</v>
      </c>
      <c r="W231" s="67">
        <v>1360</v>
      </c>
      <c r="X231" s="68">
        <v>0.98</v>
      </c>
      <c r="Y231" s="69">
        <v>0.98</v>
      </c>
      <c r="Z231" s="66">
        <f t="shared" si="62"/>
        <v>0.97647058823529409</v>
      </c>
    </row>
    <row r="232" spans="2:26" x14ac:dyDescent="0.25">
      <c r="B232" s="108" t="s">
        <v>157</v>
      </c>
      <c r="C232" s="108" t="s">
        <v>156</v>
      </c>
      <c r="D232" s="108">
        <v>2004</v>
      </c>
      <c r="E232" s="109">
        <f t="shared" si="50"/>
        <v>28900</v>
      </c>
      <c r="F232" s="109" t="str">
        <f t="shared" si="51"/>
        <v>NA</v>
      </c>
      <c r="G232" s="109">
        <f t="shared" si="52"/>
        <v>28900</v>
      </c>
      <c r="H232" s="109">
        <f t="shared" si="53"/>
        <v>24406</v>
      </c>
      <c r="I232" s="110" t="str">
        <f t="shared" si="54"/>
        <v>NA</v>
      </c>
      <c r="J232" s="110" t="str">
        <f t="shared" si="55"/>
        <v>NA</v>
      </c>
      <c r="K232" s="110">
        <f t="shared" si="56"/>
        <v>1.1841350487585021</v>
      </c>
      <c r="L232" s="109">
        <f t="shared" si="57"/>
        <v>2</v>
      </c>
      <c r="M232" s="109">
        <v>21</v>
      </c>
      <c r="N232" s="109" t="str">
        <f t="shared" si="58"/>
        <v>white</v>
      </c>
      <c r="Q232" t="s">
        <v>153</v>
      </c>
      <c r="R232" s="47" t="str">
        <f t="shared" si="59"/>
        <v>STL2002</v>
      </c>
      <c r="S232" s="83" t="s">
        <v>41</v>
      </c>
      <c r="T232" s="60">
        <v>2002</v>
      </c>
      <c r="U232" s="91">
        <v>1372</v>
      </c>
      <c r="V232" s="67">
        <v>1449</v>
      </c>
      <c r="W232" s="67">
        <v>1588</v>
      </c>
      <c r="X232" s="68">
        <v>0.95</v>
      </c>
      <c r="Y232" s="69">
        <v>0.91</v>
      </c>
      <c r="Z232" s="66">
        <f t="shared" si="62"/>
        <v>0.8639798488664987</v>
      </c>
    </row>
    <row r="233" spans="2:26" x14ac:dyDescent="0.25">
      <c r="B233" s="108" t="s">
        <v>157</v>
      </c>
      <c r="C233" s="108" t="s">
        <v>156</v>
      </c>
      <c r="D233" s="108">
        <v>2005</v>
      </c>
      <c r="E233" s="109">
        <f t="shared" si="50"/>
        <v>28626</v>
      </c>
      <c r="F233" s="109" t="str">
        <f t="shared" si="51"/>
        <v>NA</v>
      </c>
      <c r="G233" s="109">
        <f t="shared" si="52"/>
        <v>28626</v>
      </c>
      <c r="H233" s="109">
        <f t="shared" si="53"/>
        <v>32421</v>
      </c>
      <c r="I233" s="110" t="str">
        <f t="shared" si="54"/>
        <v>NA</v>
      </c>
      <c r="J233" s="110" t="str">
        <f t="shared" si="55"/>
        <v>NA</v>
      </c>
      <c r="K233" s="110">
        <f t="shared" si="56"/>
        <v>0.8829462385490886</v>
      </c>
      <c r="L233" s="109">
        <f t="shared" si="57"/>
        <v>2</v>
      </c>
      <c r="M233" s="109">
        <v>21</v>
      </c>
      <c r="N233" s="109" t="str">
        <f t="shared" si="58"/>
        <v>white</v>
      </c>
      <c r="Q233" t="s">
        <v>153</v>
      </c>
      <c r="R233" s="47" t="str">
        <f t="shared" si="59"/>
        <v>STL2003</v>
      </c>
      <c r="S233" s="83"/>
      <c r="T233" s="60">
        <v>2003</v>
      </c>
      <c r="U233" s="91">
        <v>1860</v>
      </c>
      <c r="V233" s="67">
        <v>2050</v>
      </c>
      <c r="W233" s="67">
        <v>2050</v>
      </c>
      <c r="X233" s="68">
        <v>0.91</v>
      </c>
      <c r="Y233" s="69">
        <v>2.0699999999999998</v>
      </c>
      <c r="Z233" s="66">
        <f t="shared" si="62"/>
        <v>0.90731707317073174</v>
      </c>
    </row>
    <row r="234" spans="2:26" x14ac:dyDescent="0.25">
      <c r="B234" s="108" t="s">
        <v>157</v>
      </c>
      <c r="C234" s="108" t="s">
        <v>156</v>
      </c>
      <c r="D234" s="108">
        <v>2006</v>
      </c>
      <c r="E234" s="109">
        <f t="shared" si="50"/>
        <v>36950</v>
      </c>
      <c r="F234" s="109" t="str">
        <f t="shared" si="51"/>
        <v>NA</v>
      </c>
      <c r="G234" s="109">
        <f t="shared" si="52"/>
        <v>36950</v>
      </c>
      <c r="H234" s="109">
        <f t="shared" si="53"/>
        <v>38633</v>
      </c>
      <c r="I234" s="110" t="str">
        <f t="shared" si="54"/>
        <v>NA</v>
      </c>
      <c r="J234" s="110" t="str">
        <f t="shared" si="55"/>
        <v>NA</v>
      </c>
      <c r="K234" s="110">
        <f t="shared" si="56"/>
        <v>0.95643620738746671</v>
      </c>
      <c r="L234" s="109">
        <f t="shared" si="57"/>
        <v>2</v>
      </c>
      <c r="M234" s="109">
        <v>21</v>
      </c>
      <c r="N234" s="109" t="str">
        <f t="shared" si="58"/>
        <v>white</v>
      </c>
      <c r="Q234" t="s">
        <v>153</v>
      </c>
      <c r="R234" s="47" t="str">
        <f t="shared" si="59"/>
        <v>STL2004</v>
      </c>
      <c r="S234" s="83"/>
      <c r="T234" s="60">
        <v>2004</v>
      </c>
      <c r="U234" s="91">
        <v>1795</v>
      </c>
      <c r="V234" s="67" t="s">
        <v>120</v>
      </c>
      <c r="W234" s="67">
        <v>1506</v>
      </c>
      <c r="X234" s="68" t="s">
        <v>120</v>
      </c>
      <c r="Y234" s="69" t="s">
        <v>120</v>
      </c>
      <c r="Z234" s="66">
        <f t="shared" si="62"/>
        <v>1.1918990703851262</v>
      </c>
    </row>
    <row r="235" spans="2:26" x14ac:dyDescent="0.25">
      <c r="B235" s="108" t="s">
        <v>157</v>
      </c>
      <c r="C235" s="108" t="s">
        <v>156</v>
      </c>
      <c r="D235" s="108">
        <v>2007</v>
      </c>
      <c r="E235" s="109">
        <f t="shared" si="50"/>
        <v>41801</v>
      </c>
      <c r="F235" s="109">
        <f t="shared" si="51"/>
        <v>40497</v>
      </c>
      <c r="G235" s="109">
        <f t="shared" si="52"/>
        <v>40497</v>
      </c>
      <c r="H235" s="109">
        <f t="shared" si="53"/>
        <v>35880</v>
      </c>
      <c r="I235" s="110">
        <f t="shared" si="54"/>
        <v>1.0321999160431636</v>
      </c>
      <c r="J235" s="110">
        <f t="shared" si="55"/>
        <v>1.1286789297658864</v>
      </c>
      <c r="K235" s="110">
        <f t="shared" si="56"/>
        <v>1.1650222965440358</v>
      </c>
      <c r="L235" s="109">
        <f t="shared" si="57"/>
        <v>2</v>
      </c>
      <c r="M235" s="109">
        <v>21</v>
      </c>
      <c r="N235" s="109" t="str">
        <f t="shared" si="58"/>
        <v>black</v>
      </c>
      <c r="Q235" t="s">
        <v>153</v>
      </c>
      <c r="R235" s="47" t="str">
        <f t="shared" si="59"/>
        <v>STL2005</v>
      </c>
      <c r="S235" s="83"/>
      <c r="T235" s="60">
        <v>2005</v>
      </c>
      <c r="U235" s="91">
        <v>1377</v>
      </c>
      <c r="V235" s="67" t="s">
        <v>120</v>
      </c>
      <c r="W235" s="67">
        <v>963</v>
      </c>
      <c r="X235" s="68" t="s">
        <v>120</v>
      </c>
      <c r="Y235" s="69" t="s">
        <v>120</v>
      </c>
      <c r="Z235" s="66">
        <f t="shared" si="62"/>
        <v>1.4299065420560748</v>
      </c>
    </row>
    <row r="236" spans="2:26" x14ac:dyDescent="0.25">
      <c r="B236" s="108" t="s">
        <v>157</v>
      </c>
      <c r="C236" s="108" t="s">
        <v>156</v>
      </c>
      <c r="D236" s="108">
        <v>2008</v>
      </c>
      <c r="E236" s="109">
        <f t="shared" si="50"/>
        <v>34841</v>
      </c>
      <c r="F236" s="109">
        <f t="shared" si="51"/>
        <v>31251</v>
      </c>
      <c r="G236" s="109">
        <f t="shared" si="52"/>
        <v>31251</v>
      </c>
      <c r="H236" s="109">
        <f t="shared" si="53"/>
        <v>36568</v>
      </c>
      <c r="I236" s="110">
        <f t="shared" si="54"/>
        <v>1.1148763239576334</v>
      </c>
      <c r="J236" s="110">
        <f t="shared" si="55"/>
        <v>0.8545996499671844</v>
      </c>
      <c r="K236" s="110">
        <f t="shared" si="56"/>
        <v>0.95277291621089477</v>
      </c>
      <c r="L236" s="109">
        <f t="shared" si="57"/>
        <v>2</v>
      </c>
      <c r="M236" s="109">
        <v>21</v>
      </c>
      <c r="N236" s="109" t="str">
        <f t="shared" si="58"/>
        <v>black</v>
      </c>
      <c r="Q236" t="s">
        <v>153</v>
      </c>
      <c r="R236" s="47" t="str">
        <f t="shared" si="59"/>
        <v>STL2006</v>
      </c>
      <c r="S236" s="83"/>
      <c r="T236" s="60">
        <v>2006</v>
      </c>
      <c r="U236" s="91">
        <v>1113</v>
      </c>
      <c r="V236" s="67">
        <v>1169</v>
      </c>
      <c r="W236" s="67">
        <v>1254</v>
      </c>
      <c r="X236" s="68">
        <f t="shared" ref="X236:X244" si="63">U236/V236</f>
        <v>0.95209580838323349</v>
      </c>
      <c r="Y236" s="69">
        <v>0.92</v>
      </c>
      <c r="Z236" s="66">
        <f t="shared" si="62"/>
        <v>0.88755980861244022</v>
      </c>
    </row>
    <row r="237" spans="2:26" x14ac:dyDescent="0.25">
      <c r="B237" s="108" t="s">
        <v>157</v>
      </c>
      <c r="C237" s="108" t="s">
        <v>156</v>
      </c>
      <c r="D237" s="108">
        <v>2009</v>
      </c>
      <c r="E237" s="109">
        <f t="shared" si="50"/>
        <v>41756</v>
      </c>
      <c r="F237" s="109">
        <f t="shared" si="51"/>
        <v>42595</v>
      </c>
      <c r="G237" s="109">
        <f t="shared" si="52"/>
        <v>42595</v>
      </c>
      <c r="H237" s="109">
        <f t="shared" si="53"/>
        <v>36908</v>
      </c>
      <c r="I237" s="110">
        <f t="shared" si="54"/>
        <v>0.9803028524474704</v>
      </c>
      <c r="J237" s="110">
        <f t="shared" si="55"/>
        <v>1.1540858350493117</v>
      </c>
      <c r="K237" s="110">
        <f t="shared" si="56"/>
        <v>1.1313536360680612</v>
      </c>
      <c r="L237" s="109">
        <f t="shared" si="57"/>
        <v>2</v>
      </c>
      <c r="M237" s="109">
        <v>21</v>
      </c>
      <c r="N237" s="109" t="str">
        <f t="shared" si="58"/>
        <v>black</v>
      </c>
      <c r="Q237" t="s">
        <v>153</v>
      </c>
      <c r="R237" s="47" t="str">
        <f t="shared" si="59"/>
        <v>STL2007</v>
      </c>
      <c r="S237" s="83"/>
      <c r="T237" s="60">
        <v>2007</v>
      </c>
      <c r="U237" s="91">
        <v>1424</v>
      </c>
      <c r="V237" s="67">
        <v>1510</v>
      </c>
      <c r="W237" s="67">
        <v>785</v>
      </c>
      <c r="X237" s="68">
        <f t="shared" si="63"/>
        <v>0.94304635761589406</v>
      </c>
      <c r="Y237" s="69">
        <v>1.92</v>
      </c>
      <c r="Z237" s="66">
        <f t="shared" si="62"/>
        <v>1.8140127388535032</v>
      </c>
    </row>
    <row r="238" spans="2:26" x14ac:dyDescent="0.25">
      <c r="B238" s="108" t="s">
        <v>157</v>
      </c>
      <c r="C238" s="108" t="s">
        <v>156</v>
      </c>
      <c r="D238" s="108">
        <v>2010</v>
      </c>
      <c r="E238" s="109">
        <f t="shared" si="50"/>
        <v>38347</v>
      </c>
      <c r="F238" s="109" t="str">
        <f t="shared" si="51"/>
        <v>NA</v>
      </c>
      <c r="G238" s="109">
        <f t="shared" si="52"/>
        <v>38347</v>
      </c>
      <c r="H238" s="109">
        <f t="shared" si="53"/>
        <v>35638</v>
      </c>
      <c r="I238" s="110" t="str">
        <f t="shared" si="54"/>
        <v>NA</v>
      </c>
      <c r="J238" s="110" t="str">
        <f t="shared" si="55"/>
        <v>NA</v>
      </c>
      <c r="K238" s="110">
        <f t="shared" si="56"/>
        <v>1.0760143666872439</v>
      </c>
      <c r="L238" s="109">
        <f t="shared" si="57"/>
        <v>2</v>
      </c>
      <c r="M238" s="109">
        <v>21</v>
      </c>
      <c r="N238" s="109" t="str">
        <f t="shared" si="58"/>
        <v>white</v>
      </c>
      <c r="Q238" t="s">
        <v>153</v>
      </c>
      <c r="R238" s="47" t="str">
        <f t="shared" si="59"/>
        <v>STL2008</v>
      </c>
      <c r="S238" s="83"/>
      <c r="T238" s="60">
        <v>2008</v>
      </c>
      <c r="U238" s="91">
        <v>689</v>
      </c>
      <c r="V238" s="67">
        <v>637</v>
      </c>
      <c r="W238" s="67">
        <v>1800</v>
      </c>
      <c r="X238" s="68">
        <f t="shared" si="63"/>
        <v>1.0816326530612246</v>
      </c>
      <c r="Y238" s="69">
        <v>0.35</v>
      </c>
      <c r="Z238" s="66">
        <f t="shared" si="62"/>
        <v>0.38277777777777777</v>
      </c>
    </row>
    <row r="239" spans="2:26" x14ac:dyDescent="0.25">
      <c r="B239" s="108" t="s">
        <v>157</v>
      </c>
      <c r="C239" s="108" t="s">
        <v>156</v>
      </c>
      <c r="D239" s="108">
        <v>2011</v>
      </c>
      <c r="E239" s="109">
        <f t="shared" si="50"/>
        <v>38208</v>
      </c>
      <c r="F239" s="109" t="str">
        <f t="shared" si="51"/>
        <v>NA</v>
      </c>
      <c r="G239" s="109">
        <f t="shared" si="52"/>
        <v>38208</v>
      </c>
      <c r="H239" s="109">
        <f t="shared" si="53"/>
        <v>38810</v>
      </c>
      <c r="I239" s="110" t="str">
        <f t="shared" si="54"/>
        <v>NA</v>
      </c>
      <c r="J239" s="110" t="str">
        <f t="shared" si="55"/>
        <v>NA</v>
      </c>
      <c r="K239" s="110">
        <f t="shared" si="56"/>
        <v>0.98448853388301982</v>
      </c>
      <c r="L239" s="109">
        <f t="shared" si="57"/>
        <v>2</v>
      </c>
      <c r="M239" s="109">
        <v>21</v>
      </c>
      <c r="N239" s="109" t="str">
        <f t="shared" si="58"/>
        <v>white</v>
      </c>
      <c r="Q239" t="s">
        <v>153</v>
      </c>
      <c r="R239" s="47" t="str">
        <f t="shared" si="59"/>
        <v>STL2009</v>
      </c>
      <c r="S239" s="83"/>
      <c r="T239" s="60">
        <v>2009</v>
      </c>
      <c r="U239" s="91">
        <v>1268</v>
      </c>
      <c r="V239" s="67">
        <v>1086</v>
      </c>
      <c r="W239" s="67">
        <v>1001</v>
      </c>
      <c r="X239" s="68">
        <f t="shared" si="63"/>
        <v>1.1675874769797421</v>
      </c>
      <c r="Y239" s="69">
        <v>1.08</v>
      </c>
      <c r="Z239" s="66">
        <f t="shared" si="62"/>
        <v>1.2667332667332667</v>
      </c>
    </row>
    <row r="240" spans="2:26" x14ac:dyDescent="0.25">
      <c r="B240" s="108" t="s">
        <v>157</v>
      </c>
      <c r="C240" s="108" t="s">
        <v>156</v>
      </c>
      <c r="D240" s="108">
        <v>2012</v>
      </c>
      <c r="E240" s="109">
        <f t="shared" si="50"/>
        <v>45128</v>
      </c>
      <c r="F240" s="109">
        <f t="shared" si="51"/>
        <v>44300</v>
      </c>
      <c r="G240" s="109">
        <f t="shared" si="52"/>
        <v>44300</v>
      </c>
      <c r="H240" s="109">
        <f t="shared" si="53"/>
        <v>43545</v>
      </c>
      <c r="I240" s="110">
        <f t="shared" si="54"/>
        <v>1.0186907449209932</v>
      </c>
      <c r="J240" s="110">
        <f t="shared" si="55"/>
        <v>1.0173383855781375</v>
      </c>
      <c r="K240" s="110">
        <f t="shared" si="56"/>
        <v>1.0363531978413136</v>
      </c>
      <c r="L240" s="109">
        <f t="shared" si="57"/>
        <v>2</v>
      </c>
      <c r="M240" s="109">
        <v>21</v>
      </c>
      <c r="N240" s="109" t="str">
        <f t="shared" si="58"/>
        <v>black</v>
      </c>
      <c r="Q240" t="s">
        <v>153</v>
      </c>
      <c r="R240" s="47" t="str">
        <f t="shared" si="59"/>
        <v>STL2010</v>
      </c>
      <c r="S240" s="83"/>
      <c r="T240" s="60">
        <v>2010</v>
      </c>
      <c r="U240" s="91">
        <v>898</v>
      </c>
      <c r="V240" s="67">
        <v>817</v>
      </c>
      <c r="W240" s="67">
        <v>817</v>
      </c>
      <c r="X240" s="68">
        <f t="shared" si="63"/>
        <v>1.0991432068543452</v>
      </c>
      <c r="Y240" s="69">
        <f>V240/W240</f>
        <v>1</v>
      </c>
      <c r="Z240" s="71">
        <f t="shared" si="62"/>
        <v>1.0991432068543452</v>
      </c>
    </row>
    <row r="241" spans="2:26" x14ac:dyDescent="0.25">
      <c r="B241" s="108" t="s">
        <v>158</v>
      </c>
      <c r="C241" s="108" t="s">
        <v>159</v>
      </c>
      <c r="D241" s="108">
        <v>1999</v>
      </c>
      <c r="E241" s="109">
        <f t="shared" si="50"/>
        <v>3363</v>
      </c>
      <c r="F241" s="109">
        <f t="shared" si="51"/>
        <v>3950</v>
      </c>
      <c r="G241" s="109">
        <f t="shared" si="52"/>
        <v>3950</v>
      </c>
      <c r="H241" s="109">
        <f t="shared" si="53"/>
        <v>4296</v>
      </c>
      <c r="I241" s="110">
        <f t="shared" si="54"/>
        <v>0.85139240506329117</v>
      </c>
      <c r="J241" s="110">
        <f t="shared" si="55"/>
        <v>0.91945996275605213</v>
      </c>
      <c r="K241" s="110">
        <f t="shared" si="56"/>
        <v>0.78282122905027929</v>
      </c>
      <c r="L241" s="109">
        <f t="shared" si="57"/>
        <v>2</v>
      </c>
      <c r="M241" s="109">
        <v>21</v>
      </c>
      <c r="N241" s="109" t="str">
        <f t="shared" si="58"/>
        <v>black</v>
      </c>
      <c r="Q241" t="s">
        <v>153</v>
      </c>
      <c r="R241" s="47" t="str">
        <f t="shared" si="59"/>
        <v>STL2011</v>
      </c>
      <c r="S241" s="83"/>
      <c r="T241" s="60">
        <v>2011</v>
      </c>
      <c r="U241" s="91">
        <v>812</v>
      </c>
      <c r="V241" s="67">
        <v>783</v>
      </c>
      <c r="W241" s="67">
        <v>1017</v>
      </c>
      <c r="X241" s="68">
        <f t="shared" si="63"/>
        <v>1.037037037037037</v>
      </c>
      <c r="Y241" s="69">
        <f>V241/W241</f>
        <v>0.76991150442477874</v>
      </c>
      <c r="Z241" s="66">
        <f t="shared" si="62"/>
        <v>0.79842674532940017</v>
      </c>
    </row>
    <row r="242" spans="2:26" x14ac:dyDescent="0.25">
      <c r="B242" s="108" t="s">
        <v>158</v>
      </c>
      <c r="C242" s="108" t="s">
        <v>159</v>
      </c>
      <c r="D242" s="108">
        <v>2000</v>
      </c>
      <c r="E242" s="109">
        <f t="shared" si="50"/>
        <v>4596.93</v>
      </c>
      <c r="F242" s="109">
        <f t="shared" si="51"/>
        <v>6050</v>
      </c>
      <c r="G242" s="109">
        <f t="shared" si="52"/>
        <v>6050</v>
      </c>
      <c r="H242" s="109">
        <f t="shared" si="53"/>
        <v>5598</v>
      </c>
      <c r="I242" s="110">
        <f t="shared" si="54"/>
        <v>0.75982314049586785</v>
      </c>
      <c r="J242" s="110">
        <f t="shared" si="55"/>
        <v>1.0807431225437656</v>
      </c>
      <c r="K242" s="110">
        <f t="shared" si="56"/>
        <v>0.82117363344051453</v>
      </c>
      <c r="L242" s="109">
        <f t="shared" si="57"/>
        <v>2</v>
      </c>
      <c r="M242" s="109">
        <v>21</v>
      </c>
      <c r="N242" s="109" t="str">
        <f t="shared" si="58"/>
        <v>black</v>
      </c>
      <c r="Q242" t="s">
        <v>153</v>
      </c>
      <c r="R242" s="47" t="str">
        <f t="shared" si="59"/>
        <v>STL2012</v>
      </c>
      <c r="S242" s="83"/>
      <c r="T242" s="60">
        <v>2012</v>
      </c>
      <c r="U242" s="91">
        <v>569</v>
      </c>
      <c r="V242" s="67">
        <v>395</v>
      </c>
      <c r="W242" s="67">
        <v>1534</v>
      </c>
      <c r="X242" s="68">
        <f t="shared" si="63"/>
        <v>1.440506329113924</v>
      </c>
      <c r="Y242" s="69">
        <f>V242/W242</f>
        <v>0.25749674054758803</v>
      </c>
      <c r="Z242" s="66">
        <f t="shared" si="62"/>
        <v>0.37092568448500651</v>
      </c>
    </row>
    <row r="243" spans="2:26" x14ac:dyDescent="0.25">
      <c r="B243" s="108" t="s">
        <v>158</v>
      </c>
      <c r="C243" s="108" t="s">
        <v>159</v>
      </c>
      <c r="D243" s="108">
        <v>2001</v>
      </c>
      <c r="E243" s="109">
        <f t="shared" si="50"/>
        <v>3890.5499999999997</v>
      </c>
      <c r="F243" s="109">
        <f t="shared" si="51"/>
        <v>4849</v>
      </c>
      <c r="G243" s="109">
        <f t="shared" si="52"/>
        <v>4849</v>
      </c>
      <c r="H243" s="109">
        <f t="shared" si="53"/>
        <v>5508</v>
      </c>
      <c r="I243" s="110">
        <f t="shared" si="54"/>
        <v>0.80234068880181475</v>
      </c>
      <c r="J243" s="110">
        <f t="shared" si="55"/>
        <v>0.88035584604212058</v>
      </c>
      <c r="K243" s="110">
        <f t="shared" si="56"/>
        <v>0.7063453159041394</v>
      </c>
      <c r="L243" s="109">
        <f t="shared" si="57"/>
        <v>2</v>
      </c>
      <c r="M243" s="109">
        <v>21</v>
      </c>
      <c r="N243" s="109" t="str">
        <f t="shared" si="58"/>
        <v>black</v>
      </c>
      <c r="Q243" t="s">
        <v>153</v>
      </c>
      <c r="R243" s="47" t="str">
        <f t="shared" si="59"/>
        <v>STL2013</v>
      </c>
      <c r="S243" s="83"/>
      <c r="T243" s="60">
        <v>2013</v>
      </c>
      <c r="U243" s="91">
        <v>1393</v>
      </c>
      <c r="V243" s="67">
        <v>1328</v>
      </c>
      <c r="W243" s="67">
        <v>854</v>
      </c>
      <c r="X243" s="68">
        <f t="shared" si="63"/>
        <v>1.0489457831325302</v>
      </c>
      <c r="Y243" s="69">
        <f>V243/W243</f>
        <v>1.5550351288056206</v>
      </c>
      <c r="Z243" s="66">
        <f t="shared" si="62"/>
        <v>1.6311475409836065</v>
      </c>
    </row>
    <row r="244" spans="2:26" ht="15.75" thickBot="1" x14ac:dyDescent="0.3">
      <c r="B244" s="108" t="s">
        <v>158</v>
      </c>
      <c r="C244" s="108" t="s">
        <v>159</v>
      </c>
      <c r="D244" s="108">
        <v>2002</v>
      </c>
      <c r="E244" s="109">
        <f t="shared" si="50"/>
        <v>5126.4399999999996</v>
      </c>
      <c r="F244" s="109">
        <f t="shared" si="51"/>
        <v>6800</v>
      </c>
      <c r="G244" s="109">
        <f t="shared" si="52"/>
        <v>6800</v>
      </c>
      <c r="H244" s="109">
        <f t="shared" si="53"/>
        <v>9910</v>
      </c>
      <c r="I244" s="110">
        <f t="shared" si="54"/>
        <v>0.75388823529411764</v>
      </c>
      <c r="J244" s="110">
        <f t="shared" si="55"/>
        <v>0.68617558022199798</v>
      </c>
      <c r="K244" s="110">
        <f t="shared" si="56"/>
        <v>0.51729969727547931</v>
      </c>
      <c r="L244" s="109">
        <f t="shared" si="57"/>
        <v>2</v>
      </c>
      <c r="M244" s="109">
        <v>21</v>
      </c>
      <c r="N244" s="109" t="str">
        <f t="shared" si="58"/>
        <v>black</v>
      </c>
      <c r="Q244" t="s">
        <v>153</v>
      </c>
      <c r="R244" s="47" t="str">
        <f t="shared" si="59"/>
        <v>STL2014</v>
      </c>
      <c r="S244" s="84"/>
      <c r="T244" s="72">
        <v>2014</v>
      </c>
      <c r="U244" s="92">
        <v>1000</v>
      </c>
      <c r="V244" s="74">
        <v>850</v>
      </c>
      <c r="W244" s="74"/>
      <c r="X244" s="99">
        <f t="shared" si="63"/>
        <v>1.1764705882352942</v>
      </c>
      <c r="Y244" s="74"/>
      <c r="Z244" s="75"/>
    </row>
    <row r="245" spans="2:26" ht="15.75" thickBot="1" x14ac:dyDescent="0.3">
      <c r="B245" s="108" t="s">
        <v>158</v>
      </c>
      <c r="C245" s="108" t="s">
        <v>159</v>
      </c>
      <c r="D245" s="108">
        <v>2003</v>
      </c>
      <c r="E245" s="109">
        <f t="shared" si="50"/>
        <v>8821.2699999999986</v>
      </c>
      <c r="F245" s="109">
        <f t="shared" si="51"/>
        <v>11700</v>
      </c>
      <c r="G245" s="109">
        <f t="shared" si="52"/>
        <v>11700</v>
      </c>
      <c r="H245" s="109">
        <f t="shared" si="53"/>
        <v>22691</v>
      </c>
      <c r="I245" s="110">
        <f t="shared" si="54"/>
        <v>0.75395470085470073</v>
      </c>
      <c r="J245" s="110">
        <f t="shared" si="55"/>
        <v>0.51562293420298799</v>
      </c>
      <c r="K245" s="110">
        <f t="shared" si="56"/>
        <v>0.38875633511083685</v>
      </c>
      <c r="L245" s="109">
        <f t="shared" si="57"/>
        <v>2</v>
      </c>
      <c r="M245" s="109">
        <v>21</v>
      </c>
      <c r="N245" s="109" t="str">
        <f t="shared" si="58"/>
        <v>black</v>
      </c>
      <c r="Q245" t="s">
        <v>153</v>
      </c>
      <c r="R245" s="47" t="str">
        <f t="shared" si="59"/>
        <v>STLAVG.</v>
      </c>
      <c r="S245" s="72"/>
      <c r="T245" s="73" t="s">
        <v>10</v>
      </c>
      <c r="U245" s="88"/>
      <c r="V245" s="88"/>
      <c r="W245" s="89"/>
      <c r="X245" s="96">
        <f>AVERAGE(X229:X244)</f>
        <v>1.0535742492625557</v>
      </c>
      <c r="Y245" s="97">
        <f>AVERAGE(Y229:Y243)</f>
        <v>1.0602036144814988</v>
      </c>
      <c r="Z245" s="98">
        <f>AVERAGE(Z229:Z243)</f>
        <v>1.0515801939997789</v>
      </c>
    </row>
    <row r="246" spans="2:26" x14ac:dyDescent="0.25">
      <c r="B246" s="108" t="s">
        <v>158</v>
      </c>
      <c r="C246" s="108" t="s">
        <v>159</v>
      </c>
      <c r="D246" s="108">
        <v>2004</v>
      </c>
      <c r="E246" s="109">
        <f t="shared" si="50"/>
        <v>18105.530000000002</v>
      </c>
      <c r="F246" s="109">
        <f t="shared" si="51"/>
        <v>27350</v>
      </c>
      <c r="G246" s="109">
        <f t="shared" si="52"/>
        <v>27350</v>
      </c>
      <c r="H246" s="109">
        <f t="shared" si="53"/>
        <v>32344</v>
      </c>
      <c r="I246" s="110">
        <f t="shared" si="54"/>
        <v>0.66199378427787947</v>
      </c>
      <c r="J246" s="110">
        <f t="shared" si="55"/>
        <v>0.84559732871629978</v>
      </c>
      <c r="K246" s="110">
        <f t="shared" si="56"/>
        <v>0.55978017561216931</v>
      </c>
      <c r="L246" s="109">
        <f t="shared" si="57"/>
        <v>2</v>
      </c>
      <c r="M246" s="109">
        <v>21</v>
      </c>
      <c r="N246" s="109" t="str">
        <f t="shared" si="58"/>
        <v>black</v>
      </c>
      <c r="Q246" t="s">
        <v>154</v>
      </c>
      <c r="R246" s="47" t="str">
        <f t="shared" si="59"/>
        <v>PSF1999</v>
      </c>
      <c r="S246" s="82" t="s">
        <v>111</v>
      </c>
      <c r="T246" s="81">
        <v>1999</v>
      </c>
      <c r="U246" s="90">
        <v>66876</v>
      </c>
      <c r="V246" s="61">
        <v>69285</v>
      </c>
      <c r="W246" s="61">
        <v>97685</v>
      </c>
      <c r="X246" s="62">
        <f t="shared" ref="X246:Y260" si="64">U246/V246</f>
        <v>0.96523056938731322</v>
      </c>
      <c r="Y246" s="63">
        <f t="shared" si="64"/>
        <v>0.70926959103240006</v>
      </c>
      <c r="Z246" s="64">
        <f t="shared" ref="Z246:Z260" si="65">U246/W246</f>
        <v>0.68460869120131029</v>
      </c>
    </row>
    <row r="247" spans="2:26" x14ac:dyDescent="0.25">
      <c r="B247" s="108" t="s">
        <v>158</v>
      </c>
      <c r="C247" s="108" t="s">
        <v>159</v>
      </c>
      <c r="D247" s="108">
        <v>2005</v>
      </c>
      <c r="E247" s="109">
        <f t="shared" si="50"/>
        <v>16291.02</v>
      </c>
      <c r="F247" s="109">
        <f t="shared" si="51"/>
        <v>24850</v>
      </c>
      <c r="G247" s="109">
        <f t="shared" si="52"/>
        <v>24850</v>
      </c>
      <c r="H247" s="109">
        <f t="shared" si="53"/>
        <v>15700</v>
      </c>
      <c r="I247" s="110">
        <f t="shared" si="54"/>
        <v>0.65557424547283705</v>
      </c>
      <c r="J247" s="110">
        <f t="shared" si="55"/>
        <v>1.5828025477707006</v>
      </c>
      <c r="K247" s="110">
        <f t="shared" si="56"/>
        <v>1.0376445859872612</v>
      </c>
      <c r="L247" s="109">
        <f t="shared" si="57"/>
        <v>2</v>
      </c>
      <c r="M247" s="109">
        <v>21</v>
      </c>
      <c r="N247" s="109" t="str">
        <f t="shared" si="58"/>
        <v>black</v>
      </c>
      <c r="Q247" t="s">
        <v>154</v>
      </c>
      <c r="R247" s="47" t="str">
        <f t="shared" si="59"/>
        <v>PSF2000</v>
      </c>
      <c r="S247" s="83" t="s">
        <v>47</v>
      </c>
      <c r="T247" s="60">
        <v>2000</v>
      </c>
      <c r="U247" s="91">
        <v>67306</v>
      </c>
      <c r="V247" s="67">
        <v>69800</v>
      </c>
      <c r="W247" s="67">
        <v>125850</v>
      </c>
      <c r="X247" s="68">
        <f t="shared" si="64"/>
        <v>0.96426934097421202</v>
      </c>
      <c r="Y247" s="69">
        <f t="shared" si="64"/>
        <v>0.55462852602304336</v>
      </c>
      <c r="Z247" s="66">
        <f t="shared" si="65"/>
        <v>0.53481128327373861</v>
      </c>
    </row>
    <row r="248" spans="2:26" x14ac:dyDescent="0.25">
      <c r="B248" s="108" t="s">
        <v>158</v>
      </c>
      <c r="C248" s="108" t="s">
        <v>159</v>
      </c>
      <c r="D248" s="108">
        <v>2006</v>
      </c>
      <c r="E248" s="109">
        <f t="shared" si="50"/>
        <v>10699.36</v>
      </c>
      <c r="F248" s="109">
        <f t="shared" si="51"/>
        <v>15250</v>
      </c>
      <c r="G248" s="109">
        <f t="shared" si="52"/>
        <v>15250</v>
      </c>
      <c r="H248" s="109">
        <f t="shared" si="53"/>
        <v>20081</v>
      </c>
      <c r="I248" s="110">
        <f t="shared" si="54"/>
        <v>0.70159737704918035</v>
      </c>
      <c r="J248" s="110">
        <f t="shared" si="55"/>
        <v>0.75942433145759669</v>
      </c>
      <c r="K248" s="110">
        <f t="shared" si="56"/>
        <v>0.53281011901797726</v>
      </c>
      <c r="L248" s="109">
        <f t="shared" si="57"/>
        <v>2</v>
      </c>
      <c r="M248" s="109">
        <v>21</v>
      </c>
      <c r="N248" s="109" t="str">
        <f t="shared" si="58"/>
        <v>black</v>
      </c>
      <c r="Q248" t="s">
        <v>154</v>
      </c>
      <c r="R248" s="47" t="str">
        <f t="shared" si="59"/>
        <v>PSF2001</v>
      </c>
      <c r="S248" s="83" t="s">
        <v>52</v>
      </c>
      <c r="T248" s="60">
        <v>2001</v>
      </c>
      <c r="U248" s="91">
        <v>102899</v>
      </c>
      <c r="V248" s="67">
        <v>105955</v>
      </c>
      <c r="W248" s="67">
        <v>124855</v>
      </c>
      <c r="X248" s="68">
        <f t="shared" si="64"/>
        <v>0.97115756689160493</v>
      </c>
      <c r="Y248" s="69">
        <f t="shared" si="64"/>
        <v>0.84862440430899844</v>
      </c>
      <c r="Z248" s="66">
        <f t="shared" si="65"/>
        <v>0.82414801169356455</v>
      </c>
    </row>
    <row r="249" spans="2:26" x14ac:dyDescent="0.25">
      <c r="B249" s="108" t="s">
        <v>158</v>
      </c>
      <c r="C249" s="108" t="s">
        <v>159</v>
      </c>
      <c r="D249" s="108">
        <v>2007</v>
      </c>
      <c r="E249" s="109">
        <f t="shared" si="50"/>
        <v>8945.9599999999991</v>
      </c>
      <c r="F249" s="109">
        <f t="shared" si="51"/>
        <v>10600</v>
      </c>
      <c r="G249" s="109">
        <f t="shared" si="52"/>
        <v>10600</v>
      </c>
      <c r="H249" s="109">
        <f t="shared" si="53"/>
        <v>11959</v>
      </c>
      <c r="I249" s="110">
        <f t="shared" si="54"/>
        <v>0.84395849056603767</v>
      </c>
      <c r="J249" s="110">
        <f t="shared" si="55"/>
        <v>0.8863617359310979</v>
      </c>
      <c r="K249" s="110">
        <f t="shared" si="56"/>
        <v>0.74805251275190221</v>
      </c>
      <c r="L249" s="109">
        <f t="shared" si="57"/>
        <v>2</v>
      </c>
      <c r="M249" s="109">
        <v>21</v>
      </c>
      <c r="N249" s="109" t="str">
        <f t="shared" si="58"/>
        <v>black</v>
      </c>
      <c r="Q249" t="s">
        <v>154</v>
      </c>
      <c r="R249" s="47" t="str">
        <f t="shared" si="59"/>
        <v>PSF2002</v>
      </c>
      <c r="S249" s="83" t="s">
        <v>53</v>
      </c>
      <c r="T249" s="60">
        <v>2002</v>
      </c>
      <c r="U249" s="91">
        <v>114889</v>
      </c>
      <c r="V249" s="67">
        <v>124608</v>
      </c>
      <c r="W249" s="67">
        <v>92234</v>
      </c>
      <c r="X249" s="68">
        <f t="shared" si="64"/>
        <v>0.92200340267077552</v>
      </c>
      <c r="Y249" s="69">
        <f t="shared" si="64"/>
        <v>1.3509985471734935</v>
      </c>
      <c r="Z249" s="66">
        <f t="shared" si="65"/>
        <v>1.2456252574972353</v>
      </c>
    </row>
    <row r="250" spans="2:26" x14ac:dyDescent="0.25">
      <c r="B250" s="108" t="s">
        <v>158</v>
      </c>
      <c r="C250" s="108" t="s">
        <v>159</v>
      </c>
      <c r="D250" s="108">
        <v>2008</v>
      </c>
      <c r="E250" s="109">
        <f t="shared" si="50"/>
        <v>8184.619999999999</v>
      </c>
      <c r="F250" s="109">
        <f t="shared" si="51"/>
        <v>12400</v>
      </c>
      <c r="G250" s="109">
        <f t="shared" si="52"/>
        <v>12400</v>
      </c>
      <c r="H250" s="109">
        <f t="shared" si="53"/>
        <v>6741</v>
      </c>
      <c r="I250" s="110">
        <f t="shared" si="54"/>
        <v>0.66004999999999991</v>
      </c>
      <c r="J250" s="110">
        <f t="shared" si="55"/>
        <v>1.8394896899569797</v>
      </c>
      <c r="K250" s="110">
        <f t="shared" si="56"/>
        <v>1.2141551698561044</v>
      </c>
      <c r="L250" s="109">
        <f t="shared" si="57"/>
        <v>2</v>
      </c>
      <c r="M250" s="109">
        <v>21</v>
      </c>
      <c r="N250" s="109" t="str">
        <f t="shared" si="58"/>
        <v>black</v>
      </c>
      <c r="Q250" t="s">
        <v>154</v>
      </c>
      <c r="R250" s="47" t="str">
        <f t="shared" si="59"/>
        <v>PSF2003</v>
      </c>
      <c r="S250" s="83"/>
      <c r="T250" s="60">
        <v>2003</v>
      </c>
      <c r="U250" s="91">
        <v>114275</v>
      </c>
      <c r="V250" s="67">
        <v>133850</v>
      </c>
      <c r="W250" s="67">
        <v>160450</v>
      </c>
      <c r="X250" s="68">
        <f t="shared" si="64"/>
        <v>0.85375420246544642</v>
      </c>
      <c r="Y250" s="69">
        <f t="shared" si="64"/>
        <v>0.83421626674976623</v>
      </c>
      <c r="Z250" s="66">
        <f t="shared" si="65"/>
        <v>0.71221564350264877</v>
      </c>
    </row>
    <row r="251" spans="2:26" x14ac:dyDescent="0.25">
      <c r="B251" s="108" t="s">
        <v>158</v>
      </c>
      <c r="C251" s="108" t="s">
        <v>159</v>
      </c>
      <c r="D251" s="108">
        <v>2009</v>
      </c>
      <c r="E251" s="109">
        <f t="shared" si="50"/>
        <v>5121.59</v>
      </c>
      <c r="F251" s="109">
        <f t="shared" si="51"/>
        <v>14400</v>
      </c>
      <c r="G251" s="109">
        <f t="shared" si="52"/>
        <v>14400</v>
      </c>
      <c r="H251" s="109">
        <f t="shared" si="53"/>
        <v>7183</v>
      </c>
      <c r="I251" s="110">
        <f t="shared" si="54"/>
        <v>0.35566597222222224</v>
      </c>
      <c r="J251" s="110">
        <f t="shared" si="55"/>
        <v>2.0047333983015454</v>
      </c>
      <c r="K251" s="110">
        <f t="shared" si="56"/>
        <v>0.71301545315327863</v>
      </c>
      <c r="L251" s="109">
        <f t="shared" si="57"/>
        <v>2</v>
      </c>
      <c r="M251" s="109">
        <v>21</v>
      </c>
      <c r="N251" s="109" t="str">
        <f t="shared" si="58"/>
        <v>black</v>
      </c>
      <c r="Q251" t="s">
        <v>154</v>
      </c>
      <c r="R251" s="47" t="str">
        <f t="shared" si="59"/>
        <v>PSF2004</v>
      </c>
      <c r="S251" s="83"/>
      <c r="T251" s="60">
        <v>2004</v>
      </c>
      <c r="U251" s="91">
        <v>127902</v>
      </c>
      <c r="V251" s="67">
        <v>132300</v>
      </c>
      <c r="W251" s="67">
        <v>130922</v>
      </c>
      <c r="X251" s="68">
        <f t="shared" si="64"/>
        <v>0.96675736961451242</v>
      </c>
      <c r="Y251" s="69">
        <f t="shared" si="64"/>
        <v>1.0105253509723346</v>
      </c>
      <c r="Z251" s="66">
        <f t="shared" si="65"/>
        <v>0.97693283023479627</v>
      </c>
    </row>
    <row r="252" spans="2:26" x14ac:dyDescent="0.25">
      <c r="B252" s="108" t="s">
        <v>158</v>
      </c>
      <c r="C252" s="108" t="s">
        <v>159</v>
      </c>
      <c r="D252" s="108">
        <v>2010</v>
      </c>
      <c r="E252" s="109">
        <f t="shared" si="50"/>
        <v>14459</v>
      </c>
      <c r="F252" s="109">
        <f t="shared" si="51"/>
        <v>19409</v>
      </c>
      <c r="G252" s="109">
        <f t="shared" si="52"/>
        <v>19409</v>
      </c>
      <c r="H252" s="109">
        <f t="shared" si="53"/>
        <v>12410</v>
      </c>
      <c r="I252" s="110">
        <f t="shared" si="54"/>
        <v>0.74496367664485552</v>
      </c>
      <c r="J252" s="110">
        <f t="shared" si="55"/>
        <v>1.5639806607574536</v>
      </c>
      <c r="K252" s="110">
        <f t="shared" si="56"/>
        <v>1.1651087832393232</v>
      </c>
      <c r="L252" s="109">
        <f t="shared" si="57"/>
        <v>2</v>
      </c>
      <c r="M252" s="109">
        <v>21</v>
      </c>
      <c r="N252" s="109" t="str">
        <f t="shared" si="58"/>
        <v>black</v>
      </c>
      <c r="Q252" t="s">
        <v>154</v>
      </c>
      <c r="R252" s="47" t="str">
        <f t="shared" si="59"/>
        <v>PSF2005</v>
      </c>
      <c r="S252" s="83"/>
      <c r="T252" s="60">
        <v>2005</v>
      </c>
      <c r="U252" s="91">
        <v>104084</v>
      </c>
      <c r="V252" s="67">
        <v>110542</v>
      </c>
      <c r="W252" s="67">
        <v>114814</v>
      </c>
      <c r="X252" s="68">
        <f t="shared" si="64"/>
        <v>0.94157876644171445</v>
      </c>
      <c r="Y252" s="69">
        <f t="shared" si="64"/>
        <v>0.96279199400769944</v>
      </c>
      <c r="Z252" s="66">
        <f t="shared" si="65"/>
        <v>0.90654449805772819</v>
      </c>
    </row>
    <row r="253" spans="2:26" x14ac:dyDescent="0.25">
      <c r="B253" s="108" t="s">
        <v>158</v>
      </c>
      <c r="C253" s="108" t="s">
        <v>159</v>
      </c>
      <c r="D253" s="108">
        <v>2011</v>
      </c>
      <c r="E253" s="109">
        <f t="shared" si="50"/>
        <v>8426.9599999999991</v>
      </c>
      <c r="F253" s="109">
        <f t="shared" si="51"/>
        <v>10602</v>
      </c>
      <c r="G253" s="109">
        <f t="shared" si="52"/>
        <v>10602</v>
      </c>
      <c r="H253" s="109">
        <f t="shared" si="53"/>
        <v>6264</v>
      </c>
      <c r="I253" s="110">
        <f t="shared" si="54"/>
        <v>0.79484625542350495</v>
      </c>
      <c r="J253" s="110">
        <f t="shared" si="55"/>
        <v>1.6925287356321839</v>
      </c>
      <c r="K253" s="110">
        <f t="shared" si="56"/>
        <v>1.3453001277139207</v>
      </c>
      <c r="L253" s="109">
        <f t="shared" si="57"/>
        <v>2</v>
      </c>
      <c r="M253" s="109">
        <v>21</v>
      </c>
      <c r="N253" s="109" t="str">
        <f t="shared" si="58"/>
        <v>black</v>
      </c>
      <c r="Q253" t="s">
        <v>154</v>
      </c>
      <c r="R253" s="47" t="str">
        <f t="shared" si="59"/>
        <v>PSF2006</v>
      </c>
      <c r="S253" s="83"/>
      <c r="T253" s="60">
        <v>2006</v>
      </c>
      <c r="U253" s="91">
        <v>107292</v>
      </c>
      <c r="V253" s="67">
        <v>113486</v>
      </c>
      <c r="W253" s="67">
        <v>141591</v>
      </c>
      <c r="X253" s="68">
        <f t="shared" si="64"/>
        <v>0.94542058051213362</v>
      </c>
      <c r="Y253" s="69">
        <f t="shared" si="64"/>
        <v>0.8015057454216723</v>
      </c>
      <c r="Z253" s="66">
        <f t="shared" si="65"/>
        <v>0.75776002712036783</v>
      </c>
    </row>
    <row r="254" spans="2:26" x14ac:dyDescent="0.25">
      <c r="B254" s="108" t="s">
        <v>158</v>
      </c>
      <c r="C254" s="108" t="s">
        <v>159</v>
      </c>
      <c r="D254" s="108">
        <v>2012</v>
      </c>
      <c r="E254" s="109">
        <f t="shared" si="50"/>
        <v>7733.35</v>
      </c>
      <c r="F254" s="109">
        <f t="shared" si="51"/>
        <v>8724</v>
      </c>
      <c r="G254" s="109">
        <f t="shared" si="52"/>
        <v>8724</v>
      </c>
      <c r="H254" s="109">
        <f t="shared" si="53"/>
        <v>11627</v>
      </c>
      <c r="I254" s="110">
        <f t="shared" si="54"/>
        <v>0.8864454378725356</v>
      </c>
      <c r="J254" s="110">
        <f t="shared" si="55"/>
        <v>0.75032252515696229</v>
      </c>
      <c r="K254" s="110">
        <f t="shared" si="56"/>
        <v>0.66511997935838996</v>
      </c>
      <c r="L254" s="109">
        <f t="shared" si="57"/>
        <v>2</v>
      </c>
      <c r="M254" s="109">
        <v>21</v>
      </c>
      <c r="N254" s="109" t="str">
        <f t="shared" si="58"/>
        <v>black</v>
      </c>
      <c r="Q254" t="s">
        <v>154</v>
      </c>
      <c r="R254" s="47" t="str">
        <f t="shared" si="59"/>
        <v>PSF2007</v>
      </c>
      <c r="S254" s="83"/>
      <c r="T254" s="60">
        <v>2007</v>
      </c>
      <c r="U254" s="91">
        <v>127115</v>
      </c>
      <c r="V254" s="67">
        <v>135714</v>
      </c>
      <c r="W254" s="67">
        <v>201012</v>
      </c>
      <c r="X254" s="68">
        <f t="shared" si="64"/>
        <v>0.93663881397645044</v>
      </c>
      <c r="Y254" s="69">
        <f t="shared" si="64"/>
        <v>0.6751537221658408</v>
      </c>
      <c r="Z254" s="66">
        <f t="shared" si="65"/>
        <v>0.6323751815811991</v>
      </c>
    </row>
    <row r="255" spans="2:26" x14ac:dyDescent="0.25">
      <c r="B255" s="108" t="s">
        <v>160</v>
      </c>
      <c r="C255" s="108" t="s">
        <v>159</v>
      </c>
      <c r="D255" s="108">
        <v>1999</v>
      </c>
      <c r="E255" s="109">
        <f t="shared" si="50"/>
        <v>46187</v>
      </c>
      <c r="F255" s="109">
        <f t="shared" si="51"/>
        <v>49875</v>
      </c>
      <c r="G255" s="109">
        <f t="shared" si="52"/>
        <v>49875</v>
      </c>
      <c r="H255" s="109">
        <f t="shared" si="53"/>
        <v>55801</v>
      </c>
      <c r="I255" s="110">
        <f t="shared" si="54"/>
        <v>0.92605513784461158</v>
      </c>
      <c r="J255" s="110">
        <f t="shared" si="55"/>
        <v>0.89380118635866745</v>
      </c>
      <c r="K255" s="110">
        <f t="shared" si="56"/>
        <v>0.82770918083905309</v>
      </c>
      <c r="L255" s="109">
        <f t="shared" si="57"/>
        <v>3</v>
      </c>
      <c r="M255" s="109">
        <v>21</v>
      </c>
      <c r="N255" s="109" t="str">
        <f t="shared" si="58"/>
        <v>black</v>
      </c>
      <c r="Q255" t="s">
        <v>154</v>
      </c>
      <c r="R255" s="47" t="str">
        <f t="shared" si="59"/>
        <v>PSF2008</v>
      </c>
      <c r="S255" s="83"/>
      <c r="T255" s="60">
        <v>2008</v>
      </c>
      <c r="U255" s="91">
        <v>166071</v>
      </c>
      <c r="V255" s="67">
        <v>159200</v>
      </c>
      <c r="W255" s="67">
        <v>161118</v>
      </c>
      <c r="X255" s="68">
        <f t="shared" si="64"/>
        <v>1.0431595477386935</v>
      </c>
      <c r="Y255" s="69">
        <f t="shared" si="64"/>
        <v>0.98809568142603554</v>
      </c>
      <c r="Z255" s="66">
        <f t="shared" si="65"/>
        <v>1.0307414441589393</v>
      </c>
    </row>
    <row r="256" spans="2:26" x14ac:dyDescent="0.25">
      <c r="B256" s="108" t="s">
        <v>160</v>
      </c>
      <c r="C256" s="108" t="s">
        <v>159</v>
      </c>
      <c r="D256" s="108">
        <v>2000</v>
      </c>
      <c r="E256" s="109">
        <f t="shared" si="50"/>
        <v>57202</v>
      </c>
      <c r="F256" s="109">
        <f t="shared" si="51"/>
        <v>61211</v>
      </c>
      <c r="G256" s="109">
        <f t="shared" si="52"/>
        <v>61211</v>
      </c>
      <c r="H256" s="109">
        <f t="shared" si="53"/>
        <v>55900</v>
      </c>
      <c r="I256" s="110">
        <f t="shared" si="54"/>
        <v>0.93450523598699575</v>
      </c>
      <c r="J256" s="110">
        <f t="shared" si="55"/>
        <v>1.0950089445438282</v>
      </c>
      <c r="K256" s="110">
        <f t="shared" si="56"/>
        <v>1.0232915921288015</v>
      </c>
      <c r="L256" s="109">
        <f t="shared" si="57"/>
        <v>3</v>
      </c>
      <c r="M256" s="109">
        <v>21</v>
      </c>
      <c r="N256" s="109" t="str">
        <f t="shared" si="58"/>
        <v>black</v>
      </c>
      <c r="Q256" t="s">
        <v>154</v>
      </c>
      <c r="R256" s="47" t="str">
        <f t="shared" si="59"/>
        <v>PSF2009</v>
      </c>
      <c r="S256" s="83"/>
      <c r="T256" s="60">
        <v>2009</v>
      </c>
      <c r="U256" s="91">
        <v>138299</v>
      </c>
      <c r="V256" s="67">
        <v>133187</v>
      </c>
      <c r="W256" s="67">
        <v>121132</v>
      </c>
      <c r="X256" s="68">
        <f t="shared" si="64"/>
        <v>1.0383821243815088</v>
      </c>
      <c r="Y256" s="69">
        <f t="shared" si="64"/>
        <v>1.0995195324109237</v>
      </c>
      <c r="Z256" s="66">
        <f t="shared" si="65"/>
        <v>1.1417214278638179</v>
      </c>
    </row>
    <row r="257" spans="2:26" x14ac:dyDescent="0.25">
      <c r="B257" s="108" t="s">
        <v>160</v>
      </c>
      <c r="C257" s="108" t="s">
        <v>159</v>
      </c>
      <c r="D257" s="108">
        <v>2001</v>
      </c>
      <c r="E257" s="109">
        <f t="shared" si="50"/>
        <v>59207</v>
      </c>
      <c r="F257" s="109">
        <f t="shared" si="51"/>
        <v>59600</v>
      </c>
      <c r="G257" s="109">
        <f t="shared" si="52"/>
        <v>59600</v>
      </c>
      <c r="H257" s="109">
        <f t="shared" si="53"/>
        <v>84000</v>
      </c>
      <c r="I257" s="110">
        <f t="shared" si="54"/>
        <v>0.99340604026845636</v>
      </c>
      <c r="J257" s="110">
        <f t="shared" si="55"/>
        <v>0.70952380952380956</v>
      </c>
      <c r="K257" s="110">
        <f t="shared" si="56"/>
        <v>0.70484523809523814</v>
      </c>
      <c r="L257" s="109">
        <f t="shared" si="57"/>
        <v>3</v>
      </c>
      <c r="M257" s="109">
        <v>21</v>
      </c>
      <c r="N257" s="109" t="str">
        <f t="shared" si="58"/>
        <v>black</v>
      </c>
      <c r="Q257" t="s">
        <v>154</v>
      </c>
      <c r="R257" s="47" t="str">
        <f t="shared" si="59"/>
        <v>PSF2010</v>
      </c>
      <c r="S257" s="83"/>
      <c r="T257" s="60">
        <v>2010</v>
      </c>
      <c r="U257" s="91">
        <v>138238</v>
      </c>
      <c r="V257" s="67">
        <v>140074</v>
      </c>
      <c r="W257" s="67">
        <v>181842</v>
      </c>
      <c r="X257" s="68">
        <f t="shared" si="64"/>
        <v>0.98689264246041375</v>
      </c>
      <c r="Y257" s="69">
        <f t="shared" si="64"/>
        <v>0.77030608990222282</v>
      </c>
      <c r="Z257" s="71">
        <f t="shared" si="65"/>
        <v>0.76020941256695374</v>
      </c>
    </row>
    <row r="258" spans="2:26" x14ac:dyDescent="0.25">
      <c r="B258" s="108" t="s">
        <v>160</v>
      </c>
      <c r="C258" s="108" t="s">
        <v>159</v>
      </c>
      <c r="D258" s="108">
        <v>2002</v>
      </c>
      <c r="E258" s="109">
        <f t="shared" si="50"/>
        <v>73151</v>
      </c>
      <c r="F258" s="109">
        <f t="shared" si="51"/>
        <v>77434</v>
      </c>
      <c r="G258" s="109">
        <f t="shared" si="52"/>
        <v>77434</v>
      </c>
      <c r="H258" s="109">
        <f t="shared" si="53"/>
        <v>127200</v>
      </c>
      <c r="I258" s="110">
        <f t="shared" si="54"/>
        <v>0.94468837978149134</v>
      </c>
      <c r="J258" s="110">
        <f t="shared" si="55"/>
        <v>0.60875786163522017</v>
      </c>
      <c r="K258" s="110">
        <f t="shared" si="56"/>
        <v>0.57508647798742141</v>
      </c>
      <c r="L258" s="109">
        <f t="shared" si="57"/>
        <v>3</v>
      </c>
      <c r="M258" s="109">
        <v>21</v>
      </c>
      <c r="N258" s="109" t="str">
        <f t="shared" si="58"/>
        <v>black</v>
      </c>
      <c r="Q258" t="s">
        <v>154</v>
      </c>
      <c r="R258" s="47" t="str">
        <f t="shared" si="59"/>
        <v>PSF2011</v>
      </c>
      <c r="S258" s="83"/>
      <c r="T258" s="60">
        <v>2011</v>
      </c>
      <c r="U258" s="91">
        <v>172415</v>
      </c>
      <c r="V258" s="67">
        <v>168642</v>
      </c>
      <c r="W258" s="67">
        <v>142763</v>
      </c>
      <c r="X258" s="68">
        <f t="shared" si="64"/>
        <v>1.0223728371342844</v>
      </c>
      <c r="Y258" s="69">
        <f t="shared" si="64"/>
        <v>1.1812724585501846</v>
      </c>
      <c r="Z258" s="66">
        <f t="shared" si="65"/>
        <v>1.2077008748765437</v>
      </c>
    </row>
    <row r="259" spans="2:26" x14ac:dyDescent="0.25">
      <c r="B259" s="108" t="s">
        <v>160</v>
      </c>
      <c r="C259" s="108" t="s">
        <v>159</v>
      </c>
      <c r="D259" s="108">
        <v>2003</v>
      </c>
      <c r="E259" s="109">
        <f t="shared" si="50"/>
        <v>108530</v>
      </c>
      <c r="F259" s="109">
        <f t="shared" si="51"/>
        <v>112521</v>
      </c>
      <c r="G259" s="109">
        <f t="shared" si="52"/>
        <v>112521</v>
      </c>
      <c r="H259" s="109">
        <f t="shared" si="53"/>
        <v>129700</v>
      </c>
      <c r="I259" s="110">
        <f t="shared" si="54"/>
        <v>0.96453106531225286</v>
      </c>
      <c r="J259" s="110">
        <f t="shared" si="55"/>
        <v>0.86754818812644563</v>
      </c>
      <c r="K259" s="110">
        <f t="shared" si="56"/>
        <v>0.83677717810331531</v>
      </c>
      <c r="L259" s="109">
        <f t="shared" si="57"/>
        <v>3</v>
      </c>
      <c r="M259" s="109">
        <v>21</v>
      </c>
      <c r="N259" s="109" t="str">
        <f t="shared" si="58"/>
        <v>black</v>
      </c>
      <c r="Q259" t="s">
        <v>154</v>
      </c>
      <c r="R259" s="47" t="str">
        <f t="shared" si="59"/>
        <v>PSF2012</v>
      </c>
      <c r="S259" s="83"/>
      <c r="T259" s="60">
        <v>2012</v>
      </c>
      <c r="U259" s="91">
        <v>153462</v>
      </c>
      <c r="V259" s="67">
        <v>153989</v>
      </c>
      <c r="W259" s="67">
        <v>195888</v>
      </c>
      <c r="X259" s="68">
        <f t="shared" si="64"/>
        <v>0.99657767762632399</v>
      </c>
      <c r="Y259" s="69">
        <f t="shared" si="64"/>
        <v>0.78610736747529197</v>
      </c>
      <c r="Z259" s="66">
        <f t="shared" si="65"/>
        <v>0.78341705464346978</v>
      </c>
    </row>
    <row r="260" spans="2:26" x14ac:dyDescent="0.25">
      <c r="B260" s="108" t="s">
        <v>160</v>
      </c>
      <c r="C260" s="108" t="s">
        <v>159</v>
      </c>
      <c r="D260" s="108">
        <v>2004</v>
      </c>
      <c r="E260" s="109">
        <f t="shared" ref="E260:E323" si="66">VLOOKUP(B260&amp;D260,R$3:W$470,4,FALSE)</f>
        <v>113708</v>
      </c>
      <c r="F260" s="109">
        <f t="shared" ref="F260:F323" si="67">VLOOKUP(B260&amp;D260,R$3:W$470,5,FALSE)</f>
        <v>112701</v>
      </c>
      <c r="G260" s="109">
        <f t="shared" ref="G260:G323" si="68">IF(F260="NA",E260,F260)</f>
        <v>112701</v>
      </c>
      <c r="H260" s="109">
        <f t="shared" ref="H260:H323" si="69">VLOOKUP(B260&amp;D260,R$3:W$470,6,FALSE)</f>
        <v>112701</v>
      </c>
      <c r="I260" s="110">
        <f t="shared" ref="I260:I323" si="70">IF(F260="NA","NA",E260/F260)</f>
        <v>1.0089351469818368</v>
      </c>
      <c r="J260" s="110">
        <f t="shared" ref="J260:J323" si="71">IF(F260="NA","NA",IF(H260="NA","NA",F260/H260))</f>
        <v>1</v>
      </c>
      <c r="K260" s="110">
        <f t="shared" ref="K260:K323" si="72">IF(H260="NA","NA",E260/H260)</f>
        <v>1.0089351469818368</v>
      </c>
      <c r="L260" s="109">
        <f t="shared" ref="L260:L323" si="73">VLOOKUP(B260,AD$5:AF$31,3,FALSE)</f>
        <v>3</v>
      </c>
      <c r="M260" s="109">
        <v>21</v>
      </c>
      <c r="N260" s="109" t="str">
        <f t="shared" ref="N260:N323" si="74">IF(F260="NA","white","black")</f>
        <v>black</v>
      </c>
      <c r="Q260" t="s">
        <v>154</v>
      </c>
      <c r="R260" s="47" t="str">
        <f t="shared" ref="R260:R323" si="75">Q260&amp;T260</f>
        <v>PSF2013</v>
      </c>
      <c r="S260" s="83"/>
      <c r="T260" s="60">
        <v>2013</v>
      </c>
      <c r="U260" s="91">
        <v>189645</v>
      </c>
      <c r="V260" s="67">
        <v>184783</v>
      </c>
      <c r="W260" s="67">
        <v>171004</v>
      </c>
      <c r="X260" s="68">
        <f>U260/V260</f>
        <v>1.0263119442805886</v>
      </c>
      <c r="Y260" s="69">
        <f t="shared" si="64"/>
        <v>1.0805770625248532</v>
      </c>
      <c r="Z260" s="66">
        <f t="shared" si="65"/>
        <v>1.1090091459848892</v>
      </c>
    </row>
    <row r="261" spans="2:26" ht="15.75" thickBot="1" x14ac:dyDescent="0.3">
      <c r="B261" s="108" t="s">
        <v>160</v>
      </c>
      <c r="C261" s="108" t="s">
        <v>159</v>
      </c>
      <c r="D261" s="108">
        <v>2005</v>
      </c>
      <c r="E261" s="109">
        <f t="shared" si="66"/>
        <v>105111</v>
      </c>
      <c r="F261" s="109">
        <f t="shared" si="67"/>
        <v>122280</v>
      </c>
      <c r="G261" s="109">
        <f t="shared" si="68"/>
        <v>122280</v>
      </c>
      <c r="H261" s="109">
        <f t="shared" si="69"/>
        <v>59500</v>
      </c>
      <c r="I261" s="110">
        <f t="shared" si="70"/>
        <v>0.85959273797841018</v>
      </c>
      <c r="J261" s="110">
        <f t="shared" si="71"/>
        <v>2.055126050420168</v>
      </c>
      <c r="K261" s="110">
        <f t="shared" si="72"/>
        <v>1.7665714285714287</v>
      </c>
      <c r="L261" s="109">
        <f t="shared" si="73"/>
        <v>3</v>
      </c>
      <c r="M261" s="109">
        <v>21</v>
      </c>
      <c r="N261" s="109" t="str">
        <f t="shared" si="74"/>
        <v>black</v>
      </c>
      <c r="Q261" t="s">
        <v>154</v>
      </c>
      <c r="R261" s="47" t="str">
        <f t="shared" si="75"/>
        <v>PSF2014</v>
      </c>
      <c r="S261" s="84"/>
      <c r="T261" s="72">
        <v>2014</v>
      </c>
      <c r="U261" s="92">
        <v>191307</v>
      </c>
      <c r="V261" s="74">
        <v>188039</v>
      </c>
      <c r="W261" s="74"/>
      <c r="X261" s="99">
        <f>U261/V261</f>
        <v>1.0173793734278527</v>
      </c>
      <c r="Y261" s="74"/>
      <c r="Z261" s="75"/>
    </row>
    <row r="262" spans="2:26" ht="15.75" thickBot="1" x14ac:dyDescent="0.3">
      <c r="B262" s="108" t="s">
        <v>160</v>
      </c>
      <c r="C262" s="108" t="s">
        <v>159</v>
      </c>
      <c r="D262" s="108">
        <v>2006</v>
      </c>
      <c r="E262" s="109">
        <f t="shared" si="66"/>
        <v>48880</v>
      </c>
      <c r="F262" s="109">
        <f t="shared" si="67"/>
        <v>52388</v>
      </c>
      <c r="G262" s="109">
        <f t="shared" si="68"/>
        <v>52388</v>
      </c>
      <c r="H262" s="109">
        <f t="shared" si="69"/>
        <v>52388</v>
      </c>
      <c r="I262" s="110">
        <f t="shared" si="70"/>
        <v>0.93303810032831946</v>
      </c>
      <c r="J262" s="110">
        <f t="shared" si="71"/>
        <v>1</v>
      </c>
      <c r="K262" s="110">
        <f t="shared" si="72"/>
        <v>0.93303810032831946</v>
      </c>
      <c r="L262" s="109">
        <f t="shared" si="73"/>
        <v>3</v>
      </c>
      <c r="M262" s="109">
        <v>21</v>
      </c>
      <c r="N262" s="109" t="str">
        <f t="shared" si="74"/>
        <v>black</v>
      </c>
      <c r="Q262" t="s">
        <v>154</v>
      </c>
      <c r="R262" s="47" t="str">
        <f t="shared" si="75"/>
        <v>PSFAVG.</v>
      </c>
      <c r="S262" s="72"/>
      <c r="T262" s="73" t="s">
        <v>10</v>
      </c>
      <c r="U262" s="88"/>
      <c r="V262" s="88"/>
      <c r="W262" s="89"/>
      <c r="X262" s="96">
        <f>AVERAGE(X246:X261)</f>
        <v>0.97486792249898901</v>
      </c>
      <c r="Y262" s="97">
        <f>AVERAGE(Y246:Y260)</f>
        <v>0.91023948934298404</v>
      </c>
      <c r="Z262" s="98">
        <f>AVERAGE(Z246:Z260)</f>
        <v>0.88718805228381348</v>
      </c>
    </row>
    <row r="263" spans="2:26" ht="25.5" thickBot="1" x14ac:dyDescent="0.3">
      <c r="B263" s="108" t="s">
        <v>160</v>
      </c>
      <c r="C263" s="108" t="s">
        <v>159</v>
      </c>
      <c r="D263" s="108">
        <v>2007</v>
      </c>
      <c r="E263" s="109">
        <f t="shared" si="66"/>
        <v>44542</v>
      </c>
      <c r="F263" s="109">
        <f t="shared" si="67"/>
        <v>61071</v>
      </c>
      <c r="G263" s="109">
        <f t="shared" si="68"/>
        <v>61071</v>
      </c>
      <c r="H263" s="109">
        <f t="shared" si="69"/>
        <v>44509</v>
      </c>
      <c r="I263" s="110">
        <f t="shared" si="70"/>
        <v>0.72934780828871315</v>
      </c>
      <c r="J263" s="110">
        <f t="shared" si="71"/>
        <v>1.3721045181873328</v>
      </c>
      <c r="K263" s="110">
        <f t="shared" si="72"/>
        <v>1.0007414230829721</v>
      </c>
      <c r="L263" s="109">
        <f t="shared" si="73"/>
        <v>3</v>
      </c>
      <c r="M263" s="109">
        <v>21</v>
      </c>
      <c r="N263" s="109" t="str">
        <f t="shared" si="74"/>
        <v>black</v>
      </c>
      <c r="Q263" t="s">
        <v>154</v>
      </c>
      <c r="R263" s="47" t="str">
        <f t="shared" si="75"/>
        <v>PSFYear</v>
      </c>
      <c r="S263" s="52" t="s">
        <v>0</v>
      </c>
      <c r="T263" s="53" t="s">
        <v>1</v>
      </c>
      <c r="U263" s="54" t="s">
        <v>2</v>
      </c>
      <c r="V263" s="54" t="s">
        <v>3</v>
      </c>
      <c r="W263" s="55" t="s">
        <v>4</v>
      </c>
      <c r="X263" s="56" t="s">
        <v>5</v>
      </c>
      <c r="Y263" s="57" t="s">
        <v>6</v>
      </c>
      <c r="Z263" s="58" t="s">
        <v>7</v>
      </c>
    </row>
    <row r="264" spans="2:26" x14ac:dyDescent="0.25">
      <c r="B264" s="108" t="s">
        <v>160</v>
      </c>
      <c r="C264" s="108" t="s">
        <v>159</v>
      </c>
      <c r="D264" s="108">
        <v>2008</v>
      </c>
      <c r="E264" s="109">
        <f t="shared" si="66"/>
        <v>20185</v>
      </c>
      <c r="F264" s="109">
        <f t="shared" si="67"/>
        <v>40851</v>
      </c>
      <c r="G264" s="109">
        <f t="shared" si="68"/>
        <v>40851</v>
      </c>
      <c r="H264" s="109">
        <f t="shared" si="69"/>
        <v>40050</v>
      </c>
      <c r="I264" s="110">
        <f t="shared" si="70"/>
        <v>0.49411275121784043</v>
      </c>
      <c r="J264" s="110">
        <f t="shared" si="71"/>
        <v>1.02</v>
      </c>
      <c r="K264" s="110">
        <f t="shared" si="72"/>
        <v>0.50399500624219729</v>
      </c>
      <c r="L264" s="109">
        <f t="shared" si="73"/>
        <v>3</v>
      </c>
      <c r="M264" s="109">
        <v>21</v>
      </c>
      <c r="N264" s="109" t="str">
        <f t="shared" si="74"/>
        <v>black</v>
      </c>
      <c r="Q264" t="s">
        <v>155</v>
      </c>
      <c r="R264" s="47" t="str">
        <f t="shared" si="75"/>
        <v>WCN1999</v>
      </c>
      <c r="S264" s="82" t="s">
        <v>94</v>
      </c>
      <c r="T264" s="81">
        <v>1999</v>
      </c>
      <c r="U264" s="90">
        <v>42129</v>
      </c>
      <c r="V264" s="61">
        <v>43780</v>
      </c>
      <c r="W264" s="61">
        <v>27945</v>
      </c>
      <c r="X264" s="62">
        <f>U264/V264</f>
        <v>0.96228871630881685</v>
      </c>
      <c r="Y264" s="63">
        <v>1.75</v>
      </c>
      <c r="Z264" s="64">
        <f t="shared" ref="Z264:Z278" si="76">U264/W264</f>
        <v>1.5075684380032206</v>
      </c>
    </row>
    <row r="265" spans="2:26" x14ac:dyDescent="0.25">
      <c r="B265" s="108" t="s">
        <v>160</v>
      </c>
      <c r="C265" s="108" t="s">
        <v>159</v>
      </c>
      <c r="D265" s="108">
        <v>2009</v>
      </c>
      <c r="E265" s="109">
        <f t="shared" si="66"/>
        <v>44161</v>
      </c>
      <c r="F265" s="109">
        <f t="shared" si="67"/>
        <v>41205</v>
      </c>
      <c r="G265" s="109">
        <f t="shared" si="68"/>
        <v>41205</v>
      </c>
      <c r="H265" s="109">
        <f t="shared" si="69"/>
        <v>38110</v>
      </c>
      <c r="I265" s="110">
        <f t="shared" si="70"/>
        <v>1.0717388666423977</v>
      </c>
      <c r="J265" s="110">
        <f t="shared" si="71"/>
        <v>1.0812122802414064</v>
      </c>
      <c r="K265" s="110">
        <f t="shared" si="72"/>
        <v>1.1587772238257674</v>
      </c>
      <c r="L265" s="109">
        <f t="shared" si="73"/>
        <v>3</v>
      </c>
      <c r="M265" s="109">
        <v>21</v>
      </c>
      <c r="N265" s="109" t="str">
        <f t="shared" si="74"/>
        <v>black</v>
      </c>
      <c r="Q265" t="s">
        <v>155</v>
      </c>
      <c r="R265" s="47" t="str">
        <f t="shared" si="75"/>
        <v>WCN2000</v>
      </c>
      <c r="S265" s="83" t="s">
        <v>55</v>
      </c>
      <c r="T265" s="60">
        <v>2000</v>
      </c>
      <c r="U265" s="91">
        <v>34741</v>
      </c>
      <c r="V265" s="67" t="s">
        <v>120</v>
      </c>
      <c r="W265" s="67">
        <v>27290</v>
      </c>
      <c r="X265" s="68" t="s">
        <v>120</v>
      </c>
      <c r="Y265" s="69" t="s">
        <v>120</v>
      </c>
      <c r="Z265" s="66">
        <f t="shared" si="76"/>
        <v>1.2730304140710884</v>
      </c>
    </row>
    <row r="266" spans="2:26" x14ac:dyDescent="0.25">
      <c r="B266" s="108" t="s">
        <v>160</v>
      </c>
      <c r="C266" s="108" t="s">
        <v>159</v>
      </c>
      <c r="D266" s="108">
        <v>2010</v>
      </c>
      <c r="E266" s="109">
        <f t="shared" si="66"/>
        <v>70960</v>
      </c>
      <c r="F266" s="109">
        <f t="shared" si="67"/>
        <v>66360</v>
      </c>
      <c r="G266" s="109">
        <f t="shared" si="68"/>
        <v>66360</v>
      </c>
      <c r="H266" s="109">
        <f t="shared" si="69"/>
        <v>119114</v>
      </c>
      <c r="I266" s="110">
        <f t="shared" si="70"/>
        <v>1.0693188667872213</v>
      </c>
      <c r="J266" s="110">
        <f t="shared" si="71"/>
        <v>0.55711335359403602</v>
      </c>
      <c r="K266" s="110">
        <f t="shared" si="72"/>
        <v>0.59573181993720303</v>
      </c>
      <c r="L266" s="109">
        <f t="shared" si="73"/>
        <v>3</v>
      </c>
      <c r="M266" s="109">
        <v>21</v>
      </c>
      <c r="N266" s="109" t="str">
        <f t="shared" si="74"/>
        <v>black</v>
      </c>
      <c r="Q266" t="s">
        <v>155</v>
      </c>
      <c r="R266" s="47" t="str">
        <f t="shared" si="75"/>
        <v>WCN2001</v>
      </c>
      <c r="S266" s="83" t="s">
        <v>56</v>
      </c>
      <c r="T266" s="60">
        <v>2001</v>
      </c>
      <c r="U266" s="91">
        <v>34563</v>
      </c>
      <c r="V266" s="67">
        <v>35306</v>
      </c>
      <c r="W266" s="67">
        <v>27978</v>
      </c>
      <c r="X266" s="68">
        <f>U266/V266</f>
        <v>0.97895541834249133</v>
      </c>
      <c r="Y266" s="69">
        <v>0.99</v>
      </c>
      <c r="Z266" s="66">
        <f t="shared" si="76"/>
        <v>1.2353634998927729</v>
      </c>
    </row>
    <row r="267" spans="2:26" x14ac:dyDescent="0.25">
      <c r="B267" s="108" t="s">
        <v>160</v>
      </c>
      <c r="C267" s="108" t="s">
        <v>159</v>
      </c>
      <c r="D267" s="108">
        <v>2011</v>
      </c>
      <c r="E267" s="109">
        <f t="shared" si="66"/>
        <v>117375</v>
      </c>
      <c r="F267" s="109">
        <f t="shared" si="67"/>
        <v>109600</v>
      </c>
      <c r="G267" s="109">
        <f t="shared" si="68"/>
        <v>109600</v>
      </c>
      <c r="H267" s="109">
        <f t="shared" si="69"/>
        <v>84603</v>
      </c>
      <c r="I267" s="110">
        <f t="shared" si="70"/>
        <v>1.0709397810218979</v>
      </c>
      <c r="J267" s="110">
        <f t="shared" si="71"/>
        <v>1.2954623358509745</v>
      </c>
      <c r="K267" s="110">
        <f t="shared" si="72"/>
        <v>1.3873621502783589</v>
      </c>
      <c r="L267" s="109">
        <f t="shared" si="73"/>
        <v>3</v>
      </c>
      <c r="M267" s="109">
        <v>21</v>
      </c>
      <c r="N267" s="109" t="str">
        <f t="shared" si="74"/>
        <v>black</v>
      </c>
      <c r="Q267" t="s">
        <v>155</v>
      </c>
      <c r="R267" s="47" t="str">
        <f t="shared" si="75"/>
        <v>WCN2002</v>
      </c>
      <c r="S267" s="83" t="s">
        <v>17</v>
      </c>
      <c r="T267" s="60">
        <v>2002</v>
      </c>
      <c r="U267" s="91">
        <v>33902</v>
      </c>
      <c r="V267" s="67">
        <v>33489</v>
      </c>
      <c r="W267" s="67">
        <v>33489</v>
      </c>
      <c r="X267" s="68">
        <f>U267/V267</f>
        <v>1.0123324076562454</v>
      </c>
      <c r="Y267" s="69">
        <v>0.9</v>
      </c>
      <c r="Z267" s="66">
        <f t="shared" si="76"/>
        <v>1.0123324076562454</v>
      </c>
    </row>
    <row r="268" spans="2:26" x14ac:dyDescent="0.25">
      <c r="B268" s="108" t="s">
        <v>160</v>
      </c>
      <c r="C268" s="108" t="s">
        <v>159</v>
      </c>
      <c r="D268" s="108">
        <v>2012</v>
      </c>
      <c r="E268" s="109">
        <f t="shared" si="66"/>
        <v>105098</v>
      </c>
      <c r="F268" s="109">
        <f t="shared" si="67"/>
        <v>88202</v>
      </c>
      <c r="G268" s="109">
        <f t="shared" si="68"/>
        <v>88202</v>
      </c>
      <c r="H268" s="109">
        <f t="shared" si="69"/>
        <v>70153</v>
      </c>
      <c r="I268" s="110">
        <f t="shared" si="70"/>
        <v>1.1915602820797715</v>
      </c>
      <c r="J268" s="110">
        <f t="shared" si="71"/>
        <v>1.2572805154448135</v>
      </c>
      <c r="K268" s="110">
        <f t="shared" si="72"/>
        <v>1.4981255256368224</v>
      </c>
      <c r="L268" s="109">
        <f t="shared" si="73"/>
        <v>3</v>
      </c>
      <c r="M268" s="109">
        <v>21</v>
      </c>
      <c r="N268" s="109" t="str">
        <f t="shared" si="74"/>
        <v>black</v>
      </c>
      <c r="Q268" t="s">
        <v>155</v>
      </c>
      <c r="R268" s="47" t="str">
        <f t="shared" si="75"/>
        <v>WCN2003</v>
      </c>
      <c r="S268" s="83"/>
      <c r="T268" s="60">
        <v>2003</v>
      </c>
      <c r="U268" s="91">
        <v>32785</v>
      </c>
      <c r="V268" s="67" t="s">
        <v>120</v>
      </c>
      <c r="W268" s="67">
        <v>25479</v>
      </c>
      <c r="X268" s="68" t="s">
        <v>120</v>
      </c>
      <c r="Y268" s="69" t="s">
        <v>120</v>
      </c>
      <c r="Z268" s="66">
        <f t="shared" si="76"/>
        <v>1.2867459476431571</v>
      </c>
    </row>
    <row r="269" spans="2:26" x14ac:dyDescent="0.25">
      <c r="B269" s="108" t="s">
        <v>161</v>
      </c>
      <c r="C269" s="108" t="s">
        <v>159</v>
      </c>
      <c r="D269" s="108">
        <v>1999</v>
      </c>
      <c r="E269" s="109">
        <f t="shared" si="66"/>
        <v>21651</v>
      </c>
      <c r="F269" s="109">
        <f t="shared" si="67"/>
        <v>20900</v>
      </c>
      <c r="G269" s="109">
        <f t="shared" si="68"/>
        <v>20900</v>
      </c>
      <c r="H269" s="109">
        <f t="shared" si="69"/>
        <v>22276</v>
      </c>
      <c r="I269" s="110">
        <f t="shared" si="70"/>
        <v>1.035933014354067</v>
      </c>
      <c r="J269" s="110">
        <f t="shared" si="71"/>
        <v>0.93822948464715383</v>
      </c>
      <c r="K269" s="110">
        <f t="shared" si="72"/>
        <v>0.9719428981863889</v>
      </c>
      <c r="L269" s="109">
        <f t="shared" si="73"/>
        <v>3</v>
      </c>
      <c r="M269" s="109">
        <v>21</v>
      </c>
      <c r="N269" s="109" t="str">
        <f t="shared" si="74"/>
        <v>black</v>
      </c>
      <c r="Q269" t="s">
        <v>155</v>
      </c>
      <c r="R269" s="47" t="str">
        <f t="shared" si="75"/>
        <v>WCN2004</v>
      </c>
      <c r="S269" s="83"/>
      <c r="T269" s="60">
        <v>2004</v>
      </c>
      <c r="U269" s="91">
        <v>28185</v>
      </c>
      <c r="V269" s="67" t="s">
        <v>120</v>
      </c>
      <c r="W269" s="67">
        <v>29715</v>
      </c>
      <c r="X269" s="68" t="s">
        <v>120</v>
      </c>
      <c r="Y269" s="69" t="s">
        <v>120</v>
      </c>
      <c r="Z269" s="66">
        <f t="shared" si="76"/>
        <v>0.94851085310449268</v>
      </c>
    </row>
    <row r="270" spans="2:26" x14ac:dyDescent="0.25">
      <c r="B270" s="108" t="s">
        <v>161</v>
      </c>
      <c r="C270" s="108" t="s">
        <v>159</v>
      </c>
      <c r="D270" s="108">
        <v>2000</v>
      </c>
      <c r="E270" s="109">
        <f t="shared" si="66"/>
        <v>27214</v>
      </c>
      <c r="F270" s="109">
        <f t="shared" si="67"/>
        <v>28038</v>
      </c>
      <c r="G270" s="109">
        <f t="shared" si="68"/>
        <v>28038</v>
      </c>
      <c r="H270" s="109">
        <f t="shared" si="69"/>
        <v>30700</v>
      </c>
      <c r="I270" s="110">
        <f t="shared" si="70"/>
        <v>0.97061131321777583</v>
      </c>
      <c r="J270" s="110">
        <f t="shared" si="71"/>
        <v>0.91328990228013029</v>
      </c>
      <c r="K270" s="110">
        <f t="shared" si="72"/>
        <v>0.88644951140065142</v>
      </c>
      <c r="L270" s="109">
        <f t="shared" si="73"/>
        <v>3</v>
      </c>
      <c r="M270" s="109">
        <v>21</v>
      </c>
      <c r="N270" s="109" t="str">
        <f t="shared" si="74"/>
        <v>black</v>
      </c>
      <c r="Q270" t="s">
        <v>155</v>
      </c>
      <c r="R270" s="47" t="str">
        <f t="shared" si="75"/>
        <v>WCN2005</v>
      </c>
      <c r="S270" s="83"/>
      <c r="T270" s="60">
        <v>2005</v>
      </c>
      <c r="U270" s="91">
        <v>34857</v>
      </c>
      <c r="V270" s="67" t="s">
        <v>120</v>
      </c>
      <c r="W270" s="67">
        <v>37255</v>
      </c>
      <c r="X270" s="68" t="s">
        <v>120</v>
      </c>
      <c r="Y270" s="69" t="s">
        <v>120</v>
      </c>
      <c r="Z270" s="66">
        <f t="shared" si="76"/>
        <v>0.93563280096631329</v>
      </c>
    </row>
    <row r="271" spans="2:26" x14ac:dyDescent="0.25">
      <c r="B271" s="108" t="s">
        <v>161</v>
      </c>
      <c r="C271" s="108" t="s">
        <v>159</v>
      </c>
      <c r="D271" s="108">
        <v>2001</v>
      </c>
      <c r="E271" s="109">
        <f t="shared" si="66"/>
        <v>27029</v>
      </c>
      <c r="F271" s="109">
        <f t="shared" si="67"/>
        <v>24500</v>
      </c>
      <c r="G271" s="109">
        <f t="shared" si="68"/>
        <v>24500</v>
      </c>
      <c r="H271" s="109">
        <f t="shared" si="69"/>
        <v>54521</v>
      </c>
      <c r="I271" s="110">
        <f t="shared" si="70"/>
        <v>1.1032244897959185</v>
      </c>
      <c r="J271" s="110">
        <f t="shared" si="71"/>
        <v>0.44936813337979858</v>
      </c>
      <c r="K271" s="110">
        <f t="shared" si="72"/>
        <v>0.49575392967847254</v>
      </c>
      <c r="L271" s="109">
        <f t="shared" si="73"/>
        <v>3</v>
      </c>
      <c r="M271" s="109">
        <v>21</v>
      </c>
      <c r="N271" s="109" t="str">
        <f t="shared" si="74"/>
        <v>black</v>
      </c>
      <c r="Q271" t="s">
        <v>155</v>
      </c>
      <c r="R271" s="47" t="str">
        <f t="shared" si="75"/>
        <v>WCN2006</v>
      </c>
      <c r="S271" s="83"/>
      <c r="T271" s="60">
        <v>2006</v>
      </c>
      <c r="U271" s="91">
        <v>43866</v>
      </c>
      <c r="V271" s="67" t="s">
        <v>120</v>
      </c>
      <c r="W271" s="67">
        <v>34150</v>
      </c>
      <c r="X271" s="68" t="s">
        <v>120</v>
      </c>
      <c r="Y271" s="69" t="s">
        <v>120</v>
      </c>
      <c r="Z271" s="66">
        <f t="shared" si="76"/>
        <v>1.2845095168374816</v>
      </c>
    </row>
    <row r="272" spans="2:26" x14ac:dyDescent="0.25">
      <c r="B272" s="108" t="s">
        <v>161</v>
      </c>
      <c r="C272" s="108" t="s">
        <v>159</v>
      </c>
      <c r="D272" s="108">
        <v>2002</v>
      </c>
      <c r="E272" s="109">
        <f t="shared" si="66"/>
        <v>70290</v>
      </c>
      <c r="F272" s="109">
        <f t="shared" si="67"/>
        <v>77700</v>
      </c>
      <c r="G272" s="109">
        <f t="shared" si="68"/>
        <v>77700</v>
      </c>
      <c r="H272" s="109">
        <f t="shared" si="69"/>
        <v>129000</v>
      </c>
      <c r="I272" s="110">
        <f t="shared" si="70"/>
        <v>0.90463320463320462</v>
      </c>
      <c r="J272" s="110">
        <f t="shared" si="71"/>
        <v>0.60232558139534886</v>
      </c>
      <c r="K272" s="110">
        <f t="shared" si="72"/>
        <v>0.54488372093023252</v>
      </c>
      <c r="L272" s="109">
        <f t="shared" si="73"/>
        <v>3</v>
      </c>
      <c r="M272" s="109">
        <v>21</v>
      </c>
      <c r="N272" s="109" t="str">
        <f t="shared" si="74"/>
        <v>black</v>
      </c>
      <c r="Q272" t="s">
        <v>155</v>
      </c>
      <c r="R272" s="47" t="str">
        <f t="shared" si="75"/>
        <v>WCN2007</v>
      </c>
      <c r="S272" s="83"/>
      <c r="T272" s="60">
        <v>2007</v>
      </c>
      <c r="U272" s="91">
        <v>35695</v>
      </c>
      <c r="V272" s="67">
        <v>32362</v>
      </c>
      <c r="W272" s="67">
        <v>36499</v>
      </c>
      <c r="X272" s="68">
        <f t="shared" ref="X272:Y274" si="77">U272/V272</f>
        <v>1.1029911624745072</v>
      </c>
      <c r="Y272" s="69">
        <f t="shared" si="77"/>
        <v>0.88665442888846269</v>
      </c>
      <c r="Z272" s="66">
        <f t="shared" si="76"/>
        <v>0.97797199923285572</v>
      </c>
    </row>
    <row r="273" spans="2:26" x14ac:dyDescent="0.25">
      <c r="B273" s="108" t="s">
        <v>161</v>
      </c>
      <c r="C273" s="108" t="s">
        <v>159</v>
      </c>
      <c r="D273" s="108">
        <v>2003</v>
      </c>
      <c r="E273" s="109">
        <f t="shared" si="66"/>
        <v>97280</v>
      </c>
      <c r="F273" s="109">
        <f t="shared" si="67"/>
        <v>87600</v>
      </c>
      <c r="G273" s="109">
        <f t="shared" si="68"/>
        <v>87600</v>
      </c>
      <c r="H273" s="109">
        <f t="shared" si="69"/>
        <v>83084</v>
      </c>
      <c r="I273" s="110">
        <f t="shared" si="70"/>
        <v>1.1105022831050229</v>
      </c>
      <c r="J273" s="110">
        <f t="shared" si="71"/>
        <v>1.054354629050118</v>
      </c>
      <c r="K273" s="110">
        <f t="shared" si="72"/>
        <v>1.1708632227625053</v>
      </c>
      <c r="L273" s="109">
        <f t="shared" si="73"/>
        <v>3</v>
      </c>
      <c r="M273" s="109">
        <v>21</v>
      </c>
      <c r="N273" s="109" t="str">
        <f t="shared" si="74"/>
        <v>black</v>
      </c>
      <c r="Q273" t="s">
        <v>155</v>
      </c>
      <c r="R273" s="47" t="str">
        <f t="shared" si="75"/>
        <v>WCN2008</v>
      </c>
      <c r="S273" s="83"/>
      <c r="T273" s="60">
        <v>2008</v>
      </c>
      <c r="U273" s="91">
        <v>32187</v>
      </c>
      <c r="V273" s="67">
        <v>26923</v>
      </c>
      <c r="W273" s="67">
        <v>39246</v>
      </c>
      <c r="X273" s="68">
        <f t="shared" si="77"/>
        <v>1.1955205586301676</v>
      </c>
      <c r="Y273" s="69">
        <f t="shared" si="77"/>
        <v>0.68600621719410892</v>
      </c>
      <c r="Z273" s="66">
        <f t="shared" si="76"/>
        <v>0.82013453600366915</v>
      </c>
    </row>
    <row r="274" spans="2:26" x14ac:dyDescent="0.25">
      <c r="B274" s="108" t="s">
        <v>161</v>
      </c>
      <c r="C274" s="108" t="s">
        <v>159</v>
      </c>
      <c r="D274" s="108">
        <v>2004</v>
      </c>
      <c r="E274" s="109">
        <f t="shared" si="66"/>
        <v>83246</v>
      </c>
      <c r="F274" s="109">
        <f t="shared" si="67"/>
        <v>78569</v>
      </c>
      <c r="G274" s="109">
        <f t="shared" si="68"/>
        <v>78569</v>
      </c>
      <c r="H274" s="109">
        <f t="shared" si="69"/>
        <v>65446</v>
      </c>
      <c r="I274" s="110">
        <f t="shared" si="70"/>
        <v>1.0595272944800112</v>
      </c>
      <c r="J274" s="110">
        <f t="shared" si="71"/>
        <v>1.20051645631513</v>
      </c>
      <c r="K274" s="110">
        <f t="shared" si="72"/>
        <v>1.2719799529383002</v>
      </c>
      <c r="L274" s="109">
        <f t="shared" si="73"/>
        <v>3</v>
      </c>
      <c r="M274" s="109">
        <v>21</v>
      </c>
      <c r="N274" s="109" t="str">
        <f t="shared" si="74"/>
        <v>black</v>
      </c>
      <c r="Q274" t="s">
        <v>155</v>
      </c>
      <c r="R274" s="47" t="str">
        <f t="shared" si="75"/>
        <v>WCN2009</v>
      </c>
      <c r="S274" s="83"/>
      <c r="T274" s="60">
        <v>2009</v>
      </c>
      <c r="U274" s="91">
        <v>35485</v>
      </c>
      <c r="V274" s="67">
        <v>31318</v>
      </c>
      <c r="W274" s="67">
        <v>38616</v>
      </c>
      <c r="X274" s="68">
        <f t="shared" si="77"/>
        <v>1.1330544734657386</v>
      </c>
      <c r="Y274" s="69">
        <f t="shared" si="77"/>
        <v>0.81101097990470272</v>
      </c>
      <c r="Z274" s="66">
        <f t="shared" si="76"/>
        <v>0.9189196188108556</v>
      </c>
    </row>
    <row r="275" spans="2:26" x14ac:dyDescent="0.25">
      <c r="B275" s="108" t="s">
        <v>161</v>
      </c>
      <c r="C275" s="108" t="s">
        <v>159</v>
      </c>
      <c r="D275" s="108">
        <v>2005</v>
      </c>
      <c r="E275" s="109">
        <f t="shared" si="66"/>
        <v>66190</v>
      </c>
      <c r="F275" s="109">
        <f t="shared" si="67"/>
        <v>62400</v>
      </c>
      <c r="G275" s="109">
        <f t="shared" si="68"/>
        <v>62400</v>
      </c>
      <c r="H275" s="109">
        <f t="shared" si="69"/>
        <v>60060</v>
      </c>
      <c r="I275" s="110">
        <f t="shared" si="70"/>
        <v>1.0607371794871794</v>
      </c>
      <c r="J275" s="110">
        <f t="shared" si="71"/>
        <v>1.0389610389610389</v>
      </c>
      <c r="K275" s="110">
        <f t="shared" si="72"/>
        <v>1.1020646020646021</v>
      </c>
      <c r="L275" s="109">
        <f t="shared" si="73"/>
        <v>3</v>
      </c>
      <c r="M275" s="109">
        <v>21</v>
      </c>
      <c r="N275" s="109" t="str">
        <f t="shared" si="74"/>
        <v>black</v>
      </c>
      <c r="Q275" t="s">
        <v>155</v>
      </c>
      <c r="R275" s="47" t="str">
        <f t="shared" si="75"/>
        <v>WCN2010</v>
      </c>
      <c r="S275" s="83"/>
      <c r="T275" s="60">
        <v>2010</v>
      </c>
      <c r="U275" s="91">
        <v>39215</v>
      </c>
      <c r="V275" s="67" t="s">
        <v>120</v>
      </c>
      <c r="W275" s="67">
        <v>31783</v>
      </c>
      <c r="X275" s="68" t="s">
        <v>121</v>
      </c>
      <c r="Y275" s="69" t="s">
        <v>120</v>
      </c>
      <c r="Z275" s="71">
        <f t="shared" si="76"/>
        <v>1.2338356983292955</v>
      </c>
    </row>
    <row r="276" spans="2:26" x14ac:dyDescent="0.25">
      <c r="B276" s="108" t="s">
        <v>161</v>
      </c>
      <c r="C276" s="108" t="s">
        <v>159</v>
      </c>
      <c r="D276" s="108">
        <v>2006</v>
      </c>
      <c r="E276" s="109">
        <f t="shared" si="66"/>
        <v>75848</v>
      </c>
      <c r="F276" s="109">
        <f t="shared" si="67"/>
        <v>78512</v>
      </c>
      <c r="G276" s="109">
        <f t="shared" si="68"/>
        <v>78512</v>
      </c>
      <c r="H276" s="109">
        <f t="shared" si="69"/>
        <v>78196</v>
      </c>
      <c r="I276" s="110">
        <f t="shared" si="70"/>
        <v>0.96606888119013656</v>
      </c>
      <c r="J276" s="110">
        <f t="shared" si="71"/>
        <v>1.0040411274233976</v>
      </c>
      <c r="K276" s="110">
        <f t="shared" si="72"/>
        <v>0.96997288863880504</v>
      </c>
      <c r="L276" s="109">
        <f t="shared" si="73"/>
        <v>3</v>
      </c>
      <c r="M276" s="109">
        <v>21</v>
      </c>
      <c r="N276" s="109" t="str">
        <f t="shared" si="74"/>
        <v>black</v>
      </c>
      <c r="Q276" t="s">
        <v>155</v>
      </c>
      <c r="R276" s="47" t="str">
        <f t="shared" si="75"/>
        <v>WCN2011</v>
      </c>
      <c r="S276" s="83"/>
      <c r="T276" s="60">
        <v>2011</v>
      </c>
      <c r="U276" s="91">
        <v>32205</v>
      </c>
      <c r="V276" s="67" t="s">
        <v>120</v>
      </c>
      <c r="W276" s="67">
        <v>43925</v>
      </c>
      <c r="X276" s="68" t="s">
        <v>120</v>
      </c>
      <c r="Y276" s="69" t="s">
        <v>120</v>
      </c>
      <c r="Z276" s="66">
        <f t="shared" si="76"/>
        <v>0.7331815594763802</v>
      </c>
    </row>
    <row r="277" spans="2:26" x14ac:dyDescent="0.25">
      <c r="B277" s="108" t="s">
        <v>161</v>
      </c>
      <c r="C277" s="108" t="s">
        <v>159</v>
      </c>
      <c r="D277" s="108">
        <v>2007</v>
      </c>
      <c r="E277" s="109">
        <f t="shared" si="66"/>
        <v>56948</v>
      </c>
      <c r="F277" s="109">
        <f t="shared" si="67"/>
        <v>45555</v>
      </c>
      <c r="G277" s="109">
        <f t="shared" si="68"/>
        <v>45555</v>
      </c>
      <c r="H277" s="109">
        <f t="shared" si="69"/>
        <v>37200</v>
      </c>
      <c r="I277" s="110">
        <f t="shared" si="70"/>
        <v>1.2500932938206564</v>
      </c>
      <c r="J277" s="110">
        <f t="shared" si="71"/>
        <v>1.2245967741935484</v>
      </c>
      <c r="K277" s="110">
        <f t="shared" si="72"/>
        <v>1.5308602150537634</v>
      </c>
      <c r="L277" s="109">
        <f t="shared" si="73"/>
        <v>3</v>
      </c>
      <c r="M277" s="109">
        <v>21</v>
      </c>
      <c r="N277" s="109" t="str">
        <f t="shared" si="74"/>
        <v>black</v>
      </c>
      <c r="Q277" t="s">
        <v>155</v>
      </c>
      <c r="R277" s="47" t="str">
        <f t="shared" si="75"/>
        <v>WCN2012</v>
      </c>
      <c r="S277" s="83"/>
      <c r="T277" s="60">
        <v>2012</v>
      </c>
      <c r="U277" s="91">
        <v>45153</v>
      </c>
      <c r="V277" s="67">
        <v>41500</v>
      </c>
      <c r="W277" s="67">
        <v>27812</v>
      </c>
      <c r="X277" s="68">
        <f>U277/V277</f>
        <v>1.0880240963855421</v>
      </c>
      <c r="Y277" s="69">
        <f>V277/W277</f>
        <v>1.4921616568387746</v>
      </c>
      <c r="Z277" s="66">
        <f t="shared" si="76"/>
        <v>1.6235078383431611</v>
      </c>
    </row>
    <row r="278" spans="2:26" x14ac:dyDescent="0.25">
      <c r="B278" s="108" t="s">
        <v>161</v>
      </c>
      <c r="C278" s="108" t="s">
        <v>159</v>
      </c>
      <c r="D278" s="108">
        <v>2008</v>
      </c>
      <c r="E278" s="109">
        <f t="shared" si="66"/>
        <v>50171</v>
      </c>
      <c r="F278" s="109">
        <f t="shared" si="67"/>
        <v>52000</v>
      </c>
      <c r="G278" s="109">
        <f t="shared" si="68"/>
        <v>52000</v>
      </c>
      <c r="H278" s="109">
        <f t="shared" si="69"/>
        <v>55500</v>
      </c>
      <c r="I278" s="110">
        <f t="shared" si="70"/>
        <v>0.96482692307692308</v>
      </c>
      <c r="J278" s="110">
        <f t="shared" si="71"/>
        <v>0.93693693693693691</v>
      </c>
      <c r="K278" s="110">
        <f t="shared" si="72"/>
        <v>0.90398198198198199</v>
      </c>
      <c r="L278" s="109">
        <f t="shared" si="73"/>
        <v>3</v>
      </c>
      <c r="M278" s="109">
        <v>21</v>
      </c>
      <c r="N278" s="109" t="str">
        <f t="shared" si="74"/>
        <v>black</v>
      </c>
      <c r="Q278" t="s">
        <v>155</v>
      </c>
      <c r="R278" s="47" t="str">
        <f t="shared" si="75"/>
        <v>WCN2013</v>
      </c>
      <c r="S278" s="83"/>
      <c r="T278" s="60">
        <v>2013</v>
      </c>
      <c r="U278" s="91">
        <v>35464</v>
      </c>
      <c r="V278" s="67">
        <v>34023</v>
      </c>
      <c r="W278" s="67">
        <v>34023</v>
      </c>
      <c r="X278" s="68">
        <f>U278/V278</f>
        <v>1.0423537019075331</v>
      </c>
      <c r="Y278" s="69">
        <f>V278/W278</f>
        <v>1</v>
      </c>
      <c r="Z278" s="66">
        <f t="shared" si="76"/>
        <v>1.0423537019075331</v>
      </c>
    </row>
    <row r="279" spans="2:26" ht="15.75" thickBot="1" x14ac:dyDescent="0.3">
      <c r="B279" s="108" t="s">
        <v>161</v>
      </c>
      <c r="C279" s="108" t="s">
        <v>159</v>
      </c>
      <c r="D279" s="108">
        <v>2009</v>
      </c>
      <c r="E279" s="109">
        <f t="shared" si="66"/>
        <v>68114</v>
      </c>
      <c r="F279" s="109">
        <f t="shared" si="67"/>
        <v>70700</v>
      </c>
      <c r="G279" s="109">
        <f t="shared" si="68"/>
        <v>70700</v>
      </c>
      <c r="H279" s="109">
        <f t="shared" si="69"/>
        <v>53878</v>
      </c>
      <c r="I279" s="110">
        <f t="shared" si="70"/>
        <v>0.96342291371994337</v>
      </c>
      <c r="J279" s="110">
        <f t="shared" si="71"/>
        <v>1.3122239132855711</v>
      </c>
      <c r="K279" s="110">
        <f t="shared" si="72"/>
        <v>1.2642265859905712</v>
      </c>
      <c r="L279" s="109">
        <f t="shared" si="73"/>
        <v>3</v>
      </c>
      <c r="M279" s="109">
        <v>21</v>
      </c>
      <c r="N279" s="109" t="str">
        <f t="shared" si="74"/>
        <v>black</v>
      </c>
      <c r="Q279" t="s">
        <v>155</v>
      </c>
      <c r="R279" s="47" t="str">
        <f t="shared" si="75"/>
        <v>WCN2014</v>
      </c>
      <c r="S279" s="84"/>
      <c r="T279" s="72">
        <v>2014</v>
      </c>
      <c r="U279" s="92">
        <v>44952</v>
      </c>
      <c r="V279" s="74">
        <v>46275</v>
      </c>
      <c r="W279" s="74"/>
      <c r="X279" s="99">
        <f>U279/V279</f>
        <v>0.97141004862236624</v>
      </c>
      <c r="Y279" s="74"/>
      <c r="Z279" s="75"/>
    </row>
    <row r="280" spans="2:26" ht="15.75" thickBot="1" x14ac:dyDescent="0.3">
      <c r="B280" s="108" t="s">
        <v>161</v>
      </c>
      <c r="C280" s="108" t="s">
        <v>159</v>
      </c>
      <c r="D280" s="108">
        <v>2010</v>
      </c>
      <c r="E280" s="109">
        <f t="shared" si="66"/>
        <v>81403</v>
      </c>
      <c r="F280" s="109">
        <f t="shared" si="67"/>
        <v>88800</v>
      </c>
      <c r="G280" s="109">
        <f t="shared" si="68"/>
        <v>88800</v>
      </c>
      <c r="H280" s="109">
        <f t="shared" si="69"/>
        <v>72364</v>
      </c>
      <c r="I280" s="110">
        <f t="shared" si="70"/>
        <v>0.91670045045045045</v>
      </c>
      <c r="J280" s="110">
        <f t="shared" si="71"/>
        <v>1.2271295119120005</v>
      </c>
      <c r="K280" s="110">
        <f t="shared" si="72"/>
        <v>1.1249101763307723</v>
      </c>
      <c r="L280" s="109">
        <f t="shared" si="73"/>
        <v>3</v>
      </c>
      <c r="M280" s="109">
        <v>21</v>
      </c>
      <c r="N280" s="109" t="str">
        <f t="shared" si="74"/>
        <v>black</v>
      </c>
      <c r="Q280" t="s">
        <v>155</v>
      </c>
      <c r="R280" s="47" t="str">
        <f t="shared" si="75"/>
        <v>WCNAVG.</v>
      </c>
      <c r="S280" s="72"/>
      <c r="T280" s="73" t="s">
        <v>10</v>
      </c>
      <c r="U280" s="88"/>
      <c r="V280" s="88"/>
      <c r="W280" s="89"/>
      <c r="X280" s="96">
        <f>AVERAGE(X264:X279)</f>
        <v>1.0541033981992678</v>
      </c>
      <c r="Y280" s="97">
        <f>AVERAGE(Y264:Y278)</f>
        <v>1.0644791603532562</v>
      </c>
      <c r="Z280" s="98">
        <f>AVERAGE(Z264:Z278)</f>
        <v>1.1222399220185684</v>
      </c>
    </row>
    <row r="281" spans="2:26" x14ac:dyDescent="0.25">
      <c r="B281" s="108" t="s">
        <v>161</v>
      </c>
      <c r="C281" s="108" t="s">
        <v>159</v>
      </c>
      <c r="D281" s="108">
        <v>2011</v>
      </c>
      <c r="E281" s="109">
        <f t="shared" si="66"/>
        <v>89000</v>
      </c>
      <c r="F281" s="109">
        <f t="shared" si="67"/>
        <v>91900</v>
      </c>
      <c r="G281" s="109">
        <f t="shared" si="68"/>
        <v>91900</v>
      </c>
      <c r="H281" s="109">
        <f t="shared" si="69"/>
        <v>80574</v>
      </c>
      <c r="I281" s="110">
        <f t="shared" si="70"/>
        <v>0.96844396082698581</v>
      </c>
      <c r="J281" s="110">
        <f t="shared" si="71"/>
        <v>1.1405664358229701</v>
      </c>
      <c r="K281" s="110">
        <f t="shared" si="72"/>
        <v>1.1045746766947153</v>
      </c>
      <c r="L281" s="109">
        <f t="shared" si="73"/>
        <v>3</v>
      </c>
      <c r="M281" s="109">
        <v>21</v>
      </c>
      <c r="N281" s="109" t="str">
        <f t="shared" si="74"/>
        <v>black</v>
      </c>
      <c r="Q281" t="s">
        <v>157</v>
      </c>
      <c r="R281" s="47" t="str">
        <f t="shared" si="75"/>
        <v>WCH1999</v>
      </c>
      <c r="S281" s="82" t="s">
        <v>103</v>
      </c>
      <c r="T281" s="81">
        <v>1999</v>
      </c>
      <c r="U281" s="90">
        <v>35239</v>
      </c>
      <c r="V281" s="61">
        <v>42752</v>
      </c>
      <c r="W281" s="61">
        <v>8964</v>
      </c>
      <c r="X281" s="62">
        <f>U281/V281</f>
        <v>0.82426553143712578</v>
      </c>
      <c r="Y281" s="63">
        <v>2.92</v>
      </c>
      <c r="Z281" s="64">
        <f t="shared" ref="Z281:Z295" si="78">U281/W281</f>
        <v>3.931169120928157</v>
      </c>
    </row>
    <row r="282" spans="2:26" x14ac:dyDescent="0.25">
      <c r="B282" s="108" t="s">
        <v>161</v>
      </c>
      <c r="C282" s="108" t="s">
        <v>159</v>
      </c>
      <c r="D282" s="108">
        <v>2012</v>
      </c>
      <c r="E282" s="109">
        <f t="shared" si="66"/>
        <v>91202</v>
      </c>
      <c r="F282" s="109">
        <f t="shared" si="67"/>
        <v>91200</v>
      </c>
      <c r="G282" s="109">
        <f t="shared" si="68"/>
        <v>91200</v>
      </c>
      <c r="H282" s="109">
        <f t="shared" si="69"/>
        <v>58300</v>
      </c>
      <c r="I282" s="110">
        <f t="shared" si="70"/>
        <v>1.0000219298245614</v>
      </c>
      <c r="J282" s="110">
        <f t="shared" si="71"/>
        <v>1.5643224699828473</v>
      </c>
      <c r="K282" s="110">
        <f t="shared" si="72"/>
        <v>1.5643567753001715</v>
      </c>
      <c r="L282" s="109">
        <f t="shared" si="73"/>
        <v>3</v>
      </c>
      <c r="M282" s="109">
        <v>21</v>
      </c>
      <c r="N282" s="109" t="str">
        <f t="shared" si="74"/>
        <v>black</v>
      </c>
      <c r="Q282" t="s">
        <v>157</v>
      </c>
      <c r="R282" s="47" t="str">
        <f t="shared" si="75"/>
        <v>WCH2000</v>
      </c>
      <c r="S282" s="83" t="s">
        <v>55</v>
      </c>
      <c r="T282" s="60">
        <v>2000</v>
      </c>
      <c r="U282" s="91">
        <v>16244</v>
      </c>
      <c r="V282" s="67" t="s">
        <v>120</v>
      </c>
      <c r="W282" s="67">
        <v>14447</v>
      </c>
      <c r="X282" s="68" t="s">
        <v>120</v>
      </c>
      <c r="Y282" s="69" t="s">
        <v>120</v>
      </c>
      <c r="Z282" s="66">
        <f t="shared" si="78"/>
        <v>1.1243856856094692</v>
      </c>
    </row>
    <row r="283" spans="2:26" x14ac:dyDescent="0.25">
      <c r="B283" s="108" t="s">
        <v>162</v>
      </c>
      <c r="C283" s="108" t="s">
        <v>159</v>
      </c>
      <c r="D283" s="108">
        <v>1999</v>
      </c>
      <c r="E283" s="109">
        <f t="shared" si="66"/>
        <v>26651</v>
      </c>
      <c r="F283" s="109">
        <f t="shared" si="67"/>
        <v>34800</v>
      </c>
      <c r="G283" s="109">
        <f t="shared" si="68"/>
        <v>34800</v>
      </c>
      <c r="H283" s="109">
        <f t="shared" si="69"/>
        <v>37300</v>
      </c>
      <c r="I283" s="110">
        <f t="shared" si="70"/>
        <v>0.76583333333333337</v>
      </c>
      <c r="J283" s="110">
        <f t="shared" si="71"/>
        <v>0.93297587131367288</v>
      </c>
      <c r="K283" s="110">
        <f t="shared" si="72"/>
        <v>0.71450402144772118</v>
      </c>
      <c r="L283" s="109">
        <f t="shared" si="73"/>
        <v>3</v>
      </c>
      <c r="M283" s="109">
        <v>21</v>
      </c>
      <c r="N283" s="109" t="str">
        <f t="shared" si="74"/>
        <v>black</v>
      </c>
      <c r="Q283" t="s">
        <v>157</v>
      </c>
      <c r="R283" s="47" t="str">
        <f t="shared" si="75"/>
        <v>WCH2001</v>
      </c>
      <c r="S283" s="83" t="s">
        <v>56</v>
      </c>
      <c r="T283" s="60">
        <v>2001</v>
      </c>
      <c r="U283" s="91">
        <v>15792</v>
      </c>
      <c r="V283" s="67" t="s">
        <v>120</v>
      </c>
      <c r="W283" s="67">
        <v>22859</v>
      </c>
      <c r="X283" s="68" t="s">
        <v>120</v>
      </c>
      <c r="Y283" s="69" t="s">
        <v>120</v>
      </c>
      <c r="Z283" s="66">
        <f t="shared" si="78"/>
        <v>0.69084386893564897</v>
      </c>
    </row>
    <row r="284" spans="2:26" x14ac:dyDescent="0.25">
      <c r="B284" s="108" t="s">
        <v>162</v>
      </c>
      <c r="C284" s="108" t="s">
        <v>159</v>
      </c>
      <c r="D284" s="108">
        <v>2000</v>
      </c>
      <c r="E284" s="109">
        <f t="shared" si="66"/>
        <v>17095</v>
      </c>
      <c r="F284" s="109">
        <f t="shared" si="67"/>
        <v>23700</v>
      </c>
      <c r="G284" s="109">
        <f t="shared" si="68"/>
        <v>23700</v>
      </c>
      <c r="H284" s="109">
        <f t="shared" si="69"/>
        <v>27000</v>
      </c>
      <c r="I284" s="110">
        <f t="shared" si="70"/>
        <v>0.72130801687763713</v>
      </c>
      <c r="J284" s="110">
        <f t="shared" si="71"/>
        <v>0.87777777777777777</v>
      </c>
      <c r="K284" s="110">
        <f t="shared" si="72"/>
        <v>0.63314814814814813</v>
      </c>
      <c r="L284" s="109">
        <f t="shared" si="73"/>
        <v>3</v>
      </c>
      <c r="M284" s="109">
        <v>21</v>
      </c>
      <c r="N284" s="109" t="str">
        <f t="shared" si="74"/>
        <v>black</v>
      </c>
      <c r="Q284" t="s">
        <v>157</v>
      </c>
      <c r="R284" s="47" t="str">
        <f t="shared" si="75"/>
        <v>WCH2002</v>
      </c>
      <c r="S284" s="83" t="s">
        <v>58</v>
      </c>
      <c r="T284" s="60">
        <v>2002</v>
      </c>
      <c r="U284" s="91">
        <v>23678</v>
      </c>
      <c r="V284" s="67" t="s">
        <v>120</v>
      </c>
      <c r="W284" s="67">
        <v>21351</v>
      </c>
      <c r="X284" s="68" t="s">
        <v>120</v>
      </c>
      <c r="Y284" s="69" t="s">
        <v>120</v>
      </c>
      <c r="Z284" s="66">
        <f t="shared" si="78"/>
        <v>1.1089878694206361</v>
      </c>
    </row>
    <row r="285" spans="2:26" x14ac:dyDescent="0.25">
      <c r="B285" s="108" t="s">
        <v>162</v>
      </c>
      <c r="C285" s="108" t="s">
        <v>159</v>
      </c>
      <c r="D285" s="108">
        <v>2001</v>
      </c>
      <c r="E285" s="109">
        <f t="shared" si="66"/>
        <v>28732</v>
      </c>
      <c r="F285" s="109">
        <f t="shared" si="67"/>
        <v>32200</v>
      </c>
      <c r="G285" s="109">
        <f t="shared" si="68"/>
        <v>32200</v>
      </c>
      <c r="H285" s="109">
        <f t="shared" si="69"/>
        <v>94200</v>
      </c>
      <c r="I285" s="110">
        <f t="shared" si="70"/>
        <v>0.89229813664596269</v>
      </c>
      <c r="J285" s="110">
        <f t="shared" si="71"/>
        <v>0.34182590233545646</v>
      </c>
      <c r="K285" s="110">
        <f t="shared" si="72"/>
        <v>0.30501061571125265</v>
      </c>
      <c r="L285" s="109">
        <f t="shared" si="73"/>
        <v>3</v>
      </c>
      <c r="M285" s="109">
        <v>21</v>
      </c>
      <c r="N285" s="109" t="str">
        <f t="shared" si="74"/>
        <v>black</v>
      </c>
      <c r="Q285" t="s">
        <v>157</v>
      </c>
      <c r="R285" s="47" t="str">
        <f t="shared" si="75"/>
        <v>WCH2003</v>
      </c>
      <c r="S285" s="83"/>
      <c r="T285" s="60">
        <v>2003</v>
      </c>
      <c r="U285" s="91">
        <v>20755</v>
      </c>
      <c r="V285" s="67">
        <v>18222</v>
      </c>
      <c r="W285" s="67">
        <v>25812</v>
      </c>
      <c r="X285" s="68">
        <f>U285/V285</f>
        <v>1.1390077927779607</v>
      </c>
      <c r="Y285" s="69">
        <v>0.44</v>
      </c>
      <c r="Z285" s="66">
        <f t="shared" si="78"/>
        <v>0.80408337207500391</v>
      </c>
    </row>
    <row r="286" spans="2:26" x14ac:dyDescent="0.25">
      <c r="B286" s="108" t="s">
        <v>162</v>
      </c>
      <c r="C286" s="108" t="s">
        <v>159</v>
      </c>
      <c r="D286" s="108">
        <v>2002</v>
      </c>
      <c r="E286" s="109">
        <f t="shared" si="66"/>
        <v>100401</v>
      </c>
      <c r="F286" s="109">
        <f t="shared" si="67"/>
        <v>137600</v>
      </c>
      <c r="G286" s="109">
        <f t="shared" si="68"/>
        <v>137600</v>
      </c>
      <c r="H286" s="109">
        <f t="shared" si="69"/>
        <v>156400</v>
      </c>
      <c r="I286" s="110">
        <f t="shared" si="70"/>
        <v>0.72965843023255816</v>
      </c>
      <c r="J286" s="110">
        <f t="shared" si="71"/>
        <v>0.87979539641943738</v>
      </c>
      <c r="K286" s="110">
        <f t="shared" si="72"/>
        <v>0.64195012787723782</v>
      </c>
      <c r="L286" s="109">
        <f t="shared" si="73"/>
        <v>3</v>
      </c>
      <c r="M286" s="109">
        <v>21</v>
      </c>
      <c r="N286" s="109" t="str">
        <f t="shared" si="74"/>
        <v>black</v>
      </c>
      <c r="Q286" t="s">
        <v>157</v>
      </c>
      <c r="R286" s="47" t="str">
        <f t="shared" si="75"/>
        <v>WCH2004</v>
      </c>
      <c r="S286" s="83"/>
      <c r="T286" s="60">
        <v>2004</v>
      </c>
      <c r="U286" s="91">
        <v>28900</v>
      </c>
      <c r="V286" s="67" t="s">
        <v>120</v>
      </c>
      <c r="W286" s="67">
        <v>24406</v>
      </c>
      <c r="X286" s="68" t="s">
        <v>120</v>
      </c>
      <c r="Y286" s="69" t="s">
        <v>120</v>
      </c>
      <c r="Z286" s="66">
        <f t="shared" si="78"/>
        <v>1.1841350487585021</v>
      </c>
    </row>
    <row r="287" spans="2:26" x14ac:dyDescent="0.25">
      <c r="B287" s="108" t="s">
        <v>162</v>
      </c>
      <c r="C287" s="108" t="s">
        <v>159</v>
      </c>
      <c r="D287" s="108">
        <v>2003</v>
      </c>
      <c r="E287" s="109">
        <f t="shared" si="66"/>
        <v>100196</v>
      </c>
      <c r="F287" s="109">
        <f t="shared" si="67"/>
        <v>115900</v>
      </c>
      <c r="G287" s="109">
        <f t="shared" si="68"/>
        <v>115900</v>
      </c>
      <c r="H287" s="109">
        <f t="shared" si="69"/>
        <v>154983</v>
      </c>
      <c r="I287" s="110">
        <f t="shared" si="70"/>
        <v>0.86450388265746336</v>
      </c>
      <c r="J287" s="110">
        <f t="shared" si="71"/>
        <v>0.74782395488537456</v>
      </c>
      <c r="K287" s="110">
        <f t="shared" si="72"/>
        <v>0.64649671254266594</v>
      </c>
      <c r="L287" s="109">
        <f t="shared" si="73"/>
        <v>3</v>
      </c>
      <c r="M287" s="109">
        <v>21</v>
      </c>
      <c r="N287" s="109" t="str">
        <f t="shared" si="74"/>
        <v>black</v>
      </c>
      <c r="Q287" t="s">
        <v>157</v>
      </c>
      <c r="R287" s="47" t="str">
        <f t="shared" si="75"/>
        <v>WCH2005</v>
      </c>
      <c r="S287" s="83"/>
      <c r="T287" s="60">
        <v>2005</v>
      </c>
      <c r="U287" s="91">
        <v>28626</v>
      </c>
      <c r="V287" s="67" t="s">
        <v>120</v>
      </c>
      <c r="W287" s="67">
        <v>32421</v>
      </c>
      <c r="X287" s="68" t="s">
        <v>120</v>
      </c>
      <c r="Y287" s="69" t="s">
        <v>120</v>
      </c>
      <c r="Z287" s="66">
        <f t="shared" si="78"/>
        <v>0.8829462385490886</v>
      </c>
    </row>
    <row r="288" spans="2:26" x14ac:dyDescent="0.25">
      <c r="B288" s="108" t="s">
        <v>162</v>
      </c>
      <c r="C288" s="108" t="s">
        <v>159</v>
      </c>
      <c r="D288" s="108">
        <v>2004</v>
      </c>
      <c r="E288" s="109">
        <f t="shared" si="66"/>
        <v>64696</v>
      </c>
      <c r="F288" s="109">
        <f t="shared" si="67"/>
        <v>77100</v>
      </c>
      <c r="G288" s="109">
        <f t="shared" si="68"/>
        <v>77100</v>
      </c>
      <c r="H288" s="109">
        <f t="shared" si="69"/>
        <v>108300</v>
      </c>
      <c r="I288" s="110">
        <f t="shared" si="70"/>
        <v>0.8391180285343709</v>
      </c>
      <c r="J288" s="110">
        <f t="shared" si="71"/>
        <v>0.7119113573407202</v>
      </c>
      <c r="K288" s="110">
        <f t="shared" si="72"/>
        <v>0.59737765466297321</v>
      </c>
      <c r="L288" s="109">
        <f t="shared" si="73"/>
        <v>3</v>
      </c>
      <c r="M288" s="109">
        <v>21</v>
      </c>
      <c r="N288" s="109" t="str">
        <f t="shared" si="74"/>
        <v>black</v>
      </c>
      <c r="Q288" t="s">
        <v>157</v>
      </c>
      <c r="R288" s="47" t="str">
        <f t="shared" si="75"/>
        <v>WCH2006</v>
      </c>
      <c r="S288" s="83"/>
      <c r="T288" s="60">
        <v>2006</v>
      </c>
      <c r="U288" s="91">
        <v>36950</v>
      </c>
      <c r="V288" s="67" t="s">
        <v>120</v>
      </c>
      <c r="W288" s="67">
        <v>38633</v>
      </c>
      <c r="X288" s="68" t="s">
        <v>120</v>
      </c>
      <c r="Y288" s="69" t="s">
        <v>120</v>
      </c>
      <c r="Z288" s="66">
        <f t="shared" si="78"/>
        <v>0.95643620738746671</v>
      </c>
    </row>
    <row r="289" spans="2:26" x14ac:dyDescent="0.25">
      <c r="B289" s="108" t="s">
        <v>162</v>
      </c>
      <c r="C289" s="108" t="s">
        <v>159</v>
      </c>
      <c r="D289" s="108">
        <v>2005</v>
      </c>
      <c r="E289" s="109">
        <f t="shared" si="66"/>
        <v>65971</v>
      </c>
      <c r="F289" s="109">
        <f t="shared" si="67"/>
        <v>74100</v>
      </c>
      <c r="G289" s="109">
        <f t="shared" si="68"/>
        <v>74100</v>
      </c>
      <c r="H289" s="109">
        <f t="shared" si="69"/>
        <v>77799</v>
      </c>
      <c r="I289" s="110">
        <f t="shared" si="70"/>
        <v>0.89029689608636975</v>
      </c>
      <c r="J289" s="110">
        <f t="shared" si="71"/>
        <v>0.9524544017275286</v>
      </c>
      <c r="K289" s="110">
        <f t="shared" si="72"/>
        <v>0.84796719752181904</v>
      </c>
      <c r="L289" s="109">
        <f t="shared" si="73"/>
        <v>3</v>
      </c>
      <c r="M289" s="109">
        <v>21</v>
      </c>
      <c r="N289" s="109" t="str">
        <f t="shared" si="74"/>
        <v>black</v>
      </c>
      <c r="Q289" t="s">
        <v>157</v>
      </c>
      <c r="R289" s="47" t="str">
        <f t="shared" si="75"/>
        <v>WCH2007</v>
      </c>
      <c r="S289" s="83"/>
      <c r="T289" s="60">
        <v>2007</v>
      </c>
      <c r="U289" s="91">
        <v>41801</v>
      </c>
      <c r="V289" s="67">
        <v>40497</v>
      </c>
      <c r="W289" s="67">
        <v>35880</v>
      </c>
      <c r="X289" s="68">
        <f t="shared" ref="X289:Y291" si="79">U289/V289</f>
        <v>1.0321999160431636</v>
      </c>
      <c r="Y289" s="69">
        <f t="shared" si="79"/>
        <v>1.1286789297658864</v>
      </c>
      <c r="Z289" s="66">
        <f t="shared" si="78"/>
        <v>1.1650222965440358</v>
      </c>
    </row>
    <row r="290" spans="2:26" x14ac:dyDescent="0.25">
      <c r="B290" s="108" t="s">
        <v>162</v>
      </c>
      <c r="C290" s="108" t="s">
        <v>159</v>
      </c>
      <c r="D290" s="108">
        <v>2006</v>
      </c>
      <c r="E290" s="109">
        <f t="shared" si="66"/>
        <v>49173</v>
      </c>
      <c r="F290" s="109">
        <f t="shared" si="67"/>
        <v>55800</v>
      </c>
      <c r="G290" s="109">
        <f t="shared" si="68"/>
        <v>55800</v>
      </c>
      <c r="H290" s="109">
        <f t="shared" si="69"/>
        <v>58317</v>
      </c>
      <c r="I290" s="110">
        <f t="shared" si="70"/>
        <v>0.88123655913978494</v>
      </c>
      <c r="J290" s="110">
        <f t="shared" si="71"/>
        <v>0.95683934358763312</v>
      </c>
      <c r="K290" s="110">
        <f t="shared" si="72"/>
        <v>0.84320181079273626</v>
      </c>
      <c r="L290" s="109">
        <f t="shared" si="73"/>
        <v>3</v>
      </c>
      <c r="M290" s="109">
        <v>21</v>
      </c>
      <c r="N290" s="109" t="str">
        <f t="shared" si="74"/>
        <v>black</v>
      </c>
      <c r="Q290" t="s">
        <v>157</v>
      </c>
      <c r="R290" s="47" t="str">
        <f t="shared" si="75"/>
        <v>WCH2008</v>
      </c>
      <c r="S290" s="83"/>
      <c r="T290" s="60">
        <v>2008</v>
      </c>
      <c r="U290" s="91">
        <v>34841</v>
      </c>
      <c r="V290" s="67">
        <v>31251</v>
      </c>
      <c r="W290" s="67">
        <v>36568</v>
      </c>
      <c r="X290" s="68">
        <f t="shared" si="79"/>
        <v>1.1148763239576334</v>
      </c>
      <c r="Y290" s="69">
        <f t="shared" si="79"/>
        <v>0.8545996499671844</v>
      </c>
      <c r="Z290" s="66">
        <f t="shared" si="78"/>
        <v>0.95277291621089477</v>
      </c>
    </row>
    <row r="291" spans="2:26" x14ac:dyDescent="0.25">
      <c r="B291" s="108" t="s">
        <v>162</v>
      </c>
      <c r="C291" s="108" t="s">
        <v>159</v>
      </c>
      <c r="D291" s="108">
        <v>2007</v>
      </c>
      <c r="E291" s="109">
        <f t="shared" si="66"/>
        <v>49219</v>
      </c>
      <c r="F291" s="109">
        <f t="shared" si="67"/>
        <v>54900</v>
      </c>
      <c r="G291" s="109">
        <f t="shared" si="68"/>
        <v>54900</v>
      </c>
      <c r="H291" s="109">
        <f t="shared" si="69"/>
        <v>32689</v>
      </c>
      <c r="I291" s="110">
        <f t="shared" si="70"/>
        <v>0.89652094717668485</v>
      </c>
      <c r="J291" s="110">
        <f t="shared" si="71"/>
        <v>1.6794640398910949</v>
      </c>
      <c r="K291" s="110">
        <f t="shared" si="72"/>
        <v>1.505674691792346</v>
      </c>
      <c r="L291" s="109">
        <f t="shared" si="73"/>
        <v>3</v>
      </c>
      <c r="M291" s="109">
        <v>21</v>
      </c>
      <c r="N291" s="109" t="str">
        <f t="shared" si="74"/>
        <v>black</v>
      </c>
      <c r="Q291" t="s">
        <v>157</v>
      </c>
      <c r="R291" s="47" t="str">
        <f t="shared" si="75"/>
        <v>WCH2009</v>
      </c>
      <c r="S291" s="83"/>
      <c r="T291" s="60">
        <v>2009</v>
      </c>
      <c r="U291" s="91">
        <v>41756</v>
      </c>
      <c r="V291" s="67">
        <v>42595</v>
      </c>
      <c r="W291" s="67">
        <v>36908</v>
      </c>
      <c r="X291" s="68">
        <f t="shared" si="79"/>
        <v>0.9803028524474704</v>
      </c>
      <c r="Y291" s="69">
        <f t="shared" si="79"/>
        <v>1.1540858350493117</v>
      </c>
      <c r="Z291" s="66">
        <f t="shared" si="78"/>
        <v>1.1313536360680612</v>
      </c>
    </row>
    <row r="292" spans="2:26" x14ac:dyDescent="0.25">
      <c r="B292" s="108" t="s">
        <v>162</v>
      </c>
      <c r="C292" s="108" t="s">
        <v>159</v>
      </c>
      <c r="D292" s="108">
        <v>2008</v>
      </c>
      <c r="E292" s="109">
        <f t="shared" si="66"/>
        <v>58557</v>
      </c>
      <c r="F292" s="109">
        <f t="shared" si="67"/>
        <v>59000</v>
      </c>
      <c r="G292" s="109">
        <f t="shared" si="68"/>
        <v>59000</v>
      </c>
      <c r="H292" s="109">
        <f t="shared" si="69"/>
        <v>60268</v>
      </c>
      <c r="I292" s="110">
        <f t="shared" si="70"/>
        <v>0.99249152542372876</v>
      </c>
      <c r="J292" s="110">
        <f t="shared" si="71"/>
        <v>0.97896064246366232</v>
      </c>
      <c r="K292" s="110">
        <f t="shared" si="72"/>
        <v>0.97161014136855384</v>
      </c>
      <c r="L292" s="109">
        <f t="shared" si="73"/>
        <v>3</v>
      </c>
      <c r="M292" s="109">
        <v>21</v>
      </c>
      <c r="N292" s="109" t="str">
        <f t="shared" si="74"/>
        <v>black</v>
      </c>
      <c r="Q292" t="s">
        <v>157</v>
      </c>
      <c r="R292" s="47" t="str">
        <f t="shared" si="75"/>
        <v>WCH2010</v>
      </c>
      <c r="S292" s="83"/>
      <c r="T292" s="60">
        <v>2010</v>
      </c>
      <c r="U292" s="91">
        <v>38347</v>
      </c>
      <c r="V292" s="67" t="s">
        <v>120</v>
      </c>
      <c r="W292" s="67">
        <v>35638</v>
      </c>
      <c r="X292" s="68" t="s">
        <v>121</v>
      </c>
      <c r="Y292" s="69" t="s">
        <v>120</v>
      </c>
      <c r="Z292" s="71">
        <f t="shared" si="78"/>
        <v>1.0760143666872439</v>
      </c>
    </row>
    <row r="293" spans="2:26" x14ac:dyDescent="0.25">
      <c r="B293" s="108" t="s">
        <v>162</v>
      </c>
      <c r="C293" s="108" t="s">
        <v>159</v>
      </c>
      <c r="D293" s="108">
        <v>2009</v>
      </c>
      <c r="E293" s="109">
        <f t="shared" si="66"/>
        <v>91519</v>
      </c>
      <c r="F293" s="109">
        <f t="shared" si="67"/>
        <v>88800</v>
      </c>
      <c r="G293" s="109">
        <f t="shared" si="68"/>
        <v>88800</v>
      </c>
      <c r="H293" s="109">
        <f t="shared" si="69"/>
        <v>76738</v>
      </c>
      <c r="I293" s="110">
        <f t="shared" si="70"/>
        <v>1.0306193693693693</v>
      </c>
      <c r="J293" s="110">
        <f t="shared" si="71"/>
        <v>1.1571841851494695</v>
      </c>
      <c r="K293" s="110">
        <f t="shared" si="72"/>
        <v>1.192616435142954</v>
      </c>
      <c r="L293" s="109">
        <f t="shared" si="73"/>
        <v>3</v>
      </c>
      <c r="M293" s="109">
        <v>21</v>
      </c>
      <c r="N293" s="109" t="str">
        <f t="shared" si="74"/>
        <v>black</v>
      </c>
      <c r="Q293" t="s">
        <v>157</v>
      </c>
      <c r="R293" s="47" t="str">
        <f t="shared" si="75"/>
        <v>WCH2011</v>
      </c>
      <c r="S293" s="83"/>
      <c r="T293" s="60">
        <v>2011</v>
      </c>
      <c r="U293" s="91">
        <v>38208</v>
      </c>
      <c r="V293" s="67" t="s">
        <v>120</v>
      </c>
      <c r="W293" s="67">
        <v>38810</v>
      </c>
      <c r="X293" s="68" t="s">
        <v>120</v>
      </c>
      <c r="Y293" s="69" t="s">
        <v>120</v>
      </c>
      <c r="Z293" s="66">
        <f t="shared" si="78"/>
        <v>0.98448853388301982</v>
      </c>
    </row>
    <row r="294" spans="2:26" x14ac:dyDescent="0.25">
      <c r="B294" s="108" t="s">
        <v>162</v>
      </c>
      <c r="C294" s="108" t="s">
        <v>159</v>
      </c>
      <c r="D294" s="108">
        <v>2010</v>
      </c>
      <c r="E294" s="109">
        <f t="shared" si="66"/>
        <v>95581</v>
      </c>
      <c r="F294" s="109">
        <f t="shared" si="67"/>
        <v>90600</v>
      </c>
      <c r="G294" s="109">
        <f t="shared" si="68"/>
        <v>90600</v>
      </c>
      <c r="H294" s="109">
        <f t="shared" si="69"/>
        <v>103055</v>
      </c>
      <c r="I294" s="110">
        <f t="shared" si="70"/>
        <v>1.0549779249448124</v>
      </c>
      <c r="J294" s="110">
        <f t="shared" si="71"/>
        <v>0.8791422056183591</v>
      </c>
      <c r="K294" s="110">
        <f t="shared" si="72"/>
        <v>0.92747561981466209</v>
      </c>
      <c r="L294" s="109">
        <f t="shared" si="73"/>
        <v>3</v>
      </c>
      <c r="M294" s="109">
        <v>21</v>
      </c>
      <c r="N294" s="109" t="str">
        <f t="shared" si="74"/>
        <v>black</v>
      </c>
      <c r="Q294" t="s">
        <v>157</v>
      </c>
      <c r="R294" s="47" t="str">
        <f t="shared" si="75"/>
        <v>WCH2012</v>
      </c>
      <c r="S294" s="83"/>
      <c r="T294" s="60">
        <v>2012</v>
      </c>
      <c r="U294" s="91">
        <v>45128</v>
      </c>
      <c r="V294" s="67">
        <v>44300</v>
      </c>
      <c r="W294" s="67">
        <v>43545</v>
      </c>
      <c r="X294" s="68">
        <f>U294/V294</f>
        <v>1.0186907449209932</v>
      </c>
      <c r="Y294" s="69">
        <f>V294/W294</f>
        <v>1.0173383855781375</v>
      </c>
      <c r="Z294" s="66">
        <f t="shared" si="78"/>
        <v>1.0363531978413136</v>
      </c>
    </row>
    <row r="295" spans="2:26" x14ac:dyDescent="0.25">
      <c r="B295" s="108" t="s">
        <v>162</v>
      </c>
      <c r="C295" s="108" t="s">
        <v>159</v>
      </c>
      <c r="D295" s="108">
        <v>2011</v>
      </c>
      <c r="E295" s="109">
        <f t="shared" si="66"/>
        <v>139873</v>
      </c>
      <c r="F295" s="109">
        <f t="shared" si="67"/>
        <v>133430</v>
      </c>
      <c r="G295" s="109">
        <f t="shared" si="68"/>
        <v>133430</v>
      </c>
      <c r="H295" s="109">
        <f t="shared" si="69"/>
        <v>108961</v>
      </c>
      <c r="I295" s="110">
        <f t="shared" si="70"/>
        <v>1.0482874915686127</v>
      </c>
      <c r="J295" s="110">
        <f t="shared" si="71"/>
        <v>1.2245665880452639</v>
      </c>
      <c r="K295" s="110">
        <f t="shared" si="72"/>
        <v>1.2836978368407044</v>
      </c>
      <c r="L295" s="109">
        <f t="shared" si="73"/>
        <v>3</v>
      </c>
      <c r="M295" s="109">
        <v>21</v>
      </c>
      <c r="N295" s="109" t="str">
        <f t="shared" si="74"/>
        <v>black</v>
      </c>
      <c r="Q295" t="s">
        <v>157</v>
      </c>
      <c r="R295" s="47" t="str">
        <f t="shared" si="75"/>
        <v>WCH2013</v>
      </c>
      <c r="S295" s="83"/>
      <c r="T295" s="60">
        <v>2013</v>
      </c>
      <c r="U295" s="91">
        <v>33629</v>
      </c>
      <c r="V295" s="67">
        <v>25304</v>
      </c>
      <c r="W295" s="67">
        <v>42907</v>
      </c>
      <c r="X295" s="68">
        <f>U295/V295</f>
        <v>1.3289993676889029</v>
      </c>
      <c r="Y295" s="69">
        <f>V295/W295</f>
        <v>0.58974060176661147</v>
      </c>
      <c r="Z295" s="66">
        <f t="shared" si="78"/>
        <v>0.78376488684829981</v>
      </c>
    </row>
    <row r="296" spans="2:26" ht="15.75" thickBot="1" x14ac:dyDescent="0.3">
      <c r="B296" s="108" t="s">
        <v>162</v>
      </c>
      <c r="C296" s="108" t="s">
        <v>159</v>
      </c>
      <c r="D296" s="108">
        <v>2012</v>
      </c>
      <c r="E296" s="109">
        <f t="shared" si="66"/>
        <v>132629</v>
      </c>
      <c r="F296" s="109">
        <f t="shared" si="67"/>
        <v>126999</v>
      </c>
      <c r="G296" s="109">
        <f t="shared" si="68"/>
        <v>126999</v>
      </c>
      <c r="H296" s="109">
        <f t="shared" si="69"/>
        <v>84798</v>
      </c>
      <c r="I296" s="110">
        <f t="shared" si="70"/>
        <v>1.0443310577248639</v>
      </c>
      <c r="J296" s="110">
        <f t="shared" si="71"/>
        <v>1.4976650392697941</v>
      </c>
      <c r="K296" s="110">
        <f t="shared" si="72"/>
        <v>1.564058114578174</v>
      </c>
      <c r="L296" s="109">
        <f t="shared" si="73"/>
        <v>3</v>
      </c>
      <c r="M296" s="109">
        <v>21</v>
      </c>
      <c r="N296" s="109" t="str">
        <f t="shared" si="74"/>
        <v>black</v>
      </c>
      <c r="Q296" t="s">
        <v>157</v>
      </c>
      <c r="R296" s="47" t="str">
        <f t="shared" si="75"/>
        <v>WCH2014</v>
      </c>
      <c r="S296" s="84"/>
      <c r="T296" s="72">
        <v>2014</v>
      </c>
      <c r="U296" s="92">
        <v>40866</v>
      </c>
      <c r="V296" s="74">
        <v>42907</v>
      </c>
      <c r="W296" s="74"/>
      <c r="X296" s="99">
        <f>U296/V296</f>
        <v>0.95243200410189477</v>
      </c>
      <c r="Y296" s="74"/>
      <c r="Z296" s="75"/>
    </row>
    <row r="297" spans="2:26" ht="15.75" thickBot="1" x14ac:dyDescent="0.3">
      <c r="B297" s="108" t="s">
        <v>163</v>
      </c>
      <c r="C297" s="108" t="s">
        <v>159</v>
      </c>
      <c r="D297" s="108">
        <v>1999</v>
      </c>
      <c r="E297" s="109">
        <f t="shared" si="66"/>
        <v>62831</v>
      </c>
      <c r="F297" s="109">
        <f t="shared" si="67"/>
        <v>65800</v>
      </c>
      <c r="G297" s="109">
        <f t="shared" si="68"/>
        <v>65800</v>
      </c>
      <c r="H297" s="109">
        <f t="shared" si="69"/>
        <v>49200</v>
      </c>
      <c r="I297" s="110">
        <f t="shared" si="70"/>
        <v>0.95487841945288754</v>
      </c>
      <c r="J297" s="110">
        <f t="shared" si="71"/>
        <v>1.3373983739837398</v>
      </c>
      <c r="K297" s="110">
        <f t="shared" si="72"/>
        <v>1.2770528455284553</v>
      </c>
      <c r="L297" s="109">
        <f t="shared" si="73"/>
        <v>3</v>
      </c>
      <c r="M297" s="109">
        <v>21</v>
      </c>
      <c r="N297" s="109" t="str">
        <f t="shared" si="74"/>
        <v>black</v>
      </c>
      <c r="Q297" t="s">
        <v>157</v>
      </c>
      <c r="R297" s="47" t="str">
        <f t="shared" si="75"/>
        <v>WCHAVG.</v>
      </c>
      <c r="S297" s="72"/>
      <c r="T297" s="73" t="s">
        <v>10</v>
      </c>
      <c r="U297" s="88"/>
      <c r="V297" s="88"/>
      <c r="W297" s="89"/>
      <c r="X297" s="96">
        <f>AVERAGE(X281:X296)</f>
        <v>1.0488468166718934</v>
      </c>
      <c r="Y297" s="97">
        <f>AVERAGE(Y281:Y295)</f>
        <v>1.1577776288753043</v>
      </c>
      <c r="Z297" s="98">
        <f>AVERAGE(Z281:Z295)</f>
        <v>1.1875171497164563</v>
      </c>
    </row>
    <row r="298" spans="2:26" x14ac:dyDescent="0.25">
      <c r="B298" s="108" t="s">
        <v>163</v>
      </c>
      <c r="C298" s="108" t="s">
        <v>159</v>
      </c>
      <c r="D298" s="108">
        <v>2000</v>
      </c>
      <c r="E298" s="109">
        <f t="shared" si="66"/>
        <v>17335</v>
      </c>
      <c r="F298" s="109">
        <f t="shared" si="67"/>
        <v>21900</v>
      </c>
      <c r="G298" s="109">
        <f t="shared" si="68"/>
        <v>21900</v>
      </c>
      <c r="H298" s="109">
        <f t="shared" si="69"/>
        <v>20100</v>
      </c>
      <c r="I298" s="110">
        <f t="shared" si="70"/>
        <v>0.79155251141552507</v>
      </c>
      <c r="J298" s="110">
        <f t="shared" si="71"/>
        <v>1.0895522388059702</v>
      </c>
      <c r="K298" s="110">
        <f t="shared" si="72"/>
        <v>0.86243781094527361</v>
      </c>
      <c r="L298" s="109">
        <f t="shared" si="73"/>
        <v>3</v>
      </c>
      <c r="M298" s="109">
        <v>21</v>
      </c>
      <c r="N298" s="109" t="str">
        <f t="shared" si="74"/>
        <v>black</v>
      </c>
      <c r="Q298" t="s">
        <v>158</v>
      </c>
      <c r="R298" s="47" t="str">
        <f t="shared" si="75"/>
        <v>CWS1999</v>
      </c>
      <c r="S298" s="82" t="s">
        <v>112</v>
      </c>
      <c r="T298" s="81">
        <v>1999</v>
      </c>
      <c r="U298" s="90">
        <v>3363</v>
      </c>
      <c r="V298" s="61">
        <v>3950</v>
      </c>
      <c r="W298" s="61">
        <v>4296</v>
      </c>
      <c r="X298" s="62">
        <f t="shared" ref="X298:X312" si="80">U298/V298</f>
        <v>0.85139240506329117</v>
      </c>
      <c r="Y298" s="63">
        <f t="shared" ref="Y298:Y312" si="81">V298/W298</f>
        <v>0.91945996275605213</v>
      </c>
      <c r="Z298" s="64">
        <f t="shared" ref="Z298:Z312" si="82">U298/W298</f>
        <v>0.78282122905027929</v>
      </c>
    </row>
    <row r="299" spans="2:26" x14ac:dyDescent="0.25">
      <c r="B299" s="108" t="s">
        <v>163</v>
      </c>
      <c r="C299" s="108" t="s">
        <v>159</v>
      </c>
      <c r="D299" s="108">
        <v>2001</v>
      </c>
      <c r="E299" s="109">
        <f t="shared" si="66"/>
        <v>56089</v>
      </c>
      <c r="F299" s="109">
        <f t="shared" si="67"/>
        <v>56600</v>
      </c>
      <c r="G299" s="109">
        <f t="shared" si="68"/>
        <v>56600</v>
      </c>
      <c r="H299" s="109">
        <f t="shared" si="69"/>
        <v>125000</v>
      </c>
      <c r="I299" s="110">
        <f t="shared" si="70"/>
        <v>0.99097173144876327</v>
      </c>
      <c r="J299" s="110">
        <f t="shared" si="71"/>
        <v>0.45279999999999998</v>
      </c>
      <c r="K299" s="110">
        <f t="shared" si="72"/>
        <v>0.448712</v>
      </c>
      <c r="L299" s="109">
        <f t="shared" si="73"/>
        <v>3</v>
      </c>
      <c r="M299" s="109">
        <v>21</v>
      </c>
      <c r="N299" s="109" t="str">
        <f t="shared" si="74"/>
        <v>black</v>
      </c>
      <c r="Q299" t="s">
        <v>158</v>
      </c>
      <c r="R299" s="47" t="str">
        <f t="shared" si="75"/>
        <v>CWS2000</v>
      </c>
      <c r="S299" s="83" t="s">
        <v>60</v>
      </c>
      <c r="T299" s="60">
        <v>2000</v>
      </c>
      <c r="U299" s="91">
        <v>4596.93</v>
      </c>
      <c r="V299" s="67">
        <v>6050</v>
      </c>
      <c r="W299" s="67">
        <v>5598</v>
      </c>
      <c r="X299" s="68">
        <f t="shared" si="80"/>
        <v>0.75982314049586785</v>
      </c>
      <c r="Y299" s="69">
        <f t="shared" si="81"/>
        <v>1.0807431225437656</v>
      </c>
      <c r="Z299" s="66">
        <f t="shared" si="82"/>
        <v>0.82117363344051453</v>
      </c>
    </row>
    <row r="300" spans="2:26" x14ac:dyDescent="0.25">
      <c r="B300" s="108" t="s">
        <v>163</v>
      </c>
      <c r="C300" s="108" t="s">
        <v>159</v>
      </c>
      <c r="D300" s="108">
        <v>2002</v>
      </c>
      <c r="E300" s="109">
        <f t="shared" si="66"/>
        <v>153070</v>
      </c>
      <c r="F300" s="109">
        <f t="shared" si="67"/>
        <v>144400</v>
      </c>
      <c r="G300" s="109">
        <f t="shared" si="68"/>
        <v>144400</v>
      </c>
      <c r="H300" s="109">
        <f t="shared" si="69"/>
        <v>160900</v>
      </c>
      <c r="I300" s="110">
        <f t="shared" si="70"/>
        <v>1.0600415512465373</v>
      </c>
      <c r="J300" s="110">
        <f t="shared" si="71"/>
        <v>0.89745183343691737</v>
      </c>
      <c r="K300" s="110">
        <f t="shared" si="72"/>
        <v>0.95133623368551901</v>
      </c>
      <c r="L300" s="109">
        <f t="shared" si="73"/>
        <v>3</v>
      </c>
      <c r="M300" s="109">
        <v>21</v>
      </c>
      <c r="N300" s="109" t="str">
        <f t="shared" si="74"/>
        <v>black</v>
      </c>
      <c r="Q300" t="s">
        <v>158</v>
      </c>
      <c r="R300" s="47" t="str">
        <f t="shared" si="75"/>
        <v>CWS2001</v>
      </c>
      <c r="S300" s="83" t="s">
        <v>34</v>
      </c>
      <c r="T300" s="60">
        <v>2001</v>
      </c>
      <c r="U300" s="91">
        <v>3890.5499999999997</v>
      </c>
      <c r="V300" s="67">
        <v>4849</v>
      </c>
      <c r="W300" s="67">
        <v>5508</v>
      </c>
      <c r="X300" s="68">
        <f t="shared" si="80"/>
        <v>0.80234068880181475</v>
      </c>
      <c r="Y300" s="69">
        <f t="shared" si="81"/>
        <v>0.88035584604212058</v>
      </c>
      <c r="Z300" s="66">
        <f t="shared" si="82"/>
        <v>0.7063453159041394</v>
      </c>
    </row>
    <row r="301" spans="2:26" x14ac:dyDescent="0.25">
      <c r="B301" s="108" t="s">
        <v>163</v>
      </c>
      <c r="C301" s="108" t="s">
        <v>159</v>
      </c>
      <c r="D301" s="108">
        <v>2003</v>
      </c>
      <c r="E301" s="109">
        <f t="shared" si="66"/>
        <v>89116</v>
      </c>
      <c r="F301" s="109">
        <f t="shared" si="67"/>
        <v>96900</v>
      </c>
      <c r="G301" s="109">
        <f t="shared" si="68"/>
        <v>96900</v>
      </c>
      <c r="H301" s="109">
        <f t="shared" si="69"/>
        <v>180600</v>
      </c>
      <c r="I301" s="110">
        <f t="shared" si="70"/>
        <v>0.91966976264189881</v>
      </c>
      <c r="J301" s="110">
        <f t="shared" si="71"/>
        <v>0.53654485049833889</v>
      </c>
      <c r="K301" s="110">
        <f t="shared" si="72"/>
        <v>0.49344407530454043</v>
      </c>
      <c r="L301" s="109">
        <f t="shared" si="73"/>
        <v>3</v>
      </c>
      <c r="M301" s="109">
        <v>21</v>
      </c>
      <c r="N301" s="109" t="str">
        <f t="shared" si="74"/>
        <v>black</v>
      </c>
      <c r="Q301" t="s">
        <v>158</v>
      </c>
      <c r="R301" s="47" t="str">
        <f t="shared" si="75"/>
        <v>CWS2002</v>
      </c>
      <c r="S301" s="83"/>
      <c r="T301" s="60">
        <v>2002</v>
      </c>
      <c r="U301" s="91">
        <v>5126.4399999999996</v>
      </c>
      <c r="V301" s="67">
        <v>6800</v>
      </c>
      <c r="W301" s="67">
        <v>9910</v>
      </c>
      <c r="X301" s="68">
        <f t="shared" si="80"/>
        <v>0.75388823529411764</v>
      </c>
      <c r="Y301" s="69">
        <f t="shared" si="81"/>
        <v>0.68617558022199798</v>
      </c>
      <c r="Z301" s="66">
        <f t="shared" si="82"/>
        <v>0.51729969727547931</v>
      </c>
    </row>
    <row r="302" spans="2:26" x14ac:dyDescent="0.25">
      <c r="B302" s="108" t="s">
        <v>163</v>
      </c>
      <c r="C302" s="108" t="s">
        <v>159</v>
      </c>
      <c r="D302" s="108">
        <v>2004</v>
      </c>
      <c r="E302" s="109">
        <f t="shared" si="66"/>
        <v>124820</v>
      </c>
      <c r="F302" s="109">
        <f t="shared" si="67"/>
        <v>138000</v>
      </c>
      <c r="G302" s="109">
        <f t="shared" si="68"/>
        <v>138000</v>
      </c>
      <c r="H302" s="109">
        <f t="shared" si="69"/>
        <v>175300</v>
      </c>
      <c r="I302" s="110">
        <f t="shared" si="70"/>
        <v>0.90449275362318837</v>
      </c>
      <c r="J302" s="110">
        <f t="shared" si="71"/>
        <v>0.78722190530519109</v>
      </c>
      <c r="K302" s="110">
        <f t="shared" si="72"/>
        <v>0.71203650884198522</v>
      </c>
      <c r="L302" s="109">
        <f t="shared" si="73"/>
        <v>3</v>
      </c>
      <c r="M302" s="109">
        <v>21</v>
      </c>
      <c r="N302" s="109" t="str">
        <f t="shared" si="74"/>
        <v>black</v>
      </c>
      <c r="Q302" t="s">
        <v>158</v>
      </c>
      <c r="R302" s="47" t="str">
        <f t="shared" si="75"/>
        <v>CWS2003</v>
      </c>
      <c r="S302" s="83"/>
      <c r="T302" s="60">
        <v>2003</v>
      </c>
      <c r="U302" s="91">
        <v>8821.2699999999986</v>
      </c>
      <c r="V302" s="67">
        <v>11700</v>
      </c>
      <c r="W302" s="67">
        <v>22691</v>
      </c>
      <c r="X302" s="68">
        <f t="shared" si="80"/>
        <v>0.75395470085470073</v>
      </c>
      <c r="Y302" s="69">
        <f t="shared" si="81"/>
        <v>0.51562293420298799</v>
      </c>
      <c r="Z302" s="66">
        <f t="shared" si="82"/>
        <v>0.38875633511083685</v>
      </c>
    </row>
    <row r="303" spans="2:26" x14ac:dyDescent="0.25">
      <c r="B303" s="108" t="s">
        <v>163</v>
      </c>
      <c r="C303" s="108" t="s">
        <v>159</v>
      </c>
      <c r="D303" s="108">
        <v>2005</v>
      </c>
      <c r="E303" s="109">
        <f t="shared" si="66"/>
        <v>92021</v>
      </c>
      <c r="F303" s="109">
        <f t="shared" si="67"/>
        <v>114100</v>
      </c>
      <c r="G303" s="109">
        <f t="shared" si="68"/>
        <v>114100</v>
      </c>
      <c r="H303" s="109">
        <f t="shared" si="69"/>
        <v>93145</v>
      </c>
      <c r="I303" s="110">
        <f t="shared" si="70"/>
        <v>0.80649430324276949</v>
      </c>
      <c r="J303" s="110">
        <f t="shared" si="71"/>
        <v>1.2249718181330185</v>
      </c>
      <c r="K303" s="110">
        <f t="shared" si="72"/>
        <v>0.98793279295721725</v>
      </c>
      <c r="L303" s="109">
        <f t="shared" si="73"/>
        <v>3</v>
      </c>
      <c r="M303" s="109">
        <v>21</v>
      </c>
      <c r="N303" s="109" t="str">
        <f t="shared" si="74"/>
        <v>black</v>
      </c>
      <c r="Q303" t="s">
        <v>158</v>
      </c>
      <c r="R303" s="47" t="str">
        <f t="shared" si="75"/>
        <v>CWS2004</v>
      </c>
      <c r="S303" s="83"/>
      <c r="T303" s="60">
        <v>2004</v>
      </c>
      <c r="U303" s="91">
        <v>18105.530000000002</v>
      </c>
      <c r="V303" s="67">
        <v>27350</v>
      </c>
      <c r="W303" s="67">
        <v>32344</v>
      </c>
      <c r="X303" s="68">
        <f t="shared" si="80"/>
        <v>0.66199378427787947</v>
      </c>
      <c r="Y303" s="69">
        <f t="shared" si="81"/>
        <v>0.84559732871629978</v>
      </c>
      <c r="Z303" s="66">
        <f t="shared" si="82"/>
        <v>0.55978017561216931</v>
      </c>
    </row>
    <row r="304" spans="2:26" x14ac:dyDescent="0.25">
      <c r="B304" s="108" t="s">
        <v>163</v>
      </c>
      <c r="C304" s="108" t="s">
        <v>159</v>
      </c>
      <c r="D304" s="108">
        <v>2006</v>
      </c>
      <c r="E304" s="109">
        <f t="shared" si="66"/>
        <v>43421</v>
      </c>
      <c r="F304" s="109">
        <f t="shared" si="67"/>
        <v>50000</v>
      </c>
      <c r="G304" s="109">
        <f t="shared" si="68"/>
        <v>50000</v>
      </c>
      <c r="H304" s="109">
        <f t="shared" si="69"/>
        <v>27918</v>
      </c>
      <c r="I304" s="110">
        <f t="shared" si="70"/>
        <v>0.86841999999999997</v>
      </c>
      <c r="J304" s="110">
        <f t="shared" si="71"/>
        <v>1.7909592377677483</v>
      </c>
      <c r="K304" s="110">
        <f t="shared" si="72"/>
        <v>1.555304821262268</v>
      </c>
      <c r="L304" s="109">
        <f t="shared" si="73"/>
        <v>3</v>
      </c>
      <c r="M304" s="109">
        <v>21</v>
      </c>
      <c r="N304" s="109" t="str">
        <f t="shared" si="74"/>
        <v>black</v>
      </c>
      <c r="Q304" t="s">
        <v>158</v>
      </c>
      <c r="R304" s="47" t="str">
        <f t="shared" si="75"/>
        <v>CWS2005</v>
      </c>
      <c r="S304" s="83"/>
      <c r="T304" s="60">
        <v>2005</v>
      </c>
      <c r="U304" s="91">
        <v>16291.02</v>
      </c>
      <c r="V304" s="67">
        <v>24850</v>
      </c>
      <c r="W304" s="67">
        <v>15700</v>
      </c>
      <c r="X304" s="68">
        <f t="shared" si="80"/>
        <v>0.65557424547283705</v>
      </c>
      <c r="Y304" s="69">
        <f t="shared" si="81"/>
        <v>1.5828025477707006</v>
      </c>
      <c r="Z304" s="66">
        <f t="shared" si="82"/>
        <v>1.0376445859872612</v>
      </c>
    </row>
    <row r="305" spans="2:26" x14ac:dyDescent="0.25">
      <c r="B305" s="108" t="s">
        <v>163</v>
      </c>
      <c r="C305" s="108" t="s">
        <v>159</v>
      </c>
      <c r="D305" s="108">
        <v>2007</v>
      </c>
      <c r="E305" s="109">
        <f t="shared" si="66"/>
        <v>19421</v>
      </c>
      <c r="F305" s="109">
        <f t="shared" si="67"/>
        <v>21800</v>
      </c>
      <c r="G305" s="109">
        <f t="shared" si="68"/>
        <v>21800</v>
      </c>
      <c r="H305" s="109">
        <f t="shared" si="69"/>
        <v>14583</v>
      </c>
      <c r="I305" s="110">
        <f t="shared" si="70"/>
        <v>0.89087155963302755</v>
      </c>
      <c r="J305" s="110">
        <f t="shared" si="71"/>
        <v>1.4948913118014127</v>
      </c>
      <c r="K305" s="110">
        <f t="shared" si="72"/>
        <v>1.331756154426387</v>
      </c>
      <c r="L305" s="109">
        <f t="shared" si="73"/>
        <v>3</v>
      </c>
      <c r="M305" s="109">
        <v>21</v>
      </c>
      <c r="N305" s="109" t="str">
        <f t="shared" si="74"/>
        <v>black</v>
      </c>
      <c r="Q305" t="s">
        <v>158</v>
      </c>
      <c r="R305" s="47" t="str">
        <f t="shared" si="75"/>
        <v>CWS2006</v>
      </c>
      <c r="S305" s="83"/>
      <c r="T305" s="60">
        <v>2006</v>
      </c>
      <c r="U305" s="91">
        <v>10699.36</v>
      </c>
      <c r="V305" s="67">
        <v>15250</v>
      </c>
      <c r="W305" s="67">
        <v>20081</v>
      </c>
      <c r="X305" s="68">
        <f t="shared" si="80"/>
        <v>0.70159737704918035</v>
      </c>
      <c r="Y305" s="69">
        <f t="shared" si="81"/>
        <v>0.75942433145759669</v>
      </c>
      <c r="Z305" s="66">
        <f t="shared" si="82"/>
        <v>0.53281011901797726</v>
      </c>
    </row>
    <row r="306" spans="2:26" x14ac:dyDescent="0.25">
      <c r="B306" s="108" t="s">
        <v>163</v>
      </c>
      <c r="C306" s="108" t="s">
        <v>159</v>
      </c>
      <c r="D306" s="108">
        <v>2008</v>
      </c>
      <c r="E306" s="109">
        <f t="shared" si="66"/>
        <v>87109</v>
      </c>
      <c r="F306" s="109">
        <f t="shared" si="67"/>
        <v>87200</v>
      </c>
      <c r="G306" s="109">
        <f t="shared" si="68"/>
        <v>87200</v>
      </c>
      <c r="H306" s="109">
        <f t="shared" si="69"/>
        <v>79433</v>
      </c>
      <c r="I306" s="110">
        <f t="shared" si="70"/>
        <v>0.99895642201834867</v>
      </c>
      <c r="J306" s="110">
        <f t="shared" si="71"/>
        <v>1.0977805194314705</v>
      </c>
      <c r="K306" s="110">
        <f t="shared" si="72"/>
        <v>1.096634899852706</v>
      </c>
      <c r="L306" s="109">
        <f t="shared" si="73"/>
        <v>3</v>
      </c>
      <c r="M306" s="109">
        <v>21</v>
      </c>
      <c r="N306" s="109" t="str">
        <f t="shared" si="74"/>
        <v>black</v>
      </c>
      <c r="Q306" t="s">
        <v>158</v>
      </c>
      <c r="R306" s="47" t="str">
        <f t="shared" si="75"/>
        <v>CWS2007</v>
      </c>
      <c r="S306" s="83"/>
      <c r="T306" s="60">
        <v>2007</v>
      </c>
      <c r="U306" s="91">
        <v>8945.9599999999991</v>
      </c>
      <c r="V306" s="67">
        <v>10600</v>
      </c>
      <c r="W306" s="67">
        <v>11959</v>
      </c>
      <c r="X306" s="68">
        <f t="shared" si="80"/>
        <v>0.84395849056603767</v>
      </c>
      <c r="Y306" s="69">
        <f t="shared" si="81"/>
        <v>0.8863617359310979</v>
      </c>
      <c r="Z306" s="66">
        <f t="shared" si="82"/>
        <v>0.74805251275190221</v>
      </c>
    </row>
    <row r="307" spans="2:26" x14ac:dyDescent="0.25">
      <c r="B307" s="108" t="s">
        <v>163</v>
      </c>
      <c r="C307" s="108" t="s">
        <v>159</v>
      </c>
      <c r="D307" s="108">
        <v>2009</v>
      </c>
      <c r="E307" s="109">
        <f t="shared" si="66"/>
        <v>46652</v>
      </c>
      <c r="F307" s="109">
        <f t="shared" si="67"/>
        <v>59300</v>
      </c>
      <c r="G307" s="109">
        <f t="shared" si="68"/>
        <v>59300</v>
      </c>
      <c r="H307" s="109">
        <f t="shared" si="69"/>
        <v>48970</v>
      </c>
      <c r="I307" s="110">
        <f t="shared" si="70"/>
        <v>0.78671163575042158</v>
      </c>
      <c r="J307" s="110">
        <f t="shared" si="71"/>
        <v>1.2109454768225445</v>
      </c>
      <c r="K307" s="110">
        <f t="shared" si="72"/>
        <v>0.95266489687563816</v>
      </c>
      <c r="L307" s="109">
        <f t="shared" si="73"/>
        <v>3</v>
      </c>
      <c r="M307" s="109">
        <v>21</v>
      </c>
      <c r="N307" s="109" t="str">
        <f t="shared" si="74"/>
        <v>black</v>
      </c>
      <c r="Q307" t="s">
        <v>158</v>
      </c>
      <c r="R307" s="47" t="str">
        <f t="shared" si="75"/>
        <v>CWS2008</v>
      </c>
      <c r="S307" s="83"/>
      <c r="T307" s="60">
        <v>2008</v>
      </c>
      <c r="U307" s="91">
        <v>8184.619999999999</v>
      </c>
      <c r="V307" s="67">
        <v>12400</v>
      </c>
      <c r="W307" s="67">
        <v>6741</v>
      </c>
      <c r="X307" s="68">
        <f t="shared" si="80"/>
        <v>0.66004999999999991</v>
      </c>
      <c r="Y307" s="69">
        <f t="shared" si="81"/>
        <v>1.8394896899569797</v>
      </c>
      <c r="Z307" s="66">
        <f t="shared" si="82"/>
        <v>1.2141551698561044</v>
      </c>
    </row>
    <row r="308" spans="2:26" x14ac:dyDescent="0.25">
      <c r="B308" s="108" t="s">
        <v>163</v>
      </c>
      <c r="C308" s="108" t="s">
        <v>159</v>
      </c>
      <c r="D308" s="108">
        <v>2010</v>
      </c>
      <c r="E308" s="109">
        <f t="shared" si="66"/>
        <v>167251</v>
      </c>
      <c r="F308" s="109">
        <f t="shared" si="67"/>
        <v>169000</v>
      </c>
      <c r="G308" s="109">
        <f t="shared" si="68"/>
        <v>169000</v>
      </c>
      <c r="H308" s="109">
        <f t="shared" si="69"/>
        <v>130768</v>
      </c>
      <c r="I308" s="110">
        <f t="shared" si="70"/>
        <v>0.98965088757396447</v>
      </c>
      <c r="J308" s="110">
        <f t="shared" si="71"/>
        <v>1.2923651046127493</v>
      </c>
      <c r="K308" s="110">
        <f t="shared" si="72"/>
        <v>1.2789902728496267</v>
      </c>
      <c r="L308" s="109">
        <f t="shared" si="73"/>
        <v>3</v>
      </c>
      <c r="M308" s="109">
        <v>21</v>
      </c>
      <c r="N308" s="109" t="str">
        <f t="shared" si="74"/>
        <v>black</v>
      </c>
      <c r="Q308" t="s">
        <v>158</v>
      </c>
      <c r="R308" s="47" t="str">
        <f t="shared" si="75"/>
        <v>CWS2009</v>
      </c>
      <c r="S308" s="83"/>
      <c r="T308" s="60">
        <v>2009</v>
      </c>
      <c r="U308" s="91">
        <v>5121.59</v>
      </c>
      <c r="V308" s="67">
        <v>14400</v>
      </c>
      <c r="W308" s="67">
        <v>7183</v>
      </c>
      <c r="X308" s="68">
        <f t="shared" si="80"/>
        <v>0.35566597222222224</v>
      </c>
      <c r="Y308" s="69">
        <f t="shared" si="81"/>
        <v>2.0047333983015454</v>
      </c>
      <c r="Z308" s="66">
        <f t="shared" si="82"/>
        <v>0.71301545315327863</v>
      </c>
    </row>
    <row r="309" spans="2:26" x14ac:dyDescent="0.25">
      <c r="B309" s="108" t="s">
        <v>163</v>
      </c>
      <c r="C309" s="108" t="s">
        <v>159</v>
      </c>
      <c r="D309" s="108">
        <v>2011</v>
      </c>
      <c r="E309" s="109">
        <f t="shared" si="66"/>
        <v>105900</v>
      </c>
      <c r="F309" s="109">
        <f t="shared" si="67"/>
        <v>116400</v>
      </c>
      <c r="G309" s="109">
        <f t="shared" si="68"/>
        <v>116400</v>
      </c>
      <c r="H309" s="109">
        <f t="shared" si="69"/>
        <v>70577</v>
      </c>
      <c r="I309" s="110">
        <f t="shared" si="70"/>
        <v>0.90979381443298968</v>
      </c>
      <c r="J309" s="110">
        <f t="shared" si="71"/>
        <v>1.6492625076157954</v>
      </c>
      <c r="K309" s="110">
        <f t="shared" si="72"/>
        <v>1.5004888278050923</v>
      </c>
      <c r="L309" s="109">
        <f t="shared" si="73"/>
        <v>3</v>
      </c>
      <c r="M309" s="109">
        <v>21</v>
      </c>
      <c r="N309" s="109" t="str">
        <f t="shared" si="74"/>
        <v>black</v>
      </c>
      <c r="Q309" t="s">
        <v>158</v>
      </c>
      <c r="R309" s="47" t="str">
        <f t="shared" si="75"/>
        <v>CWS2010</v>
      </c>
      <c r="S309" s="83"/>
      <c r="T309" s="60">
        <v>2010</v>
      </c>
      <c r="U309" s="91">
        <v>14459</v>
      </c>
      <c r="V309" s="67">
        <v>19409</v>
      </c>
      <c r="W309" s="67">
        <v>12410</v>
      </c>
      <c r="X309" s="68">
        <f t="shared" si="80"/>
        <v>0.74496367664485552</v>
      </c>
      <c r="Y309" s="69">
        <f t="shared" si="81"/>
        <v>1.5639806607574536</v>
      </c>
      <c r="Z309" s="71">
        <f t="shared" si="82"/>
        <v>1.1651087832393232</v>
      </c>
    </row>
    <row r="310" spans="2:26" x14ac:dyDescent="0.25">
      <c r="B310" s="108" t="s">
        <v>163</v>
      </c>
      <c r="C310" s="108" t="s">
        <v>159</v>
      </c>
      <c r="D310" s="108">
        <v>2012</v>
      </c>
      <c r="E310" s="109">
        <f t="shared" si="66"/>
        <v>72135</v>
      </c>
      <c r="F310" s="109">
        <f t="shared" si="67"/>
        <v>63800</v>
      </c>
      <c r="G310" s="109">
        <f t="shared" si="68"/>
        <v>63800</v>
      </c>
      <c r="H310" s="109">
        <f t="shared" si="69"/>
        <v>56766</v>
      </c>
      <c r="I310" s="110">
        <f t="shared" si="70"/>
        <v>1.1306426332288402</v>
      </c>
      <c r="J310" s="110">
        <f t="shared" si="71"/>
        <v>1.1239122009653666</v>
      </c>
      <c r="K310" s="110">
        <f t="shared" si="72"/>
        <v>1.2707430504175035</v>
      </c>
      <c r="L310" s="109">
        <f t="shared" si="73"/>
        <v>3</v>
      </c>
      <c r="M310" s="109">
        <v>21</v>
      </c>
      <c r="N310" s="109" t="str">
        <f t="shared" si="74"/>
        <v>black</v>
      </c>
      <c r="Q310" t="s">
        <v>158</v>
      </c>
      <c r="R310" s="47" t="str">
        <f t="shared" si="75"/>
        <v>CWS2011</v>
      </c>
      <c r="S310" s="83"/>
      <c r="T310" s="60">
        <v>2011</v>
      </c>
      <c r="U310" s="91">
        <v>8426.9599999999991</v>
      </c>
      <c r="V310" s="67">
        <v>10602</v>
      </c>
      <c r="W310" s="67">
        <v>6264</v>
      </c>
      <c r="X310" s="68">
        <f t="shared" si="80"/>
        <v>0.79484625542350495</v>
      </c>
      <c r="Y310" s="69">
        <f t="shared" si="81"/>
        <v>1.6925287356321839</v>
      </c>
      <c r="Z310" s="66">
        <f t="shared" si="82"/>
        <v>1.3453001277139207</v>
      </c>
    </row>
    <row r="311" spans="2:26" x14ac:dyDescent="0.25">
      <c r="B311" s="108" t="s">
        <v>164</v>
      </c>
      <c r="C311" s="108" t="s">
        <v>159</v>
      </c>
      <c r="D311" s="108">
        <v>1999</v>
      </c>
      <c r="E311" s="109">
        <f t="shared" si="66"/>
        <v>173866</v>
      </c>
      <c r="F311" s="109">
        <f t="shared" si="67"/>
        <v>147500</v>
      </c>
      <c r="G311" s="109">
        <f t="shared" si="68"/>
        <v>147500</v>
      </c>
      <c r="H311" s="109">
        <f t="shared" si="69"/>
        <v>166700</v>
      </c>
      <c r="I311" s="110">
        <f t="shared" si="70"/>
        <v>1.1787525423728813</v>
      </c>
      <c r="J311" s="110">
        <f t="shared" si="71"/>
        <v>0.8848230353929214</v>
      </c>
      <c r="K311" s="110">
        <f t="shared" si="72"/>
        <v>1.0429874025194961</v>
      </c>
      <c r="L311" s="109">
        <f t="shared" si="73"/>
        <v>4</v>
      </c>
      <c r="M311" s="109">
        <v>21</v>
      </c>
      <c r="N311" s="109" t="str">
        <f t="shared" si="74"/>
        <v>black</v>
      </c>
      <c r="Q311" t="s">
        <v>158</v>
      </c>
      <c r="R311" s="47" t="str">
        <f t="shared" si="75"/>
        <v>CWS2012</v>
      </c>
      <c r="S311" s="83"/>
      <c r="T311" s="60">
        <v>2012</v>
      </c>
      <c r="U311" s="91">
        <v>7733.35</v>
      </c>
      <c r="V311" s="67">
        <v>8724</v>
      </c>
      <c r="W311" s="67">
        <v>11627</v>
      </c>
      <c r="X311" s="68">
        <f t="shared" si="80"/>
        <v>0.8864454378725356</v>
      </c>
      <c r="Y311" s="69">
        <f t="shared" si="81"/>
        <v>0.75032252515696229</v>
      </c>
      <c r="Z311" s="66">
        <f t="shared" si="82"/>
        <v>0.66511997935838996</v>
      </c>
    </row>
    <row r="312" spans="2:26" x14ac:dyDescent="0.25">
      <c r="B312" s="108" t="s">
        <v>164</v>
      </c>
      <c r="C312" s="108" t="s">
        <v>159</v>
      </c>
      <c r="D312" s="108">
        <v>2000</v>
      </c>
      <c r="E312" s="109">
        <f t="shared" si="66"/>
        <v>212317</v>
      </c>
      <c r="F312" s="109">
        <f t="shared" si="67"/>
        <v>171100</v>
      </c>
      <c r="G312" s="109">
        <f t="shared" si="68"/>
        <v>171100</v>
      </c>
      <c r="H312" s="109">
        <f t="shared" si="69"/>
        <v>155900</v>
      </c>
      <c r="I312" s="110">
        <f t="shared" si="70"/>
        <v>1.2408942139099941</v>
      </c>
      <c r="J312" s="110">
        <f t="shared" si="71"/>
        <v>1.0974983964079539</v>
      </c>
      <c r="K312" s="110">
        <f t="shared" si="72"/>
        <v>1.3618794098781271</v>
      </c>
      <c r="L312" s="109">
        <f t="shared" si="73"/>
        <v>4</v>
      </c>
      <c r="M312" s="109">
        <v>21</v>
      </c>
      <c r="N312" s="109" t="str">
        <f t="shared" si="74"/>
        <v>black</v>
      </c>
      <c r="Q312" t="s">
        <v>158</v>
      </c>
      <c r="R312" s="47" t="str">
        <f t="shared" si="75"/>
        <v>CWS2013</v>
      </c>
      <c r="S312" s="83"/>
      <c r="T312" s="60">
        <v>2013</v>
      </c>
      <c r="U312" s="91">
        <v>9348</v>
      </c>
      <c r="V312" s="67">
        <v>7727</v>
      </c>
      <c r="W312" s="67">
        <v>12147</v>
      </c>
      <c r="X312" s="68">
        <f t="shared" si="80"/>
        <v>1.2097838747249903</v>
      </c>
      <c r="Y312" s="69">
        <f t="shared" si="81"/>
        <v>0.63612414587964106</v>
      </c>
      <c r="Z312" s="66">
        <f t="shared" si="82"/>
        <v>0.7695727340083971</v>
      </c>
    </row>
    <row r="313" spans="2:26" ht="15.75" thickBot="1" x14ac:dyDescent="0.3">
      <c r="B313" s="108" t="s">
        <v>164</v>
      </c>
      <c r="C313" s="108" t="s">
        <v>159</v>
      </c>
      <c r="D313" s="108">
        <v>2001</v>
      </c>
      <c r="E313" s="109">
        <f t="shared" si="66"/>
        <v>150973</v>
      </c>
      <c r="F313" s="109">
        <f t="shared" si="67"/>
        <v>127200</v>
      </c>
      <c r="G313" s="109">
        <f t="shared" si="68"/>
        <v>127200</v>
      </c>
      <c r="H313" s="109">
        <f t="shared" si="69"/>
        <v>232500</v>
      </c>
      <c r="I313" s="110">
        <f t="shared" si="70"/>
        <v>1.1868946540880503</v>
      </c>
      <c r="J313" s="110">
        <f t="shared" si="71"/>
        <v>0.54709677419354841</v>
      </c>
      <c r="K313" s="110">
        <f t="shared" si="72"/>
        <v>0.64934623655913981</v>
      </c>
      <c r="L313" s="109">
        <f t="shared" si="73"/>
        <v>4</v>
      </c>
      <c r="M313" s="109">
        <v>21</v>
      </c>
      <c r="N313" s="109" t="str">
        <f t="shared" si="74"/>
        <v>black</v>
      </c>
      <c r="Q313" t="s">
        <v>158</v>
      </c>
      <c r="R313" s="47" t="str">
        <f t="shared" si="75"/>
        <v>CWS2014</v>
      </c>
      <c r="S313" s="84"/>
      <c r="T313" s="72">
        <v>2014</v>
      </c>
      <c r="U313" s="92">
        <v>9569</v>
      </c>
      <c r="V313" s="74">
        <v>9400</v>
      </c>
      <c r="W313" s="74"/>
      <c r="X313" s="99">
        <f>U313/V313</f>
        <v>1.0179787234042552</v>
      </c>
      <c r="Y313" s="74"/>
      <c r="Z313" s="75"/>
    </row>
    <row r="314" spans="2:26" ht="15.75" thickBot="1" x14ac:dyDescent="0.3">
      <c r="B314" s="108" t="s">
        <v>164</v>
      </c>
      <c r="C314" s="108" t="s">
        <v>159</v>
      </c>
      <c r="D314" s="108">
        <v>2002</v>
      </c>
      <c r="E314" s="109">
        <f t="shared" si="66"/>
        <v>249721</v>
      </c>
      <c r="F314" s="109">
        <f t="shared" si="67"/>
        <v>281000</v>
      </c>
      <c r="G314" s="109">
        <f t="shared" si="68"/>
        <v>281000</v>
      </c>
      <c r="H314" s="109">
        <f t="shared" si="69"/>
        <v>276900</v>
      </c>
      <c r="I314" s="110">
        <f t="shared" si="70"/>
        <v>0.88868683274021354</v>
      </c>
      <c r="J314" s="110">
        <f t="shared" si="71"/>
        <v>1.0148067894546768</v>
      </c>
      <c r="K314" s="110">
        <f t="shared" si="72"/>
        <v>0.90184543156374142</v>
      </c>
      <c r="L314" s="109">
        <f t="shared" si="73"/>
        <v>4</v>
      </c>
      <c r="M314" s="109">
        <v>21</v>
      </c>
      <c r="N314" s="109" t="str">
        <f t="shared" si="74"/>
        <v>black</v>
      </c>
      <c r="Q314" t="s">
        <v>158</v>
      </c>
      <c r="R314" s="47" t="str">
        <f t="shared" si="75"/>
        <v>CWSAVG.</v>
      </c>
      <c r="S314" s="72"/>
      <c r="T314" s="73" t="s">
        <v>10</v>
      </c>
      <c r="U314" s="88"/>
      <c r="V314" s="88"/>
      <c r="W314" s="89"/>
      <c r="X314" s="96">
        <f>AVERAGE(X298:X313)</f>
        <v>0.77839106301050565</v>
      </c>
      <c r="Y314" s="97">
        <f>AVERAGE(Y298:Y312)</f>
        <v>1.1095815030218257</v>
      </c>
      <c r="Z314" s="98">
        <f>AVERAGE(Z298:Z312)</f>
        <v>0.79779705676533152</v>
      </c>
    </row>
    <row r="315" spans="2:26" ht="25.5" thickBot="1" x14ac:dyDescent="0.3">
      <c r="B315" s="108" t="s">
        <v>164</v>
      </c>
      <c r="C315" s="108" t="s">
        <v>159</v>
      </c>
      <c r="D315" s="108">
        <v>2003</v>
      </c>
      <c r="E315" s="109">
        <f t="shared" si="66"/>
        <v>246890</v>
      </c>
      <c r="F315" s="109">
        <f t="shared" si="67"/>
        <v>280400</v>
      </c>
      <c r="G315" s="109">
        <f t="shared" si="68"/>
        <v>280400</v>
      </c>
      <c r="H315" s="109">
        <f t="shared" si="69"/>
        <v>373200</v>
      </c>
      <c r="I315" s="110">
        <f t="shared" si="70"/>
        <v>0.88049215406562054</v>
      </c>
      <c r="J315" s="110">
        <f t="shared" si="71"/>
        <v>0.7513397642015005</v>
      </c>
      <c r="K315" s="110">
        <f t="shared" si="72"/>
        <v>0.66154876741693458</v>
      </c>
      <c r="L315" s="109">
        <f t="shared" si="73"/>
        <v>4</v>
      </c>
      <c r="M315" s="109">
        <v>21</v>
      </c>
      <c r="N315" s="109" t="str">
        <f t="shared" si="74"/>
        <v>black</v>
      </c>
      <c r="Q315" t="s">
        <v>158</v>
      </c>
      <c r="R315" s="47" t="str">
        <f t="shared" si="75"/>
        <v>CWSYear</v>
      </c>
      <c r="S315" s="52" t="s">
        <v>0</v>
      </c>
      <c r="T315" s="53" t="s">
        <v>1</v>
      </c>
      <c r="U315" s="54" t="s">
        <v>2</v>
      </c>
      <c r="V315" s="54" t="s">
        <v>3</v>
      </c>
      <c r="W315" s="55" t="s">
        <v>4</v>
      </c>
      <c r="X315" s="56" t="s">
        <v>5</v>
      </c>
      <c r="Y315" s="57" t="s">
        <v>6</v>
      </c>
      <c r="Z315" s="58" t="s">
        <v>7</v>
      </c>
    </row>
    <row r="316" spans="2:26" x14ac:dyDescent="0.25">
      <c r="B316" s="108" t="s">
        <v>164</v>
      </c>
      <c r="C316" s="108" t="s">
        <v>159</v>
      </c>
      <c r="D316" s="108">
        <v>2004</v>
      </c>
      <c r="E316" s="109">
        <f t="shared" si="66"/>
        <v>246943</v>
      </c>
      <c r="F316" s="109">
        <f t="shared" si="67"/>
        <v>292200</v>
      </c>
      <c r="G316" s="109">
        <f t="shared" si="68"/>
        <v>292200</v>
      </c>
      <c r="H316" s="109">
        <f t="shared" si="69"/>
        <v>367900</v>
      </c>
      <c r="I316" s="110">
        <f t="shared" si="70"/>
        <v>0.84511635865845314</v>
      </c>
      <c r="J316" s="110">
        <f t="shared" si="71"/>
        <v>0.79423756455558581</v>
      </c>
      <c r="K316" s="110">
        <f t="shared" si="72"/>
        <v>0.67122315846697467</v>
      </c>
      <c r="L316" s="109">
        <f t="shared" si="73"/>
        <v>4</v>
      </c>
      <c r="M316" s="109">
        <v>21</v>
      </c>
      <c r="N316" s="109" t="str">
        <f t="shared" si="74"/>
        <v>black</v>
      </c>
      <c r="Q316" t="s">
        <v>160</v>
      </c>
      <c r="R316" s="47" t="str">
        <f t="shared" si="75"/>
        <v>WSH1999</v>
      </c>
      <c r="S316" s="82" t="s">
        <v>95</v>
      </c>
      <c r="T316" s="81">
        <v>1999</v>
      </c>
      <c r="U316" s="90">
        <v>46187</v>
      </c>
      <c r="V316" s="61">
        <v>49875</v>
      </c>
      <c r="W316" s="61">
        <v>55801</v>
      </c>
      <c r="X316" s="62">
        <f t="shared" ref="X316:Y330" si="83">U316/V316</f>
        <v>0.92605513784461158</v>
      </c>
      <c r="Y316" s="63">
        <f t="shared" si="83"/>
        <v>0.89380118635866745</v>
      </c>
      <c r="Z316" s="64">
        <f t="shared" ref="Z316:Z330" si="84">U316/W316</f>
        <v>0.82770918083905309</v>
      </c>
    </row>
    <row r="317" spans="2:26" x14ac:dyDescent="0.25">
      <c r="B317" s="108" t="s">
        <v>164</v>
      </c>
      <c r="C317" s="108" t="s">
        <v>159</v>
      </c>
      <c r="D317" s="108">
        <v>2005</v>
      </c>
      <c r="E317" s="109">
        <f t="shared" si="66"/>
        <v>318535</v>
      </c>
      <c r="F317" s="109">
        <f t="shared" si="67"/>
        <v>352200</v>
      </c>
      <c r="G317" s="109">
        <f t="shared" si="68"/>
        <v>352200</v>
      </c>
      <c r="H317" s="109">
        <f t="shared" si="69"/>
        <v>268744</v>
      </c>
      <c r="I317" s="110">
        <f t="shared" si="70"/>
        <v>0.90441510505394662</v>
      </c>
      <c r="J317" s="110">
        <f t="shared" si="71"/>
        <v>1.3105408864942101</v>
      </c>
      <c r="K317" s="110">
        <f t="shared" si="72"/>
        <v>1.1852729735361534</v>
      </c>
      <c r="L317" s="109">
        <f t="shared" si="73"/>
        <v>4</v>
      </c>
      <c r="M317" s="109">
        <v>21</v>
      </c>
      <c r="N317" s="109" t="str">
        <f t="shared" si="74"/>
        <v>black</v>
      </c>
      <c r="Q317" t="s">
        <v>160</v>
      </c>
      <c r="R317" s="47" t="str">
        <f t="shared" si="75"/>
        <v>WSH2000</v>
      </c>
      <c r="S317" s="83" t="s">
        <v>62</v>
      </c>
      <c r="T317" s="60">
        <v>2000</v>
      </c>
      <c r="U317" s="91">
        <v>57202</v>
      </c>
      <c r="V317" s="67">
        <v>61211</v>
      </c>
      <c r="W317" s="67">
        <v>55900</v>
      </c>
      <c r="X317" s="68">
        <f t="shared" si="83"/>
        <v>0.93450523598699575</v>
      </c>
      <c r="Y317" s="69">
        <f t="shared" si="83"/>
        <v>1.0950089445438282</v>
      </c>
      <c r="Z317" s="66">
        <f t="shared" si="84"/>
        <v>1.0232915921288015</v>
      </c>
    </row>
    <row r="318" spans="2:26" x14ac:dyDescent="0.25">
      <c r="B318" s="108" t="s">
        <v>164</v>
      </c>
      <c r="C318" s="108" t="s">
        <v>159</v>
      </c>
      <c r="D318" s="108">
        <v>2006</v>
      </c>
      <c r="E318" s="109">
        <f t="shared" si="66"/>
        <v>231319</v>
      </c>
      <c r="F318" s="109">
        <f t="shared" si="67"/>
        <v>253900</v>
      </c>
      <c r="G318" s="109">
        <f t="shared" si="68"/>
        <v>253900</v>
      </c>
      <c r="H318" s="109">
        <f t="shared" si="69"/>
        <v>227535</v>
      </c>
      <c r="I318" s="110">
        <f t="shared" si="70"/>
        <v>0.91106341079165021</v>
      </c>
      <c r="J318" s="110">
        <f t="shared" si="71"/>
        <v>1.1158722833849737</v>
      </c>
      <c r="K318" s="110">
        <f t="shared" si="72"/>
        <v>1.0166304085085811</v>
      </c>
      <c r="L318" s="109">
        <f t="shared" si="73"/>
        <v>4</v>
      </c>
      <c r="M318" s="109">
        <v>21</v>
      </c>
      <c r="N318" s="109" t="str">
        <f t="shared" si="74"/>
        <v>black</v>
      </c>
      <c r="Q318" t="s">
        <v>160</v>
      </c>
      <c r="R318" s="47" t="str">
        <f t="shared" si="75"/>
        <v>WSH2001</v>
      </c>
      <c r="S318" s="83" t="s">
        <v>34</v>
      </c>
      <c r="T318" s="60">
        <v>2001</v>
      </c>
      <c r="U318" s="91">
        <v>59207</v>
      </c>
      <c r="V318" s="67">
        <v>59600</v>
      </c>
      <c r="W318" s="67">
        <v>84000</v>
      </c>
      <c r="X318" s="68">
        <f t="shared" si="83"/>
        <v>0.99340604026845636</v>
      </c>
      <c r="Y318" s="69">
        <f t="shared" si="83"/>
        <v>0.70952380952380956</v>
      </c>
      <c r="Z318" s="66">
        <f t="shared" si="84"/>
        <v>0.70484523809523814</v>
      </c>
    </row>
    <row r="319" spans="2:26" x14ac:dyDescent="0.25">
      <c r="B319" s="108" t="s">
        <v>164</v>
      </c>
      <c r="C319" s="108" t="s">
        <v>159</v>
      </c>
      <c r="D319" s="108">
        <v>2007</v>
      </c>
      <c r="E319" s="109">
        <f t="shared" si="66"/>
        <v>168594</v>
      </c>
      <c r="F319" s="109">
        <f t="shared" si="67"/>
        <v>182400</v>
      </c>
      <c r="G319" s="109">
        <f t="shared" si="68"/>
        <v>182400</v>
      </c>
      <c r="H319" s="109">
        <f t="shared" si="69"/>
        <v>114491</v>
      </c>
      <c r="I319" s="110">
        <f t="shared" si="70"/>
        <v>0.92430921052631576</v>
      </c>
      <c r="J319" s="110">
        <f t="shared" si="71"/>
        <v>1.5931383252832101</v>
      </c>
      <c r="K319" s="110">
        <f t="shared" si="72"/>
        <v>1.4725524277017408</v>
      </c>
      <c r="L319" s="109">
        <f t="shared" si="73"/>
        <v>4</v>
      </c>
      <c r="M319" s="109">
        <v>21</v>
      </c>
      <c r="N319" s="109" t="str">
        <f t="shared" si="74"/>
        <v>black</v>
      </c>
      <c r="Q319" t="s">
        <v>160</v>
      </c>
      <c r="R319" s="47" t="str">
        <f t="shared" si="75"/>
        <v>WSH2002</v>
      </c>
      <c r="S319" s="83"/>
      <c r="T319" s="60">
        <v>2002</v>
      </c>
      <c r="U319" s="91">
        <v>73151</v>
      </c>
      <c r="V319" s="67">
        <v>77434</v>
      </c>
      <c r="W319" s="67">
        <v>127200</v>
      </c>
      <c r="X319" s="68">
        <f t="shared" si="83"/>
        <v>0.94468837978149134</v>
      </c>
      <c r="Y319" s="69">
        <f t="shared" si="83"/>
        <v>0.60875786163522017</v>
      </c>
      <c r="Z319" s="66">
        <f t="shared" si="84"/>
        <v>0.57508647798742141</v>
      </c>
    </row>
    <row r="320" spans="2:26" x14ac:dyDescent="0.25">
      <c r="B320" s="108" t="s">
        <v>164</v>
      </c>
      <c r="C320" s="108" t="s">
        <v>159</v>
      </c>
      <c r="D320" s="108">
        <v>2008</v>
      </c>
      <c r="E320" s="109">
        <f t="shared" si="66"/>
        <v>151839</v>
      </c>
      <c r="F320" s="109">
        <f t="shared" si="67"/>
        <v>162500</v>
      </c>
      <c r="G320" s="109">
        <f t="shared" si="68"/>
        <v>162500</v>
      </c>
      <c r="H320" s="109">
        <f t="shared" si="69"/>
        <v>196881</v>
      </c>
      <c r="I320" s="110">
        <f t="shared" si="70"/>
        <v>0.93439384615384613</v>
      </c>
      <c r="J320" s="110">
        <f t="shared" si="71"/>
        <v>0.82537167121255983</v>
      </c>
      <c r="K320" s="110">
        <f t="shared" si="72"/>
        <v>0.77122221037073158</v>
      </c>
      <c r="L320" s="109">
        <f t="shared" si="73"/>
        <v>4</v>
      </c>
      <c r="M320" s="109">
        <v>21</v>
      </c>
      <c r="N320" s="109" t="str">
        <f t="shared" si="74"/>
        <v>black</v>
      </c>
      <c r="Q320" t="s">
        <v>160</v>
      </c>
      <c r="R320" s="47" t="str">
        <f t="shared" si="75"/>
        <v>WSH2003</v>
      </c>
      <c r="S320" s="83"/>
      <c r="T320" s="60">
        <v>2003</v>
      </c>
      <c r="U320" s="91">
        <v>108530</v>
      </c>
      <c r="V320" s="67">
        <v>112521</v>
      </c>
      <c r="W320" s="67">
        <v>129700</v>
      </c>
      <c r="X320" s="68">
        <f t="shared" si="83"/>
        <v>0.96453106531225286</v>
      </c>
      <c r="Y320" s="69">
        <f t="shared" si="83"/>
        <v>0.86754818812644563</v>
      </c>
      <c r="Z320" s="66">
        <f t="shared" si="84"/>
        <v>0.83677717810331531</v>
      </c>
    </row>
    <row r="321" spans="2:26" x14ac:dyDescent="0.25">
      <c r="B321" s="108" t="s">
        <v>164</v>
      </c>
      <c r="C321" s="108" t="s">
        <v>159</v>
      </c>
      <c r="D321" s="108">
        <v>2009</v>
      </c>
      <c r="E321" s="109">
        <f t="shared" si="66"/>
        <v>259415</v>
      </c>
      <c r="F321" s="109">
        <f t="shared" si="67"/>
        <v>259900</v>
      </c>
      <c r="G321" s="109">
        <f t="shared" si="68"/>
        <v>259900</v>
      </c>
      <c r="H321" s="109">
        <f t="shared" si="69"/>
        <v>212047</v>
      </c>
      <c r="I321" s="110">
        <f t="shared" si="70"/>
        <v>0.99813389765294347</v>
      </c>
      <c r="J321" s="110">
        <f t="shared" si="71"/>
        <v>1.2256716671304004</v>
      </c>
      <c r="K321" s="110">
        <f t="shared" si="72"/>
        <v>1.2233844383556476</v>
      </c>
      <c r="L321" s="109">
        <f t="shared" si="73"/>
        <v>4</v>
      </c>
      <c r="M321" s="109">
        <v>21</v>
      </c>
      <c r="N321" s="109" t="str">
        <f t="shared" si="74"/>
        <v>black</v>
      </c>
      <c r="Q321" t="s">
        <v>160</v>
      </c>
      <c r="R321" s="47" t="str">
        <f t="shared" si="75"/>
        <v>WSH2004</v>
      </c>
      <c r="S321" s="83"/>
      <c r="T321" s="60">
        <v>2004</v>
      </c>
      <c r="U321" s="91">
        <v>113708</v>
      </c>
      <c r="V321" s="67">
        <v>112701</v>
      </c>
      <c r="W321" s="67">
        <v>112701</v>
      </c>
      <c r="X321" s="68">
        <f t="shared" si="83"/>
        <v>1.0089351469818368</v>
      </c>
      <c r="Y321" s="69">
        <f t="shared" si="83"/>
        <v>1</v>
      </c>
      <c r="Z321" s="66">
        <f t="shared" si="84"/>
        <v>1.0089351469818368</v>
      </c>
    </row>
    <row r="322" spans="2:26" x14ac:dyDescent="0.25">
      <c r="B322" s="108" t="s">
        <v>164</v>
      </c>
      <c r="C322" s="108" t="s">
        <v>159</v>
      </c>
      <c r="D322" s="108">
        <v>2010</v>
      </c>
      <c r="E322" s="109">
        <f t="shared" si="66"/>
        <v>296816</v>
      </c>
      <c r="F322" s="109">
        <f t="shared" si="67"/>
        <v>310800</v>
      </c>
      <c r="G322" s="109">
        <f t="shared" si="68"/>
        <v>310800</v>
      </c>
      <c r="H322" s="109">
        <f t="shared" si="69"/>
        <v>324908</v>
      </c>
      <c r="I322" s="110">
        <f t="shared" si="70"/>
        <v>0.95500643500643501</v>
      </c>
      <c r="J322" s="110">
        <f t="shared" si="71"/>
        <v>0.95657847759981285</v>
      </c>
      <c r="K322" s="110">
        <f t="shared" si="72"/>
        <v>0.91353860169648027</v>
      </c>
      <c r="L322" s="109">
        <f t="shared" si="73"/>
        <v>4</v>
      </c>
      <c r="M322" s="109">
        <v>21</v>
      </c>
      <c r="N322" s="109" t="str">
        <f t="shared" si="74"/>
        <v>black</v>
      </c>
      <c r="Q322" t="s">
        <v>160</v>
      </c>
      <c r="R322" s="47" t="str">
        <f t="shared" si="75"/>
        <v>WSH2005</v>
      </c>
      <c r="S322" s="83"/>
      <c r="T322" s="60">
        <v>2005</v>
      </c>
      <c r="U322" s="91">
        <v>105111</v>
      </c>
      <c r="V322" s="67">
        <v>122280</v>
      </c>
      <c r="W322" s="67">
        <v>59500</v>
      </c>
      <c r="X322" s="68">
        <f t="shared" si="83"/>
        <v>0.85959273797841018</v>
      </c>
      <c r="Y322" s="69">
        <f t="shared" si="83"/>
        <v>2.055126050420168</v>
      </c>
      <c r="Z322" s="66">
        <f t="shared" si="84"/>
        <v>1.7665714285714287</v>
      </c>
    </row>
    <row r="323" spans="2:26" x14ac:dyDescent="0.25">
      <c r="B323" s="108" t="s">
        <v>164</v>
      </c>
      <c r="C323" s="108" t="s">
        <v>159</v>
      </c>
      <c r="D323" s="108">
        <v>2011</v>
      </c>
      <c r="E323" s="109">
        <f t="shared" si="66"/>
        <v>388138</v>
      </c>
      <c r="F323" s="109">
        <f t="shared" si="67"/>
        <v>398200</v>
      </c>
      <c r="G323" s="109">
        <f t="shared" si="68"/>
        <v>398200</v>
      </c>
      <c r="H323" s="109">
        <f t="shared" si="69"/>
        <v>322234</v>
      </c>
      <c r="I323" s="110">
        <f t="shared" si="70"/>
        <v>0.97473129080863885</v>
      </c>
      <c r="J323" s="110">
        <f t="shared" si="71"/>
        <v>1.2357479347306615</v>
      </c>
      <c r="K323" s="110">
        <f t="shared" si="72"/>
        <v>1.2045221795341274</v>
      </c>
      <c r="L323" s="109">
        <f t="shared" si="73"/>
        <v>4</v>
      </c>
      <c r="M323" s="109">
        <v>21</v>
      </c>
      <c r="N323" s="109" t="str">
        <f t="shared" si="74"/>
        <v>black</v>
      </c>
      <c r="Q323" t="s">
        <v>160</v>
      </c>
      <c r="R323" s="47" t="str">
        <f t="shared" si="75"/>
        <v>WSH2006</v>
      </c>
      <c r="S323" s="83"/>
      <c r="T323" s="60">
        <v>2006</v>
      </c>
      <c r="U323" s="91">
        <v>48880</v>
      </c>
      <c r="V323" s="67">
        <v>52388</v>
      </c>
      <c r="W323" s="67">
        <v>52388</v>
      </c>
      <c r="X323" s="68">
        <f t="shared" si="83"/>
        <v>0.93303810032831946</v>
      </c>
      <c r="Y323" s="69">
        <f t="shared" si="83"/>
        <v>1</v>
      </c>
      <c r="Z323" s="66">
        <f t="shared" si="84"/>
        <v>0.93303810032831946</v>
      </c>
    </row>
    <row r="324" spans="2:26" x14ac:dyDescent="0.25">
      <c r="B324" s="108" t="s">
        <v>164</v>
      </c>
      <c r="C324" s="108" t="s">
        <v>159</v>
      </c>
      <c r="D324" s="108">
        <v>2012</v>
      </c>
      <c r="E324" s="109">
        <f t="shared" ref="E324:E387" si="85">VLOOKUP(B324&amp;D324,R$3:W$470,4,FALSE)</f>
        <v>365693</v>
      </c>
      <c r="F324" s="109">
        <f t="shared" ref="F324:F387" si="86">VLOOKUP(B324&amp;D324,R$3:W$470,5,FALSE)</f>
        <v>353500</v>
      </c>
      <c r="G324" s="109">
        <f t="shared" ref="G324:G387" si="87">IF(F324="NA",E324,F324)</f>
        <v>353500</v>
      </c>
      <c r="H324" s="109">
        <f t="shared" ref="H324:H387" si="88">VLOOKUP(B324&amp;D324,R$3:W$470,6,FALSE)</f>
        <v>294947</v>
      </c>
      <c r="I324" s="110">
        <f t="shared" ref="I324:I387" si="89">IF(F324="NA","NA",E324/F324)</f>
        <v>1.0344922206506364</v>
      </c>
      <c r="J324" s="110">
        <f t="shared" ref="J324:J387" si="90">IF(F324="NA","NA",IF(H324="NA","NA",F324/H324))</f>
        <v>1.1985204121418425</v>
      </c>
      <c r="K324" s="110">
        <f t="shared" ref="K324:K387" si="91">IF(H324="NA","NA",E324/H324)</f>
        <v>1.2398600426517306</v>
      </c>
      <c r="L324" s="109">
        <f t="shared" ref="L324:L387" si="92">VLOOKUP(B324,AD$5:AF$31,3,FALSE)</f>
        <v>4</v>
      </c>
      <c r="M324" s="109">
        <v>21</v>
      </c>
      <c r="N324" s="109" t="str">
        <f t="shared" ref="N324:N387" si="93">IF(F324="NA","white","black")</f>
        <v>black</v>
      </c>
      <c r="Q324" t="s">
        <v>160</v>
      </c>
      <c r="R324" s="47" t="str">
        <f t="shared" ref="R324:R387" si="94">Q324&amp;T324</f>
        <v>WSH2007</v>
      </c>
      <c r="S324" s="83"/>
      <c r="T324" s="60">
        <v>2007</v>
      </c>
      <c r="U324" s="91">
        <v>44542</v>
      </c>
      <c r="V324" s="67">
        <v>61071</v>
      </c>
      <c r="W324" s="67">
        <v>44509</v>
      </c>
      <c r="X324" s="68">
        <f t="shared" si="83"/>
        <v>0.72934780828871315</v>
      </c>
      <c r="Y324" s="69">
        <f t="shared" si="83"/>
        <v>1.3721045181873328</v>
      </c>
      <c r="Z324" s="66">
        <f t="shared" si="84"/>
        <v>1.0007414230829721</v>
      </c>
    </row>
    <row r="325" spans="2:26" x14ac:dyDescent="0.25">
      <c r="B325" s="108" t="s">
        <v>165</v>
      </c>
      <c r="C325" s="108" t="s">
        <v>159</v>
      </c>
      <c r="D325" s="108">
        <v>1999</v>
      </c>
      <c r="E325" s="109">
        <f t="shared" si="85"/>
        <v>542</v>
      </c>
      <c r="F325" s="109" t="str">
        <f t="shared" si="86"/>
        <v>NA</v>
      </c>
      <c r="G325" s="109">
        <f t="shared" si="87"/>
        <v>542</v>
      </c>
      <c r="H325" s="109">
        <f t="shared" si="88"/>
        <v>1631</v>
      </c>
      <c r="I325" s="110" t="str">
        <f t="shared" si="89"/>
        <v>NA</v>
      </c>
      <c r="J325" s="110" t="str">
        <f t="shared" si="90"/>
        <v>NA</v>
      </c>
      <c r="K325" s="110">
        <f t="shared" si="91"/>
        <v>0.33231146535867567</v>
      </c>
      <c r="L325" s="109">
        <f t="shared" si="92"/>
        <v>1</v>
      </c>
      <c r="M325" s="109">
        <v>21</v>
      </c>
      <c r="N325" s="109" t="str">
        <f t="shared" si="93"/>
        <v>white</v>
      </c>
      <c r="Q325" t="s">
        <v>160</v>
      </c>
      <c r="R325" s="47" t="str">
        <f t="shared" si="94"/>
        <v>WSH2008</v>
      </c>
      <c r="S325" s="83"/>
      <c r="T325" s="60">
        <v>2008</v>
      </c>
      <c r="U325" s="91">
        <v>20185</v>
      </c>
      <c r="V325" s="67">
        <v>40851</v>
      </c>
      <c r="W325" s="67">
        <v>40050</v>
      </c>
      <c r="X325" s="68">
        <f t="shared" si="83"/>
        <v>0.49411275121784043</v>
      </c>
      <c r="Y325" s="69">
        <f t="shared" si="83"/>
        <v>1.02</v>
      </c>
      <c r="Z325" s="66">
        <f t="shared" si="84"/>
        <v>0.50399500624219729</v>
      </c>
    </row>
    <row r="326" spans="2:26" x14ac:dyDescent="0.25">
      <c r="B326" s="108" t="s">
        <v>165</v>
      </c>
      <c r="C326" s="108" t="s">
        <v>159</v>
      </c>
      <c r="D326" s="108">
        <v>2000</v>
      </c>
      <c r="E326" s="109">
        <f t="shared" si="85"/>
        <v>1243</v>
      </c>
      <c r="F326" s="109" t="str">
        <f t="shared" si="86"/>
        <v>NA</v>
      </c>
      <c r="G326" s="109">
        <f t="shared" si="87"/>
        <v>1243</v>
      </c>
      <c r="H326" s="109">
        <f t="shared" si="88"/>
        <v>900</v>
      </c>
      <c r="I326" s="110" t="str">
        <f t="shared" si="89"/>
        <v>NA</v>
      </c>
      <c r="J326" s="110" t="str">
        <f t="shared" si="90"/>
        <v>NA</v>
      </c>
      <c r="K326" s="110">
        <f t="shared" si="91"/>
        <v>1.3811111111111112</v>
      </c>
      <c r="L326" s="109">
        <f t="shared" si="92"/>
        <v>1</v>
      </c>
      <c r="M326" s="109">
        <v>21</v>
      </c>
      <c r="N326" s="109" t="str">
        <f t="shared" si="93"/>
        <v>white</v>
      </c>
      <c r="Q326" t="s">
        <v>160</v>
      </c>
      <c r="R326" s="47" t="str">
        <f t="shared" si="94"/>
        <v>WSH2009</v>
      </c>
      <c r="S326" s="83"/>
      <c r="T326" s="60">
        <v>2009</v>
      </c>
      <c r="U326" s="91">
        <v>44161</v>
      </c>
      <c r="V326" s="67">
        <v>41205</v>
      </c>
      <c r="W326" s="67">
        <v>38110</v>
      </c>
      <c r="X326" s="68">
        <f t="shared" si="83"/>
        <v>1.0717388666423977</v>
      </c>
      <c r="Y326" s="69">
        <f t="shared" si="83"/>
        <v>1.0812122802414064</v>
      </c>
      <c r="Z326" s="66">
        <f t="shared" si="84"/>
        <v>1.1587772238257674</v>
      </c>
    </row>
    <row r="327" spans="2:26" x14ac:dyDescent="0.25">
      <c r="B327" s="108" t="s">
        <v>165</v>
      </c>
      <c r="C327" s="108" t="s">
        <v>159</v>
      </c>
      <c r="D327" s="108">
        <v>2001</v>
      </c>
      <c r="E327" s="109">
        <f t="shared" si="85"/>
        <v>733</v>
      </c>
      <c r="F327" s="109">
        <f t="shared" si="86"/>
        <v>734</v>
      </c>
      <c r="G327" s="109">
        <f t="shared" si="87"/>
        <v>734</v>
      </c>
      <c r="H327" s="109">
        <f t="shared" si="88"/>
        <v>2652</v>
      </c>
      <c r="I327" s="110">
        <f t="shared" si="89"/>
        <v>0.99863760217983655</v>
      </c>
      <c r="J327" s="110">
        <f t="shared" si="90"/>
        <v>0.27677224736048267</v>
      </c>
      <c r="K327" s="110">
        <f t="shared" si="91"/>
        <v>0.276395173453997</v>
      </c>
      <c r="L327" s="109">
        <f t="shared" si="92"/>
        <v>1</v>
      </c>
      <c r="M327" s="109">
        <v>21</v>
      </c>
      <c r="N327" s="109" t="str">
        <f t="shared" si="93"/>
        <v>black</v>
      </c>
      <c r="Q327" t="s">
        <v>160</v>
      </c>
      <c r="R327" s="47" t="str">
        <f t="shared" si="94"/>
        <v>WSH2010</v>
      </c>
      <c r="S327" s="83"/>
      <c r="T327" s="60">
        <v>2010</v>
      </c>
      <c r="U327" s="91">
        <v>70960</v>
      </c>
      <c r="V327" s="67">
        <v>66360</v>
      </c>
      <c r="W327" s="67">
        <v>119114</v>
      </c>
      <c r="X327" s="68">
        <f t="shared" si="83"/>
        <v>1.0693188667872213</v>
      </c>
      <c r="Y327" s="69">
        <f t="shared" si="83"/>
        <v>0.55711335359403602</v>
      </c>
      <c r="Z327" s="71">
        <f t="shared" si="84"/>
        <v>0.59573181993720303</v>
      </c>
    </row>
    <row r="328" spans="2:26" x14ac:dyDescent="0.25">
      <c r="B328" s="108" t="s">
        <v>165</v>
      </c>
      <c r="C328" s="108" t="s">
        <v>159</v>
      </c>
      <c r="D328" s="108">
        <v>2002</v>
      </c>
      <c r="E328" s="109">
        <f t="shared" si="85"/>
        <v>2066</v>
      </c>
      <c r="F328" s="109" t="str">
        <f t="shared" si="86"/>
        <v>NA</v>
      </c>
      <c r="G328" s="109">
        <f t="shared" si="87"/>
        <v>2066</v>
      </c>
      <c r="H328" s="109">
        <f t="shared" si="88"/>
        <v>2185</v>
      </c>
      <c r="I328" s="110" t="str">
        <f t="shared" si="89"/>
        <v>NA</v>
      </c>
      <c r="J328" s="110" t="str">
        <f t="shared" si="90"/>
        <v>NA</v>
      </c>
      <c r="K328" s="110">
        <f t="shared" si="91"/>
        <v>0.94553775743707091</v>
      </c>
      <c r="L328" s="109">
        <f t="shared" si="92"/>
        <v>1</v>
      </c>
      <c r="M328" s="109">
        <v>21</v>
      </c>
      <c r="N328" s="109" t="str">
        <f t="shared" si="93"/>
        <v>white</v>
      </c>
      <c r="Q328" t="s">
        <v>160</v>
      </c>
      <c r="R328" s="47" t="str">
        <f t="shared" si="94"/>
        <v>WSH2011</v>
      </c>
      <c r="S328" s="83"/>
      <c r="T328" s="60">
        <v>2011</v>
      </c>
      <c r="U328" s="91">
        <v>117375</v>
      </c>
      <c r="V328" s="67">
        <v>109600</v>
      </c>
      <c r="W328" s="67">
        <v>84603</v>
      </c>
      <c r="X328" s="68">
        <f t="shared" si="83"/>
        <v>1.0709397810218979</v>
      </c>
      <c r="Y328" s="69">
        <f t="shared" si="83"/>
        <v>1.2954623358509745</v>
      </c>
      <c r="Z328" s="66">
        <f t="shared" si="84"/>
        <v>1.3873621502783589</v>
      </c>
    </row>
    <row r="329" spans="2:26" x14ac:dyDescent="0.25">
      <c r="B329" s="108" t="s">
        <v>165</v>
      </c>
      <c r="C329" s="108" t="s">
        <v>159</v>
      </c>
      <c r="D329" s="108">
        <v>2003</v>
      </c>
      <c r="E329" s="109">
        <f t="shared" si="85"/>
        <v>2493</v>
      </c>
      <c r="F329" s="109">
        <f t="shared" si="86"/>
        <v>2185</v>
      </c>
      <c r="G329" s="109">
        <f t="shared" si="87"/>
        <v>2185</v>
      </c>
      <c r="H329" s="109">
        <f t="shared" si="88"/>
        <v>3895</v>
      </c>
      <c r="I329" s="110">
        <f t="shared" si="89"/>
        <v>1.1409610983981693</v>
      </c>
      <c r="J329" s="110">
        <f t="shared" si="90"/>
        <v>0.56097560975609762</v>
      </c>
      <c r="K329" s="110">
        <f t="shared" si="91"/>
        <v>0.64005134788189988</v>
      </c>
      <c r="L329" s="109">
        <f t="shared" si="92"/>
        <v>1</v>
      </c>
      <c r="M329" s="109">
        <v>21</v>
      </c>
      <c r="N329" s="109" t="str">
        <f t="shared" si="93"/>
        <v>black</v>
      </c>
      <c r="Q329" t="s">
        <v>160</v>
      </c>
      <c r="R329" s="47" t="str">
        <f t="shared" si="94"/>
        <v>WSH2012</v>
      </c>
      <c r="S329" s="83"/>
      <c r="T329" s="60">
        <v>2012</v>
      </c>
      <c r="U329" s="91">
        <v>105098</v>
      </c>
      <c r="V329" s="67">
        <v>88202</v>
      </c>
      <c r="W329" s="67">
        <v>70153</v>
      </c>
      <c r="X329" s="68">
        <f t="shared" si="83"/>
        <v>1.1915602820797715</v>
      </c>
      <c r="Y329" s="69">
        <f t="shared" si="83"/>
        <v>1.2572805154448135</v>
      </c>
      <c r="Z329" s="66">
        <f t="shared" si="84"/>
        <v>1.4981255256368224</v>
      </c>
    </row>
    <row r="330" spans="2:26" x14ac:dyDescent="0.25">
      <c r="B330" s="108" t="s">
        <v>165</v>
      </c>
      <c r="C330" s="108" t="s">
        <v>159</v>
      </c>
      <c r="D330" s="108">
        <v>2004</v>
      </c>
      <c r="E330" s="109">
        <f t="shared" si="85"/>
        <v>4323</v>
      </c>
      <c r="F330" s="109">
        <f t="shared" si="86"/>
        <v>3725</v>
      </c>
      <c r="G330" s="109">
        <f t="shared" si="87"/>
        <v>3725</v>
      </c>
      <c r="H330" s="109">
        <f t="shared" si="88"/>
        <v>4000</v>
      </c>
      <c r="I330" s="110">
        <f t="shared" si="89"/>
        <v>1.1605369127516778</v>
      </c>
      <c r="J330" s="110">
        <f t="shared" si="90"/>
        <v>0.93125000000000002</v>
      </c>
      <c r="K330" s="110">
        <f t="shared" si="91"/>
        <v>1.0807500000000001</v>
      </c>
      <c r="L330" s="109">
        <f t="shared" si="92"/>
        <v>1</v>
      </c>
      <c r="M330" s="109">
        <v>21</v>
      </c>
      <c r="N330" s="109" t="str">
        <f t="shared" si="93"/>
        <v>black</v>
      </c>
      <c r="Q330" t="s">
        <v>160</v>
      </c>
      <c r="R330" s="47" t="str">
        <f t="shared" si="94"/>
        <v>WSH2013</v>
      </c>
      <c r="S330" s="83"/>
      <c r="T330" s="60">
        <v>2013</v>
      </c>
      <c r="U330" s="91">
        <v>58436</v>
      </c>
      <c r="V330" s="67">
        <v>65982</v>
      </c>
      <c r="W330" s="67">
        <v>53062</v>
      </c>
      <c r="X330" s="68">
        <f>U330/V330</f>
        <v>0.88563547634203266</v>
      </c>
      <c r="Y330" s="69">
        <f t="shared" si="83"/>
        <v>1.2434887490105915</v>
      </c>
      <c r="Z330" s="66">
        <f t="shared" si="84"/>
        <v>1.1012777505559534</v>
      </c>
    </row>
    <row r="331" spans="2:26" ht="15.75" thickBot="1" x14ac:dyDescent="0.3">
      <c r="B331" s="108" t="s">
        <v>165</v>
      </c>
      <c r="C331" s="108" t="s">
        <v>159</v>
      </c>
      <c r="D331" s="108">
        <v>2005</v>
      </c>
      <c r="E331" s="109">
        <f t="shared" si="85"/>
        <v>4453</v>
      </c>
      <c r="F331" s="109">
        <f t="shared" si="86"/>
        <v>4000</v>
      </c>
      <c r="G331" s="109">
        <f t="shared" si="87"/>
        <v>4000</v>
      </c>
      <c r="H331" s="109">
        <f t="shared" si="88"/>
        <v>3454</v>
      </c>
      <c r="I331" s="110">
        <f t="shared" si="89"/>
        <v>1.1132500000000001</v>
      </c>
      <c r="J331" s="110">
        <f t="shared" si="90"/>
        <v>1.1580775911986103</v>
      </c>
      <c r="K331" s="110">
        <f t="shared" si="91"/>
        <v>1.289229878401853</v>
      </c>
      <c r="L331" s="109">
        <f t="shared" si="92"/>
        <v>1</v>
      </c>
      <c r="M331" s="109">
        <v>21</v>
      </c>
      <c r="N331" s="109" t="str">
        <f t="shared" si="93"/>
        <v>black</v>
      </c>
      <c r="Q331" t="s">
        <v>160</v>
      </c>
      <c r="R331" s="47" t="str">
        <f t="shared" si="94"/>
        <v>WSH2014</v>
      </c>
      <c r="S331" s="84"/>
      <c r="T331" s="72">
        <v>2014</v>
      </c>
      <c r="U331" s="92">
        <v>58496</v>
      </c>
      <c r="V331" s="74">
        <v>64189</v>
      </c>
      <c r="W331" s="74"/>
      <c r="X331" s="99">
        <f>U331/V331</f>
        <v>0.91130879122591102</v>
      </c>
      <c r="Y331" s="74"/>
      <c r="Z331" s="75"/>
    </row>
    <row r="332" spans="2:26" ht="15.75" thickBot="1" x14ac:dyDescent="0.3">
      <c r="B332" s="108" t="s">
        <v>165</v>
      </c>
      <c r="C332" s="108" t="s">
        <v>159</v>
      </c>
      <c r="D332" s="108">
        <v>2006</v>
      </c>
      <c r="E332" s="109">
        <f t="shared" si="85"/>
        <v>8285</v>
      </c>
      <c r="F332" s="109">
        <f t="shared" si="86"/>
        <v>3500</v>
      </c>
      <c r="G332" s="109">
        <f t="shared" si="87"/>
        <v>3500</v>
      </c>
      <c r="H332" s="109">
        <f t="shared" si="88"/>
        <v>2743</v>
      </c>
      <c r="I332" s="110">
        <f t="shared" si="89"/>
        <v>2.367142857142857</v>
      </c>
      <c r="J332" s="110">
        <f t="shared" si="90"/>
        <v>1.2759752096244987</v>
      </c>
      <c r="K332" s="110">
        <f t="shared" si="91"/>
        <v>3.020415603353992</v>
      </c>
      <c r="L332" s="109">
        <f t="shared" si="92"/>
        <v>1</v>
      </c>
      <c r="M332" s="109">
        <v>21</v>
      </c>
      <c r="N332" s="109" t="str">
        <f t="shared" si="93"/>
        <v>black</v>
      </c>
      <c r="Q332" t="s">
        <v>160</v>
      </c>
      <c r="R332" s="47" t="str">
        <f t="shared" si="94"/>
        <v>WSHAVG.</v>
      </c>
      <c r="S332" s="72"/>
      <c r="T332" s="73" t="s">
        <v>10</v>
      </c>
      <c r="U332" s="88"/>
      <c r="V332" s="88"/>
      <c r="W332" s="89"/>
      <c r="X332" s="96">
        <f>AVERAGE(X316:X331)</f>
        <v>0.93679465425551023</v>
      </c>
      <c r="Y332" s="97">
        <f>AVERAGE(Y316:Y330)</f>
        <v>1.0704285195291527</v>
      </c>
      <c r="Z332" s="98">
        <f>AVERAGE(Z316:Z330)</f>
        <v>0.99481768283964589</v>
      </c>
    </row>
    <row r="333" spans="2:26" x14ac:dyDescent="0.25">
      <c r="B333" s="108" t="s">
        <v>165</v>
      </c>
      <c r="C333" s="108" t="s">
        <v>159</v>
      </c>
      <c r="D333" s="108">
        <v>2007</v>
      </c>
      <c r="E333" s="109">
        <f t="shared" si="85"/>
        <v>3128</v>
      </c>
      <c r="F333" s="109">
        <f t="shared" si="86"/>
        <v>2700</v>
      </c>
      <c r="G333" s="109">
        <f t="shared" si="87"/>
        <v>2700</v>
      </c>
      <c r="H333" s="109">
        <f t="shared" si="88"/>
        <v>2016</v>
      </c>
      <c r="I333" s="110">
        <f t="shared" si="89"/>
        <v>1.1585185185185185</v>
      </c>
      <c r="J333" s="110">
        <f t="shared" si="90"/>
        <v>1.3392857142857142</v>
      </c>
      <c r="K333" s="110">
        <f t="shared" si="91"/>
        <v>1.5515873015873016</v>
      </c>
      <c r="L333" s="109">
        <f t="shared" si="92"/>
        <v>1</v>
      </c>
      <c r="M333" s="109">
        <v>21</v>
      </c>
      <c r="N333" s="109" t="str">
        <f t="shared" si="93"/>
        <v>black</v>
      </c>
      <c r="Q333" t="s">
        <v>161</v>
      </c>
      <c r="R333" s="47" t="str">
        <f t="shared" si="94"/>
        <v>SUM1999</v>
      </c>
      <c r="S333" s="82" t="s">
        <v>104</v>
      </c>
      <c r="T333" s="81">
        <v>1999</v>
      </c>
      <c r="U333" s="90">
        <v>21651</v>
      </c>
      <c r="V333" s="61">
        <v>20900</v>
      </c>
      <c r="W333" s="61">
        <v>22276</v>
      </c>
      <c r="X333" s="62">
        <f t="shared" ref="X333:Y347" si="95">U333/V333</f>
        <v>1.035933014354067</v>
      </c>
      <c r="Y333" s="63">
        <f t="shared" si="95"/>
        <v>0.93822948464715383</v>
      </c>
      <c r="Z333" s="64">
        <f t="shared" ref="Z333:Z347" si="96">U333/W333</f>
        <v>0.9719428981863889</v>
      </c>
    </row>
    <row r="334" spans="2:26" x14ac:dyDescent="0.25">
      <c r="B334" s="108" t="s">
        <v>165</v>
      </c>
      <c r="C334" s="108" t="s">
        <v>159</v>
      </c>
      <c r="D334" s="108">
        <v>2008</v>
      </c>
      <c r="E334" s="109">
        <f t="shared" si="85"/>
        <v>2718</v>
      </c>
      <c r="F334" s="109">
        <f t="shared" si="86"/>
        <v>2534</v>
      </c>
      <c r="G334" s="109">
        <f t="shared" si="87"/>
        <v>2534</v>
      </c>
      <c r="H334" s="109">
        <f t="shared" si="88"/>
        <v>1598</v>
      </c>
      <c r="I334" s="110">
        <f t="shared" si="89"/>
        <v>1.0726124704025257</v>
      </c>
      <c r="J334" s="110">
        <f t="shared" si="90"/>
        <v>1.5857321652065082</v>
      </c>
      <c r="K334" s="110">
        <f t="shared" si="91"/>
        <v>1.7008760951188986</v>
      </c>
      <c r="L334" s="109">
        <f t="shared" si="92"/>
        <v>1</v>
      </c>
      <c r="M334" s="109">
        <v>21</v>
      </c>
      <c r="N334" s="109" t="str">
        <f t="shared" si="93"/>
        <v>black</v>
      </c>
      <c r="Q334" t="s">
        <v>161</v>
      </c>
      <c r="R334" s="47" t="str">
        <f t="shared" si="94"/>
        <v>SUM2000</v>
      </c>
      <c r="S334" s="83" t="s">
        <v>64</v>
      </c>
      <c r="T334" s="60">
        <v>2000</v>
      </c>
      <c r="U334" s="91">
        <v>27214</v>
      </c>
      <c r="V334" s="67">
        <v>28038</v>
      </c>
      <c r="W334" s="67">
        <v>30700</v>
      </c>
      <c r="X334" s="68">
        <f t="shared" si="95"/>
        <v>0.97061131321777583</v>
      </c>
      <c r="Y334" s="69">
        <f t="shared" si="95"/>
        <v>0.91328990228013029</v>
      </c>
      <c r="Z334" s="66">
        <f t="shared" si="96"/>
        <v>0.88644951140065142</v>
      </c>
    </row>
    <row r="335" spans="2:26" x14ac:dyDescent="0.25">
      <c r="B335" s="108" t="s">
        <v>165</v>
      </c>
      <c r="C335" s="108" t="s">
        <v>159</v>
      </c>
      <c r="D335" s="108">
        <v>2009</v>
      </c>
      <c r="E335" s="109">
        <f t="shared" si="85"/>
        <v>5743</v>
      </c>
      <c r="F335" s="109">
        <f t="shared" si="86"/>
        <v>6952</v>
      </c>
      <c r="G335" s="109">
        <f t="shared" si="87"/>
        <v>6952</v>
      </c>
      <c r="H335" s="109">
        <f t="shared" si="88"/>
        <v>1430</v>
      </c>
      <c r="I335" s="110">
        <f t="shared" si="89"/>
        <v>0.82609321058688145</v>
      </c>
      <c r="J335" s="110">
        <f t="shared" si="90"/>
        <v>4.8615384615384611</v>
      </c>
      <c r="K335" s="110">
        <f t="shared" si="91"/>
        <v>4.0160839160839163</v>
      </c>
      <c r="L335" s="109">
        <f t="shared" si="92"/>
        <v>1</v>
      </c>
      <c r="M335" s="109">
        <v>21</v>
      </c>
      <c r="N335" s="109" t="str">
        <f t="shared" si="93"/>
        <v>black</v>
      </c>
      <c r="Q335" t="s">
        <v>161</v>
      </c>
      <c r="R335" s="47" t="str">
        <f t="shared" si="94"/>
        <v>SUM2001</v>
      </c>
      <c r="S335" s="83" t="s">
        <v>65</v>
      </c>
      <c r="T335" s="60">
        <v>2001</v>
      </c>
      <c r="U335" s="91">
        <v>27029</v>
      </c>
      <c r="V335" s="67">
        <v>24500</v>
      </c>
      <c r="W335" s="67">
        <v>54521</v>
      </c>
      <c r="X335" s="68">
        <f t="shared" si="95"/>
        <v>1.1032244897959185</v>
      </c>
      <c r="Y335" s="69">
        <f t="shared" si="95"/>
        <v>0.44936813337979858</v>
      </c>
      <c r="Z335" s="66">
        <f t="shared" si="96"/>
        <v>0.49575392967847254</v>
      </c>
    </row>
    <row r="336" spans="2:26" x14ac:dyDescent="0.25">
      <c r="B336" s="108" t="s">
        <v>165</v>
      </c>
      <c r="C336" s="108" t="s">
        <v>159</v>
      </c>
      <c r="D336" s="108">
        <v>2010</v>
      </c>
      <c r="E336" s="109">
        <f t="shared" si="85"/>
        <v>2609</v>
      </c>
      <c r="F336" s="109">
        <f t="shared" si="86"/>
        <v>2610</v>
      </c>
      <c r="G336" s="109">
        <f t="shared" si="87"/>
        <v>2610</v>
      </c>
      <c r="H336" s="109">
        <f t="shared" si="88"/>
        <v>9583</v>
      </c>
      <c r="I336" s="110">
        <f t="shared" si="89"/>
        <v>0.99961685823754787</v>
      </c>
      <c r="J336" s="110">
        <f t="shared" si="90"/>
        <v>0.2723572993843264</v>
      </c>
      <c r="K336" s="110">
        <f t="shared" si="91"/>
        <v>0.27225294792862359</v>
      </c>
      <c r="L336" s="109">
        <f t="shared" si="92"/>
        <v>1</v>
      </c>
      <c r="M336" s="109">
        <v>21</v>
      </c>
      <c r="N336" s="109" t="str">
        <f t="shared" si="93"/>
        <v>black</v>
      </c>
      <c r="Q336" t="s">
        <v>161</v>
      </c>
      <c r="R336" s="47" t="str">
        <f t="shared" si="94"/>
        <v>SUM2002</v>
      </c>
      <c r="S336" s="83"/>
      <c r="T336" s="60">
        <v>2002</v>
      </c>
      <c r="U336" s="91">
        <v>70290</v>
      </c>
      <c r="V336" s="67">
        <v>77700</v>
      </c>
      <c r="W336" s="67">
        <v>129000</v>
      </c>
      <c r="X336" s="68">
        <f t="shared" si="95"/>
        <v>0.90463320463320462</v>
      </c>
      <c r="Y336" s="69">
        <f t="shared" si="95"/>
        <v>0.60232558139534886</v>
      </c>
      <c r="Z336" s="66">
        <f t="shared" si="96"/>
        <v>0.54488372093023252</v>
      </c>
    </row>
    <row r="337" spans="2:26" x14ac:dyDescent="0.25">
      <c r="B337" s="108" t="s">
        <v>165</v>
      </c>
      <c r="C337" s="108" t="s">
        <v>159</v>
      </c>
      <c r="D337" s="108">
        <v>2011</v>
      </c>
      <c r="E337" s="109">
        <f t="shared" si="85"/>
        <v>9199</v>
      </c>
      <c r="F337" s="109">
        <f t="shared" si="86"/>
        <v>8006</v>
      </c>
      <c r="G337" s="109">
        <f t="shared" si="87"/>
        <v>8006</v>
      </c>
      <c r="H337" s="109">
        <f t="shared" si="88"/>
        <v>9215</v>
      </c>
      <c r="I337" s="110">
        <f t="shared" si="89"/>
        <v>1.1490132400699475</v>
      </c>
      <c r="J337" s="110">
        <f t="shared" si="90"/>
        <v>0.86880086814975588</v>
      </c>
      <c r="K337" s="110">
        <f t="shared" si="91"/>
        <v>0.99826370048833424</v>
      </c>
      <c r="L337" s="109">
        <f t="shared" si="92"/>
        <v>1</v>
      </c>
      <c r="M337" s="109">
        <v>21</v>
      </c>
      <c r="N337" s="109" t="str">
        <f t="shared" si="93"/>
        <v>black</v>
      </c>
      <c r="Q337" t="s">
        <v>161</v>
      </c>
      <c r="R337" s="47" t="str">
        <f t="shared" si="94"/>
        <v>SUM2003</v>
      </c>
      <c r="S337" s="83"/>
      <c r="T337" s="60">
        <v>2003</v>
      </c>
      <c r="U337" s="91">
        <v>97280</v>
      </c>
      <c r="V337" s="67">
        <v>87600</v>
      </c>
      <c r="W337" s="67">
        <v>83084</v>
      </c>
      <c r="X337" s="68">
        <f t="shared" si="95"/>
        <v>1.1105022831050229</v>
      </c>
      <c r="Y337" s="69">
        <f t="shared" si="95"/>
        <v>1.054354629050118</v>
      </c>
      <c r="Z337" s="66">
        <f t="shared" si="96"/>
        <v>1.1708632227625053</v>
      </c>
    </row>
    <row r="338" spans="2:26" x14ac:dyDescent="0.25">
      <c r="B338" s="108" t="s">
        <v>165</v>
      </c>
      <c r="C338" s="108" t="s">
        <v>159</v>
      </c>
      <c r="D338" s="108">
        <v>2012</v>
      </c>
      <c r="E338" s="109">
        <f t="shared" si="85"/>
        <v>10401</v>
      </c>
      <c r="F338" s="109">
        <f t="shared" si="86"/>
        <v>8683</v>
      </c>
      <c r="G338" s="109">
        <f t="shared" si="87"/>
        <v>8683</v>
      </c>
      <c r="H338" s="109">
        <f t="shared" si="88"/>
        <v>11115</v>
      </c>
      <c r="I338" s="110">
        <f t="shared" si="89"/>
        <v>1.1978578832200852</v>
      </c>
      <c r="J338" s="110">
        <f t="shared" si="90"/>
        <v>0.7811965811965812</v>
      </c>
      <c r="K338" s="110">
        <f t="shared" si="91"/>
        <v>0.93576248313090415</v>
      </c>
      <c r="L338" s="109">
        <f t="shared" si="92"/>
        <v>1</v>
      </c>
      <c r="M338" s="109">
        <v>21</v>
      </c>
      <c r="N338" s="109" t="str">
        <f t="shared" si="93"/>
        <v>black</v>
      </c>
      <c r="Q338" t="s">
        <v>161</v>
      </c>
      <c r="R338" s="47" t="str">
        <f t="shared" si="94"/>
        <v>SUM2004</v>
      </c>
      <c r="S338" s="83"/>
      <c r="T338" s="60">
        <v>2004</v>
      </c>
      <c r="U338" s="91">
        <v>83246</v>
      </c>
      <c r="V338" s="67">
        <v>78569</v>
      </c>
      <c r="W338" s="67">
        <v>65446</v>
      </c>
      <c r="X338" s="68">
        <f t="shared" si="95"/>
        <v>1.0595272944800112</v>
      </c>
      <c r="Y338" s="69">
        <f t="shared" si="95"/>
        <v>1.20051645631513</v>
      </c>
      <c r="Z338" s="66">
        <f t="shared" si="96"/>
        <v>1.2719799529383002</v>
      </c>
    </row>
    <row r="339" spans="2:26" x14ac:dyDescent="0.25">
      <c r="B339" s="108" t="s">
        <v>166</v>
      </c>
      <c r="C339" s="108" t="s">
        <v>159</v>
      </c>
      <c r="D339" s="108">
        <v>1999</v>
      </c>
      <c r="E339" s="109">
        <f t="shared" si="85"/>
        <v>37997</v>
      </c>
      <c r="F339" s="109">
        <f t="shared" si="86"/>
        <v>38300</v>
      </c>
      <c r="G339" s="109">
        <f t="shared" si="87"/>
        <v>38300</v>
      </c>
      <c r="H339" s="109">
        <f t="shared" si="88"/>
        <v>50100</v>
      </c>
      <c r="I339" s="110">
        <f t="shared" si="89"/>
        <v>0.99208877284595298</v>
      </c>
      <c r="J339" s="110">
        <f t="shared" si="90"/>
        <v>0.76447105788423153</v>
      </c>
      <c r="K339" s="110">
        <f t="shared" si="91"/>
        <v>0.75842315369261482</v>
      </c>
      <c r="L339" s="109">
        <f t="shared" si="92"/>
        <v>3</v>
      </c>
      <c r="M339" s="109">
        <v>21</v>
      </c>
      <c r="N339" s="109" t="str">
        <f t="shared" si="93"/>
        <v>black</v>
      </c>
      <c r="Q339" t="s">
        <v>161</v>
      </c>
      <c r="R339" s="47" t="str">
        <f t="shared" si="94"/>
        <v>SUM2005</v>
      </c>
      <c r="S339" s="83"/>
      <c r="T339" s="60">
        <v>2005</v>
      </c>
      <c r="U339" s="91">
        <v>66190</v>
      </c>
      <c r="V339" s="67">
        <v>62400</v>
      </c>
      <c r="W339" s="67">
        <v>60060</v>
      </c>
      <c r="X339" s="68">
        <f t="shared" si="95"/>
        <v>1.0607371794871794</v>
      </c>
      <c r="Y339" s="69">
        <f t="shared" si="95"/>
        <v>1.0389610389610389</v>
      </c>
      <c r="Z339" s="66">
        <f t="shared" si="96"/>
        <v>1.1020646020646021</v>
      </c>
    </row>
    <row r="340" spans="2:26" x14ac:dyDescent="0.25">
      <c r="B340" s="108" t="s">
        <v>166</v>
      </c>
      <c r="C340" s="108" t="s">
        <v>159</v>
      </c>
      <c r="D340" s="108">
        <v>2000</v>
      </c>
      <c r="E340" s="109">
        <f t="shared" si="85"/>
        <v>53460</v>
      </c>
      <c r="F340" s="109">
        <f t="shared" si="86"/>
        <v>50600</v>
      </c>
      <c r="G340" s="109">
        <f t="shared" si="87"/>
        <v>50600</v>
      </c>
      <c r="H340" s="109">
        <f t="shared" si="88"/>
        <v>36800</v>
      </c>
      <c r="I340" s="110">
        <f t="shared" si="89"/>
        <v>1.0565217391304347</v>
      </c>
      <c r="J340" s="110">
        <f t="shared" si="90"/>
        <v>1.375</v>
      </c>
      <c r="K340" s="110">
        <f t="shared" si="91"/>
        <v>1.4527173913043478</v>
      </c>
      <c r="L340" s="109">
        <f t="shared" si="92"/>
        <v>3</v>
      </c>
      <c r="M340" s="109">
        <v>21</v>
      </c>
      <c r="N340" s="109" t="str">
        <f t="shared" si="93"/>
        <v>black</v>
      </c>
      <c r="Q340" t="s">
        <v>161</v>
      </c>
      <c r="R340" s="47" t="str">
        <f t="shared" si="94"/>
        <v>SUM2006</v>
      </c>
      <c r="S340" s="83"/>
      <c r="T340" s="60">
        <v>2006</v>
      </c>
      <c r="U340" s="91">
        <v>75848</v>
      </c>
      <c r="V340" s="67">
        <v>78512</v>
      </c>
      <c r="W340" s="67">
        <v>78196</v>
      </c>
      <c r="X340" s="68">
        <f t="shared" si="95"/>
        <v>0.96606888119013656</v>
      </c>
      <c r="Y340" s="69">
        <f t="shared" si="95"/>
        <v>1.0040411274233976</v>
      </c>
      <c r="Z340" s="66">
        <f t="shared" si="96"/>
        <v>0.96997288863880504</v>
      </c>
    </row>
    <row r="341" spans="2:26" x14ac:dyDescent="0.25">
      <c r="B341" s="108" t="s">
        <v>166</v>
      </c>
      <c r="C341" s="108" t="s">
        <v>159</v>
      </c>
      <c r="D341" s="108">
        <v>2001</v>
      </c>
      <c r="E341" s="109">
        <f t="shared" si="85"/>
        <v>45055</v>
      </c>
      <c r="F341" s="109">
        <f t="shared" si="86"/>
        <v>43500</v>
      </c>
      <c r="G341" s="109">
        <f t="shared" si="87"/>
        <v>43500</v>
      </c>
      <c r="H341" s="109">
        <f t="shared" si="88"/>
        <v>66400</v>
      </c>
      <c r="I341" s="110">
        <f t="shared" si="89"/>
        <v>1.0357471264367817</v>
      </c>
      <c r="J341" s="110">
        <f t="shared" si="90"/>
        <v>0.65512048192771088</v>
      </c>
      <c r="K341" s="110">
        <f t="shared" si="91"/>
        <v>0.67853915662650599</v>
      </c>
      <c r="L341" s="109">
        <f t="shared" si="92"/>
        <v>3</v>
      </c>
      <c r="M341" s="109">
        <v>21</v>
      </c>
      <c r="N341" s="109" t="str">
        <f t="shared" si="93"/>
        <v>black</v>
      </c>
      <c r="Q341" t="s">
        <v>161</v>
      </c>
      <c r="R341" s="47" t="str">
        <f t="shared" si="94"/>
        <v>SUM2007</v>
      </c>
      <c r="S341" s="83"/>
      <c r="T341" s="60">
        <v>2007</v>
      </c>
      <c r="U341" s="91">
        <v>56948</v>
      </c>
      <c r="V341" s="67">
        <v>45555</v>
      </c>
      <c r="W341" s="67">
        <v>37200</v>
      </c>
      <c r="X341" s="68">
        <f t="shared" si="95"/>
        <v>1.2500932938206564</v>
      </c>
      <c r="Y341" s="69">
        <f t="shared" si="95"/>
        <v>1.2245967741935484</v>
      </c>
      <c r="Z341" s="66">
        <f t="shared" si="96"/>
        <v>1.5308602150537634</v>
      </c>
    </row>
    <row r="342" spans="2:26" x14ac:dyDescent="0.25">
      <c r="B342" s="108" t="s">
        <v>166</v>
      </c>
      <c r="C342" s="108" t="s">
        <v>159</v>
      </c>
      <c r="D342" s="108">
        <v>2002</v>
      </c>
      <c r="E342" s="109">
        <f t="shared" si="85"/>
        <v>102085</v>
      </c>
      <c r="F342" s="109">
        <f t="shared" si="86"/>
        <v>96200</v>
      </c>
      <c r="G342" s="109">
        <f t="shared" si="87"/>
        <v>96200</v>
      </c>
      <c r="H342" s="109">
        <f t="shared" si="88"/>
        <v>108300</v>
      </c>
      <c r="I342" s="110">
        <f t="shared" si="89"/>
        <v>1.0611746361746361</v>
      </c>
      <c r="J342" s="110">
        <f t="shared" si="90"/>
        <v>0.88827331486611261</v>
      </c>
      <c r="K342" s="110">
        <f t="shared" si="91"/>
        <v>0.94261311172668516</v>
      </c>
      <c r="L342" s="109">
        <f t="shared" si="92"/>
        <v>3</v>
      </c>
      <c r="M342" s="109">
        <v>21</v>
      </c>
      <c r="N342" s="109" t="str">
        <f t="shared" si="93"/>
        <v>black</v>
      </c>
      <c r="Q342" t="s">
        <v>161</v>
      </c>
      <c r="R342" s="47" t="str">
        <f t="shared" si="94"/>
        <v>SUM2008</v>
      </c>
      <c r="S342" s="83"/>
      <c r="T342" s="60">
        <v>2008</v>
      </c>
      <c r="U342" s="91">
        <v>50171</v>
      </c>
      <c r="V342" s="67">
        <v>52000</v>
      </c>
      <c r="W342" s="67">
        <v>55500</v>
      </c>
      <c r="X342" s="68">
        <f t="shared" si="95"/>
        <v>0.96482692307692308</v>
      </c>
      <c r="Y342" s="69">
        <f t="shared" si="95"/>
        <v>0.93693693693693691</v>
      </c>
      <c r="Z342" s="66">
        <f t="shared" si="96"/>
        <v>0.90398198198198199</v>
      </c>
    </row>
    <row r="343" spans="2:26" x14ac:dyDescent="0.25">
      <c r="B343" s="108" t="s">
        <v>166</v>
      </c>
      <c r="C343" s="108" t="s">
        <v>159</v>
      </c>
      <c r="D343" s="108">
        <v>2003</v>
      </c>
      <c r="E343" s="109">
        <f t="shared" si="85"/>
        <v>126698</v>
      </c>
      <c r="F343" s="109">
        <f t="shared" si="86"/>
        <v>104800</v>
      </c>
      <c r="G343" s="109">
        <f t="shared" si="87"/>
        <v>104800</v>
      </c>
      <c r="H343" s="109">
        <f t="shared" si="88"/>
        <v>150300</v>
      </c>
      <c r="I343" s="110">
        <f t="shared" si="89"/>
        <v>1.2089503816793894</v>
      </c>
      <c r="J343" s="110">
        <f t="shared" si="90"/>
        <v>0.69727212242182302</v>
      </c>
      <c r="K343" s="110">
        <f t="shared" si="91"/>
        <v>0.84296739853626079</v>
      </c>
      <c r="L343" s="109">
        <f t="shared" si="92"/>
        <v>3</v>
      </c>
      <c r="M343" s="109">
        <v>21</v>
      </c>
      <c r="N343" s="109" t="str">
        <f t="shared" si="93"/>
        <v>black</v>
      </c>
      <c r="Q343" t="s">
        <v>161</v>
      </c>
      <c r="R343" s="47" t="str">
        <f t="shared" si="94"/>
        <v>SUM2009</v>
      </c>
      <c r="S343" s="83"/>
      <c r="T343" s="60">
        <v>2009</v>
      </c>
      <c r="U343" s="91">
        <v>68114</v>
      </c>
      <c r="V343" s="67">
        <v>70700</v>
      </c>
      <c r="W343" s="67">
        <v>53878</v>
      </c>
      <c r="X343" s="68">
        <f t="shared" si="95"/>
        <v>0.96342291371994337</v>
      </c>
      <c r="Y343" s="69">
        <f t="shared" si="95"/>
        <v>1.3122239132855711</v>
      </c>
      <c r="Z343" s="66">
        <f t="shared" si="96"/>
        <v>1.2642265859905712</v>
      </c>
    </row>
    <row r="344" spans="2:26" x14ac:dyDescent="0.25">
      <c r="B344" s="108" t="s">
        <v>166</v>
      </c>
      <c r="C344" s="108" t="s">
        <v>159</v>
      </c>
      <c r="D344" s="108">
        <v>2004</v>
      </c>
      <c r="E344" s="109">
        <f t="shared" si="85"/>
        <v>94895</v>
      </c>
      <c r="F344" s="109">
        <f t="shared" si="86"/>
        <v>90400</v>
      </c>
      <c r="G344" s="109">
        <f t="shared" si="87"/>
        <v>90400</v>
      </c>
      <c r="H344" s="109">
        <f t="shared" si="88"/>
        <v>117600</v>
      </c>
      <c r="I344" s="110">
        <f t="shared" si="89"/>
        <v>1.0497234513274336</v>
      </c>
      <c r="J344" s="110">
        <f t="shared" si="90"/>
        <v>0.76870748299319724</v>
      </c>
      <c r="K344" s="110">
        <f t="shared" si="91"/>
        <v>0.80693027210884349</v>
      </c>
      <c r="L344" s="109">
        <f t="shared" si="92"/>
        <v>3</v>
      </c>
      <c r="M344" s="109">
        <v>21</v>
      </c>
      <c r="N344" s="109" t="str">
        <f t="shared" si="93"/>
        <v>black</v>
      </c>
      <c r="Q344" t="s">
        <v>161</v>
      </c>
      <c r="R344" s="47" t="str">
        <f t="shared" si="94"/>
        <v>SUM2010</v>
      </c>
      <c r="S344" s="83"/>
      <c r="T344" s="60">
        <v>2010</v>
      </c>
      <c r="U344" s="91">
        <v>81403</v>
      </c>
      <c r="V344" s="67">
        <v>88800</v>
      </c>
      <c r="W344" s="67">
        <v>72364</v>
      </c>
      <c r="X344" s="68">
        <f t="shared" si="95"/>
        <v>0.91670045045045045</v>
      </c>
      <c r="Y344" s="69">
        <f t="shared" si="95"/>
        <v>1.2271295119120005</v>
      </c>
      <c r="Z344" s="71">
        <f t="shared" si="96"/>
        <v>1.1249101763307723</v>
      </c>
    </row>
    <row r="345" spans="2:26" x14ac:dyDescent="0.25">
      <c r="B345" s="108" t="s">
        <v>166</v>
      </c>
      <c r="C345" s="108" t="s">
        <v>159</v>
      </c>
      <c r="D345" s="108">
        <v>2005</v>
      </c>
      <c r="E345" s="109">
        <f t="shared" si="85"/>
        <v>93837</v>
      </c>
      <c r="F345" s="109">
        <f t="shared" si="86"/>
        <v>89400</v>
      </c>
      <c r="G345" s="109">
        <f t="shared" si="87"/>
        <v>89400</v>
      </c>
      <c r="H345" s="109">
        <f t="shared" si="88"/>
        <v>97900</v>
      </c>
      <c r="I345" s="110">
        <f t="shared" si="89"/>
        <v>1.0496308724832215</v>
      </c>
      <c r="J345" s="110">
        <f t="shared" si="90"/>
        <v>0.91317671092951991</v>
      </c>
      <c r="K345" s="110">
        <f t="shared" si="91"/>
        <v>0.95849846782431047</v>
      </c>
      <c r="L345" s="109">
        <f t="shared" si="92"/>
        <v>3</v>
      </c>
      <c r="M345" s="109">
        <v>21</v>
      </c>
      <c r="N345" s="109" t="str">
        <f t="shared" si="93"/>
        <v>black</v>
      </c>
      <c r="Q345" t="s">
        <v>161</v>
      </c>
      <c r="R345" s="47" t="str">
        <f t="shared" si="94"/>
        <v>SUM2011</v>
      </c>
      <c r="S345" s="83"/>
      <c r="T345" s="60">
        <v>2011</v>
      </c>
      <c r="U345" s="91">
        <v>89000</v>
      </c>
      <c r="V345" s="67">
        <v>91900</v>
      </c>
      <c r="W345" s="67">
        <v>80574</v>
      </c>
      <c r="X345" s="68">
        <f t="shared" si="95"/>
        <v>0.96844396082698581</v>
      </c>
      <c r="Y345" s="69">
        <f t="shared" si="95"/>
        <v>1.1405664358229701</v>
      </c>
      <c r="Z345" s="66">
        <f t="shared" si="96"/>
        <v>1.1045746766947153</v>
      </c>
    </row>
    <row r="346" spans="2:26" x14ac:dyDescent="0.25">
      <c r="B346" s="108" t="s">
        <v>166</v>
      </c>
      <c r="C346" s="108" t="s">
        <v>159</v>
      </c>
      <c r="D346" s="108">
        <v>2006</v>
      </c>
      <c r="E346" s="109">
        <f t="shared" si="85"/>
        <v>90780</v>
      </c>
      <c r="F346" s="109">
        <f t="shared" si="86"/>
        <v>88300</v>
      </c>
      <c r="G346" s="109">
        <f t="shared" si="87"/>
        <v>88300</v>
      </c>
      <c r="H346" s="109">
        <f t="shared" si="88"/>
        <v>80471</v>
      </c>
      <c r="I346" s="110">
        <f t="shared" si="89"/>
        <v>1.0280860702151755</v>
      </c>
      <c r="J346" s="110">
        <f t="shared" si="90"/>
        <v>1.0972897068509153</v>
      </c>
      <c r="K346" s="110">
        <f t="shared" si="91"/>
        <v>1.1281082626039194</v>
      </c>
      <c r="L346" s="109">
        <f t="shared" si="92"/>
        <v>3</v>
      </c>
      <c r="M346" s="109">
        <v>21</v>
      </c>
      <c r="N346" s="109" t="str">
        <f t="shared" si="93"/>
        <v>black</v>
      </c>
      <c r="Q346" t="s">
        <v>161</v>
      </c>
      <c r="R346" s="47" t="str">
        <f t="shared" si="94"/>
        <v>SUM2012</v>
      </c>
      <c r="S346" s="83"/>
      <c r="T346" s="60">
        <v>2012</v>
      </c>
      <c r="U346" s="91">
        <v>91202</v>
      </c>
      <c r="V346" s="67">
        <v>91200</v>
      </c>
      <c r="W346" s="67">
        <v>58300</v>
      </c>
      <c r="X346" s="68">
        <f t="shared" si="95"/>
        <v>1.0000219298245614</v>
      </c>
      <c r="Y346" s="69">
        <f t="shared" si="95"/>
        <v>1.5643224699828473</v>
      </c>
      <c r="Z346" s="66">
        <f t="shared" si="96"/>
        <v>1.5643567753001715</v>
      </c>
    </row>
    <row r="347" spans="2:26" x14ac:dyDescent="0.25">
      <c r="B347" s="108" t="s">
        <v>166</v>
      </c>
      <c r="C347" s="108" t="s">
        <v>159</v>
      </c>
      <c r="D347" s="108">
        <v>2007</v>
      </c>
      <c r="E347" s="109">
        <f t="shared" si="85"/>
        <v>77470</v>
      </c>
      <c r="F347" s="109">
        <f t="shared" si="86"/>
        <v>68000</v>
      </c>
      <c r="G347" s="109">
        <f t="shared" si="87"/>
        <v>68000</v>
      </c>
      <c r="H347" s="109">
        <f t="shared" si="88"/>
        <v>47106</v>
      </c>
      <c r="I347" s="110">
        <f t="shared" si="89"/>
        <v>1.1392647058823528</v>
      </c>
      <c r="J347" s="110">
        <f t="shared" si="90"/>
        <v>1.4435528382796248</v>
      </c>
      <c r="K347" s="110">
        <f t="shared" si="91"/>
        <v>1.6445887997282724</v>
      </c>
      <c r="L347" s="109">
        <f t="shared" si="92"/>
        <v>3</v>
      </c>
      <c r="M347" s="109">
        <v>21</v>
      </c>
      <c r="N347" s="109" t="str">
        <f t="shared" si="93"/>
        <v>black</v>
      </c>
      <c r="Q347" t="s">
        <v>161</v>
      </c>
      <c r="R347" s="47" t="str">
        <f t="shared" si="94"/>
        <v>SUM2013</v>
      </c>
      <c r="S347" s="83"/>
      <c r="T347" s="60">
        <v>2013</v>
      </c>
      <c r="U347" s="91">
        <v>72042</v>
      </c>
      <c r="V347" s="67">
        <v>73500</v>
      </c>
      <c r="W347" s="67">
        <v>67570</v>
      </c>
      <c r="X347" s="68">
        <f>U347/V347</f>
        <v>0.98016326530612241</v>
      </c>
      <c r="Y347" s="69">
        <f t="shared" si="95"/>
        <v>1.0877608406097381</v>
      </c>
      <c r="Z347" s="66">
        <f t="shared" si="96"/>
        <v>1.0661832174041734</v>
      </c>
    </row>
    <row r="348" spans="2:26" ht="15.75" thickBot="1" x14ac:dyDescent="0.3">
      <c r="B348" s="108" t="s">
        <v>166</v>
      </c>
      <c r="C348" s="108" t="s">
        <v>159</v>
      </c>
      <c r="D348" s="108">
        <v>2008</v>
      </c>
      <c r="E348" s="109">
        <f t="shared" si="85"/>
        <v>59481</v>
      </c>
      <c r="F348" s="109">
        <f t="shared" si="86"/>
        <v>54000</v>
      </c>
      <c r="G348" s="109">
        <f t="shared" si="87"/>
        <v>54000</v>
      </c>
      <c r="H348" s="109">
        <f t="shared" si="88"/>
        <v>75489</v>
      </c>
      <c r="I348" s="110">
        <f t="shared" si="89"/>
        <v>1.1014999999999999</v>
      </c>
      <c r="J348" s="110">
        <f t="shared" si="90"/>
        <v>0.71533600921988638</v>
      </c>
      <c r="K348" s="110">
        <f t="shared" si="91"/>
        <v>0.78794261415570477</v>
      </c>
      <c r="L348" s="109">
        <f t="shared" si="92"/>
        <v>3</v>
      </c>
      <c r="M348" s="109">
        <v>21</v>
      </c>
      <c r="N348" s="109" t="str">
        <f t="shared" si="93"/>
        <v>black</v>
      </c>
      <c r="Q348" t="s">
        <v>161</v>
      </c>
      <c r="R348" s="47" t="str">
        <f t="shared" si="94"/>
        <v>SUM2014</v>
      </c>
      <c r="S348" s="84"/>
      <c r="T348" s="72">
        <v>2014</v>
      </c>
      <c r="U348" s="92">
        <v>69644</v>
      </c>
      <c r="V348" s="74">
        <v>67500</v>
      </c>
      <c r="W348" s="74"/>
      <c r="X348" s="99">
        <f>U348/V348</f>
        <v>1.031762962962963</v>
      </c>
      <c r="Y348" s="74"/>
      <c r="Z348" s="75"/>
    </row>
    <row r="349" spans="2:26" ht="15.75" thickBot="1" x14ac:dyDescent="0.3">
      <c r="B349" s="108" t="s">
        <v>166</v>
      </c>
      <c r="C349" s="108" t="s">
        <v>159</v>
      </c>
      <c r="D349" s="108">
        <v>2009</v>
      </c>
      <c r="E349" s="109">
        <f t="shared" si="85"/>
        <v>99685</v>
      </c>
      <c r="F349" s="109">
        <f t="shared" si="86"/>
        <v>94400</v>
      </c>
      <c r="G349" s="109">
        <f t="shared" si="87"/>
        <v>94400</v>
      </c>
      <c r="H349" s="109">
        <f t="shared" si="88"/>
        <v>73069</v>
      </c>
      <c r="I349" s="110">
        <f t="shared" si="89"/>
        <v>1.0559851694915254</v>
      </c>
      <c r="J349" s="110">
        <f t="shared" si="90"/>
        <v>1.2919295460455187</v>
      </c>
      <c r="K349" s="110">
        <f t="shared" si="91"/>
        <v>1.3642584406519864</v>
      </c>
      <c r="L349" s="109">
        <f t="shared" si="92"/>
        <v>3</v>
      </c>
      <c r="M349" s="109">
        <v>21</v>
      </c>
      <c r="N349" s="109" t="str">
        <f t="shared" si="93"/>
        <v>black</v>
      </c>
      <c r="Q349" t="s">
        <v>161</v>
      </c>
      <c r="R349" s="47" t="str">
        <f t="shared" si="94"/>
        <v>SUMAVG.</v>
      </c>
      <c r="S349" s="72"/>
      <c r="T349" s="73" t="s">
        <v>10</v>
      </c>
      <c r="U349" s="88"/>
      <c r="V349" s="88"/>
      <c r="W349" s="89"/>
      <c r="X349" s="96">
        <f>AVERAGE(X333:X348)</f>
        <v>1.0179170850157453</v>
      </c>
      <c r="Y349" s="97">
        <f>AVERAGE(Y333:Y347)</f>
        <v>1.0463082157463819</v>
      </c>
      <c r="Z349" s="98">
        <f>AVERAGE(Z333:Z347)</f>
        <v>1.0648669570237403</v>
      </c>
    </row>
    <row r="350" spans="2:26" x14ac:dyDescent="0.25">
      <c r="B350" s="108" t="s">
        <v>166</v>
      </c>
      <c r="C350" s="108" t="s">
        <v>159</v>
      </c>
      <c r="D350" s="108">
        <v>2010</v>
      </c>
      <c r="E350" s="109">
        <f t="shared" si="85"/>
        <v>82454</v>
      </c>
      <c r="F350" s="109">
        <f t="shared" si="86"/>
        <v>72600</v>
      </c>
      <c r="G350" s="109">
        <f t="shared" si="87"/>
        <v>72600</v>
      </c>
      <c r="H350" s="109">
        <f t="shared" si="88"/>
        <v>78937</v>
      </c>
      <c r="I350" s="110">
        <f t="shared" si="89"/>
        <v>1.1357300275482094</v>
      </c>
      <c r="J350" s="110">
        <f t="shared" si="90"/>
        <v>0.91972078999708629</v>
      </c>
      <c r="K350" s="110">
        <f t="shared" si="91"/>
        <v>1.0445545181600517</v>
      </c>
      <c r="L350" s="109">
        <f t="shared" si="92"/>
        <v>3</v>
      </c>
      <c r="M350" s="109">
        <v>21</v>
      </c>
      <c r="N350" s="109" t="str">
        <f t="shared" si="93"/>
        <v>black</v>
      </c>
      <c r="Q350" t="s">
        <v>162</v>
      </c>
      <c r="R350" s="47" t="str">
        <f t="shared" si="94"/>
        <v>BON_CWF1999</v>
      </c>
      <c r="S350" s="82" t="s">
        <v>113</v>
      </c>
      <c r="T350" s="81">
        <v>1999</v>
      </c>
      <c r="U350" s="90">
        <v>26651</v>
      </c>
      <c r="V350" s="61">
        <v>34800</v>
      </c>
      <c r="W350" s="61">
        <v>37300</v>
      </c>
      <c r="X350" s="62">
        <f t="shared" ref="X350:Y364" si="97">U350/V350</f>
        <v>0.76583333333333337</v>
      </c>
      <c r="Y350" s="63">
        <f t="shared" si="97"/>
        <v>0.93297587131367288</v>
      </c>
      <c r="Z350" s="64">
        <f t="shared" ref="Z350:Z364" si="98">U350/W350</f>
        <v>0.71450402144772118</v>
      </c>
    </row>
    <row r="351" spans="2:26" x14ac:dyDescent="0.25">
      <c r="B351" s="108" t="s">
        <v>166</v>
      </c>
      <c r="C351" s="108" t="s">
        <v>159</v>
      </c>
      <c r="D351" s="108">
        <v>2011</v>
      </c>
      <c r="E351" s="109">
        <f t="shared" si="85"/>
        <v>108005</v>
      </c>
      <c r="F351" s="109">
        <f t="shared" si="86"/>
        <v>100000</v>
      </c>
      <c r="G351" s="109">
        <f t="shared" si="87"/>
        <v>100000</v>
      </c>
      <c r="H351" s="109">
        <f t="shared" si="88"/>
        <v>87263</v>
      </c>
      <c r="I351" s="110">
        <f t="shared" si="89"/>
        <v>1.08005</v>
      </c>
      <c r="J351" s="110">
        <f t="shared" si="90"/>
        <v>1.1459610602431729</v>
      </c>
      <c r="K351" s="110">
        <f t="shared" si="91"/>
        <v>1.2376952431156389</v>
      </c>
      <c r="L351" s="109">
        <f t="shared" si="92"/>
        <v>3</v>
      </c>
      <c r="M351" s="109">
        <v>21</v>
      </c>
      <c r="N351" s="109" t="str">
        <f t="shared" si="93"/>
        <v>black</v>
      </c>
      <c r="Q351" t="s">
        <v>162</v>
      </c>
      <c r="R351" s="47" t="str">
        <f t="shared" si="94"/>
        <v>BON_CWF2000</v>
      </c>
      <c r="S351" s="83" t="s">
        <v>67</v>
      </c>
      <c r="T351" s="60">
        <v>2000</v>
      </c>
      <c r="U351" s="91">
        <v>17095</v>
      </c>
      <c r="V351" s="67">
        <v>23700</v>
      </c>
      <c r="W351" s="67">
        <v>27000</v>
      </c>
      <c r="X351" s="68">
        <f t="shared" si="97"/>
        <v>0.72130801687763713</v>
      </c>
      <c r="Y351" s="69">
        <f t="shared" si="97"/>
        <v>0.87777777777777777</v>
      </c>
      <c r="Z351" s="66">
        <f t="shared" si="98"/>
        <v>0.63314814814814813</v>
      </c>
    </row>
    <row r="352" spans="2:26" x14ac:dyDescent="0.25">
      <c r="B352" s="108" t="s">
        <v>166</v>
      </c>
      <c r="C352" s="108" t="s">
        <v>159</v>
      </c>
      <c r="D352" s="108">
        <v>2012</v>
      </c>
      <c r="E352" s="109">
        <f t="shared" si="85"/>
        <v>100809</v>
      </c>
      <c r="F352" s="109">
        <f t="shared" si="86"/>
        <v>90800</v>
      </c>
      <c r="G352" s="109">
        <f t="shared" si="87"/>
        <v>90800</v>
      </c>
      <c r="H352" s="109">
        <f t="shared" si="88"/>
        <v>61850</v>
      </c>
      <c r="I352" s="110">
        <f t="shared" si="89"/>
        <v>1.1102312775330396</v>
      </c>
      <c r="J352" s="110">
        <f t="shared" si="90"/>
        <v>1.4680679062247373</v>
      </c>
      <c r="K352" s="110">
        <f t="shared" si="91"/>
        <v>1.6298949070331448</v>
      </c>
      <c r="L352" s="109">
        <f t="shared" si="92"/>
        <v>3</v>
      </c>
      <c r="M352" s="109">
        <v>21</v>
      </c>
      <c r="N352" s="109" t="str">
        <f t="shared" si="93"/>
        <v>black</v>
      </c>
      <c r="Q352" t="s">
        <v>162</v>
      </c>
      <c r="R352" s="47" t="str">
        <f t="shared" si="94"/>
        <v>BON_CWF2001</v>
      </c>
      <c r="S352" s="83" t="s">
        <v>68</v>
      </c>
      <c r="T352" s="60">
        <v>2001</v>
      </c>
      <c r="U352" s="91">
        <v>28732</v>
      </c>
      <c r="V352" s="67">
        <v>32200</v>
      </c>
      <c r="W352" s="67">
        <v>94200</v>
      </c>
      <c r="X352" s="68">
        <f t="shared" si="97"/>
        <v>0.89229813664596269</v>
      </c>
      <c r="Y352" s="69">
        <f t="shared" si="97"/>
        <v>0.34182590233545646</v>
      </c>
      <c r="Z352" s="66">
        <f t="shared" si="98"/>
        <v>0.30501061571125265</v>
      </c>
    </row>
    <row r="353" spans="2:26" x14ac:dyDescent="0.25">
      <c r="B353" s="108" t="s">
        <v>167</v>
      </c>
      <c r="C353" s="108" t="s">
        <v>159</v>
      </c>
      <c r="D353" s="108">
        <v>1999</v>
      </c>
      <c r="E353" s="109">
        <f t="shared" si="85"/>
        <v>3072</v>
      </c>
      <c r="F353" s="109">
        <f t="shared" si="86"/>
        <v>2600</v>
      </c>
      <c r="G353" s="109">
        <f t="shared" si="87"/>
        <v>2600</v>
      </c>
      <c r="H353" s="109">
        <f t="shared" si="88"/>
        <v>3400</v>
      </c>
      <c r="I353" s="110">
        <f t="shared" si="89"/>
        <v>1.1815384615384616</v>
      </c>
      <c r="J353" s="110">
        <f t="shared" si="90"/>
        <v>0.76470588235294112</v>
      </c>
      <c r="K353" s="110">
        <f t="shared" si="91"/>
        <v>0.90352941176470591</v>
      </c>
      <c r="L353" s="109">
        <f t="shared" si="92"/>
        <v>2</v>
      </c>
      <c r="M353" s="109">
        <v>21</v>
      </c>
      <c r="N353" s="109" t="str">
        <f t="shared" si="93"/>
        <v>black</v>
      </c>
      <c r="Q353" t="s">
        <v>162</v>
      </c>
      <c r="R353" s="47" t="str">
        <f t="shared" si="94"/>
        <v>BON_CWF2002</v>
      </c>
      <c r="S353" s="83" t="s">
        <v>69</v>
      </c>
      <c r="T353" s="60">
        <v>2002</v>
      </c>
      <c r="U353" s="91">
        <v>100401</v>
      </c>
      <c r="V353" s="67">
        <v>137600</v>
      </c>
      <c r="W353" s="67">
        <v>156400</v>
      </c>
      <c r="X353" s="68">
        <f t="shared" si="97"/>
        <v>0.72965843023255816</v>
      </c>
      <c r="Y353" s="69">
        <f t="shared" si="97"/>
        <v>0.87979539641943738</v>
      </c>
      <c r="Z353" s="66">
        <f t="shared" si="98"/>
        <v>0.64195012787723782</v>
      </c>
    </row>
    <row r="354" spans="2:26" x14ac:dyDescent="0.25">
      <c r="B354" s="108" t="s">
        <v>167</v>
      </c>
      <c r="C354" s="108" t="s">
        <v>159</v>
      </c>
      <c r="D354" s="108">
        <v>2000</v>
      </c>
      <c r="E354" s="109">
        <f t="shared" si="85"/>
        <v>4053</v>
      </c>
      <c r="F354" s="109">
        <f t="shared" si="86"/>
        <v>3500</v>
      </c>
      <c r="G354" s="109">
        <f t="shared" si="87"/>
        <v>3500</v>
      </c>
      <c r="H354" s="109">
        <f t="shared" si="88"/>
        <v>10200</v>
      </c>
      <c r="I354" s="110">
        <f t="shared" si="89"/>
        <v>1.1579999999999999</v>
      </c>
      <c r="J354" s="110">
        <f t="shared" si="90"/>
        <v>0.34313725490196079</v>
      </c>
      <c r="K354" s="110">
        <f t="shared" si="91"/>
        <v>0.39735294117647058</v>
      </c>
      <c r="L354" s="109">
        <f t="shared" si="92"/>
        <v>2</v>
      </c>
      <c r="M354" s="109">
        <v>21</v>
      </c>
      <c r="N354" s="109" t="str">
        <f t="shared" si="93"/>
        <v>black</v>
      </c>
      <c r="Q354" t="s">
        <v>162</v>
      </c>
      <c r="R354" s="47" t="str">
        <f t="shared" si="94"/>
        <v>BON_CWF2003</v>
      </c>
      <c r="S354" s="83"/>
      <c r="T354" s="60">
        <v>2003</v>
      </c>
      <c r="U354" s="91">
        <v>100196</v>
      </c>
      <c r="V354" s="67">
        <v>115900</v>
      </c>
      <c r="W354" s="67">
        <v>154983</v>
      </c>
      <c r="X354" s="68">
        <f t="shared" si="97"/>
        <v>0.86450388265746336</v>
      </c>
      <c r="Y354" s="69">
        <f t="shared" si="97"/>
        <v>0.74782395488537456</v>
      </c>
      <c r="Z354" s="66">
        <f t="shared" si="98"/>
        <v>0.64649671254266594</v>
      </c>
    </row>
    <row r="355" spans="2:26" x14ac:dyDescent="0.25">
      <c r="B355" s="108" t="s">
        <v>167</v>
      </c>
      <c r="C355" s="108" t="s">
        <v>159</v>
      </c>
      <c r="D355" s="108">
        <v>2001</v>
      </c>
      <c r="E355" s="109">
        <f t="shared" si="85"/>
        <v>16574</v>
      </c>
      <c r="F355" s="109">
        <f t="shared" si="86"/>
        <v>16700</v>
      </c>
      <c r="G355" s="109">
        <f t="shared" si="87"/>
        <v>16700</v>
      </c>
      <c r="H355" s="109">
        <f t="shared" si="88"/>
        <v>15700</v>
      </c>
      <c r="I355" s="110">
        <f t="shared" si="89"/>
        <v>0.99245508982035924</v>
      </c>
      <c r="J355" s="110">
        <f t="shared" si="90"/>
        <v>1.0636942675159236</v>
      </c>
      <c r="K355" s="110">
        <f t="shared" si="91"/>
        <v>1.0556687898089172</v>
      </c>
      <c r="L355" s="109">
        <f t="shared" si="92"/>
        <v>2</v>
      </c>
      <c r="M355" s="109">
        <v>21</v>
      </c>
      <c r="N355" s="109" t="str">
        <f t="shared" si="93"/>
        <v>black</v>
      </c>
      <c r="Q355" t="s">
        <v>162</v>
      </c>
      <c r="R355" s="47" t="str">
        <f t="shared" si="94"/>
        <v>BON_CWF2004</v>
      </c>
      <c r="S355" s="83"/>
      <c r="T355" s="60">
        <v>2004</v>
      </c>
      <c r="U355" s="91">
        <v>64696</v>
      </c>
      <c r="V355" s="67">
        <v>77100</v>
      </c>
      <c r="W355" s="67">
        <v>108300</v>
      </c>
      <c r="X355" s="68">
        <f t="shared" si="97"/>
        <v>0.8391180285343709</v>
      </c>
      <c r="Y355" s="69">
        <f t="shared" si="97"/>
        <v>0.7119113573407202</v>
      </c>
      <c r="Z355" s="66">
        <f t="shared" si="98"/>
        <v>0.59737765466297321</v>
      </c>
    </row>
    <row r="356" spans="2:26" x14ac:dyDescent="0.25">
      <c r="B356" s="108" t="s">
        <v>167</v>
      </c>
      <c r="C356" s="108" t="s">
        <v>159</v>
      </c>
      <c r="D356" s="108">
        <v>2002</v>
      </c>
      <c r="E356" s="109">
        <f t="shared" si="85"/>
        <v>18910</v>
      </c>
      <c r="F356" s="109">
        <f t="shared" si="86"/>
        <v>18200</v>
      </c>
      <c r="G356" s="109">
        <f t="shared" si="87"/>
        <v>18200</v>
      </c>
      <c r="H356" s="109">
        <f t="shared" si="88"/>
        <v>24900</v>
      </c>
      <c r="I356" s="110">
        <f t="shared" si="89"/>
        <v>1.0390109890109891</v>
      </c>
      <c r="J356" s="110">
        <f t="shared" si="90"/>
        <v>0.73092369477911645</v>
      </c>
      <c r="K356" s="110">
        <f t="shared" si="91"/>
        <v>0.75943775100401611</v>
      </c>
      <c r="L356" s="109">
        <f t="shared" si="92"/>
        <v>2</v>
      </c>
      <c r="M356" s="109">
        <v>21</v>
      </c>
      <c r="N356" s="109" t="str">
        <f t="shared" si="93"/>
        <v>black</v>
      </c>
      <c r="Q356" t="s">
        <v>162</v>
      </c>
      <c r="R356" s="47" t="str">
        <f t="shared" si="94"/>
        <v>BON_CWF2005</v>
      </c>
      <c r="S356" s="83"/>
      <c r="T356" s="60">
        <v>2005</v>
      </c>
      <c r="U356" s="91">
        <v>65971</v>
      </c>
      <c r="V356" s="67">
        <v>74100</v>
      </c>
      <c r="W356" s="67">
        <v>77799</v>
      </c>
      <c r="X356" s="68">
        <f t="shared" si="97"/>
        <v>0.89029689608636975</v>
      </c>
      <c r="Y356" s="69">
        <f t="shared" si="97"/>
        <v>0.9524544017275286</v>
      </c>
      <c r="Z356" s="66">
        <f t="shared" si="98"/>
        <v>0.84796719752181904</v>
      </c>
    </row>
    <row r="357" spans="2:26" x14ac:dyDescent="0.25">
      <c r="B357" s="108" t="s">
        <v>167</v>
      </c>
      <c r="C357" s="108" t="s">
        <v>159</v>
      </c>
      <c r="D357" s="108">
        <v>2003</v>
      </c>
      <c r="E357" s="109">
        <f t="shared" si="85"/>
        <v>25820</v>
      </c>
      <c r="F357" s="109">
        <f t="shared" si="86"/>
        <v>24600</v>
      </c>
      <c r="G357" s="109">
        <f t="shared" si="87"/>
        <v>24600</v>
      </c>
      <c r="H357" s="109">
        <f t="shared" si="88"/>
        <v>25900</v>
      </c>
      <c r="I357" s="110">
        <f t="shared" si="89"/>
        <v>1.0495934959349593</v>
      </c>
      <c r="J357" s="110">
        <f t="shared" si="90"/>
        <v>0.9498069498069498</v>
      </c>
      <c r="K357" s="110">
        <f t="shared" si="91"/>
        <v>0.9969111969111969</v>
      </c>
      <c r="L357" s="109">
        <f t="shared" si="92"/>
        <v>2</v>
      </c>
      <c r="M357" s="109">
        <v>21</v>
      </c>
      <c r="N357" s="109" t="str">
        <f t="shared" si="93"/>
        <v>black</v>
      </c>
      <c r="Q357" t="s">
        <v>162</v>
      </c>
      <c r="R357" s="47" t="str">
        <f t="shared" si="94"/>
        <v>BON_CWF2006</v>
      </c>
      <c r="S357" s="83"/>
      <c r="T357" s="60">
        <v>2006</v>
      </c>
      <c r="U357" s="91">
        <v>49173</v>
      </c>
      <c r="V357" s="67">
        <v>55800</v>
      </c>
      <c r="W357" s="67">
        <v>58317</v>
      </c>
      <c r="X357" s="68">
        <f t="shared" si="97"/>
        <v>0.88123655913978494</v>
      </c>
      <c r="Y357" s="69">
        <f t="shared" si="97"/>
        <v>0.95683934358763312</v>
      </c>
      <c r="Z357" s="66">
        <f t="shared" si="98"/>
        <v>0.84320181079273626</v>
      </c>
    </row>
    <row r="358" spans="2:26" x14ac:dyDescent="0.25">
      <c r="B358" s="108" t="s">
        <v>167</v>
      </c>
      <c r="C358" s="108" t="s">
        <v>159</v>
      </c>
      <c r="D358" s="108">
        <v>2004</v>
      </c>
      <c r="E358" s="109">
        <f t="shared" si="85"/>
        <v>24590</v>
      </c>
      <c r="F358" s="109">
        <f t="shared" si="86"/>
        <v>24100</v>
      </c>
      <c r="G358" s="109">
        <f t="shared" si="87"/>
        <v>24100</v>
      </c>
      <c r="H358" s="109">
        <f t="shared" si="88"/>
        <v>21200</v>
      </c>
      <c r="I358" s="110">
        <f t="shared" si="89"/>
        <v>1.0203319502074688</v>
      </c>
      <c r="J358" s="110">
        <f t="shared" si="90"/>
        <v>1.1367924528301887</v>
      </c>
      <c r="K358" s="110">
        <f t="shared" si="91"/>
        <v>1.1599056603773585</v>
      </c>
      <c r="L358" s="109">
        <f t="shared" si="92"/>
        <v>2</v>
      </c>
      <c r="M358" s="109">
        <v>21</v>
      </c>
      <c r="N358" s="109" t="str">
        <f t="shared" si="93"/>
        <v>black</v>
      </c>
      <c r="Q358" t="s">
        <v>162</v>
      </c>
      <c r="R358" s="47" t="str">
        <f t="shared" si="94"/>
        <v>BON_CWF2007</v>
      </c>
      <c r="S358" s="83"/>
      <c r="T358" s="60">
        <v>2007</v>
      </c>
      <c r="U358" s="91">
        <v>49219</v>
      </c>
      <c r="V358" s="67">
        <v>54900</v>
      </c>
      <c r="W358" s="67">
        <v>32689</v>
      </c>
      <c r="X358" s="68">
        <f t="shared" si="97"/>
        <v>0.89652094717668485</v>
      </c>
      <c r="Y358" s="69">
        <f t="shared" si="97"/>
        <v>1.6794640398910949</v>
      </c>
      <c r="Z358" s="66">
        <f t="shared" si="98"/>
        <v>1.505674691792346</v>
      </c>
    </row>
    <row r="359" spans="2:26" x14ac:dyDescent="0.25">
      <c r="B359" s="108" t="s">
        <v>167</v>
      </c>
      <c r="C359" s="108" t="s">
        <v>159</v>
      </c>
      <c r="D359" s="108">
        <v>2005</v>
      </c>
      <c r="E359" s="109">
        <f t="shared" si="85"/>
        <v>21937</v>
      </c>
      <c r="F359" s="109">
        <f t="shared" si="86"/>
        <v>20200</v>
      </c>
      <c r="G359" s="109">
        <f t="shared" si="87"/>
        <v>20200</v>
      </c>
      <c r="H359" s="109">
        <f t="shared" si="88"/>
        <v>16767</v>
      </c>
      <c r="I359" s="110">
        <f t="shared" si="89"/>
        <v>1.085990099009901</v>
      </c>
      <c r="J359" s="110">
        <f t="shared" si="90"/>
        <v>1.204747420528419</v>
      </c>
      <c r="K359" s="110">
        <f t="shared" si="91"/>
        <v>1.3083437705015806</v>
      </c>
      <c r="L359" s="109">
        <f t="shared" si="92"/>
        <v>2</v>
      </c>
      <c r="M359" s="109">
        <v>21</v>
      </c>
      <c r="N359" s="109" t="str">
        <f t="shared" si="93"/>
        <v>black</v>
      </c>
      <c r="Q359" t="s">
        <v>162</v>
      </c>
      <c r="R359" s="47" t="str">
        <f t="shared" si="94"/>
        <v>BON_CWF2008</v>
      </c>
      <c r="S359" s="83"/>
      <c r="T359" s="60">
        <v>2008</v>
      </c>
      <c r="U359" s="91">
        <v>58557</v>
      </c>
      <c r="V359" s="67">
        <v>59000</v>
      </c>
      <c r="W359" s="67">
        <v>60268</v>
      </c>
      <c r="X359" s="68">
        <f t="shared" si="97"/>
        <v>0.99249152542372876</v>
      </c>
      <c r="Y359" s="69">
        <f t="shared" si="97"/>
        <v>0.97896064246366232</v>
      </c>
      <c r="Z359" s="66">
        <f t="shared" si="98"/>
        <v>0.97161014136855384</v>
      </c>
    </row>
    <row r="360" spans="2:26" x14ac:dyDescent="0.25">
      <c r="B360" s="108" t="s">
        <v>167</v>
      </c>
      <c r="C360" s="108" t="s">
        <v>159</v>
      </c>
      <c r="D360" s="108">
        <v>2006</v>
      </c>
      <c r="E360" s="109">
        <f t="shared" si="85"/>
        <v>19818</v>
      </c>
      <c r="F360" s="109">
        <f t="shared" si="86"/>
        <v>16600</v>
      </c>
      <c r="G360" s="109">
        <f t="shared" si="87"/>
        <v>16600</v>
      </c>
      <c r="H360" s="109">
        <f t="shared" si="88"/>
        <v>17896</v>
      </c>
      <c r="I360" s="110">
        <f t="shared" si="89"/>
        <v>1.193855421686747</v>
      </c>
      <c r="J360" s="110">
        <f t="shared" si="90"/>
        <v>0.92758158247653111</v>
      </c>
      <c r="K360" s="110">
        <f t="shared" si="91"/>
        <v>1.1073983012963791</v>
      </c>
      <c r="L360" s="109">
        <f t="shared" si="92"/>
        <v>2</v>
      </c>
      <c r="M360" s="109">
        <v>21</v>
      </c>
      <c r="N360" s="109" t="str">
        <f t="shared" si="93"/>
        <v>black</v>
      </c>
      <c r="Q360" t="s">
        <v>162</v>
      </c>
      <c r="R360" s="47" t="str">
        <f t="shared" si="94"/>
        <v>BON_CWF2009</v>
      </c>
      <c r="S360" s="83"/>
      <c r="T360" s="60">
        <v>2009</v>
      </c>
      <c r="U360" s="91">
        <v>91519</v>
      </c>
      <c r="V360" s="67">
        <v>88800</v>
      </c>
      <c r="W360" s="67">
        <v>76738</v>
      </c>
      <c r="X360" s="68">
        <f t="shared" si="97"/>
        <v>1.0306193693693693</v>
      </c>
      <c r="Y360" s="69">
        <f t="shared" si="97"/>
        <v>1.1571841851494695</v>
      </c>
      <c r="Z360" s="66">
        <f t="shared" si="98"/>
        <v>1.192616435142954</v>
      </c>
    </row>
    <row r="361" spans="2:26" x14ac:dyDescent="0.25">
      <c r="B361" s="108" t="s">
        <v>167</v>
      </c>
      <c r="C361" s="108" t="s">
        <v>159</v>
      </c>
      <c r="D361" s="108">
        <v>2007</v>
      </c>
      <c r="E361" s="109">
        <f t="shared" si="85"/>
        <v>10306</v>
      </c>
      <c r="F361" s="109">
        <f t="shared" si="86"/>
        <v>10100</v>
      </c>
      <c r="G361" s="109">
        <f t="shared" si="87"/>
        <v>10100</v>
      </c>
      <c r="H361" s="109">
        <f t="shared" si="88"/>
        <v>4276</v>
      </c>
      <c r="I361" s="110">
        <f t="shared" si="89"/>
        <v>1.0203960396039604</v>
      </c>
      <c r="J361" s="110">
        <f t="shared" si="90"/>
        <v>2.3620205799812908</v>
      </c>
      <c r="K361" s="110">
        <f t="shared" si="91"/>
        <v>2.4101964452759588</v>
      </c>
      <c r="L361" s="109">
        <f t="shared" si="92"/>
        <v>2</v>
      </c>
      <c r="M361" s="109">
        <v>21</v>
      </c>
      <c r="N361" s="109" t="str">
        <f t="shared" si="93"/>
        <v>black</v>
      </c>
      <c r="Q361" t="s">
        <v>162</v>
      </c>
      <c r="R361" s="47" t="str">
        <f t="shared" si="94"/>
        <v>BON_CWF2010</v>
      </c>
      <c r="S361" s="83"/>
      <c r="T361" s="60">
        <v>2010</v>
      </c>
      <c r="U361" s="91">
        <v>95581</v>
      </c>
      <c r="V361" s="67">
        <v>90600</v>
      </c>
      <c r="W361" s="67">
        <v>103055</v>
      </c>
      <c r="X361" s="68">
        <f t="shared" si="97"/>
        <v>1.0549779249448124</v>
      </c>
      <c r="Y361" s="69">
        <f t="shared" si="97"/>
        <v>0.8791422056183591</v>
      </c>
      <c r="Z361" s="71">
        <f t="shared" si="98"/>
        <v>0.92747561981466209</v>
      </c>
    </row>
    <row r="362" spans="2:26" x14ac:dyDescent="0.25">
      <c r="B362" s="108" t="s">
        <v>167</v>
      </c>
      <c r="C362" s="108" t="s">
        <v>159</v>
      </c>
      <c r="D362" s="108">
        <v>2008</v>
      </c>
      <c r="E362" s="109">
        <f t="shared" si="85"/>
        <v>4479</v>
      </c>
      <c r="F362" s="109">
        <f t="shared" si="86"/>
        <v>3800</v>
      </c>
      <c r="G362" s="109">
        <f t="shared" si="87"/>
        <v>3800</v>
      </c>
      <c r="H362" s="109">
        <f t="shared" si="88"/>
        <v>7120</v>
      </c>
      <c r="I362" s="110">
        <f t="shared" si="89"/>
        <v>1.1786842105263158</v>
      </c>
      <c r="J362" s="110">
        <f t="shared" si="90"/>
        <v>0.5337078651685393</v>
      </c>
      <c r="K362" s="110">
        <f t="shared" si="91"/>
        <v>0.62907303370786516</v>
      </c>
      <c r="L362" s="109">
        <f t="shared" si="92"/>
        <v>2</v>
      </c>
      <c r="M362" s="109">
        <v>21</v>
      </c>
      <c r="N362" s="109" t="str">
        <f t="shared" si="93"/>
        <v>black</v>
      </c>
      <c r="Q362" t="s">
        <v>162</v>
      </c>
      <c r="R362" s="47" t="str">
        <f t="shared" si="94"/>
        <v>BON_CWF2011</v>
      </c>
      <c r="S362" s="83"/>
      <c r="T362" s="60">
        <v>2011</v>
      </c>
      <c r="U362" s="91">
        <v>139873</v>
      </c>
      <c r="V362" s="67">
        <v>133430</v>
      </c>
      <c r="W362" s="67">
        <v>108961</v>
      </c>
      <c r="X362" s="68">
        <f t="shared" si="97"/>
        <v>1.0482874915686127</v>
      </c>
      <c r="Y362" s="69">
        <f t="shared" si="97"/>
        <v>1.2245665880452639</v>
      </c>
      <c r="Z362" s="66">
        <f t="shared" si="98"/>
        <v>1.2836978368407044</v>
      </c>
    </row>
    <row r="363" spans="2:26" x14ac:dyDescent="0.25">
      <c r="B363" s="108" t="s">
        <v>167</v>
      </c>
      <c r="C363" s="108" t="s">
        <v>159</v>
      </c>
      <c r="D363" s="108">
        <v>2009</v>
      </c>
      <c r="E363" s="109">
        <f t="shared" si="85"/>
        <v>9363</v>
      </c>
      <c r="F363" s="109">
        <f t="shared" si="86"/>
        <v>8500</v>
      </c>
      <c r="G363" s="109">
        <f t="shared" si="87"/>
        <v>8500</v>
      </c>
      <c r="H363" s="109">
        <f t="shared" si="88"/>
        <v>7533</v>
      </c>
      <c r="I363" s="110">
        <f t="shared" si="89"/>
        <v>1.1015294117647059</v>
      </c>
      <c r="J363" s="110">
        <f t="shared" si="90"/>
        <v>1.1283685118810567</v>
      </c>
      <c r="K363" s="110">
        <f t="shared" si="91"/>
        <v>1.242931103146157</v>
      </c>
      <c r="L363" s="109">
        <f t="shared" si="92"/>
        <v>2</v>
      </c>
      <c r="M363" s="109">
        <v>21</v>
      </c>
      <c r="N363" s="109" t="str">
        <f t="shared" si="93"/>
        <v>black</v>
      </c>
      <c r="Q363" t="s">
        <v>162</v>
      </c>
      <c r="R363" s="47" t="str">
        <f t="shared" si="94"/>
        <v>BON_CWF2012</v>
      </c>
      <c r="S363" s="83"/>
      <c r="T363" s="60">
        <v>2012</v>
      </c>
      <c r="U363" s="91">
        <v>132629</v>
      </c>
      <c r="V363" s="67">
        <v>126999</v>
      </c>
      <c r="W363" s="67">
        <v>84798</v>
      </c>
      <c r="X363" s="68">
        <f t="shared" si="97"/>
        <v>1.0443310577248639</v>
      </c>
      <c r="Y363" s="69">
        <f t="shared" si="97"/>
        <v>1.4976650392697941</v>
      </c>
      <c r="Z363" s="66">
        <f t="shared" si="98"/>
        <v>1.564058114578174</v>
      </c>
    </row>
    <row r="364" spans="2:26" x14ac:dyDescent="0.25">
      <c r="B364" s="108" t="s">
        <v>167</v>
      </c>
      <c r="C364" s="108" t="s">
        <v>159</v>
      </c>
      <c r="D364" s="108">
        <v>2010</v>
      </c>
      <c r="E364" s="109">
        <f t="shared" si="85"/>
        <v>11034</v>
      </c>
      <c r="F364" s="109">
        <f t="shared" si="86"/>
        <v>9700</v>
      </c>
      <c r="G364" s="109">
        <f t="shared" si="87"/>
        <v>9700</v>
      </c>
      <c r="H364" s="109">
        <f t="shared" si="88"/>
        <v>10862</v>
      </c>
      <c r="I364" s="110">
        <f t="shared" si="89"/>
        <v>1.1375257731958763</v>
      </c>
      <c r="J364" s="110">
        <f t="shared" si="90"/>
        <v>0.89302154299392378</v>
      </c>
      <c r="K364" s="110">
        <f t="shared" si="91"/>
        <v>1.0158350211747376</v>
      </c>
      <c r="L364" s="109">
        <f t="shared" si="92"/>
        <v>2</v>
      </c>
      <c r="M364" s="109">
        <v>21</v>
      </c>
      <c r="N364" s="109" t="str">
        <f t="shared" si="93"/>
        <v>black</v>
      </c>
      <c r="Q364" t="s">
        <v>162</v>
      </c>
      <c r="R364" s="47" t="str">
        <f t="shared" si="94"/>
        <v>BON_CWF2013</v>
      </c>
      <c r="S364" s="83"/>
      <c r="T364" s="60">
        <v>2013</v>
      </c>
      <c r="U364" s="91">
        <v>86456</v>
      </c>
      <c r="V364" s="67">
        <v>94600</v>
      </c>
      <c r="W364" s="67">
        <f>SUM(W362:W363)</f>
        <v>193759</v>
      </c>
      <c r="X364" s="68">
        <f>U364/V364</f>
        <v>0.91391120507399581</v>
      </c>
      <c r="Y364" s="69">
        <f t="shared" si="97"/>
        <v>0.48823538519501031</v>
      </c>
      <c r="Z364" s="66">
        <f t="shared" si="98"/>
        <v>0.44620378924333837</v>
      </c>
    </row>
    <row r="365" spans="2:26" ht="15.75" thickBot="1" x14ac:dyDescent="0.3">
      <c r="B365" s="108" t="s">
        <v>167</v>
      </c>
      <c r="C365" s="108" t="s">
        <v>159</v>
      </c>
      <c r="D365" s="108">
        <v>2011</v>
      </c>
      <c r="E365" s="109">
        <f t="shared" si="85"/>
        <v>13429</v>
      </c>
      <c r="F365" s="109">
        <f t="shared" si="86"/>
        <v>12500</v>
      </c>
      <c r="G365" s="109">
        <f t="shared" si="87"/>
        <v>12500</v>
      </c>
      <c r="H365" s="109">
        <f t="shared" si="88"/>
        <v>15180</v>
      </c>
      <c r="I365" s="110">
        <f t="shared" si="89"/>
        <v>1.0743199999999999</v>
      </c>
      <c r="J365" s="110">
        <f t="shared" si="90"/>
        <v>0.82345191040843213</v>
      </c>
      <c r="K365" s="110">
        <f t="shared" si="91"/>
        <v>0.88465085638998686</v>
      </c>
      <c r="L365" s="109">
        <f t="shared" si="92"/>
        <v>2</v>
      </c>
      <c r="M365" s="109">
        <v>21</v>
      </c>
      <c r="N365" s="109" t="str">
        <f t="shared" si="93"/>
        <v>black</v>
      </c>
      <c r="Q365" t="s">
        <v>162</v>
      </c>
      <c r="R365" s="47" t="str">
        <f t="shared" si="94"/>
        <v>BON_CWF2014</v>
      </c>
      <c r="S365" s="84"/>
      <c r="T365" s="72">
        <v>2014</v>
      </c>
      <c r="U365" s="92">
        <f>SUM(U363:U364)</f>
        <v>219085</v>
      </c>
      <c r="V365" s="74">
        <v>110000</v>
      </c>
      <c r="W365" s="74"/>
      <c r="X365" s="99">
        <f>U365/V365</f>
        <v>1.9916818181818181</v>
      </c>
      <c r="Y365" s="74"/>
      <c r="Z365" s="75"/>
    </row>
    <row r="366" spans="2:26" ht="15.75" thickBot="1" x14ac:dyDescent="0.3">
      <c r="B366" s="108" t="s">
        <v>167</v>
      </c>
      <c r="C366" s="108" t="s">
        <v>159</v>
      </c>
      <c r="D366" s="108">
        <v>2012</v>
      </c>
      <c r="E366" s="109">
        <f t="shared" si="85"/>
        <v>17806</v>
      </c>
      <c r="F366" s="109">
        <f t="shared" si="86"/>
        <v>16200</v>
      </c>
      <c r="G366" s="109">
        <f t="shared" si="87"/>
        <v>16200</v>
      </c>
      <c r="H366" s="109">
        <f t="shared" si="88"/>
        <v>13926</v>
      </c>
      <c r="I366" s="110">
        <f t="shared" si="89"/>
        <v>1.0991358024691358</v>
      </c>
      <c r="J366" s="110">
        <f t="shared" si="90"/>
        <v>1.1632916846186989</v>
      </c>
      <c r="K366" s="110">
        <f t="shared" si="91"/>
        <v>1.2786155392790464</v>
      </c>
      <c r="L366" s="109">
        <f t="shared" si="92"/>
        <v>2</v>
      </c>
      <c r="M366" s="109">
        <v>21</v>
      </c>
      <c r="N366" s="109" t="str">
        <f t="shared" si="93"/>
        <v>black</v>
      </c>
      <c r="Q366" t="s">
        <v>162</v>
      </c>
      <c r="R366" s="47" t="str">
        <f t="shared" si="94"/>
        <v>BON_CWFAVG.</v>
      </c>
      <c r="S366" s="72"/>
      <c r="T366" s="73" t="s">
        <v>10</v>
      </c>
      <c r="U366" s="88"/>
      <c r="V366" s="88"/>
      <c r="W366" s="89"/>
      <c r="X366" s="96">
        <f>AVERAGE(X350:X365)</f>
        <v>0.97231716393571044</v>
      </c>
      <c r="Y366" s="97">
        <f>AVERAGE(Y350:Y364)</f>
        <v>0.95377480606801701</v>
      </c>
      <c r="Z366" s="98">
        <f>AVERAGE(Z350:Z364)</f>
        <v>0.87473286116568594</v>
      </c>
    </row>
    <row r="367" spans="2:26" ht="25.5" thickBot="1" x14ac:dyDescent="0.3">
      <c r="B367" s="108" t="s">
        <v>168</v>
      </c>
      <c r="C367" s="108" t="s">
        <v>169</v>
      </c>
      <c r="D367" s="108">
        <v>1999</v>
      </c>
      <c r="E367" s="109">
        <f t="shared" si="85"/>
        <v>65338</v>
      </c>
      <c r="F367" s="109">
        <f t="shared" si="86"/>
        <v>72084</v>
      </c>
      <c r="G367" s="109">
        <f t="shared" si="87"/>
        <v>72084</v>
      </c>
      <c r="H367" s="109">
        <f t="shared" si="88"/>
        <v>66039</v>
      </c>
      <c r="I367" s="110">
        <f t="shared" si="89"/>
        <v>0.90641473836080133</v>
      </c>
      <c r="J367" s="110">
        <f t="shared" si="90"/>
        <v>1.0915368191523191</v>
      </c>
      <c r="K367" s="110">
        <f t="shared" si="91"/>
        <v>0.98938506034313056</v>
      </c>
      <c r="L367" s="109">
        <f t="shared" si="92"/>
        <v>4</v>
      </c>
      <c r="M367" s="109">
        <v>21</v>
      </c>
      <c r="N367" s="109" t="str">
        <f t="shared" si="93"/>
        <v>black</v>
      </c>
      <c r="Q367" t="s">
        <v>162</v>
      </c>
      <c r="R367" s="47" t="str">
        <f t="shared" si="94"/>
        <v>BON_CWFYear</v>
      </c>
      <c r="S367" s="52" t="s">
        <v>0</v>
      </c>
      <c r="T367" s="53" t="s">
        <v>1</v>
      </c>
      <c r="U367" s="54" t="s">
        <v>2</v>
      </c>
      <c r="V367" s="54" t="s">
        <v>3</v>
      </c>
      <c r="W367" s="55" t="s">
        <v>4</v>
      </c>
      <c r="X367" s="56" t="s">
        <v>5</v>
      </c>
      <c r="Y367" s="57" t="s">
        <v>6</v>
      </c>
      <c r="Z367" s="58" t="s">
        <v>7</v>
      </c>
    </row>
    <row r="368" spans="2:26" x14ac:dyDescent="0.25">
      <c r="B368" s="108" t="s">
        <v>168</v>
      </c>
      <c r="C368" s="108" t="s">
        <v>169</v>
      </c>
      <c r="D368" s="108">
        <v>2000</v>
      </c>
      <c r="E368" s="109">
        <f t="shared" si="85"/>
        <v>61457</v>
      </c>
      <c r="F368" s="109">
        <f t="shared" si="86"/>
        <v>63259</v>
      </c>
      <c r="G368" s="109">
        <f t="shared" si="87"/>
        <v>63259</v>
      </c>
      <c r="H368" s="109">
        <f t="shared" si="88"/>
        <v>52889</v>
      </c>
      <c r="I368" s="110">
        <f t="shared" si="89"/>
        <v>0.97151393477607928</v>
      </c>
      <c r="J368" s="110">
        <f t="shared" si="90"/>
        <v>1.1960710166575281</v>
      </c>
      <c r="K368" s="110">
        <f t="shared" si="91"/>
        <v>1.1619996596645805</v>
      </c>
      <c r="L368" s="109">
        <f t="shared" si="92"/>
        <v>4</v>
      </c>
      <c r="M368" s="109">
        <v>21</v>
      </c>
      <c r="N368" s="109" t="str">
        <f t="shared" si="93"/>
        <v>black</v>
      </c>
      <c r="Q368" t="s">
        <v>163</v>
      </c>
      <c r="R368" s="47" t="str">
        <f t="shared" si="94"/>
        <v>SPR1999</v>
      </c>
      <c r="S368" s="82" t="s">
        <v>96</v>
      </c>
      <c r="T368" s="81">
        <v>1999</v>
      </c>
      <c r="U368" s="90">
        <v>62831</v>
      </c>
      <c r="V368" s="61">
        <v>65800</v>
      </c>
      <c r="W368" s="61">
        <v>49200</v>
      </c>
      <c r="X368" s="62">
        <f t="shared" ref="X368:Y382" si="99">U368/V368</f>
        <v>0.95487841945288754</v>
      </c>
      <c r="Y368" s="63">
        <f t="shared" si="99"/>
        <v>1.3373983739837398</v>
      </c>
      <c r="Z368" s="64">
        <f t="shared" ref="Z368:Z382" si="100">U368/W368</f>
        <v>1.2770528455284553</v>
      </c>
    </row>
    <row r="369" spans="2:26" x14ac:dyDescent="0.25">
      <c r="B369" s="108" t="s">
        <v>168</v>
      </c>
      <c r="C369" s="108" t="s">
        <v>169</v>
      </c>
      <c r="D369" s="108">
        <v>2001</v>
      </c>
      <c r="E369" s="109">
        <f t="shared" si="85"/>
        <v>58062</v>
      </c>
      <c r="F369" s="109">
        <f t="shared" si="86"/>
        <v>66412</v>
      </c>
      <c r="G369" s="109">
        <f t="shared" si="87"/>
        <v>66412</v>
      </c>
      <c r="H369" s="109">
        <f t="shared" si="88"/>
        <v>100548</v>
      </c>
      <c r="I369" s="110">
        <f t="shared" si="89"/>
        <v>0.87426971029332046</v>
      </c>
      <c r="J369" s="110">
        <f t="shared" si="90"/>
        <v>0.66050045749293873</v>
      </c>
      <c r="K369" s="110">
        <f t="shared" si="91"/>
        <v>0.57745554362095719</v>
      </c>
      <c r="L369" s="109">
        <f t="shared" si="92"/>
        <v>4</v>
      </c>
      <c r="M369" s="109">
        <v>21</v>
      </c>
      <c r="N369" s="109" t="str">
        <f t="shared" si="93"/>
        <v>black</v>
      </c>
      <c r="Q369" t="s">
        <v>163</v>
      </c>
      <c r="R369" s="47" t="str">
        <f t="shared" si="94"/>
        <v>SPR2000</v>
      </c>
      <c r="S369" s="83" t="s">
        <v>71</v>
      </c>
      <c r="T369" s="60">
        <v>2000</v>
      </c>
      <c r="U369" s="91">
        <v>17335</v>
      </c>
      <c r="V369" s="67">
        <v>21900</v>
      </c>
      <c r="W369" s="67">
        <v>20100</v>
      </c>
      <c r="X369" s="68">
        <f t="shared" si="99"/>
        <v>0.79155251141552507</v>
      </c>
      <c r="Y369" s="69">
        <f t="shared" si="99"/>
        <v>1.0895522388059702</v>
      </c>
      <c r="Z369" s="66">
        <f t="shared" si="100"/>
        <v>0.86243781094527361</v>
      </c>
    </row>
    <row r="370" spans="2:26" x14ac:dyDescent="0.25">
      <c r="B370" s="108" t="s">
        <v>168</v>
      </c>
      <c r="C370" s="108" t="s">
        <v>169</v>
      </c>
      <c r="D370" s="108">
        <v>2002</v>
      </c>
      <c r="E370" s="109">
        <f t="shared" si="85"/>
        <v>73055</v>
      </c>
      <c r="F370" s="109">
        <f t="shared" si="86"/>
        <v>73914</v>
      </c>
      <c r="G370" s="109">
        <f t="shared" si="87"/>
        <v>73914</v>
      </c>
      <c r="H370" s="109">
        <f t="shared" si="88"/>
        <v>149649</v>
      </c>
      <c r="I370" s="110">
        <f t="shared" si="89"/>
        <v>0.98837838569147929</v>
      </c>
      <c r="J370" s="110">
        <f t="shared" si="90"/>
        <v>0.49391576288515127</v>
      </c>
      <c r="K370" s="110">
        <f t="shared" si="91"/>
        <v>0.48817566438800125</v>
      </c>
      <c r="L370" s="109">
        <f t="shared" si="92"/>
        <v>4</v>
      </c>
      <c r="M370" s="109">
        <v>21</v>
      </c>
      <c r="N370" s="109" t="str">
        <f t="shared" si="93"/>
        <v>black</v>
      </c>
      <c r="Q370" t="s">
        <v>163</v>
      </c>
      <c r="R370" s="47" t="str">
        <f t="shared" si="94"/>
        <v>SPR2001</v>
      </c>
      <c r="S370" s="83" t="s">
        <v>58</v>
      </c>
      <c r="T370" s="60">
        <v>2001</v>
      </c>
      <c r="U370" s="91">
        <v>56089</v>
      </c>
      <c r="V370" s="67">
        <v>56600</v>
      </c>
      <c r="W370" s="67">
        <v>125000</v>
      </c>
      <c r="X370" s="68">
        <f t="shared" si="99"/>
        <v>0.99097173144876327</v>
      </c>
      <c r="Y370" s="69">
        <f t="shared" si="99"/>
        <v>0.45279999999999998</v>
      </c>
      <c r="Z370" s="66">
        <f t="shared" si="100"/>
        <v>0.448712</v>
      </c>
    </row>
    <row r="371" spans="2:26" x14ac:dyDescent="0.25">
      <c r="B371" s="108" t="s">
        <v>168</v>
      </c>
      <c r="C371" s="108" t="s">
        <v>169</v>
      </c>
      <c r="D371" s="108">
        <v>2003</v>
      </c>
      <c r="E371" s="109">
        <f t="shared" si="85"/>
        <v>101310</v>
      </c>
      <c r="F371" s="109">
        <f t="shared" si="86"/>
        <v>85483</v>
      </c>
      <c r="G371" s="109">
        <f t="shared" si="87"/>
        <v>85483</v>
      </c>
      <c r="H371" s="109">
        <f t="shared" si="88"/>
        <v>145302</v>
      </c>
      <c r="I371" s="110">
        <f t="shared" si="89"/>
        <v>1.1851479241486611</v>
      </c>
      <c r="J371" s="110">
        <f t="shared" si="90"/>
        <v>0.5883126178579785</v>
      </c>
      <c r="K371" s="110">
        <f t="shared" si="91"/>
        <v>0.69723747780484779</v>
      </c>
      <c r="L371" s="109">
        <f t="shared" si="92"/>
        <v>4</v>
      </c>
      <c r="M371" s="109">
        <v>21</v>
      </c>
      <c r="N371" s="109" t="str">
        <f t="shared" si="93"/>
        <v>black</v>
      </c>
      <c r="Q371" t="s">
        <v>163</v>
      </c>
      <c r="R371" s="47" t="str">
        <f t="shared" si="94"/>
        <v>SPR2002</v>
      </c>
      <c r="S371" s="83"/>
      <c r="T371" s="60">
        <v>2002</v>
      </c>
      <c r="U371" s="91">
        <v>153070</v>
      </c>
      <c r="V371" s="67">
        <v>144400</v>
      </c>
      <c r="W371" s="67">
        <v>160900</v>
      </c>
      <c r="X371" s="68">
        <f t="shared" si="99"/>
        <v>1.0600415512465373</v>
      </c>
      <c r="Y371" s="69">
        <f t="shared" si="99"/>
        <v>0.89745183343691737</v>
      </c>
      <c r="Z371" s="66">
        <f t="shared" si="100"/>
        <v>0.95133623368551901</v>
      </c>
    </row>
    <row r="372" spans="2:26" x14ac:dyDescent="0.25">
      <c r="B372" s="108" t="s">
        <v>168</v>
      </c>
      <c r="C372" s="108" t="s">
        <v>169</v>
      </c>
      <c r="D372" s="108">
        <v>2004</v>
      </c>
      <c r="E372" s="109">
        <f t="shared" si="85"/>
        <v>135716</v>
      </c>
      <c r="F372" s="109">
        <f t="shared" si="86"/>
        <v>131904</v>
      </c>
      <c r="G372" s="109">
        <f t="shared" si="87"/>
        <v>131904</v>
      </c>
      <c r="H372" s="109">
        <f t="shared" si="88"/>
        <v>129579</v>
      </c>
      <c r="I372" s="110">
        <f t="shared" si="89"/>
        <v>1.0288998059194565</v>
      </c>
      <c r="J372" s="110">
        <f t="shared" si="90"/>
        <v>1.0179427222003565</v>
      </c>
      <c r="K372" s="110">
        <f t="shared" si="91"/>
        <v>1.0473610693090702</v>
      </c>
      <c r="L372" s="109">
        <f t="shared" si="92"/>
        <v>4</v>
      </c>
      <c r="M372" s="109">
        <v>21</v>
      </c>
      <c r="N372" s="109" t="str">
        <f t="shared" si="93"/>
        <v>black</v>
      </c>
      <c r="Q372" t="s">
        <v>163</v>
      </c>
      <c r="R372" s="47" t="str">
        <f t="shared" si="94"/>
        <v>SPR2003</v>
      </c>
      <c r="S372" s="83"/>
      <c r="T372" s="60">
        <v>2003</v>
      </c>
      <c r="U372" s="91">
        <v>89116</v>
      </c>
      <c r="V372" s="67">
        <v>96900</v>
      </c>
      <c r="W372" s="67">
        <v>180600</v>
      </c>
      <c r="X372" s="68">
        <f t="shared" si="99"/>
        <v>0.91966976264189881</v>
      </c>
      <c r="Y372" s="69">
        <f t="shared" si="99"/>
        <v>0.53654485049833889</v>
      </c>
      <c r="Z372" s="66">
        <f t="shared" si="100"/>
        <v>0.49344407530454043</v>
      </c>
    </row>
    <row r="373" spans="2:26" x14ac:dyDescent="0.25">
      <c r="B373" s="108" t="s">
        <v>168</v>
      </c>
      <c r="C373" s="108" t="s">
        <v>169</v>
      </c>
      <c r="D373" s="108">
        <v>2005</v>
      </c>
      <c r="E373" s="109">
        <f t="shared" si="85"/>
        <v>133886</v>
      </c>
      <c r="F373" s="109">
        <f t="shared" si="86"/>
        <v>167213</v>
      </c>
      <c r="G373" s="109">
        <f t="shared" si="87"/>
        <v>167213</v>
      </c>
      <c r="H373" s="109">
        <f t="shared" si="88"/>
        <v>167211</v>
      </c>
      <c r="I373" s="110">
        <f t="shared" si="89"/>
        <v>0.80069133380777813</v>
      </c>
      <c r="J373" s="110">
        <f t="shared" si="90"/>
        <v>1.0000119609355844</v>
      </c>
      <c r="K373" s="110">
        <f t="shared" si="91"/>
        <v>0.80070091082524475</v>
      </c>
      <c r="L373" s="109">
        <f t="shared" si="92"/>
        <v>4</v>
      </c>
      <c r="M373" s="109">
        <v>21</v>
      </c>
      <c r="N373" s="109" t="str">
        <f t="shared" si="93"/>
        <v>black</v>
      </c>
      <c r="Q373" t="s">
        <v>163</v>
      </c>
      <c r="R373" s="47" t="str">
        <f t="shared" si="94"/>
        <v>SPR2004</v>
      </c>
      <c r="S373" s="83"/>
      <c r="T373" s="60">
        <v>2004</v>
      </c>
      <c r="U373" s="91">
        <v>124820</v>
      </c>
      <c r="V373" s="67">
        <v>138000</v>
      </c>
      <c r="W373" s="67">
        <v>175300</v>
      </c>
      <c r="X373" s="68">
        <f t="shared" si="99"/>
        <v>0.90449275362318837</v>
      </c>
      <c r="Y373" s="69">
        <f t="shared" si="99"/>
        <v>0.78722190530519109</v>
      </c>
      <c r="Z373" s="66">
        <f t="shared" si="100"/>
        <v>0.71203650884198522</v>
      </c>
    </row>
    <row r="374" spans="2:26" x14ac:dyDescent="0.25">
      <c r="B374" s="108" t="s">
        <v>168</v>
      </c>
      <c r="C374" s="108" t="s">
        <v>169</v>
      </c>
      <c r="D374" s="108">
        <v>2006</v>
      </c>
      <c r="E374" s="109">
        <f t="shared" si="85"/>
        <v>125550</v>
      </c>
      <c r="F374" s="109">
        <f t="shared" si="86"/>
        <v>136373</v>
      </c>
      <c r="G374" s="109">
        <f t="shared" si="87"/>
        <v>136373</v>
      </c>
      <c r="H374" s="109">
        <f t="shared" si="88"/>
        <v>112797</v>
      </c>
      <c r="I374" s="110">
        <f t="shared" si="89"/>
        <v>0.92063678294090467</v>
      </c>
      <c r="J374" s="110">
        <f t="shared" si="90"/>
        <v>1.2090126510456838</v>
      </c>
      <c r="K374" s="110">
        <f t="shared" si="91"/>
        <v>1.113061517593553</v>
      </c>
      <c r="L374" s="109">
        <f t="shared" si="92"/>
        <v>4</v>
      </c>
      <c r="M374" s="109">
        <v>21</v>
      </c>
      <c r="N374" s="109" t="str">
        <f t="shared" si="93"/>
        <v>black</v>
      </c>
      <c r="Q374" t="s">
        <v>163</v>
      </c>
      <c r="R374" s="47" t="str">
        <f t="shared" si="94"/>
        <v>SPR2005</v>
      </c>
      <c r="S374" s="83"/>
      <c r="T374" s="60">
        <v>2005</v>
      </c>
      <c r="U374" s="91">
        <v>92021</v>
      </c>
      <c r="V374" s="67">
        <v>114100</v>
      </c>
      <c r="W374" s="67">
        <v>93145</v>
      </c>
      <c r="X374" s="68">
        <f t="shared" si="99"/>
        <v>0.80649430324276949</v>
      </c>
      <c r="Y374" s="69">
        <f t="shared" si="99"/>
        <v>1.2249718181330185</v>
      </c>
      <c r="Z374" s="66">
        <f t="shared" si="100"/>
        <v>0.98793279295721725</v>
      </c>
    </row>
    <row r="375" spans="2:26" x14ac:dyDescent="0.25">
      <c r="B375" s="108" t="s">
        <v>168</v>
      </c>
      <c r="C375" s="108" t="s">
        <v>169</v>
      </c>
      <c r="D375" s="108">
        <v>2007</v>
      </c>
      <c r="E375" s="109">
        <f t="shared" si="85"/>
        <v>108338</v>
      </c>
      <c r="F375" s="109">
        <f t="shared" si="86"/>
        <v>131195</v>
      </c>
      <c r="G375" s="109">
        <f t="shared" si="87"/>
        <v>131195</v>
      </c>
      <c r="H375" s="109">
        <f t="shared" si="88"/>
        <v>47011</v>
      </c>
      <c r="I375" s="110">
        <f t="shared" si="89"/>
        <v>0.82577842143374369</v>
      </c>
      <c r="J375" s="110">
        <f t="shared" si="90"/>
        <v>2.7907298291889133</v>
      </c>
      <c r="K375" s="110">
        <f t="shared" si="91"/>
        <v>2.304524472995682</v>
      </c>
      <c r="L375" s="109">
        <f t="shared" si="92"/>
        <v>4</v>
      </c>
      <c r="M375" s="109">
        <v>21</v>
      </c>
      <c r="N375" s="109" t="str">
        <f t="shared" si="93"/>
        <v>black</v>
      </c>
      <c r="Q375" t="s">
        <v>163</v>
      </c>
      <c r="R375" s="47" t="str">
        <f t="shared" si="94"/>
        <v>SPR2006</v>
      </c>
      <c r="S375" s="83"/>
      <c r="T375" s="60">
        <v>2006</v>
      </c>
      <c r="U375" s="91">
        <v>43421</v>
      </c>
      <c r="V375" s="67">
        <v>50000</v>
      </c>
      <c r="W375" s="67">
        <v>27918</v>
      </c>
      <c r="X375" s="68">
        <f t="shared" si="99"/>
        <v>0.86841999999999997</v>
      </c>
      <c r="Y375" s="69">
        <f t="shared" si="99"/>
        <v>1.7909592377677483</v>
      </c>
      <c r="Z375" s="66">
        <f t="shared" si="100"/>
        <v>1.555304821262268</v>
      </c>
    </row>
    <row r="376" spans="2:26" x14ac:dyDescent="0.25">
      <c r="B376" s="108" t="s">
        <v>168</v>
      </c>
      <c r="C376" s="108" t="s">
        <v>169</v>
      </c>
      <c r="D376" s="108">
        <v>2008</v>
      </c>
      <c r="E376" s="109">
        <f t="shared" si="85"/>
        <v>53417</v>
      </c>
      <c r="F376" s="109">
        <f t="shared" si="86"/>
        <v>70101</v>
      </c>
      <c r="G376" s="109">
        <f t="shared" si="87"/>
        <v>70101</v>
      </c>
      <c r="H376" s="109">
        <f t="shared" si="88"/>
        <v>39615</v>
      </c>
      <c r="I376" s="110">
        <f t="shared" si="89"/>
        <v>0.76200054207500612</v>
      </c>
      <c r="J376" s="110">
        <f t="shared" si="90"/>
        <v>1.7695569859901552</v>
      </c>
      <c r="K376" s="110">
        <f t="shared" si="91"/>
        <v>1.3484033825571122</v>
      </c>
      <c r="L376" s="109">
        <f t="shared" si="92"/>
        <v>4</v>
      </c>
      <c r="M376" s="109">
        <v>21</v>
      </c>
      <c r="N376" s="109" t="str">
        <f t="shared" si="93"/>
        <v>black</v>
      </c>
      <c r="Q376" t="s">
        <v>163</v>
      </c>
      <c r="R376" s="47" t="str">
        <f t="shared" si="94"/>
        <v>SPR2007</v>
      </c>
      <c r="S376" s="83"/>
      <c r="T376" s="60">
        <v>2007</v>
      </c>
      <c r="U376" s="91">
        <v>19421</v>
      </c>
      <c r="V376" s="67">
        <v>21800</v>
      </c>
      <c r="W376" s="67">
        <v>14583</v>
      </c>
      <c r="X376" s="68">
        <f t="shared" si="99"/>
        <v>0.89087155963302755</v>
      </c>
      <c r="Y376" s="69">
        <f t="shared" si="99"/>
        <v>1.4948913118014127</v>
      </c>
      <c r="Z376" s="66">
        <f t="shared" si="100"/>
        <v>1.331756154426387</v>
      </c>
    </row>
    <row r="377" spans="2:26" x14ac:dyDescent="0.25">
      <c r="B377" s="108" t="s">
        <v>168</v>
      </c>
      <c r="C377" s="108" t="s">
        <v>169</v>
      </c>
      <c r="D377" s="108">
        <v>2009</v>
      </c>
      <c r="E377" s="109">
        <f t="shared" si="85"/>
        <v>32254</v>
      </c>
      <c r="F377" s="109">
        <f t="shared" si="86"/>
        <v>48072</v>
      </c>
      <c r="G377" s="109">
        <f t="shared" si="87"/>
        <v>48072</v>
      </c>
      <c r="H377" s="109">
        <f t="shared" si="88"/>
        <v>41800</v>
      </c>
      <c r="I377" s="110">
        <f t="shared" si="89"/>
        <v>0.67095190547512062</v>
      </c>
      <c r="J377" s="110">
        <f t="shared" si="90"/>
        <v>1.1500478468899522</v>
      </c>
      <c r="K377" s="110">
        <f t="shared" si="91"/>
        <v>0.77162679425837322</v>
      </c>
      <c r="L377" s="109">
        <f t="shared" si="92"/>
        <v>4</v>
      </c>
      <c r="M377" s="109">
        <v>21</v>
      </c>
      <c r="N377" s="109" t="str">
        <f t="shared" si="93"/>
        <v>black</v>
      </c>
      <c r="Q377" t="s">
        <v>163</v>
      </c>
      <c r="R377" s="47" t="str">
        <f t="shared" si="94"/>
        <v>SPR2008</v>
      </c>
      <c r="S377" s="83"/>
      <c r="T377" s="60">
        <v>2008</v>
      </c>
      <c r="U377" s="91">
        <v>87109</v>
      </c>
      <c r="V377" s="67">
        <v>87200</v>
      </c>
      <c r="W377" s="67">
        <v>79433</v>
      </c>
      <c r="X377" s="68">
        <f t="shared" si="99"/>
        <v>0.99895642201834867</v>
      </c>
      <c r="Y377" s="69">
        <f t="shared" si="99"/>
        <v>1.0977805194314705</v>
      </c>
      <c r="Z377" s="66">
        <f t="shared" si="100"/>
        <v>1.096634899852706</v>
      </c>
    </row>
    <row r="378" spans="2:26" x14ac:dyDescent="0.25">
      <c r="B378" s="108" t="s">
        <v>168</v>
      </c>
      <c r="C378" s="108" t="s">
        <v>169</v>
      </c>
      <c r="D378" s="108">
        <v>2010</v>
      </c>
      <c r="E378" s="109">
        <f t="shared" si="85"/>
        <v>51234</v>
      </c>
      <c r="F378" s="109">
        <f t="shared" si="86"/>
        <v>59806</v>
      </c>
      <c r="G378" s="109">
        <f t="shared" si="87"/>
        <v>59806</v>
      </c>
      <c r="H378" s="109">
        <f t="shared" si="88"/>
        <v>64799</v>
      </c>
      <c r="I378" s="110">
        <f t="shared" si="89"/>
        <v>0.85666989934120319</v>
      </c>
      <c r="J378" s="110">
        <f t="shared" si="90"/>
        <v>0.92294634176453338</v>
      </c>
      <c r="K378" s="110">
        <f t="shared" si="91"/>
        <v>0.79066034969675458</v>
      </c>
      <c r="L378" s="109">
        <f t="shared" si="92"/>
        <v>4</v>
      </c>
      <c r="M378" s="109">
        <v>21</v>
      </c>
      <c r="N378" s="109" t="str">
        <f t="shared" si="93"/>
        <v>black</v>
      </c>
      <c r="Q378" t="s">
        <v>163</v>
      </c>
      <c r="R378" s="47" t="str">
        <f t="shared" si="94"/>
        <v>SPR2009</v>
      </c>
      <c r="S378" s="83"/>
      <c r="T378" s="60">
        <v>2009</v>
      </c>
      <c r="U378" s="91">
        <v>46652</v>
      </c>
      <c r="V378" s="67">
        <v>59300</v>
      </c>
      <c r="W378" s="67">
        <v>48970</v>
      </c>
      <c r="X378" s="68">
        <f t="shared" si="99"/>
        <v>0.78671163575042158</v>
      </c>
      <c r="Y378" s="69">
        <f t="shared" si="99"/>
        <v>1.2109454768225445</v>
      </c>
      <c r="Z378" s="66">
        <f t="shared" si="100"/>
        <v>0.95266489687563816</v>
      </c>
    </row>
    <row r="379" spans="2:26" x14ac:dyDescent="0.25">
      <c r="B379" s="108" t="s">
        <v>168</v>
      </c>
      <c r="C379" s="108" t="s">
        <v>169</v>
      </c>
      <c r="D379" s="108">
        <v>2011</v>
      </c>
      <c r="E379" s="109">
        <f t="shared" si="85"/>
        <v>73043</v>
      </c>
      <c r="F379" s="109">
        <f t="shared" si="86"/>
        <v>78199</v>
      </c>
      <c r="G379" s="109">
        <f t="shared" si="87"/>
        <v>78199</v>
      </c>
      <c r="H379" s="109">
        <f t="shared" si="88"/>
        <v>87646</v>
      </c>
      <c r="I379" s="110">
        <f t="shared" si="89"/>
        <v>0.93406565301346567</v>
      </c>
      <c r="J379" s="110">
        <f t="shared" si="90"/>
        <v>0.89221413413047945</v>
      </c>
      <c r="K379" s="110">
        <f t="shared" si="91"/>
        <v>0.83338657782443004</v>
      </c>
      <c r="L379" s="109">
        <f t="shared" si="92"/>
        <v>4</v>
      </c>
      <c r="M379" s="109">
        <v>21</v>
      </c>
      <c r="N379" s="109" t="str">
        <f t="shared" si="93"/>
        <v>black</v>
      </c>
      <c r="Q379" t="s">
        <v>163</v>
      </c>
      <c r="R379" s="47" t="str">
        <f t="shared" si="94"/>
        <v>SPR2010</v>
      </c>
      <c r="S379" s="83"/>
      <c r="T379" s="60">
        <v>2010</v>
      </c>
      <c r="U379" s="91">
        <v>167251</v>
      </c>
      <c r="V379" s="67">
        <v>169000</v>
      </c>
      <c r="W379" s="67">
        <v>130768</v>
      </c>
      <c r="X379" s="68">
        <f t="shared" si="99"/>
        <v>0.98965088757396447</v>
      </c>
      <c r="Y379" s="69">
        <f t="shared" si="99"/>
        <v>1.2923651046127493</v>
      </c>
      <c r="Z379" s="71">
        <f t="shared" si="100"/>
        <v>1.2789902728496267</v>
      </c>
    </row>
    <row r="380" spans="2:26" x14ac:dyDescent="0.25">
      <c r="B380" s="108" t="s">
        <v>168</v>
      </c>
      <c r="C380" s="108" t="s">
        <v>169</v>
      </c>
      <c r="D380" s="108">
        <v>2012</v>
      </c>
      <c r="E380" s="109">
        <f t="shared" si="85"/>
        <v>82789</v>
      </c>
      <c r="F380" s="109">
        <f t="shared" si="86"/>
        <v>80749</v>
      </c>
      <c r="G380" s="109">
        <f t="shared" si="87"/>
        <v>80749</v>
      </c>
      <c r="H380" s="109">
        <f t="shared" si="88"/>
        <v>87540</v>
      </c>
      <c r="I380" s="110">
        <f t="shared" si="89"/>
        <v>1.0252634707550559</v>
      </c>
      <c r="J380" s="110">
        <f t="shared" si="90"/>
        <v>0.92242403472698198</v>
      </c>
      <c r="K380" s="110">
        <f t="shared" si="91"/>
        <v>0.94572766735206759</v>
      </c>
      <c r="L380" s="109">
        <f t="shared" si="92"/>
        <v>4</v>
      </c>
      <c r="M380" s="109">
        <v>21</v>
      </c>
      <c r="N380" s="109" t="str">
        <f t="shared" si="93"/>
        <v>black</v>
      </c>
      <c r="Q380" t="s">
        <v>163</v>
      </c>
      <c r="R380" s="47" t="str">
        <f t="shared" si="94"/>
        <v>SPR2011</v>
      </c>
      <c r="S380" s="83"/>
      <c r="T380" s="60">
        <v>2011</v>
      </c>
      <c r="U380" s="91">
        <v>105900</v>
      </c>
      <c r="V380" s="67">
        <v>116400</v>
      </c>
      <c r="W380" s="67">
        <v>70577</v>
      </c>
      <c r="X380" s="68">
        <f t="shared" si="99"/>
        <v>0.90979381443298968</v>
      </c>
      <c r="Y380" s="69">
        <f t="shared" si="99"/>
        <v>1.6492625076157954</v>
      </c>
      <c r="Z380" s="66">
        <f t="shared" si="100"/>
        <v>1.5004888278050923</v>
      </c>
    </row>
    <row r="381" spans="2:26" x14ac:dyDescent="0.25">
      <c r="B381" s="103" t="s">
        <v>134</v>
      </c>
      <c r="C381" s="103" t="s">
        <v>135</v>
      </c>
      <c r="D381" s="111">
        <v>2013</v>
      </c>
      <c r="E381" s="109">
        <f t="shared" si="85"/>
        <v>4838</v>
      </c>
      <c r="F381" s="109" t="str">
        <f t="shared" si="86"/>
        <v>NA</v>
      </c>
      <c r="G381" s="109">
        <f t="shared" si="87"/>
        <v>4838</v>
      </c>
      <c r="H381" s="109">
        <f t="shared" si="88"/>
        <v>8175</v>
      </c>
      <c r="I381" s="110" t="str">
        <f t="shared" si="89"/>
        <v>NA</v>
      </c>
      <c r="J381" s="110" t="str">
        <f t="shared" si="90"/>
        <v>NA</v>
      </c>
      <c r="K381" s="110">
        <f t="shared" si="91"/>
        <v>0.59180428134556573</v>
      </c>
      <c r="L381" s="109">
        <f t="shared" si="92"/>
        <v>2</v>
      </c>
      <c r="M381" s="109">
        <v>21</v>
      </c>
      <c r="N381" s="109" t="str">
        <f t="shared" si="93"/>
        <v>white</v>
      </c>
      <c r="Q381" t="s">
        <v>163</v>
      </c>
      <c r="R381" s="47" t="str">
        <f t="shared" si="94"/>
        <v>SPR2012</v>
      </c>
      <c r="S381" s="83"/>
      <c r="T381" s="60">
        <v>2012</v>
      </c>
      <c r="U381" s="91">
        <v>72135</v>
      </c>
      <c r="V381" s="67">
        <v>63800</v>
      </c>
      <c r="W381" s="67">
        <v>56766</v>
      </c>
      <c r="X381" s="68">
        <f t="shared" si="99"/>
        <v>1.1306426332288402</v>
      </c>
      <c r="Y381" s="69">
        <f t="shared" si="99"/>
        <v>1.1239122009653666</v>
      </c>
      <c r="Z381" s="66">
        <f t="shared" si="100"/>
        <v>1.2707430504175035</v>
      </c>
    </row>
    <row r="382" spans="2:26" x14ac:dyDescent="0.25">
      <c r="B382" s="103" t="s">
        <v>162</v>
      </c>
      <c r="C382" s="103" t="s">
        <v>159</v>
      </c>
      <c r="D382" s="111">
        <v>2013</v>
      </c>
      <c r="E382" s="109">
        <f t="shared" si="85"/>
        <v>86456</v>
      </c>
      <c r="F382" s="109">
        <f t="shared" si="86"/>
        <v>94600</v>
      </c>
      <c r="G382" s="109">
        <f t="shared" si="87"/>
        <v>94600</v>
      </c>
      <c r="H382" s="109">
        <f t="shared" si="88"/>
        <v>193759</v>
      </c>
      <c r="I382" s="110">
        <f t="shared" si="89"/>
        <v>0.91391120507399581</v>
      </c>
      <c r="J382" s="110">
        <f t="shared" si="90"/>
        <v>0.48823538519501031</v>
      </c>
      <c r="K382" s="110">
        <f t="shared" si="91"/>
        <v>0.44620378924333837</v>
      </c>
      <c r="L382" s="109">
        <f t="shared" si="92"/>
        <v>3</v>
      </c>
      <c r="M382" s="109">
        <v>21</v>
      </c>
      <c r="N382" s="109" t="str">
        <f t="shared" si="93"/>
        <v>black</v>
      </c>
      <c r="Q382" t="s">
        <v>163</v>
      </c>
      <c r="R382" s="47" t="str">
        <f t="shared" si="94"/>
        <v>SPR2013</v>
      </c>
      <c r="S382" s="83"/>
      <c r="T382" s="60">
        <v>2013</v>
      </c>
      <c r="U382" s="91">
        <v>36276</v>
      </c>
      <c r="V382" s="67">
        <v>38000</v>
      </c>
      <c r="W382" s="67">
        <v>86569</v>
      </c>
      <c r="X382" s="68">
        <f>U382/V382</f>
        <v>0.95463157894736839</v>
      </c>
      <c r="Y382" s="69">
        <f t="shared" si="99"/>
        <v>0.43895620834247823</v>
      </c>
      <c r="Z382" s="66">
        <f t="shared" si="100"/>
        <v>0.41904145825873002</v>
      </c>
    </row>
    <row r="383" spans="2:26" ht="15.75" thickBot="1" x14ac:dyDescent="0.3">
      <c r="B383" s="103" t="s">
        <v>158</v>
      </c>
      <c r="C383" s="103" t="s">
        <v>159</v>
      </c>
      <c r="D383" s="111">
        <v>2013</v>
      </c>
      <c r="E383" s="109">
        <f t="shared" si="85"/>
        <v>9348</v>
      </c>
      <c r="F383" s="109">
        <f t="shared" si="86"/>
        <v>7727</v>
      </c>
      <c r="G383" s="109">
        <f t="shared" si="87"/>
        <v>7727</v>
      </c>
      <c r="H383" s="109">
        <f t="shared" si="88"/>
        <v>12147</v>
      </c>
      <c r="I383" s="110">
        <f t="shared" si="89"/>
        <v>1.2097838747249903</v>
      </c>
      <c r="J383" s="110">
        <f t="shared" si="90"/>
        <v>0.63612414587964106</v>
      </c>
      <c r="K383" s="110">
        <f t="shared" si="91"/>
        <v>0.7695727340083971</v>
      </c>
      <c r="L383" s="109">
        <f t="shared" si="92"/>
        <v>2</v>
      </c>
      <c r="M383" s="109">
        <v>21</v>
      </c>
      <c r="N383" s="109" t="str">
        <f t="shared" si="93"/>
        <v>black</v>
      </c>
      <c r="Q383" t="s">
        <v>163</v>
      </c>
      <c r="R383" s="47" t="str">
        <f t="shared" si="94"/>
        <v>SPR2014</v>
      </c>
      <c r="S383" s="84"/>
      <c r="T383" s="72">
        <v>2014</v>
      </c>
      <c r="U383" s="92">
        <v>108724</v>
      </c>
      <c r="V383" s="74">
        <v>115100</v>
      </c>
      <c r="W383" s="74"/>
      <c r="X383" s="99">
        <f>U383/V383</f>
        <v>0.94460469157254556</v>
      </c>
      <c r="Y383" s="74"/>
      <c r="Z383" s="75"/>
    </row>
    <row r="384" spans="2:26" ht="15.75" thickBot="1" x14ac:dyDescent="0.3">
      <c r="B384" s="103" t="s">
        <v>144</v>
      </c>
      <c r="C384" s="103" t="s">
        <v>145</v>
      </c>
      <c r="D384" s="111">
        <v>2013</v>
      </c>
      <c r="E384" s="109">
        <f t="shared" si="85"/>
        <v>83719</v>
      </c>
      <c r="F384" s="109" t="str">
        <f t="shared" si="86"/>
        <v>NA</v>
      </c>
      <c r="G384" s="109">
        <f t="shared" si="87"/>
        <v>83719</v>
      </c>
      <c r="H384" s="109">
        <f t="shared" si="88"/>
        <v>165698</v>
      </c>
      <c r="I384" s="110" t="str">
        <f t="shared" si="89"/>
        <v>NA</v>
      </c>
      <c r="J384" s="110" t="str">
        <f t="shared" si="90"/>
        <v>NA</v>
      </c>
      <c r="K384" s="110">
        <f t="shared" si="91"/>
        <v>0.50525051599898607</v>
      </c>
      <c r="L384" s="109">
        <f t="shared" si="92"/>
        <v>4</v>
      </c>
      <c r="M384" s="109">
        <v>21</v>
      </c>
      <c r="N384" s="109" t="str">
        <f t="shared" si="93"/>
        <v>white</v>
      </c>
      <c r="Q384" t="s">
        <v>163</v>
      </c>
      <c r="R384" s="47" t="str">
        <f t="shared" si="94"/>
        <v>SPRAVG.</v>
      </c>
      <c r="S384" s="72"/>
      <c r="T384" s="73" t="s">
        <v>10</v>
      </c>
      <c r="U384" s="88"/>
      <c r="V384" s="88"/>
      <c r="W384" s="89"/>
      <c r="X384" s="96">
        <f>AVERAGE(X368:X383)</f>
        <v>0.93139901601431707</v>
      </c>
      <c r="Y384" s="97">
        <f>AVERAGE(Y368:Y382)</f>
        <v>1.0950009058348491</v>
      </c>
      <c r="Z384" s="98">
        <f>AVERAGE(Z368:Z382)</f>
        <v>1.0092384432673962</v>
      </c>
    </row>
    <row r="385" spans="2:26" x14ac:dyDescent="0.25">
      <c r="B385" s="103" t="s">
        <v>146</v>
      </c>
      <c r="C385" s="103" t="s">
        <v>145</v>
      </c>
      <c r="D385" s="111">
        <v>2013</v>
      </c>
      <c r="E385" s="109">
        <f t="shared" si="85"/>
        <v>70178</v>
      </c>
      <c r="F385" s="109">
        <f t="shared" si="86"/>
        <v>73584</v>
      </c>
      <c r="G385" s="109">
        <f t="shared" si="87"/>
        <v>73584</v>
      </c>
      <c r="H385" s="109">
        <f t="shared" si="88"/>
        <v>103422</v>
      </c>
      <c r="I385" s="110">
        <f t="shared" si="89"/>
        <v>0.95371276364427049</v>
      </c>
      <c r="J385" s="110">
        <f t="shared" si="90"/>
        <v>0.71149271915066425</v>
      </c>
      <c r="K385" s="110">
        <f t="shared" si="91"/>
        <v>0.67855968749395679</v>
      </c>
      <c r="L385" s="109">
        <f t="shared" si="92"/>
        <v>4</v>
      </c>
      <c r="M385" s="109">
        <v>21</v>
      </c>
      <c r="N385" s="109" t="str">
        <f t="shared" si="93"/>
        <v>black</v>
      </c>
      <c r="Q385" t="s">
        <v>164</v>
      </c>
      <c r="R385" s="47" t="str">
        <f t="shared" si="94"/>
        <v>URB1999</v>
      </c>
      <c r="S385" s="82" t="s">
        <v>105</v>
      </c>
      <c r="T385" s="81">
        <v>1999</v>
      </c>
      <c r="U385" s="90">
        <v>173866</v>
      </c>
      <c r="V385" s="61">
        <v>147500</v>
      </c>
      <c r="W385" s="61">
        <v>166700</v>
      </c>
      <c r="X385" s="62">
        <f t="shared" ref="X385:Y399" si="101">U385/V385</f>
        <v>1.1787525423728813</v>
      </c>
      <c r="Y385" s="63">
        <f t="shared" si="101"/>
        <v>0.8848230353929214</v>
      </c>
      <c r="Z385" s="64">
        <f t="shared" ref="Z385:Z399" si="102">U385/W385</f>
        <v>1.0429874025194961</v>
      </c>
    </row>
    <row r="386" spans="2:26" x14ac:dyDescent="0.25">
      <c r="B386" s="103" t="s">
        <v>142</v>
      </c>
      <c r="C386" s="103" t="s">
        <v>141</v>
      </c>
      <c r="D386" s="111">
        <v>2013</v>
      </c>
      <c r="E386" s="109">
        <f t="shared" si="85"/>
        <v>5568</v>
      </c>
      <c r="F386" s="109" t="str">
        <f t="shared" si="86"/>
        <v>NA</v>
      </c>
      <c r="G386" s="109">
        <f t="shared" si="87"/>
        <v>5568</v>
      </c>
      <c r="H386" s="109">
        <f t="shared" si="88"/>
        <v>7716</v>
      </c>
      <c r="I386" s="110" t="str">
        <f t="shared" si="89"/>
        <v>NA</v>
      </c>
      <c r="J386" s="110" t="str">
        <f t="shared" si="90"/>
        <v>NA</v>
      </c>
      <c r="K386" s="110">
        <f t="shared" si="91"/>
        <v>0.72161741835147741</v>
      </c>
      <c r="L386" s="109">
        <f t="shared" si="92"/>
        <v>2</v>
      </c>
      <c r="M386" s="109">
        <v>21</v>
      </c>
      <c r="N386" s="109" t="str">
        <f t="shared" si="93"/>
        <v>white</v>
      </c>
      <c r="Q386" t="s">
        <v>164</v>
      </c>
      <c r="R386" s="47" t="str">
        <f t="shared" si="94"/>
        <v>URB2000</v>
      </c>
      <c r="S386" s="83" t="s">
        <v>64</v>
      </c>
      <c r="T386" s="60">
        <v>2000</v>
      </c>
      <c r="U386" s="91">
        <v>212317</v>
      </c>
      <c r="V386" s="67">
        <v>171100</v>
      </c>
      <c r="W386" s="67">
        <v>155900</v>
      </c>
      <c r="X386" s="68">
        <f t="shared" si="101"/>
        <v>1.2408942139099941</v>
      </c>
      <c r="Y386" s="69">
        <f t="shared" si="101"/>
        <v>1.0974983964079539</v>
      </c>
      <c r="Z386" s="66">
        <f t="shared" si="102"/>
        <v>1.3618794098781271</v>
      </c>
    </row>
    <row r="387" spans="2:26" x14ac:dyDescent="0.25">
      <c r="B387" s="103" t="s">
        <v>140</v>
      </c>
      <c r="C387" s="103" t="s">
        <v>141</v>
      </c>
      <c r="D387" s="111">
        <v>2013</v>
      </c>
      <c r="E387" s="109">
        <f t="shared" si="85"/>
        <v>31498</v>
      </c>
      <c r="F387" s="109" t="str">
        <f t="shared" si="86"/>
        <v>NA</v>
      </c>
      <c r="G387" s="109">
        <f t="shared" si="87"/>
        <v>31498</v>
      </c>
      <c r="H387" s="109">
        <f t="shared" si="88"/>
        <v>22927</v>
      </c>
      <c r="I387" s="110" t="str">
        <f t="shared" si="89"/>
        <v>NA</v>
      </c>
      <c r="J387" s="110" t="str">
        <f t="shared" si="90"/>
        <v>NA</v>
      </c>
      <c r="K387" s="110">
        <f t="shared" si="91"/>
        <v>1.3738387054564487</v>
      </c>
      <c r="L387" s="109">
        <f t="shared" si="92"/>
        <v>2</v>
      </c>
      <c r="M387" s="109">
        <v>21</v>
      </c>
      <c r="N387" s="109" t="str">
        <f t="shared" si="93"/>
        <v>white</v>
      </c>
      <c r="Q387" t="s">
        <v>164</v>
      </c>
      <c r="R387" s="47" t="str">
        <f t="shared" si="94"/>
        <v>URB2001</v>
      </c>
      <c r="S387" s="83" t="s">
        <v>73</v>
      </c>
      <c r="T387" s="60">
        <v>2001</v>
      </c>
      <c r="U387" s="91">
        <v>150973</v>
      </c>
      <c r="V387" s="67">
        <v>127200</v>
      </c>
      <c r="W387" s="67">
        <v>232500</v>
      </c>
      <c r="X387" s="68">
        <f t="shared" si="101"/>
        <v>1.1868946540880503</v>
      </c>
      <c r="Y387" s="69">
        <f t="shared" si="101"/>
        <v>0.54709677419354841</v>
      </c>
      <c r="Z387" s="66">
        <f t="shared" si="102"/>
        <v>0.64934623655913981</v>
      </c>
    </row>
    <row r="388" spans="2:26" x14ac:dyDescent="0.25">
      <c r="B388" s="103" t="s">
        <v>143</v>
      </c>
      <c r="C388" s="103" t="s">
        <v>141</v>
      </c>
      <c r="D388" s="111">
        <v>2013</v>
      </c>
      <c r="E388" s="109">
        <f t="shared" ref="E388:E407" si="103">VLOOKUP(B388&amp;D388,R$3:W$470,4,FALSE)</f>
        <v>8267</v>
      </c>
      <c r="F388" s="109" t="str">
        <f t="shared" ref="F388:F407" si="104">VLOOKUP(B388&amp;D388,R$3:W$470,5,FALSE)</f>
        <v>NA</v>
      </c>
      <c r="G388" s="109">
        <f t="shared" ref="G388:G407" si="105">IF(F388="NA",E388,F388)</f>
        <v>8267</v>
      </c>
      <c r="H388" s="109">
        <f t="shared" ref="H388:H407" si="106">VLOOKUP(B388&amp;D388,R$3:W$470,6,FALSE)</f>
        <v>5668</v>
      </c>
      <c r="I388" s="110" t="str">
        <f t="shared" ref="I388:I407" si="107">IF(F388="NA","NA",E388/F388)</f>
        <v>NA</v>
      </c>
      <c r="J388" s="110" t="str">
        <f t="shared" ref="J388:J407" si="108">IF(F388="NA","NA",IF(H388="NA","NA",F388/H388))</f>
        <v>NA</v>
      </c>
      <c r="K388" s="110">
        <f t="shared" ref="K388:K407" si="109">IF(H388="NA","NA",E388/H388)</f>
        <v>1.4585391672547636</v>
      </c>
      <c r="L388" s="109">
        <f t="shared" ref="L388:L407" si="110">VLOOKUP(B388,AD$5:AF$31,3,FALSE)</f>
        <v>1</v>
      </c>
      <c r="M388" s="109">
        <v>21</v>
      </c>
      <c r="N388" s="109" t="str">
        <f t="shared" ref="N388:N407" si="111">IF(F388="NA","white","black")</f>
        <v>white</v>
      </c>
      <c r="Q388" t="s">
        <v>164</v>
      </c>
      <c r="R388" s="47" t="str">
        <f t="shared" ref="R388:R451" si="112">Q388&amp;T388</f>
        <v>URB2002</v>
      </c>
      <c r="S388" s="83" t="s">
        <v>74</v>
      </c>
      <c r="T388" s="60">
        <v>2002</v>
      </c>
      <c r="U388" s="91">
        <v>249721</v>
      </c>
      <c r="V388" s="67">
        <v>281000</v>
      </c>
      <c r="W388" s="67">
        <v>276900</v>
      </c>
      <c r="X388" s="68">
        <f t="shared" si="101"/>
        <v>0.88868683274021354</v>
      </c>
      <c r="Y388" s="69">
        <f t="shared" si="101"/>
        <v>1.0148067894546768</v>
      </c>
      <c r="Z388" s="66">
        <f t="shared" si="102"/>
        <v>0.90184543156374142</v>
      </c>
    </row>
    <row r="389" spans="2:26" x14ac:dyDescent="0.25">
      <c r="B389" s="103" t="s">
        <v>167</v>
      </c>
      <c r="C389" s="103" t="s">
        <v>159</v>
      </c>
      <c r="D389" s="111">
        <v>2013</v>
      </c>
      <c r="E389" s="109">
        <f t="shared" si="103"/>
        <v>16713</v>
      </c>
      <c r="F389" s="109">
        <f t="shared" si="104"/>
        <v>14200</v>
      </c>
      <c r="G389" s="109">
        <f t="shared" si="105"/>
        <v>14200</v>
      </c>
      <c r="H389" s="109">
        <f t="shared" si="106"/>
        <v>25841</v>
      </c>
      <c r="I389" s="110">
        <f t="shared" si="107"/>
        <v>1.1769718309859154</v>
      </c>
      <c r="J389" s="110">
        <f t="shared" si="108"/>
        <v>0.54951433768043034</v>
      </c>
      <c r="K389" s="110">
        <f t="shared" si="109"/>
        <v>0.64676289617274874</v>
      </c>
      <c r="L389" s="109">
        <f t="shared" si="110"/>
        <v>2</v>
      </c>
      <c r="M389" s="109">
        <v>21</v>
      </c>
      <c r="N389" s="109" t="str">
        <f t="shared" si="111"/>
        <v>black</v>
      </c>
      <c r="Q389" t="s">
        <v>164</v>
      </c>
      <c r="R389" s="47" t="str">
        <f t="shared" si="112"/>
        <v>URB2003</v>
      </c>
      <c r="S389" s="83"/>
      <c r="T389" s="60">
        <v>2003</v>
      </c>
      <c r="U389" s="91">
        <v>246890</v>
      </c>
      <c r="V389" s="67">
        <v>280400</v>
      </c>
      <c r="W389" s="67">
        <v>373200</v>
      </c>
      <c r="X389" s="68">
        <f t="shared" si="101"/>
        <v>0.88049215406562054</v>
      </c>
      <c r="Y389" s="69">
        <f t="shared" si="101"/>
        <v>0.7513397642015005</v>
      </c>
      <c r="Z389" s="66">
        <f t="shared" si="102"/>
        <v>0.66154876741693458</v>
      </c>
    </row>
    <row r="390" spans="2:26" x14ac:dyDescent="0.25">
      <c r="B390" s="103" t="s">
        <v>165</v>
      </c>
      <c r="C390" s="103" t="s">
        <v>159</v>
      </c>
      <c r="D390" s="111">
        <v>2013</v>
      </c>
      <c r="E390" s="109">
        <f t="shared" si="103"/>
        <v>15154</v>
      </c>
      <c r="F390" s="109">
        <f t="shared" si="104"/>
        <v>14900</v>
      </c>
      <c r="G390" s="109">
        <f t="shared" si="105"/>
        <v>14900</v>
      </c>
      <c r="H390" s="109">
        <f t="shared" si="106"/>
        <v>21124</v>
      </c>
      <c r="I390" s="110">
        <f t="shared" si="107"/>
        <v>1.0170469798657717</v>
      </c>
      <c r="J390" s="110">
        <f t="shared" si="108"/>
        <v>0.70535883355425111</v>
      </c>
      <c r="K390" s="110">
        <f t="shared" si="109"/>
        <v>0.71738307138799473</v>
      </c>
      <c r="L390" s="109">
        <f t="shared" si="110"/>
        <v>1</v>
      </c>
      <c r="M390" s="109">
        <v>21</v>
      </c>
      <c r="N390" s="109" t="str">
        <f t="shared" si="111"/>
        <v>black</v>
      </c>
      <c r="Q390" t="s">
        <v>164</v>
      </c>
      <c r="R390" s="47" t="str">
        <f t="shared" si="112"/>
        <v>URB2004</v>
      </c>
      <c r="S390" s="83"/>
      <c r="T390" s="60">
        <v>2004</v>
      </c>
      <c r="U390" s="91">
        <v>246943</v>
      </c>
      <c r="V390" s="67">
        <v>292200</v>
      </c>
      <c r="W390" s="67">
        <v>367900</v>
      </c>
      <c r="X390" s="68">
        <f t="shared" si="101"/>
        <v>0.84511635865845314</v>
      </c>
      <c r="Y390" s="69">
        <f t="shared" si="101"/>
        <v>0.79423756455558581</v>
      </c>
      <c r="Z390" s="66">
        <f t="shared" si="102"/>
        <v>0.67122315846697467</v>
      </c>
    </row>
    <row r="391" spans="2:26" x14ac:dyDescent="0.25">
      <c r="B391" s="103" t="s">
        <v>166</v>
      </c>
      <c r="C391" s="103" t="s">
        <v>159</v>
      </c>
      <c r="D391" s="111">
        <v>2013</v>
      </c>
      <c r="E391" s="109">
        <f t="shared" si="103"/>
        <v>113333</v>
      </c>
      <c r="F391" s="109">
        <f t="shared" si="104"/>
        <v>105200</v>
      </c>
      <c r="G391" s="109">
        <f t="shared" si="105"/>
        <v>105200</v>
      </c>
      <c r="H391" s="109">
        <f t="shared" si="106"/>
        <v>243434</v>
      </c>
      <c r="I391" s="110">
        <f t="shared" si="107"/>
        <v>1.0773098859315589</v>
      </c>
      <c r="J391" s="110">
        <f t="shared" si="108"/>
        <v>0.43214998726554221</v>
      </c>
      <c r="K391" s="110">
        <f t="shared" si="109"/>
        <v>0.4655594534863659</v>
      </c>
      <c r="L391" s="109">
        <f t="shared" si="110"/>
        <v>3</v>
      </c>
      <c r="M391" s="109">
        <v>21</v>
      </c>
      <c r="N391" s="109" t="str">
        <f t="shared" si="111"/>
        <v>black</v>
      </c>
      <c r="Q391" t="s">
        <v>164</v>
      </c>
      <c r="R391" s="47" t="str">
        <f t="shared" si="112"/>
        <v>URB2005</v>
      </c>
      <c r="S391" s="83"/>
      <c r="T391" s="60">
        <v>2005</v>
      </c>
      <c r="U391" s="91">
        <v>318535</v>
      </c>
      <c r="V391" s="67">
        <v>352200</v>
      </c>
      <c r="W391" s="67">
        <v>268744</v>
      </c>
      <c r="X391" s="68">
        <f t="shared" si="101"/>
        <v>0.90441510505394662</v>
      </c>
      <c r="Y391" s="69">
        <f t="shared" si="101"/>
        <v>1.3105408864942101</v>
      </c>
      <c r="Z391" s="66">
        <f t="shared" si="102"/>
        <v>1.1852729735361534</v>
      </c>
    </row>
    <row r="392" spans="2:26" x14ac:dyDescent="0.25">
      <c r="B392" s="103" t="s">
        <v>149</v>
      </c>
      <c r="C392" s="103" t="s">
        <v>148</v>
      </c>
      <c r="D392" s="111">
        <v>2013</v>
      </c>
      <c r="E392" s="109">
        <f t="shared" si="103"/>
        <v>50065</v>
      </c>
      <c r="F392" s="109">
        <f t="shared" si="104"/>
        <v>48257</v>
      </c>
      <c r="G392" s="109">
        <f t="shared" si="105"/>
        <v>48257</v>
      </c>
      <c r="H392" s="109">
        <f t="shared" si="106"/>
        <v>42068</v>
      </c>
      <c r="I392" s="110">
        <f t="shared" si="107"/>
        <v>1.0374660670990736</v>
      </c>
      <c r="J392" s="110">
        <f t="shared" si="108"/>
        <v>1.1471189502709898</v>
      </c>
      <c r="K392" s="110">
        <f t="shared" si="109"/>
        <v>1.1900969858324617</v>
      </c>
      <c r="L392" s="109">
        <f t="shared" si="110"/>
        <v>2</v>
      </c>
      <c r="M392" s="109">
        <v>21</v>
      </c>
      <c r="N392" s="109" t="str">
        <f t="shared" si="111"/>
        <v>black</v>
      </c>
      <c r="Q392" t="s">
        <v>164</v>
      </c>
      <c r="R392" s="47" t="str">
        <f t="shared" si="112"/>
        <v>URB2006</v>
      </c>
      <c r="S392" s="83"/>
      <c r="T392" s="60">
        <v>2006</v>
      </c>
      <c r="U392" s="91">
        <v>231319</v>
      </c>
      <c r="V392" s="67">
        <v>253900</v>
      </c>
      <c r="W392" s="67">
        <v>227535</v>
      </c>
      <c r="X392" s="68">
        <f t="shared" si="101"/>
        <v>0.91106341079165021</v>
      </c>
      <c r="Y392" s="69">
        <f t="shared" si="101"/>
        <v>1.1158722833849737</v>
      </c>
      <c r="Z392" s="66">
        <f t="shared" si="102"/>
        <v>1.0166304085085811</v>
      </c>
    </row>
    <row r="393" spans="2:26" x14ac:dyDescent="0.25">
      <c r="B393" s="103" t="s">
        <v>147</v>
      </c>
      <c r="C393" s="103" t="s">
        <v>148</v>
      </c>
      <c r="D393" s="111">
        <v>2013</v>
      </c>
      <c r="E393" s="109">
        <f t="shared" si="103"/>
        <v>1331</v>
      </c>
      <c r="F393" s="109" t="str">
        <f t="shared" si="104"/>
        <v>NA</v>
      </c>
      <c r="G393" s="109">
        <f t="shared" si="105"/>
        <v>1331</v>
      </c>
      <c r="H393" s="109" t="str">
        <f t="shared" si="106"/>
        <v>NA</v>
      </c>
      <c r="I393" s="110" t="str">
        <f t="shared" si="107"/>
        <v>NA</v>
      </c>
      <c r="J393" s="110" t="str">
        <f t="shared" si="108"/>
        <v>NA</v>
      </c>
      <c r="K393" s="110" t="str">
        <f t="shared" si="109"/>
        <v>NA</v>
      </c>
      <c r="L393" s="109">
        <f t="shared" si="110"/>
        <v>1</v>
      </c>
      <c r="M393" s="109">
        <v>21</v>
      </c>
      <c r="N393" s="109" t="str">
        <f t="shared" si="111"/>
        <v>white</v>
      </c>
      <c r="Q393" t="s">
        <v>164</v>
      </c>
      <c r="R393" s="47" t="str">
        <f t="shared" si="112"/>
        <v>URB2007</v>
      </c>
      <c r="S393" s="83"/>
      <c r="T393" s="60">
        <v>2007</v>
      </c>
      <c r="U393" s="91">
        <v>168594</v>
      </c>
      <c r="V393" s="67">
        <v>182400</v>
      </c>
      <c r="W393" s="67">
        <v>114491</v>
      </c>
      <c r="X393" s="68">
        <f t="shared" si="101"/>
        <v>0.92430921052631576</v>
      </c>
      <c r="Y393" s="69">
        <f t="shared" si="101"/>
        <v>1.5931383252832101</v>
      </c>
      <c r="Z393" s="66">
        <f t="shared" si="102"/>
        <v>1.4725524277017408</v>
      </c>
    </row>
    <row r="394" spans="2:26" x14ac:dyDescent="0.25">
      <c r="B394" s="103" t="s">
        <v>136</v>
      </c>
      <c r="C394" s="103" t="s">
        <v>137</v>
      </c>
      <c r="D394" s="111">
        <v>2013</v>
      </c>
      <c r="E394" s="109">
        <f t="shared" si="103"/>
        <v>86819</v>
      </c>
      <c r="F394" s="109" t="str">
        <f t="shared" si="104"/>
        <v>NA</v>
      </c>
      <c r="G394" s="109">
        <f t="shared" si="105"/>
        <v>86819</v>
      </c>
      <c r="H394" s="109">
        <f t="shared" si="106"/>
        <v>99874</v>
      </c>
      <c r="I394" s="110" t="str">
        <f t="shared" si="107"/>
        <v>NA</v>
      </c>
      <c r="J394" s="110" t="str">
        <f t="shared" si="108"/>
        <v>NA</v>
      </c>
      <c r="K394" s="110">
        <f t="shared" si="109"/>
        <v>0.86928529947734146</v>
      </c>
      <c r="L394" s="109">
        <f t="shared" si="110"/>
        <v>4</v>
      </c>
      <c r="M394" s="109">
        <v>21</v>
      </c>
      <c r="N394" s="109" t="str">
        <f t="shared" si="111"/>
        <v>white</v>
      </c>
      <c r="Q394" t="s">
        <v>164</v>
      </c>
      <c r="R394" s="47" t="str">
        <f t="shared" si="112"/>
        <v>URB2008</v>
      </c>
      <c r="S394" s="83"/>
      <c r="T394" s="60">
        <v>2008</v>
      </c>
      <c r="U394" s="91">
        <v>151839</v>
      </c>
      <c r="V394" s="67">
        <v>162500</v>
      </c>
      <c r="W394" s="67">
        <v>196881</v>
      </c>
      <c r="X394" s="68">
        <f t="shared" si="101"/>
        <v>0.93439384615384613</v>
      </c>
      <c r="Y394" s="69">
        <f t="shared" si="101"/>
        <v>0.82537167121255983</v>
      </c>
      <c r="Z394" s="66">
        <f t="shared" si="102"/>
        <v>0.77122221037073158</v>
      </c>
    </row>
    <row r="395" spans="2:26" x14ac:dyDescent="0.25">
      <c r="B395" s="103" t="s">
        <v>168</v>
      </c>
      <c r="C395" s="103" t="s">
        <v>169</v>
      </c>
      <c r="D395" s="111">
        <v>2013</v>
      </c>
      <c r="E395" s="109">
        <f t="shared" si="103"/>
        <v>70385</v>
      </c>
      <c r="F395" s="109">
        <f t="shared" si="104"/>
        <v>80095</v>
      </c>
      <c r="G395" s="109">
        <f t="shared" si="105"/>
        <v>80095</v>
      </c>
      <c r="H395" s="109">
        <f t="shared" si="106"/>
        <v>95594</v>
      </c>
      <c r="I395" s="110">
        <f t="shared" si="107"/>
        <v>0.87876896185779385</v>
      </c>
      <c r="J395" s="110">
        <f t="shared" si="108"/>
        <v>0.83786639328828172</v>
      </c>
      <c r="K395" s="110">
        <f t="shared" si="109"/>
        <v>0.73629098060547737</v>
      </c>
      <c r="L395" s="109">
        <f t="shared" si="110"/>
        <v>4</v>
      </c>
      <c r="M395" s="109">
        <v>21</v>
      </c>
      <c r="N395" s="109" t="str">
        <f t="shared" si="111"/>
        <v>black</v>
      </c>
      <c r="Q395" t="s">
        <v>164</v>
      </c>
      <c r="R395" s="47" t="str">
        <f t="shared" si="112"/>
        <v>URB2009</v>
      </c>
      <c r="S395" s="83"/>
      <c r="T395" s="60">
        <v>2009</v>
      </c>
      <c r="U395" s="91">
        <v>259415</v>
      </c>
      <c r="V395" s="67">
        <v>259900</v>
      </c>
      <c r="W395" s="67">
        <v>212047</v>
      </c>
      <c r="X395" s="68">
        <f t="shared" si="101"/>
        <v>0.99813389765294347</v>
      </c>
      <c r="Y395" s="69">
        <f t="shared" si="101"/>
        <v>1.2256716671304004</v>
      </c>
      <c r="Z395" s="66">
        <f t="shared" si="102"/>
        <v>1.2233844383556476</v>
      </c>
    </row>
    <row r="396" spans="2:26" x14ac:dyDescent="0.25">
      <c r="B396" s="103" t="s">
        <v>154</v>
      </c>
      <c r="C396" s="103" t="s">
        <v>148</v>
      </c>
      <c r="D396" s="111">
        <v>2013</v>
      </c>
      <c r="E396" s="109">
        <f t="shared" si="103"/>
        <v>189645</v>
      </c>
      <c r="F396" s="109">
        <f t="shared" si="104"/>
        <v>184783</v>
      </c>
      <c r="G396" s="109">
        <f t="shared" si="105"/>
        <v>184783</v>
      </c>
      <c r="H396" s="109">
        <f t="shared" si="106"/>
        <v>171004</v>
      </c>
      <c r="I396" s="110">
        <f t="shared" si="107"/>
        <v>1.0263119442805886</v>
      </c>
      <c r="J396" s="110">
        <f t="shared" si="108"/>
        <v>1.0805770625248532</v>
      </c>
      <c r="K396" s="110">
        <f t="shared" si="109"/>
        <v>1.1090091459848892</v>
      </c>
      <c r="L396" s="109">
        <f t="shared" si="110"/>
        <v>4</v>
      </c>
      <c r="M396" s="109">
        <v>21</v>
      </c>
      <c r="N396" s="109" t="str">
        <f t="shared" si="111"/>
        <v>black</v>
      </c>
      <c r="Q396" t="s">
        <v>164</v>
      </c>
      <c r="R396" s="47" t="str">
        <f t="shared" si="112"/>
        <v>URB2010</v>
      </c>
      <c r="S396" s="83"/>
      <c r="T396" s="60">
        <v>2010</v>
      </c>
      <c r="U396" s="91">
        <v>296816</v>
      </c>
      <c r="V396" s="67">
        <v>310800</v>
      </c>
      <c r="W396" s="67">
        <v>324908</v>
      </c>
      <c r="X396" s="68">
        <f t="shared" si="101"/>
        <v>0.95500643500643501</v>
      </c>
      <c r="Y396" s="69">
        <f t="shared" si="101"/>
        <v>0.95657847759981285</v>
      </c>
      <c r="Z396" s="71">
        <f t="shared" si="102"/>
        <v>0.91353860169648027</v>
      </c>
    </row>
    <row r="397" spans="2:26" x14ac:dyDescent="0.25">
      <c r="B397" s="103" t="s">
        <v>152</v>
      </c>
      <c r="C397" s="103" t="s">
        <v>148</v>
      </c>
      <c r="D397" s="111">
        <v>2013</v>
      </c>
      <c r="E397" s="109">
        <f t="shared" si="103"/>
        <v>12079</v>
      </c>
      <c r="F397" s="109">
        <f t="shared" si="104"/>
        <v>8767</v>
      </c>
      <c r="G397" s="109">
        <f t="shared" si="105"/>
        <v>8767</v>
      </c>
      <c r="H397" s="109" t="str">
        <f t="shared" si="106"/>
        <v>NA</v>
      </c>
      <c r="I397" s="110">
        <f t="shared" si="107"/>
        <v>1.3777803125356449</v>
      </c>
      <c r="J397" s="110" t="str">
        <f t="shared" si="108"/>
        <v>NA</v>
      </c>
      <c r="K397" s="110" t="str">
        <f t="shared" si="109"/>
        <v>NA</v>
      </c>
      <c r="L397" s="109">
        <f t="shared" si="110"/>
        <v>2</v>
      </c>
      <c r="M397" s="109">
        <v>21</v>
      </c>
      <c r="N397" s="109" t="str">
        <f t="shared" si="111"/>
        <v>black</v>
      </c>
      <c r="Q397" t="s">
        <v>164</v>
      </c>
      <c r="R397" s="47" t="str">
        <f t="shared" si="112"/>
        <v>URB2011</v>
      </c>
      <c r="S397" s="83"/>
      <c r="T397" s="60">
        <v>2011</v>
      </c>
      <c r="U397" s="91">
        <v>388138</v>
      </c>
      <c r="V397" s="67">
        <v>398200</v>
      </c>
      <c r="W397" s="67">
        <v>322234</v>
      </c>
      <c r="X397" s="68">
        <f t="shared" si="101"/>
        <v>0.97473129080863885</v>
      </c>
      <c r="Y397" s="69">
        <f t="shared" si="101"/>
        <v>1.2357479347306615</v>
      </c>
      <c r="Z397" s="66">
        <f t="shared" si="102"/>
        <v>1.2045221795341274</v>
      </c>
    </row>
    <row r="398" spans="2:26" x14ac:dyDescent="0.25">
      <c r="B398" s="103" t="s">
        <v>138</v>
      </c>
      <c r="C398" s="103" t="s">
        <v>139</v>
      </c>
      <c r="D398" s="111">
        <v>2013</v>
      </c>
      <c r="E398" s="109">
        <f t="shared" si="103"/>
        <v>32180</v>
      </c>
      <c r="F398" s="109" t="str">
        <f t="shared" si="104"/>
        <v>NA</v>
      </c>
      <c r="G398" s="109">
        <f t="shared" si="105"/>
        <v>32180</v>
      </c>
      <c r="H398" s="109">
        <f t="shared" si="106"/>
        <v>173632</v>
      </c>
      <c r="I398" s="110" t="str">
        <f t="shared" si="107"/>
        <v>NA</v>
      </c>
      <c r="J398" s="110" t="str">
        <f t="shared" si="108"/>
        <v>NA</v>
      </c>
      <c r="K398" s="110">
        <f t="shared" si="109"/>
        <v>0.18533450055289347</v>
      </c>
      <c r="L398" s="109">
        <f t="shared" si="110"/>
        <v>4</v>
      </c>
      <c r="M398" s="109">
        <v>21</v>
      </c>
      <c r="N398" s="109" t="str">
        <f t="shared" si="111"/>
        <v>white</v>
      </c>
      <c r="Q398" t="s">
        <v>164</v>
      </c>
      <c r="R398" s="47" t="str">
        <f t="shared" si="112"/>
        <v>URB2012</v>
      </c>
      <c r="S398" s="83"/>
      <c r="T398" s="60">
        <v>2012</v>
      </c>
      <c r="U398" s="91">
        <v>365693</v>
      </c>
      <c r="V398" s="67">
        <v>353500</v>
      </c>
      <c r="W398" s="67">
        <v>294947</v>
      </c>
      <c r="X398" s="68">
        <f t="shared" si="101"/>
        <v>1.0344922206506364</v>
      </c>
      <c r="Y398" s="69">
        <f t="shared" si="101"/>
        <v>1.1985204121418425</v>
      </c>
      <c r="Z398" s="66">
        <f t="shared" si="102"/>
        <v>1.2398600426517306</v>
      </c>
    </row>
    <row r="399" spans="2:26" x14ac:dyDescent="0.25">
      <c r="B399" s="103" t="s">
        <v>151</v>
      </c>
      <c r="C399" s="103" t="s">
        <v>148</v>
      </c>
      <c r="D399" s="111">
        <v>2013</v>
      </c>
      <c r="E399" s="109">
        <f t="shared" si="103"/>
        <v>7287</v>
      </c>
      <c r="F399" s="109">
        <f t="shared" si="104"/>
        <v>13018</v>
      </c>
      <c r="G399" s="109">
        <f t="shared" si="105"/>
        <v>13018</v>
      </c>
      <c r="H399" s="109">
        <f t="shared" si="106"/>
        <v>13312</v>
      </c>
      <c r="I399" s="110">
        <f t="shared" si="107"/>
        <v>0.55976340451682283</v>
      </c>
      <c r="J399" s="110">
        <f t="shared" si="108"/>
        <v>0.97791466346153844</v>
      </c>
      <c r="K399" s="110">
        <f t="shared" si="109"/>
        <v>0.54740084134615385</v>
      </c>
      <c r="L399" s="109">
        <f t="shared" si="110"/>
        <v>2</v>
      </c>
      <c r="M399" s="109">
        <v>21</v>
      </c>
      <c r="N399" s="109" t="str">
        <f t="shared" si="111"/>
        <v>black</v>
      </c>
      <c r="Q399" t="s">
        <v>164</v>
      </c>
      <c r="R399" s="47" t="str">
        <f t="shared" si="112"/>
        <v>URB2013</v>
      </c>
      <c r="S399" s="83"/>
      <c r="T399" s="60">
        <v>2013</v>
      </c>
      <c r="U399" s="91">
        <v>437422</v>
      </c>
      <c r="V399" s="67">
        <v>432500</v>
      </c>
      <c r="W399" s="67">
        <v>784117</v>
      </c>
      <c r="X399" s="68">
        <f>U399/V399</f>
        <v>1.0113803468208094</v>
      </c>
      <c r="Y399" s="69">
        <f t="shared" si="101"/>
        <v>0.55157584901232848</v>
      </c>
      <c r="Z399" s="66">
        <f t="shared" si="102"/>
        <v>0.55785297347207108</v>
      </c>
    </row>
    <row r="400" spans="2:26" ht="15.75" thickBot="1" x14ac:dyDescent="0.3">
      <c r="B400" s="103" t="s">
        <v>150</v>
      </c>
      <c r="C400" s="103" t="s">
        <v>148</v>
      </c>
      <c r="D400" s="111">
        <v>2013</v>
      </c>
      <c r="E400" s="109">
        <f t="shared" si="103"/>
        <v>3835</v>
      </c>
      <c r="F400" s="109">
        <f t="shared" si="104"/>
        <v>3161</v>
      </c>
      <c r="G400" s="109">
        <f t="shared" si="105"/>
        <v>3161</v>
      </c>
      <c r="H400" s="109">
        <f t="shared" si="106"/>
        <v>3294</v>
      </c>
      <c r="I400" s="110">
        <f t="shared" si="107"/>
        <v>1.213223663397659</v>
      </c>
      <c r="J400" s="110">
        <f t="shared" si="108"/>
        <v>0.95962355798421373</v>
      </c>
      <c r="K400" s="110">
        <f t="shared" si="109"/>
        <v>1.1642380085003037</v>
      </c>
      <c r="L400" s="109">
        <f t="shared" si="110"/>
        <v>1</v>
      </c>
      <c r="M400" s="109">
        <v>21</v>
      </c>
      <c r="N400" s="109" t="str">
        <f t="shared" si="111"/>
        <v>black</v>
      </c>
      <c r="Q400" t="s">
        <v>164</v>
      </c>
      <c r="R400" s="47" t="str">
        <f t="shared" si="112"/>
        <v>URB2014</v>
      </c>
      <c r="S400" s="84"/>
      <c r="T400" s="72">
        <v>2014</v>
      </c>
      <c r="U400" s="92">
        <v>874989</v>
      </c>
      <c r="V400" s="74">
        <v>973300</v>
      </c>
      <c r="W400" s="74"/>
      <c r="X400" s="99">
        <f>U400/V400</f>
        <v>0.89899208877016334</v>
      </c>
      <c r="Y400" s="74"/>
      <c r="Z400" s="75"/>
    </row>
    <row r="401" spans="2:26" ht="15.75" thickBot="1" x14ac:dyDescent="0.3">
      <c r="B401" s="103" t="s">
        <v>163</v>
      </c>
      <c r="C401" s="103" t="s">
        <v>159</v>
      </c>
      <c r="D401" s="111">
        <v>2013</v>
      </c>
      <c r="E401" s="109">
        <f t="shared" si="103"/>
        <v>36276</v>
      </c>
      <c r="F401" s="109">
        <f t="shared" si="104"/>
        <v>38000</v>
      </c>
      <c r="G401" s="109">
        <f t="shared" si="105"/>
        <v>38000</v>
      </c>
      <c r="H401" s="109">
        <f t="shared" si="106"/>
        <v>86569</v>
      </c>
      <c r="I401" s="110">
        <f t="shared" si="107"/>
        <v>0.95463157894736839</v>
      </c>
      <c r="J401" s="110">
        <f t="shared" si="108"/>
        <v>0.43895620834247823</v>
      </c>
      <c r="K401" s="110">
        <f t="shared" si="109"/>
        <v>0.41904145825873002</v>
      </c>
      <c r="L401" s="109">
        <f t="shared" si="110"/>
        <v>3</v>
      </c>
      <c r="M401" s="109">
        <v>21</v>
      </c>
      <c r="N401" s="109" t="str">
        <f t="shared" si="111"/>
        <v>black</v>
      </c>
      <c r="Q401" t="s">
        <v>164</v>
      </c>
      <c r="R401" s="47" t="str">
        <f t="shared" si="112"/>
        <v>URBAVG.</v>
      </c>
      <c r="S401" s="72"/>
      <c r="T401" s="73" t="s">
        <v>10</v>
      </c>
      <c r="U401" s="88"/>
      <c r="V401" s="88"/>
      <c r="W401" s="89"/>
      <c r="X401" s="96">
        <f>AVERAGE(X385:X400)</f>
        <v>0.98548466300441229</v>
      </c>
      <c r="Y401" s="97">
        <f>AVERAGE(Y385:Y399)</f>
        <v>1.0068546554130791</v>
      </c>
      <c r="Z401" s="98">
        <f>AVERAGE(Z385:Z399)</f>
        <v>0.99157777748211196</v>
      </c>
    </row>
    <row r="402" spans="2:26" x14ac:dyDescent="0.25">
      <c r="B402" s="103" t="s">
        <v>153</v>
      </c>
      <c r="C402" s="103" t="s">
        <v>148</v>
      </c>
      <c r="D402" s="111">
        <v>2013</v>
      </c>
      <c r="E402" s="109">
        <f t="shared" si="103"/>
        <v>1393</v>
      </c>
      <c r="F402" s="109">
        <f t="shared" si="104"/>
        <v>1328</v>
      </c>
      <c r="G402" s="109">
        <f t="shared" si="105"/>
        <v>1328</v>
      </c>
      <c r="H402" s="109">
        <f t="shared" si="106"/>
        <v>854</v>
      </c>
      <c r="I402" s="110">
        <f t="shared" si="107"/>
        <v>1.0489457831325302</v>
      </c>
      <c r="J402" s="110">
        <f t="shared" si="108"/>
        <v>1.5550351288056206</v>
      </c>
      <c r="K402" s="110">
        <f t="shared" si="109"/>
        <v>1.6311475409836065</v>
      </c>
      <c r="L402" s="109">
        <f t="shared" si="110"/>
        <v>1</v>
      </c>
      <c r="M402" s="109">
        <v>21</v>
      </c>
      <c r="N402" s="109" t="str">
        <f t="shared" si="111"/>
        <v>black</v>
      </c>
      <c r="Q402" t="s">
        <v>165</v>
      </c>
      <c r="R402" s="47" t="str">
        <f t="shared" si="112"/>
        <v>LYF1999</v>
      </c>
      <c r="S402" s="82" t="s">
        <v>114</v>
      </c>
      <c r="T402" s="81">
        <v>1999</v>
      </c>
      <c r="U402" s="90">
        <v>542</v>
      </c>
      <c r="V402" s="61" t="s">
        <v>120</v>
      </c>
      <c r="W402" s="61">
        <v>1631</v>
      </c>
      <c r="X402" s="62" t="s">
        <v>120</v>
      </c>
      <c r="Y402" s="63" t="s">
        <v>120</v>
      </c>
      <c r="Z402" s="64">
        <f t="shared" ref="Z402:Z416" si="113">U402/W402</f>
        <v>0.33231146535867567</v>
      </c>
    </row>
    <row r="403" spans="2:26" x14ac:dyDescent="0.25">
      <c r="B403" s="103" t="s">
        <v>161</v>
      </c>
      <c r="C403" s="103" t="s">
        <v>159</v>
      </c>
      <c r="D403" s="111">
        <v>2013</v>
      </c>
      <c r="E403" s="109">
        <f t="shared" si="103"/>
        <v>72042</v>
      </c>
      <c r="F403" s="109">
        <f t="shared" si="104"/>
        <v>73500</v>
      </c>
      <c r="G403" s="109">
        <f t="shared" si="105"/>
        <v>73500</v>
      </c>
      <c r="H403" s="109">
        <f t="shared" si="106"/>
        <v>67570</v>
      </c>
      <c r="I403" s="110">
        <f t="shared" si="107"/>
        <v>0.98016326530612241</v>
      </c>
      <c r="J403" s="110">
        <f t="shared" si="108"/>
        <v>1.0877608406097381</v>
      </c>
      <c r="K403" s="110">
        <f t="shared" si="109"/>
        <v>1.0661832174041734</v>
      </c>
      <c r="L403" s="109">
        <f t="shared" si="110"/>
        <v>3</v>
      </c>
      <c r="M403" s="109">
        <v>21</v>
      </c>
      <c r="N403" s="109" t="str">
        <f t="shared" si="111"/>
        <v>black</v>
      </c>
      <c r="Q403" t="s">
        <v>165</v>
      </c>
      <c r="R403" s="47" t="str">
        <f t="shared" si="112"/>
        <v>LYF2000</v>
      </c>
      <c r="S403" s="83" t="s">
        <v>122</v>
      </c>
      <c r="T403" s="60">
        <v>2000</v>
      </c>
      <c r="U403" s="91">
        <v>1243</v>
      </c>
      <c r="V403" s="67" t="s">
        <v>120</v>
      </c>
      <c r="W403" s="67">
        <v>900</v>
      </c>
      <c r="X403" s="68" t="s">
        <v>120</v>
      </c>
      <c r="Y403" s="69" t="s">
        <v>120</v>
      </c>
      <c r="Z403" s="66">
        <f t="shared" si="113"/>
        <v>1.3811111111111112</v>
      </c>
    </row>
    <row r="404" spans="2:26" x14ac:dyDescent="0.25">
      <c r="B404" s="103" t="s">
        <v>164</v>
      </c>
      <c r="C404" s="103" t="s">
        <v>159</v>
      </c>
      <c r="D404" s="111">
        <v>2013</v>
      </c>
      <c r="E404" s="109">
        <f t="shared" si="103"/>
        <v>437422</v>
      </c>
      <c r="F404" s="109">
        <f t="shared" si="104"/>
        <v>432500</v>
      </c>
      <c r="G404" s="109">
        <f t="shared" si="105"/>
        <v>432500</v>
      </c>
      <c r="H404" s="109">
        <f t="shared" si="106"/>
        <v>784117</v>
      </c>
      <c r="I404" s="110">
        <f t="shared" si="107"/>
        <v>1.0113803468208094</v>
      </c>
      <c r="J404" s="110">
        <f t="shared" si="108"/>
        <v>0.55157584901232848</v>
      </c>
      <c r="K404" s="110">
        <f t="shared" si="109"/>
        <v>0.55785297347207108</v>
      </c>
      <c r="L404" s="109">
        <f t="shared" si="110"/>
        <v>4</v>
      </c>
      <c r="M404" s="109">
        <v>21</v>
      </c>
      <c r="N404" s="109" t="str">
        <f t="shared" si="111"/>
        <v>black</v>
      </c>
      <c r="Q404" t="s">
        <v>165</v>
      </c>
      <c r="R404" s="47" t="str">
        <f t="shared" si="112"/>
        <v>LYF2001</v>
      </c>
      <c r="S404" s="83" t="s">
        <v>41</v>
      </c>
      <c r="T404" s="60">
        <v>2001</v>
      </c>
      <c r="U404" s="91">
        <v>733</v>
      </c>
      <c r="V404" s="67">
        <v>734</v>
      </c>
      <c r="W404" s="67">
        <v>2652</v>
      </c>
      <c r="X404" s="68">
        <v>1</v>
      </c>
      <c r="Y404" s="69">
        <v>0.14000000000000001</v>
      </c>
      <c r="Z404" s="66">
        <f t="shared" si="113"/>
        <v>0.276395173453997</v>
      </c>
    </row>
    <row r="405" spans="2:26" x14ac:dyDescent="0.25">
      <c r="B405" s="103" t="s">
        <v>157</v>
      </c>
      <c r="C405" s="103" t="s">
        <v>156</v>
      </c>
      <c r="D405" s="111">
        <v>2013</v>
      </c>
      <c r="E405" s="109">
        <f t="shared" si="103"/>
        <v>33629</v>
      </c>
      <c r="F405" s="109">
        <f t="shared" si="104"/>
        <v>25304</v>
      </c>
      <c r="G405" s="109">
        <f t="shared" si="105"/>
        <v>25304</v>
      </c>
      <c r="H405" s="109">
        <f t="shared" si="106"/>
        <v>42907</v>
      </c>
      <c r="I405" s="110">
        <f t="shared" si="107"/>
        <v>1.3289993676889029</v>
      </c>
      <c r="J405" s="110">
        <f t="shared" si="108"/>
        <v>0.58974060176661147</v>
      </c>
      <c r="K405" s="110">
        <f t="shared" si="109"/>
        <v>0.78376488684829981</v>
      </c>
      <c r="L405" s="109">
        <f t="shared" si="110"/>
        <v>2</v>
      </c>
      <c r="M405" s="109">
        <v>21</v>
      </c>
      <c r="N405" s="109" t="str">
        <f t="shared" si="111"/>
        <v>black</v>
      </c>
      <c r="Q405" t="s">
        <v>165</v>
      </c>
      <c r="R405" s="47" t="str">
        <f t="shared" si="112"/>
        <v>LYF2002</v>
      </c>
      <c r="S405" s="83"/>
      <c r="T405" s="60">
        <v>2002</v>
      </c>
      <c r="U405" s="91">
        <v>2066</v>
      </c>
      <c r="V405" s="67" t="s">
        <v>120</v>
      </c>
      <c r="W405" s="67">
        <v>2185</v>
      </c>
      <c r="X405" s="68" t="s">
        <v>120</v>
      </c>
      <c r="Y405" s="69" t="s">
        <v>120</v>
      </c>
      <c r="Z405" s="66">
        <f t="shared" si="113"/>
        <v>0.94553775743707091</v>
      </c>
    </row>
    <row r="406" spans="2:26" x14ac:dyDescent="0.25">
      <c r="B406" s="103" t="s">
        <v>155</v>
      </c>
      <c r="C406" s="103" t="s">
        <v>156</v>
      </c>
      <c r="D406" s="111">
        <v>2013</v>
      </c>
      <c r="E406" s="109">
        <f t="shared" si="103"/>
        <v>35464</v>
      </c>
      <c r="F406" s="109">
        <f t="shared" si="104"/>
        <v>34023</v>
      </c>
      <c r="G406" s="109">
        <f t="shared" si="105"/>
        <v>34023</v>
      </c>
      <c r="H406" s="109">
        <f t="shared" si="106"/>
        <v>34023</v>
      </c>
      <c r="I406" s="110">
        <f t="shared" si="107"/>
        <v>1.0423537019075331</v>
      </c>
      <c r="J406" s="110">
        <f t="shared" si="108"/>
        <v>1</v>
      </c>
      <c r="K406" s="110">
        <f t="shared" si="109"/>
        <v>1.0423537019075331</v>
      </c>
      <c r="L406" s="109">
        <f t="shared" si="110"/>
        <v>2</v>
      </c>
      <c r="M406" s="109">
        <v>21</v>
      </c>
      <c r="N406" s="109" t="str">
        <f t="shared" si="111"/>
        <v>black</v>
      </c>
      <c r="Q406" t="s">
        <v>165</v>
      </c>
      <c r="R406" s="47" t="str">
        <f t="shared" si="112"/>
        <v>LYF2003</v>
      </c>
      <c r="S406" s="83"/>
      <c r="T406" s="60">
        <v>2003</v>
      </c>
      <c r="U406" s="91">
        <v>2493</v>
      </c>
      <c r="V406" s="67">
        <v>2185</v>
      </c>
      <c r="W406" s="67">
        <v>3895</v>
      </c>
      <c r="X406" s="68">
        <f t="shared" ref="X406:Y416" si="114">U406/V406</f>
        <v>1.1409610983981693</v>
      </c>
      <c r="Y406" s="69">
        <f t="shared" si="114"/>
        <v>0.56097560975609762</v>
      </c>
      <c r="Z406" s="66">
        <f t="shared" si="113"/>
        <v>0.64005134788189988</v>
      </c>
    </row>
    <row r="407" spans="2:26" x14ac:dyDescent="0.25">
      <c r="B407" s="103" t="s">
        <v>160</v>
      </c>
      <c r="C407" s="103" t="s">
        <v>159</v>
      </c>
      <c r="D407" s="111">
        <v>2013</v>
      </c>
      <c r="E407" s="109">
        <f t="shared" si="103"/>
        <v>58436</v>
      </c>
      <c r="F407" s="109">
        <f t="shared" si="104"/>
        <v>65982</v>
      </c>
      <c r="G407" s="109">
        <f t="shared" si="105"/>
        <v>65982</v>
      </c>
      <c r="H407" s="109">
        <f t="shared" si="106"/>
        <v>53062</v>
      </c>
      <c r="I407" s="110">
        <f t="shared" si="107"/>
        <v>0.88563547634203266</v>
      </c>
      <c r="J407" s="110">
        <f t="shared" si="108"/>
        <v>1.2434887490105915</v>
      </c>
      <c r="K407" s="110">
        <f t="shared" si="109"/>
        <v>1.1012777505559534</v>
      </c>
      <c r="L407" s="109">
        <f t="shared" si="110"/>
        <v>3</v>
      </c>
      <c r="M407" s="109">
        <v>21</v>
      </c>
      <c r="N407" s="109" t="str">
        <f t="shared" si="111"/>
        <v>black</v>
      </c>
      <c r="Q407" t="s">
        <v>165</v>
      </c>
      <c r="R407" s="47" t="str">
        <f t="shared" si="112"/>
        <v>LYF2004</v>
      </c>
      <c r="S407" s="83"/>
      <c r="T407" s="60">
        <v>2004</v>
      </c>
      <c r="U407" s="91">
        <v>4323</v>
      </c>
      <c r="V407" s="67">
        <v>3725</v>
      </c>
      <c r="W407" s="67">
        <v>4000</v>
      </c>
      <c r="X407" s="68">
        <f t="shared" si="114"/>
        <v>1.1605369127516778</v>
      </c>
      <c r="Y407" s="69">
        <f t="shared" si="114"/>
        <v>0.93125000000000002</v>
      </c>
      <c r="Z407" s="66">
        <f t="shared" si="113"/>
        <v>1.0807500000000001</v>
      </c>
    </row>
    <row r="408" spans="2:26" x14ac:dyDescent="0.25">
      <c r="Q408" t="s">
        <v>165</v>
      </c>
      <c r="R408" s="47" t="str">
        <f t="shared" si="112"/>
        <v>LYF2005</v>
      </c>
      <c r="S408" s="83"/>
      <c r="T408" s="60">
        <v>2005</v>
      </c>
      <c r="U408" s="91">
        <v>4453</v>
      </c>
      <c r="V408" s="67">
        <v>4000</v>
      </c>
      <c r="W408" s="67">
        <v>3454</v>
      </c>
      <c r="X408" s="68">
        <f t="shared" si="114"/>
        <v>1.1132500000000001</v>
      </c>
      <c r="Y408" s="69">
        <f t="shared" si="114"/>
        <v>1.1580775911986103</v>
      </c>
      <c r="Z408" s="66">
        <f t="shared" si="113"/>
        <v>1.289229878401853</v>
      </c>
    </row>
    <row r="409" spans="2:26" x14ac:dyDescent="0.25">
      <c r="Q409" t="s">
        <v>165</v>
      </c>
      <c r="R409" s="47" t="str">
        <f t="shared" si="112"/>
        <v>LYF2006</v>
      </c>
      <c r="S409" s="83"/>
      <c r="T409" s="60">
        <v>2006</v>
      </c>
      <c r="U409" s="91">
        <v>8285</v>
      </c>
      <c r="V409" s="67">
        <v>3500</v>
      </c>
      <c r="W409" s="67">
        <v>2743</v>
      </c>
      <c r="X409" s="68">
        <f t="shared" si="114"/>
        <v>2.367142857142857</v>
      </c>
      <c r="Y409" s="69">
        <f t="shared" si="114"/>
        <v>1.2759752096244987</v>
      </c>
      <c r="Z409" s="66">
        <f t="shared" si="113"/>
        <v>3.020415603353992</v>
      </c>
    </row>
    <row r="410" spans="2:26" x14ac:dyDescent="0.25">
      <c r="Q410" t="s">
        <v>165</v>
      </c>
      <c r="R410" s="47" t="str">
        <f t="shared" si="112"/>
        <v>LYF2007</v>
      </c>
      <c r="S410" s="83"/>
      <c r="T410" s="60">
        <v>2007</v>
      </c>
      <c r="U410" s="91">
        <v>3128</v>
      </c>
      <c r="V410" s="67">
        <v>2700</v>
      </c>
      <c r="W410" s="67">
        <v>2016</v>
      </c>
      <c r="X410" s="68">
        <f t="shared" si="114"/>
        <v>1.1585185185185185</v>
      </c>
      <c r="Y410" s="69">
        <f t="shared" si="114"/>
        <v>1.3392857142857142</v>
      </c>
      <c r="Z410" s="66">
        <f t="shared" si="113"/>
        <v>1.5515873015873016</v>
      </c>
    </row>
    <row r="411" spans="2:26" x14ac:dyDescent="0.25">
      <c r="Q411" t="s">
        <v>165</v>
      </c>
      <c r="R411" s="47" t="str">
        <f t="shared" si="112"/>
        <v>LYF2008</v>
      </c>
      <c r="S411" s="83"/>
      <c r="T411" s="60">
        <v>2008</v>
      </c>
      <c r="U411" s="91">
        <v>2718</v>
      </c>
      <c r="V411" s="67">
        <v>2534</v>
      </c>
      <c r="W411" s="67">
        <v>1598</v>
      </c>
      <c r="X411" s="68">
        <f t="shared" si="114"/>
        <v>1.0726124704025257</v>
      </c>
      <c r="Y411" s="69">
        <f t="shared" si="114"/>
        <v>1.5857321652065082</v>
      </c>
      <c r="Z411" s="66">
        <f t="shared" si="113"/>
        <v>1.7008760951188986</v>
      </c>
    </row>
    <row r="412" spans="2:26" x14ac:dyDescent="0.25">
      <c r="Q412" t="s">
        <v>165</v>
      </c>
      <c r="R412" s="47" t="str">
        <f t="shared" si="112"/>
        <v>LYF2009</v>
      </c>
      <c r="S412" s="83"/>
      <c r="T412" s="60">
        <v>2009</v>
      </c>
      <c r="U412" s="91">
        <v>5743</v>
      </c>
      <c r="V412" s="67">
        <v>6952</v>
      </c>
      <c r="W412" s="67">
        <v>1430</v>
      </c>
      <c r="X412" s="68">
        <f t="shared" si="114"/>
        <v>0.82609321058688145</v>
      </c>
      <c r="Y412" s="69">
        <f t="shared" si="114"/>
        <v>4.8615384615384611</v>
      </c>
      <c r="Z412" s="66">
        <f t="shared" si="113"/>
        <v>4.0160839160839163</v>
      </c>
    </row>
    <row r="413" spans="2:26" x14ac:dyDescent="0.25">
      <c r="Q413" t="s">
        <v>165</v>
      </c>
      <c r="R413" s="47" t="str">
        <f t="shared" si="112"/>
        <v>LYF2010</v>
      </c>
      <c r="S413" s="83"/>
      <c r="T413" s="60">
        <v>2010</v>
      </c>
      <c r="U413" s="91">
        <v>2609</v>
      </c>
      <c r="V413" s="67">
        <v>2610</v>
      </c>
      <c r="W413" s="67">
        <v>9583</v>
      </c>
      <c r="X413" s="68">
        <f t="shared" si="114"/>
        <v>0.99961685823754787</v>
      </c>
      <c r="Y413" s="69">
        <f t="shared" si="114"/>
        <v>0.2723572993843264</v>
      </c>
      <c r="Z413" s="71">
        <f t="shared" si="113"/>
        <v>0.27225294792862359</v>
      </c>
    </row>
    <row r="414" spans="2:26" x14ac:dyDescent="0.25">
      <c r="Q414" t="s">
        <v>165</v>
      </c>
      <c r="R414" s="47" t="str">
        <f t="shared" si="112"/>
        <v>LYF2011</v>
      </c>
      <c r="S414" s="83"/>
      <c r="T414" s="60">
        <v>2011</v>
      </c>
      <c r="U414" s="91">
        <v>9199</v>
      </c>
      <c r="V414" s="67">
        <v>8006</v>
      </c>
      <c r="W414" s="67">
        <v>9215</v>
      </c>
      <c r="X414" s="68">
        <f t="shared" si="114"/>
        <v>1.1490132400699475</v>
      </c>
      <c r="Y414" s="69">
        <f t="shared" si="114"/>
        <v>0.86880086814975588</v>
      </c>
      <c r="Z414" s="66">
        <f t="shared" si="113"/>
        <v>0.99826370048833424</v>
      </c>
    </row>
    <row r="415" spans="2:26" x14ac:dyDescent="0.25">
      <c r="Q415" t="s">
        <v>165</v>
      </c>
      <c r="R415" s="47" t="str">
        <f t="shared" si="112"/>
        <v>LYF2012</v>
      </c>
      <c r="S415" s="83"/>
      <c r="T415" s="60">
        <v>2012</v>
      </c>
      <c r="U415" s="91">
        <v>10401</v>
      </c>
      <c r="V415" s="67">
        <v>8683</v>
      </c>
      <c r="W415" s="67">
        <v>11115</v>
      </c>
      <c r="X415" s="68">
        <f t="shared" si="114"/>
        <v>1.1978578832200852</v>
      </c>
      <c r="Y415" s="69">
        <f t="shared" si="114"/>
        <v>0.7811965811965812</v>
      </c>
      <c r="Z415" s="66">
        <f t="shared" si="113"/>
        <v>0.93576248313090415</v>
      </c>
    </row>
    <row r="416" spans="2:26" x14ac:dyDescent="0.25">
      <c r="Q416" t="s">
        <v>165</v>
      </c>
      <c r="R416" s="47" t="str">
        <f t="shared" si="112"/>
        <v>LYF2013</v>
      </c>
      <c r="S416" s="83"/>
      <c r="T416" s="60">
        <v>2013</v>
      </c>
      <c r="U416" s="91">
        <v>15154</v>
      </c>
      <c r="V416" s="67">
        <v>14900</v>
      </c>
      <c r="W416" s="67">
        <v>21124</v>
      </c>
      <c r="X416" s="68">
        <f>U416/V416</f>
        <v>1.0170469798657717</v>
      </c>
      <c r="Y416" s="69">
        <f t="shared" si="114"/>
        <v>0.70535883355425111</v>
      </c>
      <c r="Z416" s="66">
        <f t="shared" si="113"/>
        <v>0.71738307138799473</v>
      </c>
    </row>
    <row r="417" spans="17:26" ht="15.75" thickBot="1" x14ac:dyDescent="0.3">
      <c r="Q417" t="s">
        <v>165</v>
      </c>
      <c r="R417" s="47" t="str">
        <f t="shared" si="112"/>
        <v>LYF2014</v>
      </c>
      <c r="S417" s="84"/>
      <c r="T417" s="72">
        <v>2014</v>
      </c>
      <c r="U417" s="92">
        <v>31106</v>
      </c>
      <c r="V417" s="74">
        <v>31642</v>
      </c>
      <c r="W417" s="74"/>
      <c r="X417" s="99">
        <f>U417/V417</f>
        <v>0.98306048922318434</v>
      </c>
      <c r="Y417" s="74"/>
      <c r="Z417" s="75"/>
    </row>
    <row r="418" spans="17:26" ht="15.75" thickBot="1" x14ac:dyDescent="0.3">
      <c r="Q418" t="s">
        <v>165</v>
      </c>
      <c r="R418" s="47" t="str">
        <f t="shared" si="112"/>
        <v>LYFAVG.</v>
      </c>
      <c r="S418" s="72"/>
      <c r="T418" s="73" t="s">
        <v>10</v>
      </c>
      <c r="U418" s="88"/>
      <c r="V418" s="88"/>
      <c r="W418" s="89"/>
      <c r="X418" s="96">
        <f>AVERAGE(X402:X417)</f>
        <v>1.1681315783397821</v>
      </c>
      <c r="Y418" s="97">
        <f>AVERAGE(Y402:Y416)</f>
        <v>1.2067123611579007</v>
      </c>
      <c r="Z418" s="98">
        <f>AVERAGE(Z402:Z416)</f>
        <v>1.2772007901816385</v>
      </c>
    </row>
    <row r="419" spans="17:26" ht="25.5" thickBot="1" x14ac:dyDescent="0.3">
      <c r="Q419" t="s">
        <v>165</v>
      </c>
      <c r="R419" s="47" t="str">
        <f t="shared" si="112"/>
        <v>LYFYear</v>
      </c>
      <c r="S419" s="52" t="s">
        <v>0</v>
      </c>
      <c r="T419" s="53" t="s">
        <v>1</v>
      </c>
      <c r="U419" s="54" t="s">
        <v>2</v>
      </c>
      <c r="V419" s="54" t="s">
        <v>3</v>
      </c>
      <c r="W419" s="55" t="s">
        <v>4</v>
      </c>
      <c r="X419" s="56" t="s">
        <v>5</v>
      </c>
      <c r="Y419" s="57" t="s">
        <v>6</v>
      </c>
      <c r="Z419" s="58" t="s">
        <v>7</v>
      </c>
    </row>
    <row r="420" spans="17:26" x14ac:dyDescent="0.25">
      <c r="Q420" t="s">
        <v>166</v>
      </c>
      <c r="R420" s="47" t="str">
        <f t="shared" si="112"/>
        <v>MCB1999</v>
      </c>
      <c r="S420" s="82" t="s">
        <v>97</v>
      </c>
      <c r="T420" s="81">
        <v>1999</v>
      </c>
      <c r="U420" s="90">
        <v>37997</v>
      </c>
      <c r="V420" s="61">
        <v>38300</v>
      </c>
      <c r="W420" s="61">
        <v>50100</v>
      </c>
      <c r="X420" s="62">
        <f t="shared" ref="X420:Y434" si="115">U420/V420</f>
        <v>0.99208877284595298</v>
      </c>
      <c r="Y420" s="63">
        <f t="shared" si="115"/>
        <v>0.76447105788423153</v>
      </c>
      <c r="Z420" s="64">
        <f t="shared" ref="Z420:Z434" si="116">U420/W420</f>
        <v>0.75842315369261482</v>
      </c>
    </row>
    <row r="421" spans="17:26" x14ac:dyDescent="0.25">
      <c r="Q421" t="s">
        <v>166</v>
      </c>
      <c r="R421" s="47" t="str">
        <f t="shared" si="112"/>
        <v>MCB2000</v>
      </c>
      <c r="S421" s="83" t="s">
        <v>78</v>
      </c>
      <c r="T421" s="60">
        <v>2000</v>
      </c>
      <c r="U421" s="91">
        <v>53460</v>
      </c>
      <c r="V421" s="67">
        <v>50600</v>
      </c>
      <c r="W421" s="67">
        <v>36800</v>
      </c>
      <c r="X421" s="68">
        <f t="shared" si="115"/>
        <v>1.0565217391304347</v>
      </c>
      <c r="Y421" s="69">
        <f t="shared" si="115"/>
        <v>1.375</v>
      </c>
      <c r="Z421" s="66">
        <f t="shared" si="116"/>
        <v>1.4527173913043478</v>
      </c>
    </row>
    <row r="422" spans="17:26" x14ac:dyDescent="0.25">
      <c r="Q422" t="s">
        <v>166</v>
      </c>
      <c r="R422" s="47" t="str">
        <f t="shared" si="112"/>
        <v>MCB2001</v>
      </c>
      <c r="S422" s="83" t="s">
        <v>74</v>
      </c>
      <c r="T422" s="60">
        <v>2001</v>
      </c>
      <c r="U422" s="91">
        <v>45055</v>
      </c>
      <c r="V422" s="67">
        <v>43500</v>
      </c>
      <c r="W422" s="67">
        <v>66400</v>
      </c>
      <c r="X422" s="68">
        <f t="shared" si="115"/>
        <v>1.0357471264367817</v>
      </c>
      <c r="Y422" s="69">
        <f t="shared" si="115"/>
        <v>0.65512048192771088</v>
      </c>
      <c r="Z422" s="66">
        <f t="shared" si="116"/>
        <v>0.67853915662650599</v>
      </c>
    </row>
    <row r="423" spans="17:26" x14ac:dyDescent="0.25">
      <c r="Q423" t="s">
        <v>166</v>
      </c>
      <c r="R423" s="47" t="str">
        <f t="shared" si="112"/>
        <v>MCB2002</v>
      </c>
      <c r="S423" s="83"/>
      <c r="T423" s="60">
        <v>2002</v>
      </c>
      <c r="U423" s="91">
        <v>102085</v>
      </c>
      <c r="V423" s="67">
        <v>96200</v>
      </c>
      <c r="W423" s="67">
        <v>108300</v>
      </c>
      <c r="X423" s="68">
        <f t="shared" si="115"/>
        <v>1.0611746361746361</v>
      </c>
      <c r="Y423" s="69">
        <f t="shared" si="115"/>
        <v>0.88827331486611261</v>
      </c>
      <c r="Z423" s="66">
        <f t="shared" si="116"/>
        <v>0.94261311172668516</v>
      </c>
    </row>
    <row r="424" spans="17:26" x14ac:dyDescent="0.25">
      <c r="Q424" t="s">
        <v>166</v>
      </c>
      <c r="R424" s="47" t="str">
        <f t="shared" si="112"/>
        <v>MCB2003</v>
      </c>
      <c r="S424" s="83"/>
      <c r="T424" s="60">
        <v>2003</v>
      </c>
      <c r="U424" s="91">
        <v>126698</v>
      </c>
      <c r="V424" s="67">
        <v>104800</v>
      </c>
      <c r="W424" s="67">
        <v>150300</v>
      </c>
      <c r="X424" s="68">
        <f t="shared" si="115"/>
        <v>1.2089503816793894</v>
      </c>
      <c r="Y424" s="69">
        <f t="shared" si="115"/>
        <v>0.69727212242182302</v>
      </c>
      <c r="Z424" s="66">
        <f t="shared" si="116"/>
        <v>0.84296739853626079</v>
      </c>
    </row>
    <row r="425" spans="17:26" x14ac:dyDescent="0.25">
      <c r="Q425" t="s">
        <v>166</v>
      </c>
      <c r="R425" s="47" t="str">
        <f t="shared" si="112"/>
        <v>MCB2004</v>
      </c>
      <c r="S425" s="83"/>
      <c r="T425" s="60">
        <v>2004</v>
      </c>
      <c r="U425" s="91">
        <v>94895</v>
      </c>
      <c r="V425" s="67">
        <v>90400</v>
      </c>
      <c r="W425" s="67">
        <v>117600</v>
      </c>
      <c r="X425" s="68">
        <f t="shared" si="115"/>
        <v>1.0497234513274336</v>
      </c>
      <c r="Y425" s="69">
        <f t="shared" si="115"/>
        <v>0.76870748299319724</v>
      </c>
      <c r="Z425" s="66">
        <f t="shared" si="116"/>
        <v>0.80693027210884349</v>
      </c>
    </row>
    <row r="426" spans="17:26" x14ac:dyDescent="0.25">
      <c r="Q426" t="s">
        <v>166</v>
      </c>
      <c r="R426" s="47" t="str">
        <f t="shared" si="112"/>
        <v>MCB2005</v>
      </c>
      <c r="S426" s="83"/>
      <c r="T426" s="60">
        <v>2005</v>
      </c>
      <c r="U426" s="91">
        <v>93837</v>
      </c>
      <c r="V426" s="67">
        <v>89400</v>
      </c>
      <c r="W426" s="67">
        <v>97900</v>
      </c>
      <c r="X426" s="68">
        <f t="shared" si="115"/>
        <v>1.0496308724832215</v>
      </c>
      <c r="Y426" s="69">
        <f t="shared" si="115"/>
        <v>0.91317671092951991</v>
      </c>
      <c r="Z426" s="66">
        <f t="shared" si="116"/>
        <v>0.95849846782431047</v>
      </c>
    </row>
    <row r="427" spans="17:26" x14ac:dyDescent="0.25">
      <c r="Q427" t="s">
        <v>166</v>
      </c>
      <c r="R427" s="47" t="str">
        <f t="shared" si="112"/>
        <v>MCB2006</v>
      </c>
      <c r="S427" s="83"/>
      <c r="T427" s="60">
        <v>2006</v>
      </c>
      <c r="U427" s="91">
        <v>90780</v>
      </c>
      <c r="V427" s="67">
        <v>88300</v>
      </c>
      <c r="W427" s="67">
        <v>80471</v>
      </c>
      <c r="X427" s="68">
        <f t="shared" si="115"/>
        <v>1.0280860702151755</v>
      </c>
      <c r="Y427" s="69">
        <f t="shared" si="115"/>
        <v>1.0972897068509153</v>
      </c>
      <c r="Z427" s="66">
        <f t="shared" si="116"/>
        <v>1.1281082626039194</v>
      </c>
    </row>
    <row r="428" spans="17:26" x14ac:dyDescent="0.25">
      <c r="Q428" t="s">
        <v>166</v>
      </c>
      <c r="R428" s="47" t="str">
        <f t="shared" si="112"/>
        <v>MCB2007</v>
      </c>
      <c r="S428" s="83"/>
      <c r="T428" s="60">
        <v>2007</v>
      </c>
      <c r="U428" s="91">
        <v>77470</v>
      </c>
      <c r="V428" s="67">
        <v>68000</v>
      </c>
      <c r="W428" s="67">
        <v>47106</v>
      </c>
      <c r="X428" s="68">
        <f t="shared" si="115"/>
        <v>1.1392647058823528</v>
      </c>
      <c r="Y428" s="69">
        <f t="shared" si="115"/>
        <v>1.4435528382796248</v>
      </c>
      <c r="Z428" s="66">
        <f t="shared" si="116"/>
        <v>1.6445887997282724</v>
      </c>
    </row>
    <row r="429" spans="17:26" x14ac:dyDescent="0.25">
      <c r="Q429" t="s">
        <v>166</v>
      </c>
      <c r="R429" s="47" t="str">
        <f t="shared" si="112"/>
        <v>MCB2008</v>
      </c>
      <c r="S429" s="83"/>
      <c r="T429" s="60">
        <v>2008</v>
      </c>
      <c r="U429" s="91">
        <v>59481</v>
      </c>
      <c r="V429" s="67">
        <v>54000</v>
      </c>
      <c r="W429" s="67">
        <v>75489</v>
      </c>
      <c r="X429" s="68">
        <f t="shared" si="115"/>
        <v>1.1014999999999999</v>
      </c>
      <c r="Y429" s="69">
        <f t="shared" si="115"/>
        <v>0.71533600921988638</v>
      </c>
      <c r="Z429" s="66">
        <f t="shared" si="116"/>
        <v>0.78794261415570477</v>
      </c>
    </row>
    <row r="430" spans="17:26" x14ac:dyDescent="0.25">
      <c r="Q430" t="s">
        <v>166</v>
      </c>
      <c r="R430" s="47" t="str">
        <f t="shared" si="112"/>
        <v>MCB2009</v>
      </c>
      <c r="S430" s="83"/>
      <c r="T430" s="60">
        <v>2009</v>
      </c>
      <c r="U430" s="91">
        <v>99685</v>
      </c>
      <c r="V430" s="67">
        <v>94400</v>
      </c>
      <c r="W430" s="67">
        <v>73069</v>
      </c>
      <c r="X430" s="68">
        <f t="shared" si="115"/>
        <v>1.0559851694915254</v>
      </c>
      <c r="Y430" s="69">
        <f t="shared" si="115"/>
        <v>1.2919295460455187</v>
      </c>
      <c r="Z430" s="66">
        <f t="shared" si="116"/>
        <v>1.3642584406519864</v>
      </c>
    </row>
    <row r="431" spans="17:26" x14ac:dyDescent="0.25">
      <c r="Q431" t="s">
        <v>166</v>
      </c>
      <c r="R431" s="47" t="str">
        <f t="shared" si="112"/>
        <v>MCB2010</v>
      </c>
      <c r="S431" s="83"/>
      <c r="T431" s="60">
        <v>2010</v>
      </c>
      <c r="U431" s="91">
        <v>82454</v>
      </c>
      <c r="V431" s="67">
        <v>72600</v>
      </c>
      <c r="W431" s="67">
        <v>78937</v>
      </c>
      <c r="X431" s="68">
        <f t="shared" si="115"/>
        <v>1.1357300275482094</v>
      </c>
      <c r="Y431" s="69">
        <f t="shared" si="115"/>
        <v>0.91972078999708629</v>
      </c>
      <c r="Z431" s="71">
        <f t="shared" si="116"/>
        <v>1.0445545181600517</v>
      </c>
    </row>
    <row r="432" spans="17:26" x14ac:dyDescent="0.25">
      <c r="Q432" t="s">
        <v>166</v>
      </c>
      <c r="R432" s="47" t="str">
        <f t="shared" si="112"/>
        <v>MCB2011</v>
      </c>
      <c r="S432" s="83"/>
      <c r="T432" s="60">
        <v>2011</v>
      </c>
      <c r="U432" s="91">
        <v>108005</v>
      </c>
      <c r="V432" s="67">
        <v>100000</v>
      </c>
      <c r="W432" s="67">
        <v>87263</v>
      </c>
      <c r="X432" s="68">
        <f t="shared" si="115"/>
        <v>1.08005</v>
      </c>
      <c r="Y432" s="69">
        <f t="shared" si="115"/>
        <v>1.1459610602431729</v>
      </c>
      <c r="Z432" s="66">
        <f t="shared" si="116"/>
        <v>1.2376952431156389</v>
      </c>
    </row>
    <row r="433" spans="17:26" x14ac:dyDescent="0.25">
      <c r="Q433" t="s">
        <v>166</v>
      </c>
      <c r="R433" s="47" t="str">
        <f t="shared" si="112"/>
        <v>MCB2012</v>
      </c>
      <c r="S433" s="83"/>
      <c r="T433" s="60">
        <v>2012</v>
      </c>
      <c r="U433" s="91">
        <v>100809</v>
      </c>
      <c r="V433" s="67">
        <v>90800</v>
      </c>
      <c r="W433" s="67">
        <v>61850</v>
      </c>
      <c r="X433" s="68">
        <f t="shared" si="115"/>
        <v>1.1102312775330396</v>
      </c>
      <c r="Y433" s="69">
        <f t="shared" si="115"/>
        <v>1.4680679062247373</v>
      </c>
      <c r="Z433" s="66">
        <f t="shared" si="116"/>
        <v>1.6298949070331448</v>
      </c>
    </row>
    <row r="434" spans="17:26" x14ac:dyDescent="0.25">
      <c r="Q434" t="s">
        <v>166</v>
      </c>
      <c r="R434" s="47" t="str">
        <f t="shared" si="112"/>
        <v>MCB2013</v>
      </c>
      <c r="S434" s="83"/>
      <c r="T434" s="60">
        <v>2013</v>
      </c>
      <c r="U434" s="91">
        <v>113333</v>
      </c>
      <c r="V434" s="67">
        <v>105200</v>
      </c>
      <c r="W434" s="67">
        <v>243434</v>
      </c>
      <c r="X434" s="68">
        <f>U434/V434</f>
        <v>1.0773098859315589</v>
      </c>
      <c r="Y434" s="69">
        <f t="shared" si="115"/>
        <v>0.43214998726554221</v>
      </c>
      <c r="Z434" s="66">
        <f t="shared" si="116"/>
        <v>0.4655594534863659</v>
      </c>
    </row>
    <row r="435" spans="17:26" ht="15.75" thickBot="1" x14ac:dyDescent="0.3">
      <c r="Q435" t="s">
        <v>166</v>
      </c>
      <c r="R435" s="47" t="str">
        <f t="shared" si="112"/>
        <v>MCB2014</v>
      </c>
      <c r="S435" s="84"/>
      <c r="T435" s="72">
        <v>2014</v>
      </c>
      <c r="U435" s="92">
        <v>377357</v>
      </c>
      <c r="V435" s="74">
        <v>360100</v>
      </c>
      <c r="W435" s="74"/>
      <c r="X435" s="99">
        <f>U435/V435</f>
        <v>1.0479227992224383</v>
      </c>
      <c r="Y435" s="74"/>
      <c r="Z435" s="75"/>
    </row>
    <row r="436" spans="17:26" ht="15.75" thickBot="1" x14ac:dyDescent="0.3">
      <c r="Q436" t="s">
        <v>166</v>
      </c>
      <c r="R436" s="47" t="str">
        <f t="shared" si="112"/>
        <v>MCBAVG.</v>
      </c>
      <c r="S436" s="72"/>
      <c r="T436" s="73" t="s">
        <v>10</v>
      </c>
      <c r="U436" s="88"/>
      <c r="V436" s="88"/>
      <c r="W436" s="89"/>
      <c r="X436" s="96">
        <f>AVERAGE(X420:X435)</f>
        <v>1.0768698072438843</v>
      </c>
      <c r="Y436" s="97">
        <f>AVERAGE(Y420:Y434)</f>
        <v>0.97173526767660534</v>
      </c>
      <c r="Z436" s="98">
        <f>AVERAGE(Z420:Z434)</f>
        <v>1.0495527460503102</v>
      </c>
    </row>
    <row r="437" spans="17:26" x14ac:dyDescent="0.25">
      <c r="Q437" t="s">
        <v>167</v>
      </c>
      <c r="R437" s="47" t="str">
        <f t="shared" si="112"/>
        <v>LRW1999</v>
      </c>
      <c r="S437" s="82" t="s">
        <v>106</v>
      </c>
      <c r="T437" s="81">
        <v>1999</v>
      </c>
      <c r="U437" s="90">
        <v>3072</v>
      </c>
      <c r="V437" s="61">
        <v>2600</v>
      </c>
      <c r="W437" s="61">
        <v>3400</v>
      </c>
      <c r="X437" s="62">
        <f t="shared" ref="X437:Y451" si="117">U437/V437</f>
        <v>1.1815384615384616</v>
      </c>
      <c r="Y437" s="63">
        <f t="shared" si="117"/>
        <v>0.76470588235294112</v>
      </c>
      <c r="Z437" s="64">
        <f t="shared" ref="Z437:Z451" si="118">U437/W437</f>
        <v>0.90352941176470591</v>
      </c>
    </row>
    <row r="438" spans="17:26" x14ac:dyDescent="0.25">
      <c r="Q438" t="s">
        <v>167</v>
      </c>
      <c r="R438" s="47" t="str">
        <f t="shared" si="112"/>
        <v>LRW2000</v>
      </c>
      <c r="S438" s="83" t="s">
        <v>80</v>
      </c>
      <c r="T438" s="60">
        <v>2000</v>
      </c>
      <c r="U438" s="91">
        <v>4053</v>
      </c>
      <c r="V438" s="67">
        <v>3500</v>
      </c>
      <c r="W438" s="67">
        <v>10200</v>
      </c>
      <c r="X438" s="68">
        <f t="shared" si="117"/>
        <v>1.1579999999999999</v>
      </c>
      <c r="Y438" s="69">
        <f t="shared" si="117"/>
        <v>0.34313725490196079</v>
      </c>
      <c r="Z438" s="66">
        <f t="shared" si="118"/>
        <v>0.39735294117647058</v>
      </c>
    </row>
    <row r="439" spans="17:26" x14ac:dyDescent="0.25">
      <c r="Q439" t="s">
        <v>167</v>
      </c>
      <c r="R439" s="47" t="str">
        <f t="shared" si="112"/>
        <v>LRW2001</v>
      </c>
      <c r="S439" s="83" t="s">
        <v>41</v>
      </c>
      <c r="T439" s="60">
        <v>2001</v>
      </c>
      <c r="U439" s="91">
        <v>16574</v>
      </c>
      <c r="V439" s="67">
        <v>16700</v>
      </c>
      <c r="W439" s="67">
        <v>15700</v>
      </c>
      <c r="X439" s="68">
        <f t="shared" si="117"/>
        <v>0.99245508982035924</v>
      </c>
      <c r="Y439" s="69">
        <f t="shared" si="117"/>
        <v>1.0636942675159236</v>
      </c>
      <c r="Z439" s="66">
        <f t="shared" si="118"/>
        <v>1.0556687898089172</v>
      </c>
    </row>
    <row r="440" spans="17:26" x14ac:dyDescent="0.25">
      <c r="Q440" t="s">
        <v>167</v>
      </c>
      <c r="R440" s="47" t="str">
        <f t="shared" si="112"/>
        <v>LRW2002</v>
      </c>
      <c r="S440" s="83"/>
      <c r="T440" s="60">
        <v>2002</v>
      </c>
      <c r="U440" s="91">
        <v>18910</v>
      </c>
      <c r="V440" s="67">
        <v>18200</v>
      </c>
      <c r="W440" s="67">
        <v>24900</v>
      </c>
      <c r="X440" s="68">
        <f t="shared" si="117"/>
        <v>1.0390109890109891</v>
      </c>
      <c r="Y440" s="69">
        <f t="shared" si="117"/>
        <v>0.73092369477911645</v>
      </c>
      <c r="Z440" s="66">
        <f t="shared" si="118"/>
        <v>0.75943775100401611</v>
      </c>
    </row>
    <row r="441" spans="17:26" x14ac:dyDescent="0.25">
      <c r="Q441" t="s">
        <v>167</v>
      </c>
      <c r="R441" s="47" t="str">
        <f t="shared" si="112"/>
        <v>LRW2003</v>
      </c>
      <c r="S441" s="83"/>
      <c r="T441" s="60">
        <v>2003</v>
      </c>
      <c r="U441" s="91">
        <v>25820</v>
      </c>
      <c r="V441" s="67">
        <v>24600</v>
      </c>
      <c r="W441" s="67">
        <v>25900</v>
      </c>
      <c r="X441" s="68">
        <f t="shared" si="117"/>
        <v>1.0495934959349593</v>
      </c>
      <c r="Y441" s="69">
        <f t="shared" si="117"/>
        <v>0.9498069498069498</v>
      </c>
      <c r="Z441" s="66">
        <f t="shared" si="118"/>
        <v>0.9969111969111969</v>
      </c>
    </row>
    <row r="442" spans="17:26" x14ac:dyDescent="0.25">
      <c r="Q442" t="s">
        <v>167</v>
      </c>
      <c r="R442" s="47" t="str">
        <f t="shared" si="112"/>
        <v>LRW2004</v>
      </c>
      <c r="S442" s="83"/>
      <c r="T442" s="60">
        <v>2004</v>
      </c>
      <c r="U442" s="91">
        <v>24590</v>
      </c>
      <c r="V442" s="67">
        <v>24100</v>
      </c>
      <c r="W442" s="67">
        <v>21200</v>
      </c>
      <c r="X442" s="68">
        <f t="shared" si="117"/>
        <v>1.0203319502074688</v>
      </c>
      <c r="Y442" s="69">
        <f t="shared" si="117"/>
        <v>1.1367924528301887</v>
      </c>
      <c r="Z442" s="66">
        <f t="shared" si="118"/>
        <v>1.1599056603773585</v>
      </c>
    </row>
    <row r="443" spans="17:26" x14ac:dyDescent="0.25">
      <c r="Q443" t="s">
        <v>167</v>
      </c>
      <c r="R443" s="47" t="str">
        <f t="shared" si="112"/>
        <v>LRW2005</v>
      </c>
      <c r="S443" s="83"/>
      <c r="T443" s="60">
        <v>2005</v>
      </c>
      <c r="U443" s="91">
        <v>21937</v>
      </c>
      <c r="V443" s="67">
        <v>20200</v>
      </c>
      <c r="W443" s="67">
        <v>16767</v>
      </c>
      <c r="X443" s="68">
        <f t="shared" si="117"/>
        <v>1.085990099009901</v>
      </c>
      <c r="Y443" s="69">
        <f t="shared" si="117"/>
        <v>1.204747420528419</v>
      </c>
      <c r="Z443" s="66">
        <f t="shared" si="118"/>
        <v>1.3083437705015806</v>
      </c>
    </row>
    <row r="444" spans="17:26" x14ac:dyDescent="0.25">
      <c r="Q444" t="s">
        <v>167</v>
      </c>
      <c r="R444" s="47" t="str">
        <f t="shared" si="112"/>
        <v>LRW2006</v>
      </c>
      <c r="S444" s="83"/>
      <c r="T444" s="60">
        <v>2006</v>
      </c>
      <c r="U444" s="91">
        <v>19818</v>
      </c>
      <c r="V444" s="67">
        <v>16600</v>
      </c>
      <c r="W444" s="67">
        <v>17896</v>
      </c>
      <c r="X444" s="68">
        <f t="shared" si="117"/>
        <v>1.193855421686747</v>
      </c>
      <c r="Y444" s="69">
        <f t="shared" si="117"/>
        <v>0.92758158247653111</v>
      </c>
      <c r="Z444" s="66">
        <f t="shared" si="118"/>
        <v>1.1073983012963791</v>
      </c>
    </row>
    <row r="445" spans="17:26" x14ac:dyDescent="0.25">
      <c r="Q445" t="s">
        <v>167</v>
      </c>
      <c r="R445" s="47" t="str">
        <f t="shared" si="112"/>
        <v>LRW2007</v>
      </c>
      <c r="S445" s="83"/>
      <c r="T445" s="60">
        <v>2007</v>
      </c>
      <c r="U445" s="91">
        <v>10306</v>
      </c>
      <c r="V445" s="67">
        <v>10100</v>
      </c>
      <c r="W445" s="67">
        <v>4276</v>
      </c>
      <c r="X445" s="68">
        <f t="shared" si="117"/>
        <v>1.0203960396039604</v>
      </c>
      <c r="Y445" s="69">
        <f t="shared" si="117"/>
        <v>2.3620205799812908</v>
      </c>
      <c r="Z445" s="66">
        <f t="shared" si="118"/>
        <v>2.4101964452759588</v>
      </c>
    </row>
    <row r="446" spans="17:26" x14ac:dyDescent="0.25">
      <c r="Q446" t="s">
        <v>167</v>
      </c>
      <c r="R446" s="47" t="str">
        <f t="shared" si="112"/>
        <v>LRW2008</v>
      </c>
      <c r="S446" s="83"/>
      <c r="T446" s="60">
        <v>2008</v>
      </c>
      <c r="U446" s="91">
        <v>4479</v>
      </c>
      <c r="V446" s="67">
        <v>3800</v>
      </c>
      <c r="W446" s="67">
        <v>7120</v>
      </c>
      <c r="X446" s="68">
        <f t="shared" si="117"/>
        <v>1.1786842105263158</v>
      </c>
      <c r="Y446" s="69">
        <f t="shared" si="117"/>
        <v>0.5337078651685393</v>
      </c>
      <c r="Z446" s="66">
        <f t="shared" si="118"/>
        <v>0.62907303370786516</v>
      </c>
    </row>
    <row r="447" spans="17:26" x14ac:dyDescent="0.25">
      <c r="Q447" t="s">
        <v>167</v>
      </c>
      <c r="R447" s="47" t="str">
        <f t="shared" si="112"/>
        <v>LRW2009</v>
      </c>
      <c r="S447" s="83"/>
      <c r="T447" s="60">
        <v>2009</v>
      </c>
      <c r="U447" s="91">
        <v>9363</v>
      </c>
      <c r="V447" s="67">
        <v>8500</v>
      </c>
      <c r="W447" s="67">
        <v>7533</v>
      </c>
      <c r="X447" s="68">
        <f t="shared" si="117"/>
        <v>1.1015294117647059</v>
      </c>
      <c r="Y447" s="69">
        <f t="shared" si="117"/>
        <v>1.1283685118810567</v>
      </c>
      <c r="Z447" s="66">
        <f t="shared" si="118"/>
        <v>1.242931103146157</v>
      </c>
    </row>
    <row r="448" spans="17:26" x14ac:dyDescent="0.25">
      <c r="Q448" t="s">
        <v>167</v>
      </c>
      <c r="R448" s="47" t="str">
        <f t="shared" si="112"/>
        <v>LRW2010</v>
      </c>
      <c r="S448" s="83"/>
      <c r="T448" s="60">
        <v>2010</v>
      </c>
      <c r="U448" s="91">
        <v>11034</v>
      </c>
      <c r="V448" s="67">
        <v>9700</v>
      </c>
      <c r="W448" s="67">
        <v>10862</v>
      </c>
      <c r="X448" s="68">
        <f t="shared" si="117"/>
        <v>1.1375257731958763</v>
      </c>
      <c r="Y448" s="69">
        <f t="shared" si="117"/>
        <v>0.89302154299392378</v>
      </c>
      <c r="Z448" s="71">
        <f t="shared" si="118"/>
        <v>1.0158350211747376</v>
      </c>
    </row>
    <row r="449" spans="17:26" x14ac:dyDescent="0.25">
      <c r="Q449" t="s">
        <v>167</v>
      </c>
      <c r="R449" s="47" t="str">
        <f t="shared" si="112"/>
        <v>LRW2011</v>
      </c>
      <c r="S449" s="83"/>
      <c r="T449" s="60">
        <v>2011</v>
      </c>
      <c r="U449" s="91">
        <v>13429</v>
      </c>
      <c r="V449" s="67">
        <v>12500</v>
      </c>
      <c r="W449" s="67">
        <v>15180</v>
      </c>
      <c r="X449" s="68">
        <f t="shared" si="117"/>
        <v>1.0743199999999999</v>
      </c>
      <c r="Y449" s="69">
        <f t="shared" si="117"/>
        <v>0.82345191040843213</v>
      </c>
      <c r="Z449" s="66">
        <f t="shared" si="118"/>
        <v>0.88465085638998686</v>
      </c>
    </row>
    <row r="450" spans="17:26" x14ac:dyDescent="0.25">
      <c r="Q450" t="s">
        <v>167</v>
      </c>
      <c r="R450" s="47" t="str">
        <f t="shared" si="112"/>
        <v>LRW2012</v>
      </c>
      <c r="S450" s="83"/>
      <c r="T450" s="60">
        <v>2012</v>
      </c>
      <c r="U450" s="91">
        <v>17806</v>
      </c>
      <c r="V450" s="67">
        <v>16200</v>
      </c>
      <c r="W450" s="67">
        <v>13926</v>
      </c>
      <c r="X450" s="68">
        <f t="shared" si="117"/>
        <v>1.0991358024691358</v>
      </c>
      <c r="Y450" s="69">
        <f t="shared" si="117"/>
        <v>1.1632916846186989</v>
      </c>
      <c r="Z450" s="66">
        <f t="shared" si="118"/>
        <v>1.2786155392790464</v>
      </c>
    </row>
    <row r="451" spans="17:26" x14ac:dyDescent="0.25">
      <c r="Q451" t="s">
        <v>167</v>
      </c>
      <c r="R451" s="47" t="str">
        <f t="shared" si="112"/>
        <v>LRW2013</v>
      </c>
      <c r="S451" s="83"/>
      <c r="T451" s="60">
        <v>2013</v>
      </c>
      <c r="U451" s="91">
        <v>16713</v>
      </c>
      <c r="V451" s="67">
        <v>14200</v>
      </c>
      <c r="W451" s="67">
        <v>25841</v>
      </c>
      <c r="X451" s="68">
        <f>U451/V451</f>
        <v>1.1769718309859154</v>
      </c>
      <c r="Y451" s="69">
        <f t="shared" si="117"/>
        <v>0.54951433768043034</v>
      </c>
      <c r="Z451" s="66">
        <f t="shared" si="118"/>
        <v>0.64676289617274874</v>
      </c>
    </row>
    <row r="452" spans="17:26" ht="15.75" thickBot="1" x14ac:dyDescent="0.3">
      <c r="Q452" t="s">
        <v>167</v>
      </c>
      <c r="R452" s="47" t="str">
        <f t="shared" ref="R452:R470" si="119">Q452&amp;T452</f>
        <v>LRW2014</v>
      </c>
      <c r="S452" s="84"/>
      <c r="T452" s="72">
        <v>2014</v>
      </c>
      <c r="U452" s="92">
        <v>42365</v>
      </c>
      <c r="V452" s="74">
        <v>34200</v>
      </c>
      <c r="W452" s="74"/>
      <c r="X452" s="99">
        <f>U452/V452</f>
        <v>1.2387426900584795</v>
      </c>
      <c r="Y452" s="74"/>
      <c r="Z452" s="75"/>
    </row>
    <row r="453" spans="17:26" ht="15.75" thickBot="1" x14ac:dyDescent="0.3">
      <c r="Q453" t="s">
        <v>167</v>
      </c>
      <c r="R453" s="47" t="str">
        <f t="shared" si="119"/>
        <v>LRWAVG.</v>
      </c>
      <c r="S453" s="72"/>
      <c r="T453" s="73" t="s">
        <v>10</v>
      </c>
      <c r="U453" s="88"/>
      <c r="V453" s="88"/>
      <c r="W453" s="89"/>
      <c r="X453" s="96">
        <f>AVERAGE(X437:X452)</f>
        <v>1.1092550791133298</v>
      </c>
      <c r="Y453" s="97">
        <f>AVERAGE(Y437:Y451)</f>
        <v>0.97165106252829347</v>
      </c>
      <c r="Z453" s="98">
        <f>AVERAGE(Z437:Z451)</f>
        <v>1.0531075145324751</v>
      </c>
    </row>
    <row r="454" spans="17:26" x14ac:dyDescent="0.25">
      <c r="Q454" t="s">
        <v>168</v>
      </c>
      <c r="R454" s="47" t="str">
        <f t="shared" si="119"/>
        <v>ORC1999</v>
      </c>
      <c r="S454" s="82" t="s">
        <v>115</v>
      </c>
      <c r="T454" s="81">
        <v>1999</v>
      </c>
      <c r="U454" s="90">
        <v>65338</v>
      </c>
      <c r="V454" s="61">
        <v>72084</v>
      </c>
      <c r="W454" s="61">
        <v>66039</v>
      </c>
      <c r="X454" s="62">
        <f t="shared" ref="X454:Y468" si="120">U454/V454</f>
        <v>0.90641473836080133</v>
      </c>
      <c r="Y454" s="63">
        <f t="shared" si="120"/>
        <v>1.0915368191523191</v>
      </c>
      <c r="Z454" s="64">
        <f t="shared" ref="Z454:Z468" si="121">U454/W454</f>
        <v>0.98938506034313056</v>
      </c>
    </row>
    <row r="455" spans="17:26" x14ac:dyDescent="0.25">
      <c r="Q455" t="s">
        <v>168</v>
      </c>
      <c r="R455" s="47" t="str">
        <f t="shared" si="119"/>
        <v>ORC2000</v>
      </c>
      <c r="S455" s="83" t="s">
        <v>82</v>
      </c>
      <c r="T455" s="60">
        <v>2000</v>
      </c>
      <c r="U455" s="91">
        <v>61457</v>
      </c>
      <c r="V455" s="67">
        <v>63259</v>
      </c>
      <c r="W455" s="67">
        <v>52889</v>
      </c>
      <c r="X455" s="68">
        <f t="shared" si="120"/>
        <v>0.97151393477607928</v>
      </c>
      <c r="Y455" s="69">
        <f t="shared" si="120"/>
        <v>1.1960710166575281</v>
      </c>
      <c r="Z455" s="66">
        <f t="shared" si="121"/>
        <v>1.1619996596645805</v>
      </c>
    </row>
    <row r="456" spans="17:26" x14ac:dyDescent="0.25">
      <c r="Q456" t="s">
        <v>168</v>
      </c>
      <c r="R456" s="47" t="str">
        <f t="shared" si="119"/>
        <v>ORC2001</v>
      </c>
      <c r="S456" s="83" t="s">
        <v>83</v>
      </c>
      <c r="T456" s="60">
        <v>2001</v>
      </c>
      <c r="U456" s="91">
        <v>58062</v>
      </c>
      <c r="V456" s="67">
        <v>66412</v>
      </c>
      <c r="W456" s="67">
        <v>100548</v>
      </c>
      <c r="X456" s="68">
        <f t="shared" si="120"/>
        <v>0.87426971029332046</v>
      </c>
      <c r="Y456" s="69">
        <f t="shared" si="120"/>
        <v>0.66050045749293873</v>
      </c>
      <c r="Z456" s="66">
        <f t="shared" si="121"/>
        <v>0.57745554362095719</v>
      </c>
    </row>
    <row r="457" spans="17:26" x14ac:dyDescent="0.25">
      <c r="Q457" t="s">
        <v>168</v>
      </c>
      <c r="R457" s="47" t="str">
        <f t="shared" si="119"/>
        <v>ORC2002</v>
      </c>
      <c r="S457" s="83"/>
      <c r="T457" s="60">
        <v>2002</v>
      </c>
      <c r="U457" s="91">
        <v>73055</v>
      </c>
      <c r="V457" s="67">
        <v>73914</v>
      </c>
      <c r="W457" s="67">
        <v>149649</v>
      </c>
      <c r="X457" s="68">
        <f t="shared" si="120"/>
        <v>0.98837838569147929</v>
      </c>
      <c r="Y457" s="69">
        <f t="shared" si="120"/>
        <v>0.49391576288515127</v>
      </c>
      <c r="Z457" s="66">
        <f t="shared" si="121"/>
        <v>0.48817566438800125</v>
      </c>
    </row>
    <row r="458" spans="17:26" x14ac:dyDescent="0.25">
      <c r="Q458" t="s">
        <v>168</v>
      </c>
      <c r="R458" s="47" t="str">
        <f t="shared" si="119"/>
        <v>ORC2003</v>
      </c>
      <c r="S458" s="83"/>
      <c r="T458" s="60">
        <v>2003</v>
      </c>
      <c r="U458" s="91">
        <v>101310</v>
      </c>
      <c r="V458" s="67">
        <v>85483</v>
      </c>
      <c r="W458" s="67">
        <v>145302</v>
      </c>
      <c r="X458" s="68">
        <f t="shared" si="120"/>
        <v>1.1851479241486611</v>
      </c>
      <c r="Y458" s="69">
        <f t="shared" si="120"/>
        <v>0.5883126178579785</v>
      </c>
      <c r="Z458" s="66">
        <f t="shared" si="121"/>
        <v>0.69723747780484779</v>
      </c>
    </row>
    <row r="459" spans="17:26" x14ac:dyDescent="0.25">
      <c r="Q459" t="s">
        <v>168</v>
      </c>
      <c r="R459" s="47" t="str">
        <f t="shared" si="119"/>
        <v>ORC2004</v>
      </c>
      <c r="S459" s="83"/>
      <c r="T459" s="60">
        <v>2004</v>
      </c>
      <c r="U459" s="91">
        <v>135716</v>
      </c>
      <c r="V459" s="67">
        <v>131904</v>
      </c>
      <c r="W459" s="67">
        <v>129579</v>
      </c>
      <c r="X459" s="68">
        <f t="shared" si="120"/>
        <v>1.0288998059194565</v>
      </c>
      <c r="Y459" s="69">
        <f t="shared" si="120"/>
        <v>1.0179427222003565</v>
      </c>
      <c r="Z459" s="66">
        <f t="shared" si="121"/>
        <v>1.0473610693090702</v>
      </c>
    </row>
    <row r="460" spans="17:26" x14ac:dyDescent="0.25">
      <c r="Q460" t="s">
        <v>168</v>
      </c>
      <c r="R460" s="47" t="str">
        <f t="shared" si="119"/>
        <v>ORC2005</v>
      </c>
      <c r="S460" s="83"/>
      <c r="T460" s="60">
        <v>2005</v>
      </c>
      <c r="U460" s="91">
        <v>133886</v>
      </c>
      <c r="V460" s="67">
        <v>167213</v>
      </c>
      <c r="W460" s="67">
        <v>167211</v>
      </c>
      <c r="X460" s="68">
        <f t="shared" si="120"/>
        <v>0.80069133380777813</v>
      </c>
      <c r="Y460" s="69">
        <f t="shared" si="120"/>
        <v>1.0000119609355844</v>
      </c>
      <c r="Z460" s="66">
        <f t="shared" si="121"/>
        <v>0.80070091082524475</v>
      </c>
    </row>
    <row r="461" spans="17:26" x14ac:dyDescent="0.25">
      <c r="Q461" t="s">
        <v>168</v>
      </c>
      <c r="R461" s="47" t="str">
        <f t="shared" si="119"/>
        <v>ORC2006</v>
      </c>
      <c r="S461" s="83"/>
      <c r="T461" s="60">
        <v>2006</v>
      </c>
      <c r="U461" s="91">
        <v>125550</v>
      </c>
      <c r="V461" s="67">
        <v>136373</v>
      </c>
      <c r="W461" s="67">
        <v>112797</v>
      </c>
      <c r="X461" s="68">
        <f t="shared" si="120"/>
        <v>0.92063678294090467</v>
      </c>
      <c r="Y461" s="69">
        <f t="shared" si="120"/>
        <v>1.2090126510456838</v>
      </c>
      <c r="Z461" s="66">
        <f t="shared" si="121"/>
        <v>1.113061517593553</v>
      </c>
    </row>
    <row r="462" spans="17:26" x14ac:dyDescent="0.25">
      <c r="Q462" t="s">
        <v>168</v>
      </c>
      <c r="R462" s="47" t="str">
        <f t="shared" si="119"/>
        <v>ORC2007</v>
      </c>
      <c r="S462" s="83"/>
      <c r="T462" s="60">
        <v>2007</v>
      </c>
      <c r="U462" s="91">
        <v>108338</v>
      </c>
      <c r="V462" s="67">
        <v>131195</v>
      </c>
      <c r="W462" s="67">
        <v>47011</v>
      </c>
      <c r="X462" s="68">
        <f t="shared" si="120"/>
        <v>0.82577842143374369</v>
      </c>
      <c r="Y462" s="69">
        <f t="shared" si="120"/>
        <v>2.7907298291889133</v>
      </c>
      <c r="Z462" s="66">
        <f t="shared" si="121"/>
        <v>2.304524472995682</v>
      </c>
    </row>
    <row r="463" spans="17:26" x14ac:dyDescent="0.25">
      <c r="Q463" t="s">
        <v>168</v>
      </c>
      <c r="R463" s="47" t="str">
        <f t="shared" si="119"/>
        <v>ORC2008</v>
      </c>
      <c r="S463" s="83"/>
      <c r="T463" s="60">
        <v>2008</v>
      </c>
      <c r="U463" s="91">
        <v>53417</v>
      </c>
      <c r="V463" s="67">
        <v>70101</v>
      </c>
      <c r="W463" s="67">
        <v>39615</v>
      </c>
      <c r="X463" s="68">
        <f t="shared" si="120"/>
        <v>0.76200054207500612</v>
      </c>
      <c r="Y463" s="69">
        <f t="shared" si="120"/>
        <v>1.7695569859901552</v>
      </c>
      <c r="Z463" s="66">
        <f t="shared" si="121"/>
        <v>1.3484033825571122</v>
      </c>
    </row>
    <row r="464" spans="17:26" x14ac:dyDescent="0.25">
      <c r="Q464" t="s">
        <v>168</v>
      </c>
      <c r="R464" s="47" t="str">
        <f t="shared" si="119"/>
        <v>ORC2009</v>
      </c>
      <c r="S464" s="83"/>
      <c r="T464" s="60">
        <v>2009</v>
      </c>
      <c r="U464" s="91">
        <v>32254</v>
      </c>
      <c r="V464" s="67">
        <v>48072</v>
      </c>
      <c r="W464" s="67">
        <v>41800</v>
      </c>
      <c r="X464" s="68">
        <f t="shared" si="120"/>
        <v>0.67095190547512062</v>
      </c>
      <c r="Y464" s="69">
        <f t="shared" si="120"/>
        <v>1.1500478468899522</v>
      </c>
      <c r="Z464" s="66">
        <f t="shared" si="121"/>
        <v>0.77162679425837322</v>
      </c>
    </row>
    <row r="465" spans="17:26" x14ac:dyDescent="0.25">
      <c r="Q465" t="s">
        <v>168</v>
      </c>
      <c r="R465" s="47" t="str">
        <f t="shared" si="119"/>
        <v>ORC2010</v>
      </c>
      <c r="S465" s="83"/>
      <c r="T465" s="60">
        <v>2010</v>
      </c>
      <c r="U465" s="91">
        <v>51234</v>
      </c>
      <c r="V465" s="67">
        <v>59806</v>
      </c>
      <c r="W465" s="67">
        <v>64799</v>
      </c>
      <c r="X465" s="68">
        <f t="shared" si="120"/>
        <v>0.85666989934120319</v>
      </c>
      <c r="Y465" s="69">
        <f t="shared" si="120"/>
        <v>0.92294634176453338</v>
      </c>
      <c r="Z465" s="71">
        <f t="shared" si="121"/>
        <v>0.79066034969675458</v>
      </c>
    </row>
    <row r="466" spans="17:26" x14ac:dyDescent="0.25">
      <c r="Q466" t="s">
        <v>168</v>
      </c>
      <c r="R466" s="47" t="str">
        <f t="shared" si="119"/>
        <v>ORC2011</v>
      </c>
      <c r="S466" s="83"/>
      <c r="T466" s="60">
        <v>2011</v>
      </c>
      <c r="U466" s="91">
        <v>73043</v>
      </c>
      <c r="V466" s="67">
        <v>78199</v>
      </c>
      <c r="W466" s="67">
        <v>87646</v>
      </c>
      <c r="X466" s="68">
        <f t="shared" si="120"/>
        <v>0.93406565301346567</v>
      </c>
      <c r="Y466" s="69">
        <f t="shared" si="120"/>
        <v>0.89221413413047945</v>
      </c>
      <c r="Z466" s="66">
        <f t="shared" si="121"/>
        <v>0.83338657782443004</v>
      </c>
    </row>
    <row r="467" spans="17:26" x14ac:dyDescent="0.25">
      <c r="Q467" t="s">
        <v>168</v>
      </c>
      <c r="R467" s="47" t="str">
        <f t="shared" si="119"/>
        <v>ORC2012</v>
      </c>
      <c r="S467" s="83"/>
      <c r="T467" s="60">
        <v>2012</v>
      </c>
      <c r="U467" s="91">
        <v>82789</v>
      </c>
      <c r="V467" s="67">
        <v>80749</v>
      </c>
      <c r="W467" s="67">
        <v>87540</v>
      </c>
      <c r="X467" s="68">
        <f t="shared" si="120"/>
        <v>1.0252634707550559</v>
      </c>
      <c r="Y467" s="69">
        <f t="shared" si="120"/>
        <v>0.92242403472698198</v>
      </c>
      <c r="Z467" s="66">
        <f t="shared" si="121"/>
        <v>0.94572766735206759</v>
      </c>
    </row>
    <row r="468" spans="17:26" x14ac:dyDescent="0.25">
      <c r="Q468" t="s">
        <v>168</v>
      </c>
      <c r="R468" s="47" t="str">
        <f t="shared" si="119"/>
        <v>ORC2013</v>
      </c>
      <c r="S468" s="83"/>
      <c r="T468" s="60">
        <v>2013</v>
      </c>
      <c r="U468" s="91">
        <v>70385</v>
      </c>
      <c r="V468" s="67">
        <v>80095</v>
      </c>
      <c r="W468" s="67">
        <v>95594</v>
      </c>
      <c r="X468" s="68">
        <f>U468/V468</f>
        <v>0.87876896185779385</v>
      </c>
      <c r="Y468" s="69">
        <f t="shared" si="120"/>
        <v>0.83786639328828172</v>
      </c>
      <c r="Z468" s="66">
        <f t="shared" si="121"/>
        <v>0.73629098060547737</v>
      </c>
    </row>
    <row r="469" spans="17:26" ht="15.75" thickBot="1" x14ac:dyDescent="0.3">
      <c r="Q469" t="s">
        <v>168</v>
      </c>
      <c r="R469" s="47" t="str">
        <f t="shared" si="119"/>
        <v>ORC2014</v>
      </c>
      <c r="S469" s="84"/>
      <c r="T469" s="72">
        <v>2014</v>
      </c>
      <c r="U469" s="92">
        <v>81984</v>
      </c>
      <c r="V469" s="74">
        <v>109029</v>
      </c>
      <c r="W469" s="74"/>
      <c r="X469" s="99">
        <f>U469/V469</f>
        <v>0.75194672976914401</v>
      </c>
      <c r="Y469" s="74"/>
      <c r="Z469" s="75"/>
    </row>
    <row r="470" spans="17:26" ht="15.75" thickBot="1" x14ac:dyDescent="0.3">
      <c r="Q470" t="s">
        <v>168</v>
      </c>
      <c r="R470" s="47" t="str">
        <f t="shared" si="119"/>
        <v>ORCAVG.</v>
      </c>
      <c r="S470" s="72"/>
      <c r="T470" s="73" t="s">
        <v>10</v>
      </c>
      <c r="U470" s="88"/>
      <c r="V470" s="88"/>
      <c r="W470" s="89"/>
      <c r="X470" s="96">
        <f>AVERAGE(X454:X469)</f>
        <v>0.89883738747868835</v>
      </c>
      <c r="Y470" s="97">
        <f>AVERAGE(Y454:Y468)</f>
        <v>1.1028726382804557</v>
      </c>
      <c r="Z470" s="98">
        <f>AVERAGE(Z454:Z468)</f>
        <v>0.97373314192261873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66"/>
  <sheetViews>
    <sheetView topLeftCell="A44" workbookViewId="0">
      <selection activeCell="B59" sqref="B59"/>
    </sheetView>
  </sheetViews>
  <sheetFormatPr defaultRowHeight="15" x14ac:dyDescent="0.25"/>
  <cols>
    <col min="1" max="1" width="10.7109375" customWidth="1"/>
    <col min="5" max="5" width="9.7109375" style="20" customWidth="1"/>
    <col min="6" max="8" width="10.140625" style="22" customWidth="1"/>
    <col min="10" max="10" width="16.28515625" customWidth="1"/>
    <col min="14" max="14" width="9.7109375" style="20" customWidth="1"/>
    <col min="15" max="17" width="10.140625" style="22" customWidth="1"/>
    <col min="19" max="19" width="11.7109375" customWidth="1"/>
    <col min="23" max="23" width="9.7109375" style="20" customWidth="1"/>
    <col min="24" max="26" width="10.140625" style="22" customWidth="1"/>
    <col min="28" max="28" width="12.42578125" customWidth="1"/>
    <col min="32" max="32" width="9.7109375" style="20" customWidth="1"/>
    <col min="33" max="35" width="10.140625" style="22" customWidth="1"/>
    <col min="37" max="37" width="15.28515625" customWidth="1"/>
    <col min="41" max="41" width="9.7109375" style="20" customWidth="1"/>
    <col min="42" max="44" width="10.140625" style="22" customWidth="1"/>
    <col min="46" max="46" width="13" customWidth="1"/>
    <col min="50" max="50" width="9.7109375" style="20" customWidth="1"/>
    <col min="51" max="53" width="10.140625" style="22" customWidth="1"/>
    <col min="55" max="55" width="14" customWidth="1"/>
    <col min="59" max="59" width="9.7109375" style="20" customWidth="1"/>
    <col min="60" max="62" width="10.140625" style="22" customWidth="1"/>
    <col min="64" max="64" width="12.42578125" customWidth="1"/>
    <col min="68" max="68" width="9.7109375" style="20" customWidth="1"/>
    <col min="69" max="71" width="10.140625" style="22" customWidth="1"/>
    <col min="73" max="73" width="16.140625" customWidth="1"/>
    <col min="77" max="77" width="9.7109375" style="20" customWidth="1"/>
    <col min="78" max="80" width="10.140625" style="22" customWidth="1"/>
  </cols>
  <sheetData>
    <row r="2" spans="1:80" ht="15.75" thickBot="1" x14ac:dyDescent="0.3"/>
    <row r="3" spans="1:80" ht="39.75" thickBot="1" x14ac:dyDescent="0.3">
      <c r="A3" s="1" t="s">
        <v>0</v>
      </c>
      <c r="B3" s="2" t="s">
        <v>1</v>
      </c>
      <c r="C3" s="3" t="s">
        <v>2</v>
      </c>
      <c r="D3" s="3" t="s">
        <v>3</v>
      </c>
      <c r="E3" s="21" t="s">
        <v>4</v>
      </c>
      <c r="F3" s="23" t="s">
        <v>5</v>
      </c>
      <c r="G3" s="24" t="s">
        <v>6</v>
      </c>
      <c r="H3" s="25" t="s">
        <v>7</v>
      </c>
      <c r="J3" s="1" t="s">
        <v>0</v>
      </c>
      <c r="K3" s="2" t="s">
        <v>1</v>
      </c>
      <c r="L3" s="3" t="s">
        <v>2</v>
      </c>
      <c r="M3" s="3" t="s">
        <v>3</v>
      </c>
      <c r="N3" s="21" t="s">
        <v>4</v>
      </c>
      <c r="O3" s="23" t="s">
        <v>5</v>
      </c>
      <c r="P3" s="24" t="s">
        <v>6</v>
      </c>
      <c r="Q3" s="25" t="s">
        <v>7</v>
      </c>
      <c r="S3" s="1" t="s">
        <v>0</v>
      </c>
      <c r="T3" s="2" t="s">
        <v>1</v>
      </c>
      <c r="U3" s="3" t="s">
        <v>2</v>
      </c>
      <c r="V3" s="3" t="s">
        <v>3</v>
      </c>
      <c r="W3" s="21" t="s">
        <v>4</v>
      </c>
      <c r="X3" s="23" t="s">
        <v>5</v>
      </c>
      <c r="Y3" s="24" t="s">
        <v>6</v>
      </c>
      <c r="Z3" s="25" t="s">
        <v>7</v>
      </c>
      <c r="AB3" s="1" t="s">
        <v>0</v>
      </c>
      <c r="AC3" s="2" t="s">
        <v>1</v>
      </c>
      <c r="AD3" s="3" t="s">
        <v>2</v>
      </c>
      <c r="AE3" s="3" t="s">
        <v>3</v>
      </c>
      <c r="AF3" s="21" t="s">
        <v>4</v>
      </c>
      <c r="AG3" s="23" t="s">
        <v>5</v>
      </c>
      <c r="AH3" s="24" t="s">
        <v>6</v>
      </c>
      <c r="AI3" s="25" t="s">
        <v>7</v>
      </c>
      <c r="AK3" s="1" t="s">
        <v>0</v>
      </c>
      <c r="AL3" s="2" t="s">
        <v>1</v>
      </c>
      <c r="AM3" s="3" t="s">
        <v>2</v>
      </c>
      <c r="AN3" s="3" t="s">
        <v>3</v>
      </c>
      <c r="AO3" s="21" t="s">
        <v>4</v>
      </c>
      <c r="AP3" s="23" t="s">
        <v>5</v>
      </c>
      <c r="AQ3" s="24" t="s">
        <v>6</v>
      </c>
      <c r="AR3" s="25" t="s">
        <v>7</v>
      </c>
      <c r="AT3" s="1" t="s">
        <v>0</v>
      </c>
      <c r="AU3" s="2" t="s">
        <v>1</v>
      </c>
      <c r="AV3" s="3" t="s">
        <v>2</v>
      </c>
      <c r="AW3" s="3" t="s">
        <v>3</v>
      </c>
      <c r="AX3" s="21" t="s">
        <v>4</v>
      </c>
      <c r="AY3" s="23" t="s">
        <v>5</v>
      </c>
      <c r="AZ3" s="24" t="s">
        <v>6</v>
      </c>
      <c r="BA3" s="25" t="s">
        <v>7</v>
      </c>
      <c r="BC3" s="1" t="s">
        <v>0</v>
      </c>
      <c r="BD3" s="2" t="s">
        <v>1</v>
      </c>
      <c r="BE3" s="3" t="s">
        <v>2</v>
      </c>
      <c r="BF3" s="3" t="s">
        <v>3</v>
      </c>
      <c r="BG3" s="21" t="s">
        <v>4</v>
      </c>
      <c r="BH3" s="23" t="s">
        <v>5</v>
      </c>
      <c r="BI3" s="24" t="s">
        <v>6</v>
      </c>
      <c r="BJ3" s="25" t="s">
        <v>7</v>
      </c>
      <c r="BL3" s="1" t="s">
        <v>0</v>
      </c>
      <c r="BM3" s="2" t="s">
        <v>1</v>
      </c>
      <c r="BN3" s="3" t="s">
        <v>2</v>
      </c>
      <c r="BO3" s="3" t="s">
        <v>3</v>
      </c>
      <c r="BP3" s="21" t="s">
        <v>4</v>
      </c>
      <c r="BQ3" s="23" t="s">
        <v>5</v>
      </c>
      <c r="BR3" s="24" t="s">
        <v>6</v>
      </c>
      <c r="BS3" s="25" t="s">
        <v>7</v>
      </c>
      <c r="BU3" s="1" t="s">
        <v>0</v>
      </c>
      <c r="BV3" s="2" t="s">
        <v>1</v>
      </c>
      <c r="BW3" s="3" t="s">
        <v>2</v>
      </c>
      <c r="BX3" s="3" t="s">
        <v>3</v>
      </c>
      <c r="BY3" s="21" t="s">
        <v>4</v>
      </c>
      <c r="BZ3" s="23" t="s">
        <v>5</v>
      </c>
      <c r="CA3" s="24" t="s">
        <v>6</v>
      </c>
      <c r="CB3" s="25" t="s">
        <v>7</v>
      </c>
    </row>
    <row r="4" spans="1:80" ht="16.5" x14ac:dyDescent="0.25">
      <c r="A4" s="42" t="s">
        <v>8</v>
      </c>
      <c r="B4" s="13">
        <v>1999</v>
      </c>
      <c r="C4" s="32">
        <f>AppJ!C4</f>
        <v>11866</v>
      </c>
      <c r="D4" s="14" t="str">
        <f>AppJ!D4</f>
        <v>NA</v>
      </c>
      <c r="E4" s="15">
        <f>AppJ!E4</f>
        <v>12654</v>
      </c>
      <c r="F4" s="37" t="s">
        <v>120</v>
      </c>
      <c r="G4" s="17" t="s">
        <v>120</v>
      </c>
      <c r="H4" s="16">
        <f>1-AppJ!H4</f>
        <v>6.2272799114904354E-2</v>
      </c>
      <c r="J4" s="42" t="s">
        <v>18</v>
      </c>
      <c r="K4" s="13">
        <v>1999</v>
      </c>
      <c r="L4" s="32">
        <f>AppJ!L4</f>
        <v>16472</v>
      </c>
      <c r="M4" s="14" t="str">
        <f>AppJ!M4</f>
        <v>NA</v>
      </c>
      <c r="N4" s="15">
        <f>AppJ!N4</f>
        <v>16142</v>
      </c>
      <c r="O4" s="37" t="s">
        <v>120</v>
      </c>
      <c r="P4" s="17" t="s">
        <v>120</v>
      </c>
      <c r="Q4" s="16">
        <f>1-AppJ!Q4</f>
        <v>-2.0443563375046381E-2</v>
      </c>
      <c r="S4" s="42" t="s">
        <v>28</v>
      </c>
      <c r="T4" s="13">
        <v>1999</v>
      </c>
      <c r="U4" s="32">
        <f>AppJ!U4</f>
        <v>163342</v>
      </c>
      <c r="V4" s="14" t="str">
        <f>AppJ!V4</f>
        <v>NA</v>
      </c>
      <c r="W4" s="15">
        <f>AppJ!W4</f>
        <v>106000</v>
      </c>
      <c r="X4" s="37" t="s">
        <v>120</v>
      </c>
      <c r="Y4" s="17" t="s">
        <v>120</v>
      </c>
      <c r="Z4" s="16">
        <f>1-AppJ!Z4</f>
        <v>-0.54096226415094351</v>
      </c>
      <c r="AB4" s="42" t="s">
        <v>35</v>
      </c>
      <c r="AC4" s="13">
        <v>1999</v>
      </c>
      <c r="AD4" s="32">
        <f>AppJ!AD4</f>
        <v>27472</v>
      </c>
      <c r="AE4" s="14">
        <f>AppJ!AE4</f>
        <v>27000</v>
      </c>
      <c r="AF4" s="15">
        <f>AppJ!AF4</f>
        <v>27000</v>
      </c>
      <c r="AG4" s="37">
        <f>1-AppJ!AG4</f>
        <v>-1.7481481481481431E-2</v>
      </c>
      <c r="AH4" s="17">
        <f>1-AppJ!AH4</f>
        <v>0</v>
      </c>
      <c r="AI4" s="16">
        <f>1-AppJ!AI4</f>
        <v>-1.7481481481481431E-2</v>
      </c>
      <c r="AK4" s="42" t="s">
        <v>46</v>
      </c>
      <c r="AL4" s="13">
        <v>1999</v>
      </c>
      <c r="AM4" s="32">
        <f>AppJ!AM4</f>
        <v>28800</v>
      </c>
      <c r="AN4" s="14">
        <f>AppJ!AN4</f>
        <v>28400</v>
      </c>
      <c r="AO4" s="15">
        <f>AppJ!AO4</f>
        <v>28400</v>
      </c>
      <c r="AP4" s="37">
        <f>1-AppJ!AP4</f>
        <v>-1.4084507042253502E-2</v>
      </c>
      <c r="AQ4" s="17">
        <f>1-AppJ!AQ4</f>
        <v>0</v>
      </c>
      <c r="AR4" s="16">
        <f>1-AppJ!AR4</f>
        <v>-1.4084507042253502E-2</v>
      </c>
      <c r="AT4" s="42" t="s">
        <v>54</v>
      </c>
      <c r="AU4" s="13">
        <v>1999</v>
      </c>
      <c r="AV4" s="32">
        <f>AppJ!AV4</f>
        <v>42129</v>
      </c>
      <c r="AW4" s="14">
        <f>AppJ!AW4</f>
        <v>43780</v>
      </c>
      <c r="AX4" s="15">
        <f>AppJ!AX4</f>
        <v>27945</v>
      </c>
      <c r="AY4" s="37">
        <f>1-AppJ!AY4</f>
        <v>3.7711283691183151E-2</v>
      </c>
      <c r="AZ4" s="17">
        <f>1-AppJ!AZ4</f>
        <v>-0.75</v>
      </c>
      <c r="BA4" s="16">
        <f>1-AppJ!BA4</f>
        <v>-0.5075684380032206</v>
      </c>
      <c r="BC4" s="42" t="s">
        <v>61</v>
      </c>
      <c r="BD4" s="13">
        <v>1999</v>
      </c>
      <c r="BE4" s="32">
        <f>AppJ!BE4</f>
        <v>46187</v>
      </c>
      <c r="BF4" s="14">
        <f>AppJ!BF4</f>
        <v>49875</v>
      </c>
      <c r="BG4" s="15">
        <f>AppJ!BG4</f>
        <v>55801</v>
      </c>
      <c r="BH4" s="37">
        <f>1-AppJ!BH4</f>
        <v>7.3944862155388424E-2</v>
      </c>
      <c r="BI4" s="17">
        <f>1-AppJ!BI4</f>
        <v>0.10619881364133255</v>
      </c>
      <c r="BJ4" s="16">
        <f>1-AppJ!BJ4</f>
        <v>0.17229081916094691</v>
      </c>
      <c r="BL4" s="42" t="s">
        <v>70</v>
      </c>
      <c r="BM4" s="13">
        <v>1999</v>
      </c>
      <c r="BN4" s="32">
        <f>AppJ!BN4</f>
        <v>62831</v>
      </c>
      <c r="BO4" s="14">
        <f>AppJ!BO4</f>
        <v>65800</v>
      </c>
      <c r="BP4" s="15">
        <f>AppJ!BP4</f>
        <v>49200</v>
      </c>
      <c r="BQ4" s="37">
        <f>1-AppJ!BQ4</f>
        <v>4.5121580547112461E-2</v>
      </c>
      <c r="BR4" s="17">
        <f>1-AppJ!BR4</f>
        <v>-0.33739837398373984</v>
      </c>
      <c r="BS4" s="16">
        <f>1-AppJ!BS4</f>
        <v>-0.27705284552845533</v>
      </c>
      <c r="BU4" s="30" t="s">
        <v>77</v>
      </c>
      <c r="BV4" s="13">
        <v>1999</v>
      </c>
      <c r="BW4" s="32">
        <f>AppJ!BW4</f>
        <v>37997</v>
      </c>
      <c r="BX4" s="14">
        <f>AppJ!BX4</f>
        <v>38300</v>
      </c>
      <c r="BY4" s="15">
        <f>AppJ!BY4</f>
        <v>50100</v>
      </c>
      <c r="BZ4" s="37">
        <f>1-AppJ!BZ4</f>
        <v>7.911227154047018E-3</v>
      </c>
      <c r="CA4" s="17">
        <f>1-AppJ!CA4</f>
        <v>0.23552894211576847</v>
      </c>
      <c r="CB4" s="16">
        <f>1-AppJ!CB4</f>
        <v>0.24157684630738518</v>
      </c>
    </row>
    <row r="5" spans="1:80" x14ac:dyDescent="0.25">
      <c r="A5" s="30" t="s">
        <v>9</v>
      </c>
      <c r="B5" s="4">
        <v>2000</v>
      </c>
      <c r="C5" s="33">
        <f>AppJ!C5</f>
        <v>18967</v>
      </c>
      <c r="D5" s="28" t="str">
        <f>AppJ!D5</f>
        <v>NA</v>
      </c>
      <c r="E5" s="5">
        <f>AppJ!E5</f>
        <v>15909</v>
      </c>
      <c r="F5" s="38" t="s">
        <v>120</v>
      </c>
      <c r="G5" s="29" t="s">
        <v>120</v>
      </c>
      <c r="H5" s="6">
        <f>1-AppJ!H5</f>
        <v>-0.19221824124709275</v>
      </c>
      <c r="J5" s="30" t="s">
        <v>19</v>
      </c>
      <c r="K5" s="4">
        <v>2000</v>
      </c>
      <c r="L5" s="33">
        <f>AppJ!L5</f>
        <v>19452</v>
      </c>
      <c r="M5" s="28" t="str">
        <f>AppJ!M5</f>
        <v>NA</v>
      </c>
      <c r="N5" s="5">
        <f>AppJ!N5</f>
        <v>22200</v>
      </c>
      <c r="O5" s="38" t="s">
        <v>120</v>
      </c>
      <c r="P5" s="29" t="s">
        <v>120</v>
      </c>
      <c r="Q5" s="6">
        <f>1-AppJ!Q5</f>
        <v>0.12378378378378374</v>
      </c>
      <c r="S5" s="30" t="s">
        <v>29</v>
      </c>
      <c r="T5" s="4">
        <v>2000</v>
      </c>
      <c r="U5" s="33">
        <f>AppJ!U5</f>
        <v>118058</v>
      </c>
      <c r="V5" s="28" t="str">
        <f>AppJ!V5</f>
        <v>NA</v>
      </c>
      <c r="W5" s="5">
        <f>AppJ!W5</f>
        <v>116750</v>
      </c>
      <c r="X5" s="38" t="s">
        <v>120</v>
      </c>
      <c r="Y5" s="29" t="s">
        <v>120</v>
      </c>
      <c r="Z5" s="6">
        <f>1-AppJ!Z5</f>
        <v>-1.1203426124196891E-2</v>
      </c>
      <c r="AB5" s="30" t="s">
        <v>36</v>
      </c>
      <c r="AC5" s="4">
        <v>2000</v>
      </c>
      <c r="AD5" s="33">
        <f>AppJ!AD5</f>
        <v>21277</v>
      </c>
      <c r="AE5" s="28">
        <f>AppJ!AE5</f>
        <v>19000</v>
      </c>
      <c r="AF5" s="5">
        <f>AppJ!AF5</f>
        <v>24000</v>
      </c>
      <c r="AG5" s="38">
        <f>1-AppJ!AG5</f>
        <v>-0.11984210526315797</v>
      </c>
      <c r="AH5" s="29">
        <f>1-AppJ!AH5</f>
        <v>0.20833333333333337</v>
      </c>
      <c r="AI5" s="6">
        <f>1-AppJ!AI5</f>
        <v>0.11345833333333333</v>
      </c>
      <c r="AK5" s="30" t="s">
        <v>47</v>
      </c>
      <c r="AL5" s="4">
        <v>2000</v>
      </c>
      <c r="AM5" s="33">
        <f>AppJ!AM5</f>
        <v>15364</v>
      </c>
      <c r="AN5" s="28">
        <f>AppJ!AN5</f>
        <v>10000</v>
      </c>
      <c r="AO5" s="5">
        <f>AppJ!AO5</f>
        <v>20050</v>
      </c>
      <c r="AP5" s="38">
        <f>1-AppJ!AP5</f>
        <v>-0.53639999999999999</v>
      </c>
      <c r="AQ5" s="29">
        <f>1-AppJ!AQ5</f>
        <v>0.50124688279301743</v>
      </c>
      <c r="AR5" s="6">
        <f>1-AppJ!AR5</f>
        <v>0.23371571072319197</v>
      </c>
      <c r="AT5" s="30" t="s">
        <v>55</v>
      </c>
      <c r="AU5" s="4">
        <v>2000</v>
      </c>
      <c r="AV5" s="33">
        <f>AppJ!AV5</f>
        <v>34741</v>
      </c>
      <c r="AW5" s="28" t="str">
        <f>AppJ!AW5</f>
        <v>NA</v>
      </c>
      <c r="AX5" s="5">
        <f>AppJ!AX5</f>
        <v>27290</v>
      </c>
      <c r="AY5" s="38" t="str">
        <f>AppJ!AY5</f>
        <v>NA</v>
      </c>
      <c r="AZ5" s="29" t="str">
        <f>AppJ!AZ5</f>
        <v>NA</v>
      </c>
      <c r="BA5" s="6">
        <f>1-AppJ!BA5</f>
        <v>-0.27303041407108841</v>
      </c>
      <c r="BC5" s="30" t="s">
        <v>62</v>
      </c>
      <c r="BD5" s="4">
        <v>2000</v>
      </c>
      <c r="BE5" s="33">
        <f>AppJ!BE5</f>
        <v>57202</v>
      </c>
      <c r="BF5" s="28">
        <f>AppJ!BF5</f>
        <v>61211</v>
      </c>
      <c r="BG5" s="5">
        <f>AppJ!BG5</f>
        <v>55900</v>
      </c>
      <c r="BH5" s="38">
        <f>1-AppJ!BH5</f>
        <v>6.5494764013004247E-2</v>
      </c>
      <c r="BI5" s="29">
        <f>1-AppJ!BI5</f>
        <v>-9.5008944543828244E-2</v>
      </c>
      <c r="BJ5" s="6">
        <f>1-AppJ!BJ5</f>
        <v>-2.3291592128801497E-2</v>
      </c>
      <c r="BL5" s="30" t="s">
        <v>71</v>
      </c>
      <c r="BM5" s="4">
        <v>2000</v>
      </c>
      <c r="BN5" s="33">
        <f>AppJ!BN5</f>
        <v>17335</v>
      </c>
      <c r="BO5" s="28">
        <f>AppJ!BO5</f>
        <v>21900</v>
      </c>
      <c r="BP5" s="5">
        <f>AppJ!BP5</f>
        <v>20100</v>
      </c>
      <c r="BQ5" s="38">
        <f>1-AppJ!BQ5</f>
        <v>0.20844748858447493</v>
      </c>
      <c r="BR5" s="29">
        <f>1-AppJ!BR5</f>
        <v>-8.9552238805970186E-2</v>
      </c>
      <c r="BS5" s="6">
        <f>1-AppJ!BS5</f>
        <v>0.13756218905472639</v>
      </c>
      <c r="BU5" s="30" t="s">
        <v>78</v>
      </c>
      <c r="BV5" s="4">
        <v>2000</v>
      </c>
      <c r="BW5" s="33">
        <f>AppJ!BW5</f>
        <v>53460</v>
      </c>
      <c r="BX5" s="28">
        <f>AppJ!BX5</f>
        <v>50600</v>
      </c>
      <c r="BY5" s="5">
        <f>AppJ!BY5</f>
        <v>36800</v>
      </c>
      <c r="BZ5" s="38">
        <f>1-AppJ!BZ5</f>
        <v>-5.6521739130434678E-2</v>
      </c>
      <c r="CA5" s="29">
        <f>1-AppJ!CA5</f>
        <v>-0.375</v>
      </c>
      <c r="CB5" s="6">
        <f>1-AppJ!CB5</f>
        <v>-0.45271739130434785</v>
      </c>
    </row>
    <row r="6" spans="1:80" x14ac:dyDescent="0.25">
      <c r="A6" s="30"/>
      <c r="B6" s="4">
        <v>2001</v>
      </c>
      <c r="C6" s="33">
        <f>AppJ!C6</f>
        <v>22130</v>
      </c>
      <c r="D6" s="28" t="str">
        <f>AppJ!D6</f>
        <v>NA</v>
      </c>
      <c r="E6" s="5">
        <f>AppJ!E6</f>
        <v>21226</v>
      </c>
      <c r="F6" s="38" t="s">
        <v>120</v>
      </c>
      <c r="G6" s="29" t="s">
        <v>120</v>
      </c>
      <c r="H6" s="6">
        <f>1-AppJ!H6</f>
        <v>-4.2589277301422701E-2</v>
      </c>
      <c r="J6" s="30" t="s">
        <v>20</v>
      </c>
      <c r="K6" s="4">
        <v>2001</v>
      </c>
      <c r="L6" s="33">
        <f>AppJ!L6</f>
        <v>25828</v>
      </c>
      <c r="M6" s="28" t="str">
        <f>AppJ!M6</f>
        <v>NA</v>
      </c>
      <c r="N6" s="5">
        <f>AppJ!N6</f>
        <v>35620</v>
      </c>
      <c r="O6" s="38" t="s">
        <v>120</v>
      </c>
      <c r="P6" s="29" t="s">
        <v>120</v>
      </c>
      <c r="Q6" s="6">
        <f>1-AppJ!Q6</f>
        <v>0.27490174059517125</v>
      </c>
      <c r="S6" s="30"/>
      <c r="T6" s="4">
        <v>2001</v>
      </c>
      <c r="U6" s="33">
        <f>AppJ!U6</f>
        <v>122333</v>
      </c>
      <c r="V6" s="28" t="str">
        <f>AppJ!V6</f>
        <v>NA</v>
      </c>
      <c r="W6" s="5">
        <f>AppJ!W6</f>
        <v>180952</v>
      </c>
      <c r="X6" s="38" t="s">
        <v>120</v>
      </c>
      <c r="Y6" s="29" t="s">
        <v>120</v>
      </c>
      <c r="Z6" s="6">
        <f>1-AppJ!Z6</f>
        <v>0.32394778725849949</v>
      </c>
      <c r="AB6" s="30" t="s">
        <v>37</v>
      </c>
      <c r="AC6" s="4">
        <v>2001</v>
      </c>
      <c r="AD6" s="33">
        <f>AppJ!AD6</f>
        <v>33974</v>
      </c>
      <c r="AE6" s="28">
        <f>AppJ!AE6</f>
        <v>36450</v>
      </c>
      <c r="AF6" s="5">
        <f>AppJ!AF6</f>
        <v>36450</v>
      </c>
      <c r="AG6" s="38">
        <f>1-AppJ!AG6</f>
        <v>6.7928669410150855E-2</v>
      </c>
      <c r="AH6" s="29">
        <f>1-AppJ!AH6</f>
        <v>0</v>
      </c>
      <c r="AI6" s="6">
        <f>1-AppJ!AI6</f>
        <v>6.7928669410150855E-2</v>
      </c>
      <c r="AK6" s="30" t="s">
        <v>17</v>
      </c>
      <c r="AL6" s="4">
        <v>2001</v>
      </c>
      <c r="AM6" s="33">
        <f>AppJ!AM6</f>
        <v>19938</v>
      </c>
      <c r="AN6" s="28">
        <f>AppJ!AN6</f>
        <v>18900</v>
      </c>
      <c r="AO6" s="5">
        <f>AppJ!AO6</f>
        <v>18900</v>
      </c>
      <c r="AP6" s="38">
        <f>1-AppJ!AP6</f>
        <v>-5.4920634920634814E-2</v>
      </c>
      <c r="AQ6" s="29">
        <f>1-AppJ!AQ6</f>
        <v>0</v>
      </c>
      <c r="AR6" s="6">
        <f>1-AppJ!AR6</f>
        <v>-5.4920634920634814E-2</v>
      </c>
      <c r="AT6" s="30" t="s">
        <v>56</v>
      </c>
      <c r="AU6" s="4">
        <v>2001</v>
      </c>
      <c r="AV6" s="33">
        <f>AppJ!AV6</f>
        <v>34563</v>
      </c>
      <c r="AW6" s="28">
        <f>AppJ!AW6</f>
        <v>35306</v>
      </c>
      <c r="AX6" s="5">
        <f>AppJ!AX6</f>
        <v>27978</v>
      </c>
      <c r="AY6" s="38">
        <f>1-AppJ!AY6</f>
        <v>2.1044581657508665E-2</v>
      </c>
      <c r="AZ6" s="29">
        <f>1-AppJ!AZ6</f>
        <v>1.0000000000000009E-2</v>
      </c>
      <c r="BA6" s="6">
        <f>1-AppJ!BA6</f>
        <v>-0.23536349989277294</v>
      </c>
      <c r="BC6" s="30" t="s">
        <v>34</v>
      </c>
      <c r="BD6" s="4">
        <v>2001</v>
      </c>
      <c r="BE6" s="33">
        <f>AppJ!BE6</f>
        <v>59207</v>
      </c>
      <c r="BF6" s="28">
        <f>AppJ!BF6</f>
        <v>59600</v>
      </c>
      <c r="BG6" s="5">
        <f>AppJ!BG6</f>
        <v>84000</v>
      </c>
      <c r="BH6" s="38">
        <f>1-AppJ!BH6</f>
        <v>6.5939597315436416E-3</v>
      </c>
      <c r="BI6" s="29">
        <f>1-AppJ!BI6</f>
        <v>0.29047619047619044</v>
      </c>
      <c r="BJ6" s="6">
        <f>1-AppJ!BJ6</f>
        <v>0.29515476190476186</v>
      </c>
      <c r="BL6" s="30" t="s">
        <v>58</v>
      </c>
      <c r="BM6" s="4">
        <v>2001</v>
      </c>
      <c r="BN6" s="33">
        <f>AppJ!BN6</f>
        <v>56089</v>
      </c>
      <c r="BO6" s="28">
        <f>AppJ!BO6</f>
        <v>56600</v>
      </c>
      <c r="BP6" s="5">
        <f>AppJ!BP6</f>
        <v>125000</v>
      </c>
      <c r="BQ6" s="38">
        <f>1-AppJ!BQ6</f>
        <v>9.0282685512367289E-3</v>
      </c>
      <c r="BR6" s="29">
        <f>1-AppJ!BR6</f>
        <v>0.54720000000000002</v>
      </c>
      <c r="BS6" s="6">
        <f>1-AppJ!BS6</f>
        <v>0.551288</v>
      </c>
      <c r="BU6" s="30" t="s">
        <v>74</v>
      </c>
      <c r="BV6" s="4">
        <v>2001</v>
      </c>
      <c r="BW6" s="33">
        <f>AppJ!BW6</f>
        <v>45055</v>
      </c>
      <c r="BX6" s="28">
        <f>AppJ!BX6</f>
        <v>43500</v>
      </c>
      <c r="BY6" s="5">
        <f>AppJ!BY6</f>
        <v>66400</v>
      </c>
      <c r="BZ6" s="38">
        <f>1-AppJ!BZ6</f>
        <v>-3.5747126436781684E-2</v>
      </c>
      <c r="CA6" s="29">
        <f>1-AppJ!CA6</f>
        <v>0.34487951807228912</v>
      </c>
      <c r="CB6" s="6">
        <f>1-AppJ!CB6</f>
        <v>0.32146084337349401</v>
      </c>
    </row>
    <row r="7" spans="1:80" x14ac:dyDescent="0.25">
      <c r="A7" s="30"/>
      <c r="B7" s="4">
        <v>2002</v>
      </c>
      <c r="C7" s="33">
        <f>AppJ!C7</f>
        <v>15650</v>
      </c>
      <c r="D7" s="28" t="str">
        <f>AppJ!D7</f>
        <v>NA</v>
      </c>
      <c r="E7" s="5">
        <f>AppJ!E7</f>
        <v>19473</v>
      </c>
      <c r="F7" s="38" t="s">
        <v>120</v>
      </c>
      <c r="G7" s="29" t="s">
        <v>120</v>
      </c>
      <c r="H7" s="6">
        <f>1-AppJ!H7</f>
        <v>0.19632311405535874</v>
      </c>
      <c r="J7" s="30"/>
      <c r="K7" s="4">
        <v>2002</v>
      </c>
      <c r="L7" s="33">
        <f>AppJ!L7</f>
        <v>41492</v>
      </c>
      <c r="M7" s="28" t="str">
        <f>AppJ!M7</f>
        <v>NA</v>
      </c>
      <c r="N7" s="5">
        <f>AppJ!N7</f>
        <v>29986</v>
      </c>
      <c r="O7" s="38" t="s">
        <v>120</v>
      </c>
      <c r="P7" s="29" t="s">
        <v>120</v>
      </c>
      <c r="Q7" s="6">
        <f>1-AppJ!Q7</f>
        <v>-0.38371239911958921</v>
      </c>
      <c r="S7" s="30"/>
      <c r="T7" s="4">
        <v>2002</v>
      </c>
      <c r="U7" s="33">
        <f>AppJ!U7</f>
        <v>170232</v>
      </c>
      <c r="V7" s="28" t="str">
        <f>AppJ!V7</f>
        <v>NA</v>
      </c>
      <c r="W7" s="5">
        <f>AppJ!W7</f>
        <v>214347</v>
      </c>
      <c r="X7" s="38" t="s">
        <v>120</v>
      </c>
      <c r="Y7" s="29" t="s">
        <v>120</v>
      </c>
      <c r="Z7" s="6">
        <f>1-AppJ!Z7</f>
        <v>0.20581113801452788</v>
      </c>
      <c r="AB7" s="30" t="s">
        <v>38</v>
      </c>
      <c r="AC7" s="4">
        <v>2002</v>
      </c>
      <c r="AD7" s="33">
        <f>AppJ!AD7</f>
        <v>50361</v>
      </c>
      <c r="AE7" s="28">
        <f>AppJ!AE7</f>
        <v>54420</v>
      </c>
      <c r="AF7" s="5">
        <f>AppJ!AF7</f>
        <v>53310</v>
      </c>
      <c r="AG7" s="38">
        <f>1-AppJ!AG7</f>
        <v>7.4586549062844565E-2</v>
      </c>
      <c r="AH7" s="29">
        <f>1-AppJ!AH7</f>
        <v>-2.0821609454136247E-2</v>
      </c>
      <c r="AI7" s="6">
        <f>1-AppJ!AI7</f>
        <v>5.5317951603826687E-2</v>
      </c>
      <c r="AK7" s="30"/>
      <c r="AL7" s="4">
        <v>2002</v>
      </c>
      <c r="AM7" s="33">
        <f>AppJ!AM7</f>
        <v>20008</v>
      </c>
      <c r="AN7" s="28">
        <f>AppJ!AN7</f>
        <v>19801</v>
      </c>
      <c r="AO7" s="5">
        <f>AppJ!AO7</f>
        <v>21477</v>
      </c>
      <c r="AP7" s="38">
        <f>1-AppJ!AP7</f>
        <v>-1.0454017473864985E-2</v>
      </c>
      <c r="AQ7" s="29">
        <f>1-AppJ!AQ7</f>
        <v>7.8036969781626886E-2</v>
      </c>
      <c r="AR7" s="6">
        <f>1-AppJ!AR7</f>
        <v>6.8398752153466469E-2</v>
      </c>
      <c r="AT7" s="30" t="s">
        <v>17</v>
      </c>
      <c r="AU7" s="4">
        <v>2002</v>
      </c>
      <c r="AV7" s="33">
        <f>AppJ!AV7</f>
        <v>33902</v>
      </c>
      <c r="AW7" s="28">
        <f>AppJ!AW7</f>
        <v>33489</v>
      </c>
      <c r="AX7" s="5">
        <f>AppJ!AX7</f>
        <v>33489</v>
      </c>
      <c r="AY7" s="38">
        <f>1-AppJ!AY7</f>
        <v>-1.2332407656245437E-2</v>
      </c>
      <c r="AZ7" s="29">
        <f>1-AppJ!AZ7</f>
        <v>9.9999999999999978E-2</v>
      </c>
      <c r="BA7" s="6">
        <f>1-AppJ!BA7</f>
        <v>-1.2332407656245437E-2</v>
      </c>
      <c r="BC7" s="30"/>
      <c r="BD7" s="4">
        <v>2002</v>
      </c>
      <c r="BE7" s="33">
        <f>AppJ!BE7</f>
        <v>73151</v>
      </c>
      <c r="BF7" s="28">
        <f>AppJ!BF7</f>
        <v>77434</v>
      </c>
      <c r="BG7" s="5">
        <f>AppJ!BG7</f>
        <v>127200</v>
      </c>
      <c r="BH7" s="38">
        <f>1-AppJ!BH7</f>
        <v>5.5311620218508661E-2</v>
      </c>
      <c r="BI7" s="29">
        <f>1-AppJ!BI7</f>
        <v>0.39124213836477983</v>
      </c>
      <c r="BJ7" s="6">
        <f>1-AppJ!BJ7</f>
        <v>0.42491352201257859</v>
      </c>
      <c r="BL7" s="30"/>
      <c r="BM7" s="4">
        <v>2002</v>
      </c>
      <c r="BN7" s="33">
        <f>AppJ!BN7</f>
        <v>153070</v>
      </c>
      <c r="BO7" s="28">
        <f>AppJ!BO7</f>
        <v>144400</v>
      </c>
      <c r="BP7" s="5">
        <f>AppJ!BP7</f>
        <v>160900</v>
      </c>
      <c r="BQ7" s="38">
        <f>1-AppJ!BQ7</f>
        <v>-6.0041551246537317E-2</v>
      </c>
      <c r="BR7" s="29">
        <f>1-AppJ!BR7</f>
        <v>0.10254816656308263</v>
      </c>
      <c r="BS7" s="6">
        <f>1-AppJ!BS7</f>
        <v>4.8663766314480994E-2</v>
      </c>
      <c r="BU7" s="30"/>
      <c r="BV7" s="4">
        <v>2002</v>
      </c>
      <c r="BW7" s="33">
        <f>AppJ!BW7</f>
        <v>102085</v>
      </c>
      <c r="BX7" s="28">
        <f>AppJ!BX7</f>
        <v>96200</v>
      </c>
      <c r="BY7" s="5">
        <f>AppJ!BY7</f>
        <v>108300</v>
      </c>
      <c r="BZ7" s="38">
        <f>1-AppJ!BZ7</f>
        <v>-6.1174636174636143E-2</v>
      </c>
      <c r="CA7" s="29">
        <f>1-AppJ!CA7</f>
        <v>0.11172668513388739</v>
      </c>
      <c r="CB7" s="6">
        <f>1-AppJ!CB7</f>
        <v>5.738688827331484E-2</v>
      </c>
    </row>
    <row r="8" spans="1:80" x14ac:dyDescent="0.25">
      <c r="A8" s="30"/>
      <c r="B8" s="4">
        <v>2003</v>
      </c>
      <c r="C8" s="33">
        <f>AppJ!C8</f>
        <v>22316</v>
      </c>
      <c r="D8" s="28" t="str">
        <f>AppJ!D8</f>
        <v>NA</v>
      </c>
      <c r="E8" s="5">
        <f>AppJ!E8</f>
        <v>14206</v>
      </c>
      <c r="F8" s="38" t="s">
        <v>120</v>
      </c>
      <c r="G8" s="29" t="s">
        <v>120</v>
      </c>
      <c r="H8" s="6">
        <f>1-AppJ!H8</f>
        <v>-0.57088554132056868</v>
      </c>
      <c r="J8" s="30"/>
      <c r="K8" s="4">
        <v>2003</v>
      </c>
      <c r="L8" s="33">
        <f>AppJ!L8</f>
        <v>36882</v>
      </c>
      <c r="M8" s="28" t="str">
        <f>AppJ!M8</f>
        <v>NA</v>
      </c>
      <c r="N8" s="5">
        <f>AppJ!N8</f>
        <v>31059</v>
      </c>
      <c r="O8" s="38" t="s">
        <v>120</v>
      </c>
      <c r="P8" s="29" t="s">
        <v>120</v>
      </c>
      <c r="Q8" s="6">
        <f>1-AppJ!Q8</f>
        <v>-0.18748188930744702</v>
      </c>
      <c r="S8" s="30"/>
      <c r="T8" s="4">
        <v>2003</v>
      </c>
      <c r="U8" s="33">
        <f>AppJ!U8</f>
        <v>202363</v>
      </c>
      <c r="V8" s="28" t="str">
        <f>AppJ!V8</f>
        <v>NA</v>
      </c>
      <c r="W8" s="5">
        <f>AppJ!W8</f>
        <v>188183</v>
      </c>
      <c r="X8" s="38" t="s">
        <v>120</v>
      </c>
      <c r="Y8" s="29" t="s">
        <v>120</v>
      </c>
      <c r="Z8" s="6">
        <f>1-AppJ!Z8</f>
        <v>-7.5352183778556014E-2</v>
      </c>
      <c r="AB8" s="30"/>
      <c r="AC8" s="4">
        <v>2003</v>
      </c>
      <c r="AD8" s="33">
        <f>AppJ!AD8</f>
        <v>48259</v>
      </c>
      <c r="AE8" s="28">
        <f>AppJ!AE8</f>
        <v>45750</v>
      </c>
      <c r="AF8" s="5">
        <f>AppJ!AF8</f>
        <v>45750</v>
      </c>
      <c r="AG8" s="38">
        <f>1-AppJ!AG8</f>
        <v>-5.484153005464476E-2</v>
      </c>
      <c r="AH8" s="29">
        <f>1-AppJ!AH8</f>
        <v>0</v>
      </c>
      <c r="AI8" s="6">
        <f>1-AppJ!AI8</f>
        <v>-5.484153005464476E-2</v>
      </c>
      <c r="AK8" s="30"/>
      <c r="AL8" s="4">
        <v>2003</v>
      </c>
      <c r="AM8" s="33">
        <f>AppJ!AM8</f>
        <v>25743</v>
      </c>
      <c r="AN8" s="28">
        <f>AppJ!AN8</f>
        <v>26600</v>
      </c>
      <c r="AO8" s="5">
        <f>AppJ!AO8</f>
        <v>26600</v>
      </c>
      <c r="AP8" s="38">
        <f>1-AppJ!AP8</f>
        <v>3.2218045112781923E-2</v>
      </c>
      <c r="AQ8" s="29">
        <f>1-AppJ!AQ8</f>
        <v>0</v>
      </c>
      <c r="AR8" s="6">
        <f>1-AppJ!AR8</f>
        <v>3.2218045112781923E-2</v>
      </c>
      <c r="AT8" s="30"/>
      <c r="AU8" s="4">
        <v>2003</v>
      </c>
      <c r="AV8" s="33">
        <f>AppJ!AV8</f>
        <v>32785</v>
      </c>
      <c r="AW8" s="28" t="str">
        <f>AppJ!AW8</f>
        <v>NA</v>
      </c>
      <c r="AX8" s="5">
        <f>AppJ!AX8</f>
        <v>25479</v>
      </c>
      <c r="AY8" s="38" t="str">
        <f>AppJ!AY8</f>
        <v>NA</v>
      </c>
      <c r="AZ8" s="29" t="str">
        <f>AppJ!AZ8</f>
        <v>NA</v>
      </c>
      <c r="BA8" s="6">
        <f>1-AppJ!BA8</f>
        <v>-0.28674594764315708</v>
      </c>
      <c r="BC8" s="30"/>
      <c r="BD8" s="4">
        <v>2003</v>
      </c>
      <c r="BE8" s="33">
        <f>AppJ!BE8</f>
        <v>108530</v>
      </c>
      <c r="BF8" s="28">
        <f>AppJ!BF8</f>
        <v>112521</v>
      </c>
      <c r="BG8" s="5">
        <f>AppJ!BG8</f>
        <v>129700</v>
      </c>
      <c r="BH8" s="38">
        <f>1-AppJ!BH8</f>
        <v>3.5468934687747145E-2</v>
      </c>
      <c r="BI8" s="29">
        <f>1-AppJ!BI8</f>
        <v>0.13245181187355437</v>
      </c>
      <c r="BJ8" s="6">
        <f>1-AppJ!BJ8</f>
        <v>0.16322282189668469</v>
      </c>
      <c r="BL8" s="30"/>
      <c r="BM8" s="4">
        <v>2003</v>
      </c>
      <c r="BN8" s="33">
        <f>AppJ!BN8</f>
        <v>89116</v>
      </c>
      <c r="BO8" s="28">
        <f>AppJ!BO8</f>
        <v>96900</v>
      </c>
      <c r="BP8" s="5">
        <f>AppJ!BP8</f>
        <v>180600</v>
      </c>
      <c r="BQ8" s="38">
        <f>1-AppJ!BQ8</f>
        <v>8.0330237358101186E-2</v>
      </c>
      <c r="BR8" s="29">
        <f>1-AppJ!BR8</f>
        <v>0.46345514950166111</v>
      </c>
      <c r="BS8" s="6">
        <f>1-AppJ!BS8</f>
        <v>0.50655592469545963</v>
      </c>
      <c r="BU8" s="30"/>
      <c r="BV8" s="4">
        <v>2003</v>
      </c>
      <c r="BW8" s="33">
        <f>AppJ!BW8</f>
        <v>126698</v>
      </c>
      <c r="BX8" s="28">
        <f>AppJ!BX8</f>
        <v>104800</v>
      </c>
      <c r="BY8" s="5">
        <f>AppJ!BY8</f>
        <v>150300</v>
      </c>
      <c r="BZ8" s="38">
        <f>1-AppJ!BZ8</f>
        <v>-0.2089503816793894</v>
      </c>
      <c r="CA8" s="29">
        <f>1-AppJ!CA8</f>
        <v>0.30272787757817698</v>
      </c>
      <c r="CB8" s="6">
        <f>1-AppJ!CB8</f>
        <v>0.15703260146373921</v>
      </c>
    </row>
    <row r="9" spans="1:80" x14ac:dyDescent="0.25">
      <c r="A9" s="30"/>
      <c r="B9" s="4">
        <v>2004</v>
      </c>
      <c r="C9" s="33">
        <f>AppJ!C9</f>
        <v>11880</v>
      </c>
      <c r="D9" s="28" t="str">
        <f>AppJ!D9</f>
        <v>NA</v>
      </c>
      <c r="E9" s="5">
        <f>AppJ!E9</f>
        <v>16420</v>
      </c>
      <c r="F9" s="38" t="s">
        <v>120</v>
      </c>
      <c r="G9" s="29" t="s">
        <v>120</v>
      </c>
      <c r="H9" s="6">
        <f>1-AppJ!H9</f>
        <v>0.27649208282582216</v>
      </c>
      <c r="J9" s="30"/>
      <c r="K9" s="4">
        <v>2004</v>
      </c>
      <c r="L9" s="33">
        <f>AppJ!L9</f>
        <v>39766</v>
      </c>
      <c r="M9" s="28" t="str">
        <f>AppJ!M9</f>
        <v>NA</v>
      </c>
      <c r="N9" s="5">
        <f>AppJ!N9</f>
        <v>28359</v>
      </c>
      <c r="O9" s="38" t="s">
        <v>120</v>
      </c>
      <c r="P9" s="29" t="s">
        <v>120</v>
      </c>
      <c r="Q9" s="6">
        <f>1-AppJ!Q9</f>
        <v>-0.40223562184844308</v>
      </c>
      <c r="S9" s="30"/>
      <c r="T9" s="4">
        <v>2004</v>
      </c>
      <c r="U9" s="33">
        <f>AppJ!U9</f>
        <v>185450</v>
      </c>
      <c r="V9" s="28" t="str">
        <f>AppJ!V9</f>
        <v>NA</v>
      </c>
      <c r="W9" s="5">
        <f>AppJ!W9</f>
        <v>141029</v>
      </c>
      <c r="X9" s="38" t="s">
        <v>120</v>
      </c>
      <c r="Y9" s="29" t="s">
        <v>120</v>
      </c>
      <c r="Z9" s="6">
        <f>1-AppJ!Z9</f>
        <v>-0.31497777052946563</v>
      </c>
      <c r="AB9" s="30"/>
      <c r="AC9" s="4">
        <v>2004</v>
      </c>
      <c r="AD9" s="33">
        <f>AppJ!AD9</f>
        <v>37980</v>
      </c>
      <c r="AE9" s="28">
        <f>AppJ!AE9</f>
        <v>34200</v>
      </c>
      <c r="AF9" s="5">
        <f>AppJ!AF9</f>
        <v>17803</v>
      </c>
      <c r="AG9" s="38">
        <f>1-AppJ!AG9</f>
        <v>-0.11052631578947358</v>
      </c>
      <c r="AH9" s="29">
        <f>1-AppJ!AH9</f>
        <v>-0.92102454642475995</v>
      </c>
      <c r="AI9" s="6">
        <f>1-AppJ!AI9</f>
        <v>-1.1333483120822332</v>
      </c>
      <c r="AK9" s="30"/>
      <c r="AL9" s="4">
        <v>2004</v>
      </c>
      <c r="AM9" s="33">
        <f>AppJ!AM9</f>
        <v>24616</v>
      </c>
      <c r="AN9" s="28">
        <f>AppJ!AN9</f>
        <v>23200</v>
      </c>
      <c r="AO9" s="5">
        <f>AppJ!AO9</f>
        <v>33333</v>
      </c>
      <c r="AP9" s="38">
        <f>1-AppJ!AP9</f>
        <v>-6.1034482758620667E-2</v>
      </c>
      <c r="AQ9" s="29">
        <f>1-AppJ!AQ9</f>
        <v>0.30399303993039928</v>
      </c>
      <c r="AR9" s="6">
        <f>1-AppJ!AR9</f>
        <v>0.26151261512615132</v>
      </c>
      <c r="AT9" s="30"/>
      <c r="AU9" s="4">
        <v>2004</v>
      </c>
      <c r="AV9" s="33">
        <f>AppJ!AV9</f>
        <v>28185</v>
      </c>
      <c r="AW9" s="28" t="str">
        <f>AppJ!AW9</f>
        <v>NA</v>
      </c>
      <c r="AX9" s="5">
        <f>AppJ!AX9</f>
        <v>29715</v>
      </c>
      <c r="AY9" s="38" t="str">
        <f>AppJ!AY9</f>
        <v>NA</v>
      </c>
      <c r="AZ9" s="29" t="str">
        <f>AppJ!AZ9</f>
        <v>NA</v>
      </c>
      <c r="BA9" s="6">
        <f>1-AppJ!BA9</f>
        <v>5.1489146895507321E-2</v>
      </c>
      <c r="BC9" s="30"/>
      <c r="BD9" s="4">
        <v>2004</v>
      </c>
      <c r="BE9" s="33">
        <f>AppJ!BE9</f>
        <v>113708</v>
      </c>
      <c r="BF9" s="28">
        <f>AppJ!BF9</f>
        <v>112701</v>
      </c>
      <c r="BG9" s="5">
        <f>AppJ!BG9</f>
        <v>112701</v>
      </c>
      <c r="BH9" s="38">
        <f>1-AppJ!BH9</f>
        <v>-8.935146981836839E-3</v>
      </c>
      <c r="BI9" s="29">
        <f>1-AppJ!BI9</f>
        <v>0</v>
      </c>
      <c r="BJ9" s="6">
        <f>1-AppJ!BJ9</f>
        <v>-8.935146981836839E-3</v>
      </c>
      <c r="BL9" s="30"/>
      <c r="BM9" s="4">
        <v>2004</v>
      </c>
      <c r="BN9" s="33">
        <f>AppJ!BN9</f>
        <v>124820</v>
      </c>
      <c r="BO9" s="28">
        <f>AppJ!BO9</f>
        <v>138000</v>
      </c>
      <c r="BP9" s="5">
        <f>AppJ!BP9</f>
        <v>175300</v>
      </c>
      <c r="BQ9" s="38">
        <f>1-AppJ!BQ9</f>
        <v>9.5507246376811628E-2</v>
      </c>
      <c r="BR9" s="29">
        <f>1-AppJ!BR9</f>
        <v>0.21277809469480891</v>
      </c>
      <c r="BS9" s="6">
        <f>1-AppJ!BS9</f>
        <v>0.28796349115801478</v>
      </c>
      <c r="BU9" s="30"/>
      <c r="BV9" s="4">
        <v>2004</v>
      </c>
      <c r="BW9" s="33">
        <f>AppJ!BW9</f>
        <v>94895</v>
      </c>
      <c r="BX9" s="28">
        <f>AppJ!BX9</f>
        <v>90400</v>
      </c>
      <c r="BY9" s="5">
        <f>AppJ!BY9</f>
        <v>117600</v>
      </c>
      <c r="BZ9" s="38">
        <f>1-AppJ!BZ9</f>
        <v>-4.972345132743361E-2</v>
      </c>
      <c r="CA9" s="29">
        <f>1-AppJ!CA9</f>
        <v>0.23129251700680276</v>
      </c>
      <c r="CB9" s="6">
        <f>1-AppJ!CB9</f>
        <v>0.19306972789115651</v>
      </c>
    </row>
    <row r="10" spans="1:80" x14ac:dyDescent="0.25">
      <c r="A10" s="30"/>
      <c r="B10" s="4">
        <v>2005</v>
      </c>
      <c r="C10" s="33">
        <f>AppJ!C10</f>
        <v>25204</v>
      </c>
      <c r="D10" s="28" t="str">
        <f>AppJ!D10</f>
        <v>NA</v>
      </c>
      <c r="E10" s="5">
        <f>AppJ!E10</f>
        <v>16102</v>
      </c>
      <c r="F10" s="38" t="s">
        <v>120</v>
      </c>
      <c r="G10" s="29" t="s">
        <v>120</v>
      </c>
      <c r="H10" s="6">
        <f>1-AppJ!H10</f>
        <v>-0.56527139485778166</v>
      </c>
      <c r="J10" s="30"/>
      <c r="K10" s="4">
        <v>2005</v>
      </c>
      <c r="L10" s="33">
        <f>AppJ!L10</f>
        <v>38798</v>
      </c>
      <c r="M10" s="28" t="str">
        <f>AppJ!M10</f>
        <v>NA</v>
      </c>
      <c r="N10" s="5">
        <f>AppJ!N10</f>
        <v>31517</v>
      </c>
      <c r="O10" s="38" t="s">
        <v>120</v>
      </c>
      <c r="P10" s="29" t="s">
        <v>120</v>
      </c>
      <c r="Q10" s="6">
        <f>1-AppJ!Q10</f>
        <v>-0.23101818066440338</v>
      </c>
      <c r="S10" s="30"/>
      <c r="T10" s="4">
        <v>2005</v>
      </c>
      <c r="U10" s="33">
        <f>AppJ!U10</f>
        <v>151591</v>
      </c>
      <c r="V10" s="28" t="str">
        <f>AppJ!V10</f>
        <v>NA</v>
      </c>
      <c r="W10" s="5">
        <f>AppJ!W10</f>
        <v>134461</v>
      </c>
      <c r="X10" s="38" t="s">
        <v>120</v>
      </c>
      <c r="Y10" s="29" t="s">
        <v>120</v>
      </c>
      <c r="Z10" s="6">
        <f>1-AppJ!Z10</f>
        <v>-0.12739753534482112</v>
      </c>
      <c r="AB10" s="30"/>
      <c r="AC10" s="4">
        <v>2005</v>
      </c>
      <c r="AD10" s="33">
        <f>AppJ!AD10</f>
        <v>19808</v>
      </c>
      <c r="AE10" s="28">
        <f>AppJ!AE10</f>
        <v>19523</v>
      </c>
      <c r="AF10" s="5">
        <f>AppJ!AF10</f>
        <v>14841</v>
      </c>
      <c r="AG10" s="38">
        <f>1-AppJ!AG10</f>
        <v>-1.4598166265430423E-2</v>
      </c>
      <c r="AH10" s="29">
        <f>1-AppJ!AH10</f>
        <v>-0.31547739370662353</v>
      </c>
      <c r="AI10" s="6">
        <f>1-AppJ!AI10</f>
        <v>-0.33468095141836796</v>
      </c>
      <c r="AK10" s="30"/>
      <c r="AL10" s="4">
        <v>2005</v>
      </c>
      <c r="AM10" s="33">
        <f>AppJ!AM10</f>
        <v>22208</v>
      </c>
      <c r="AN10" s="28">
        <f>AppJ!AN10</f>
        <v>17715</v>
      </c>
      <c r="AO10" s="5">
        <f>AppJ!AO10</f>
        <v>13394</v>
      </c>
      <c r="AP10" s="38">
        <f>1-AppJ!AP10</f>
        <v>-0.25362686988427896</v>
      </c>
      <c r="AQ10" s="29">
        <f>1-AppJ!AQ10</f>
        <v>-0.32260713752426451</v>
      </c>
      <c r="AR10" s="6">
        <f>1-AppJ!AR10</f>
        <v>-0.65805584590114985</v>
      </c>
      <c r="AT10" s="30"/>
      <c r="AU10" s="4">
        <v>2005</v>
      </c>
      <c r="AV10" s="33">
        <f>AppJ!AV10</f>
        <v>34857</v>
      </c>
      <c r="AW10" s="28" t="str">
        <f>AppJ!AW10</f>
        <v>NA</v>
      </c>
      <c r="AX10" s="5">
        <f>AppJ!AX10</f>
        <v>37255</v>
      </c>
      <c r="AY10" s="38" t="str">
        <f>AppJ!AY10</f>
        <v>NA</v>
      </c>
      <c r="AZ10" s="29" t="str">
        <f>AppJ!AZ10</f>
        <v>NA</v>
      </c>
      <c r="BA10" s="6">
        <f>1-AppJ!BA10</f>
        <v>6.4367199033686706E-2</v>
      </c>
      <c r="BC10" s="30"/>
      <c r="BD10" s="4">
        <v>2005</v>
      </c>
      <c r="BE10" s="33">
        <f>AppJ!BE10</f>
        <v>105111</v>
      </c>
      <c r="BF10" s="28">
        <f>AppJ!BF10</f>
        <v>122280</v>
      </c>
      <c r="BG10" s="5">
        <f>AppJ!BG10</f>
        <v>59500</v>
      </c>
      <c r="BH10" s="38">
        <f>1-AppJ!BH10</f>
        <v>0.14040726202158982</v>
      </c>
      <c r="BI10" s="29">
        <f>1-AppJ!BI10</f>
        <v>-1.055126050420168</v>
      </c>
      <c r="BJ10" s="6">
        <f>1-AppJ!BJ10</f>
        <v>-0.76657142857142868</v>
      </c>
      <c r="BL10" s="30"/>
      <c r="BM10" s="4">
        <v>2005</v>
      </c>
      <c r="BN10" s="33">
        <f>AppJ!BN10</f>
        <v>92021</v>
      </c>
      <c r="BO10" s="28">
        <f>AppJ!BO10</f>
        <v>114100</v>
      </c>
      <c r="BP10" s="5">
        <f>AppJ!BP10</f>
        <v>93145</v>
      </c>
      <c r="BQ10" s="38">
        <f>1-AppJ!BQ10</f>
        <v>0.19350569675723051</v>
      </c>
      <c r="BR10" s="29">
        <f>1-AppJ!BR10</f>
        <v>-0.22497181813301848</v>
      </c>
      <c r="BS10" s="6">
        <f>1-AppJ!BS10</f>
        <v>1.2067207042782746E-2</v>
      </c>
      <c r="BU10" s="30"/>
      <c r="BV10" s="4">
        <v>2005</v>
      </c>
      <c r="BW10" s="33">
        <f>AppJ!BW10</f>
        <v>93837</v>
      </c>
      <c r="BX10" s="28">
        <f>AppJ!BX10</f>
        <v>89400</v>
      </c>
      <c r="BY10" s="5">
        <f>AppJ!BY10</f>
        <v>97900</v>
      </c>
      <c r="BZ10" s="38">
        <f>1-AppJ!BZ10</f>
        <v>-4.9630872483221511E-2</v>
      </c>
      <c r="CA10" s="29">
        <f>1-AppJ!CA10</f>
        <v>8.6823289070480092E-2</v>
      </c>
      <c r="CB10" s="6">
        <f>1-AppJ!CB10</f>
        <v>4.1501532175689526E-2</v>
      </c>
    </row>
    <row r="11" spans="1:80" x14ac:dyDescent="0.25">
      <c r="A11" s="30"/>
      <c r="B11" s="4">
        <v>2006</v>
      </c>
      <c r="C11" s="33">
        <f>AppJ!C11</f>
        <v>17966</v>
      </c>
      <c r="D11" s="28" t="str">
        <f>AppJ!D11</f>
        <v>NA</v>
      </c>
      <c r="E11" s="5">
        <f>AppJ!E11</f>
        <v>20866</v>
      </c>
      <c r="F11" s="38" t="s">
        <v>120</v>
      </c>
      <c r="G11" s="29" t="s">
        <v>120</v>
      </c>
      <c r="H11" s="6">
        <f>1-AppJ!H11</f>
        <v>0.13898207610466784</v>
      </c>
      <c r="J11" s="30"/>
      <c r="K11" s="4">
        <v>2006</v>
      </c>
      <c r="L11" s="33">
        <f>AppJ!L11</f>
        <v>39171</v>
      </c>
      <c r="M11" s="28" t="str">
        <f>AppJ!M11</f>
        <v>NA</v>
      </c>
      <c r="N11" s="5">
        <f>AppJ!N11</f>
        <v>33024</v>
      </c>
      <c r="O11" s="38" t="s">
        <v>120</v>
      </c>
      <c r="P11" s="29" t="s">
        <v>120</v>
      </c>
      <c r="Q11" s="6">
        <f>1-AppJ!Q11</f>
        <v>-0.18613735465116288</v>
      </c>
      <c r="S11" s="30"/>
      <c r="T11" s="4">
        <v>2006</v>
      </c>
      <c r="U11" s="33">
        <f>AppJ!U11</f>
        <v>141517</v>
      </c>
      <c r="V11" s="28" t="str">
        <f>AppJ!V11</f>
        <v>NA</v>
      </c>
      <c r="W11" s="5">
        <f>AppJ!W11</f>
        <v>203212</v>
      </c>
      <c r="X11" s="38" t="s">
        <v>120</v>
      </c>
      <c r="Y11" s="29" t="s">
        <v>120</v>
      </c>
      <c r="Z11" s="6">
        <f>1-AppJ!Z11</f>
        <v>0.303599196897821</v>
      </c>
      <c r="AB11" s="30"/>
      <c r="AC11" s="4">
        <v>2006</v>
      </c>
      <c r="AD11" s="33">
        <f>AppJ!AD11</f>
        <v>16795</v>
      </c>
      <c r="AE11" s="28">
        <f>AppJ!AE11</f>
        <v>16899</v>
      </c>
      <c r="AF11" s="5">
        <f>AppJ!AF11</f>
        <v>30591</v>
      </c>
      <c r="AG11" s="38">
        <f>1-AppJ!AG11</f>
        <v>6.1542103083023214E-3</v>
      </c>
      <c r="AH11" s="29">
        <f>1-AppJ!AH11</f>
        <v>0.44758262233990387</v>
      </c>
      <c r="AI11" s="6">
        <f>1-AppJ!AI11</f>
        <v>0.45098231505998498</v>
      </c>
      <c r="AK11" s="30"/>
      <c r="AL11" s="4">
        <v>2006</v>
      </c>
      <c r="AM11" s="33">
        <f>AppJ!AM11</f>
        <v>20182</v>
      </c>
      <c r="AN11" s="28">
        <f>AppJ!AN11</f>
        <v>21301</v>
      </c>
      <c r="AO11" s="5">
        <f>AppJ!AO11</f>
        <v>23555</v>
      </c>
      <c r="AP11" s="38">
        <f>1-AppJ!AP11</f>
        <v>5.2532744941552023E-2</v>
      </c>
      <c r="AQ11" s="29">
        <f>1-AppJ!AQ11</f>
        <v>9.5690936106983648E-2</v>
      </c>
      <c r="AR11" s="6">
        <f>1-AppJ!AR11</f>
        <v>0.14319677350880922</v>
      </c>
      <c r="AT11" s="30"/>
      <c r="AU11" s="4">
        <v>2006</v>
      </c>
      <c r="AV11" s="33">
        <f>AppJ!AV11</f>
        <v>43866</v>
      </c>
      <c r="AW11" s="28" t="str">
        <f>AppJ!AW11</f>
        <v>NA</v>
      </c>
      <c r="AX11" s="5">
        <f>AppJ!AX11</f>
        <v>34150</v>
      </c>
      <c r="AY11" s="38" t="str">
        <f>AppJ!AY11</f>
        <v>NA</v>
      </c>
      <c r="AZ11" s="29" t="str">
        <f>AppJ!AZ11</f>
        <v>NA</v>
      </c>
      <c r="BA11" s="6">
        <f>1-AppJ!BA11</f>
        <v>-0.2845095168374816</v>
      </c>
      <c r="BC11" s="30"/>
      <c r="BD11" s="4">
        <v>2006</v>
      </c>
      <c r="BE11" s="33">
        <f>AppJ!BE11</f>
        <v>48880</v>
      </c>
      <c r="BF11" s="28">
        <f>AppJ!BF11</f>
        <v>52388</v>
      </c>
      <c r="BG11" s="5">
        <f>AppJ!BG11</f>
        <v>52388</v>
      </c>
      <c r="BH11" s="38">
        <f>1-AppJ!BH11</f>
        <v>6.6961899671680536E-2</v>
      </c>
      <c r="BI11" s="29">
        <f>1-AppJ!BI11</f>
        <v>0</v>
      </c>
      <c r="BJ11" s="6">
        <f>1-AppJ!BJ11</f>
        <v>6.6961899671680536E-2</v>
      </c>
      <c r="BL11" s="30"/>
      <c r="BM11" s="4">
        <v>2006</v>
      </c>
      <c r="BN11" s="33">
        <f>AppJ!BN11</f>
        <v>43421</v>
      </c>
      <c r="BO11" s="28">
        <f>AppJ!BO11</f>
        <v>50000</v>
      </c>
      <c r="BP11" s="5">
        <f>AppJ!BP11</f>
        <v>27918</v>
      </c>
      <c r="BQ11" s="38">
        <f>1-AppJ!BQ11</f>
        <v>0.13158000000000003</v>
      </c>
      <c r="BR11" s="29">
        <f>1-AppJ!BR11</f>
        <v>-0.79095923776774835</v>
      </c>
      <c r="BS11" s="6">
        <f>1-AppJ!BS11</f>
        <v>-0.55530482126226799</v>
      </c>
      <c r="BU11" s="30"/>
      <c r="BV11" s="4">
        <v>2006</v>
      </c>
      <c r="BW11" s="33">
        <f>AppJ!BW11</f>
        <v>90780</v>
      </c>
      <c r="BX11" s="28">
        <f>AppJ!BX11</f>
        <v>88300</v>
      </c>
      <c r="BY11" s="5">
        <f>AppJ!BY11</f>
        <v>80471</v>
      </c>
      <c r="BZ11" s="38">
        <f>1-AppJ!BZ11</f>
        <v>-2.8086070215175507E-2</v>
      </c>
      <c r="CA11" s="29">
        <f>1-AppJ!CA11</f>
        <v>-9.7289706850915314E-2</v>
      </c>
      <c r="CB11" s="6">
        <f>1-AppJ!CB11</f>
        <v>-0.12810826260391939</v>
      </c>
    </row>
    <row r="12" spans="1:80" x14ac:dyDescent="0.25">
      <c r="A12" s="30"/>
      <c r="B12" s="4">
        <v>2007</v>
      </c>
      <c r="C12" s="33">
        <f>AppJ!C12</f>
        <v>25653</v>
      </c>
      <c r="D12" s="28" t="str">
        <f>AppJ!D12</f>
        <v>NA</v>
      </c>
      <c r="E12" s="5">
        <f>AppJ!E12</f>
        <v>15095</v>
      </c>
      <c r="F12" s="38" t="s">
        <v>120</v>
      </c>
      <c r="G12" s="29" t="s">
        <v>120</v>
      </c>
      <c r="H12" s="6">
        <f>1-AppJ!H12</f>
        <v>-0.69943689963564104</v>
      </c>
      <c r="J12" s="30"/>
      <c r="K12" s="4">
        <v>2007</v>
      </c>
      <c r="L12" s="33">
        <f>AppJ!L12</f>
        <v>41711</v>
      </c>
      <c r="M12" s="28" t="str">
        <f>AppJ!M12</f>
        <v>NA</v>
      </c>
      <c r="N12" s="5">
        <f>AppJ!N12</f>
        <v>22674</v>
      </c>
      <c r="O12" s="38" t="s">
        <v>120</v>
      </c>
      <c r="P12" s="29" t="s">
        <v>120</v>
      </c>
      <c r="Q12" s="6">
        <f>1-AppJ!Q12</f>
        <v>-0.83959601305460008</v>
      </c>
      <c r="S12" s="30"/>
      <c r="T12" s="4">
        <v>2007</v>
      </c>
      <c r="U12" s="33">
        <f>AppJ!U12</f>
        <v>196060</v>
      </c>
      <c r="V12" s="28" t="str">
        <f>AppJ!V12</f>
        <v>NA</v>
      </c>
      <c r="W12" s="5">
        <f>AppJ!W12</f>
        <v>110884</v>
      </c>
      <c r="X12" s="38" t="s">
        <v>120</v>
      </c>
      <c r="Y12" s="29" t="s">
        <v>120</v>
      </c>
      <c r="Z12" s="6">
        <f>1-AppJ!Z12</f>
        <v>-0.76815410699469711</v>
      </c>
      <c r="AB12" s="30"/>
      <c r="AC12" s="4">
        <v>2007</v>
      </c>
      <c r="AD12" s="33">
        <f>AppJ!AD12</f>
        <v>22086</v>
      </c>
      <c r="AE12" s="28">
        <f>AppJ!AE12</f>
        <v>18834</v>
      </c>
      <c r="AF12" s="5">
        <f>AppJ!AF12</f>
        <v>23485</v>
      </c>
      <c r="AG12" s="38">
        <f>1-AppJ!AG12</f>
        <v>-0.17266645428480398</v>
      </c>
      <c r="AH12" s="29">
        <f>1-AppJ!AH12</f>
        <v>0.19804130295933575</v>
      </c>
      <c r="AI12" s="6">
        <f>1-AppJ!AI12</f>
        <v>5.9569938258462796E-2</v>
      </c>
      <c r="AK12" s="30"/>
      <c r="AL12" s="4">
        <v>2007</v>
      </c>
      <c r="AM12" s="33">
        <f>AppJ!AM12</f>
        <v>18964</v>
      </c>
      <c r="AN12" s="28">
        <f>AppJ!AN12</f>
        <v>17014</v>
      </c>
      <c r="AO12" s="5">
        <f>AppJ!AO12</f>
        <v>22670</v>
      </c>
      <c r="AP12" s="38">
        <f>1-AppJ!AP12</f>
        <v>-0.11461149641471735</v>
      </c>
      <c r="AQ12" s="29">
        <f>1-AppJ!AQ12</f>
        <v>0.24949272165857961</v>
      </c>
      <c r="AR12" s="6">
        <f>1-AppJ!AR12</f>
        <v>0.16347595941773274</v>
      </c>
      <c r="AT12" s="30"/>
      <c r="AU12" s="4">
        <v>2007</v>
      </c>
      <c r="AV12" s="33">
        <f>AppJ!AV12</f>
        <v>35695</v>
      </c>
      <c r="AW12" s="28">
        <f>AppJ!AW12</f>
        <v>32362</v>
      </c>
      <c r="AX12" s="5">
        <f>AppJ!AX12</f>
        <v>36499</v>
      </c>
      <c r="AY12" s="38">
        <f>1-AppJ!AY12</f>
        <v>-0.10299116247450724</v>
      </c>
      <c r="AZ12" s="29">
        <f>1-AppJ!AZ12</f>
        <v>0.11334557111153731</v>
      </c>
      <c r="BA12" s="6">
        <f>1-AppJ!BA12</f>
        <v>2.2028000767144285E-2</v>
      </c>
      <c r="BC12" s="30"/>
      <c r="BD12" s="4">
        <v>2007</v>
      </c>
      <c r="BE12" s="33">
        <f>AppJ!BE12</f>
        <v>44542</v>
      </c>
      <c r="BF12" s="28">
        <f>AppJ!BF12</f>
        <v>61071</v>
      </c>
      <c r="BG12" s="5">
        <f>AppJ!BG12</f>
        <v>44509</v>
      </c>
      <c r="BH12" s="38">
        <f>1-AppJ!BH12</f>
        <v>0.27065219171128685</v>
      </c>
      <c r="BI12" s="29">
        <f>1-AppJ!BI12</f>
        <v>-0.37210451818733281</v>
      </c>
      <c r="BJ12" s="6">
        <f>1-AppJ!BJ12</f>
        <v>-7.4142308297209247E-4</v>
      </c>
      <c r="BL12" s="30"/>
      <c r="BM12" s="4">
        <v>2007</v>
      </c>
      <c r="BN12" s="33">
        <f>AppJ!BN12</f>
        <v>19421</v>
      </c>
      <c r="BO12" s="28">
        <f>AppJ!BO12</f>
        <v>21800</v>
      </c>
      <c r="BP12" s="5">
        <f>AppJ!BP12</f>
        <v>14583</v>
      </c>
      <c r="BQ12" s="38">
        <f>1-AppJ!BQ12</f>
        <v>0.10912844036697245</v>
      </c>
      <c r="BR12" s="29">
        <f>1-AppJ!BR12</f>
        <v>-0.49489131180141266</v>
      </c>
      <c r="BS12" s="6">
        <f>1-AppJ!BS12</f>
        <v>-0.33175615442638695</v>
      </c>
      <c r="BU12" s="30"/>
      <c r="BV12" s="4">
        <v>2007</v>
      </c>
      <c r="BW12" s="33">
        <f>AppJ!BW12</f>
        <v>77470</v>
      </c>
      <c r="BX12" s="28">
        <f>AppJ!BX12</f>
        <v>68000</v>
      </c>
      <c r="BY12" s="5">
        <f>AppJ!BY12</f>
        <v>47106</v>
      </c>
      <c r="BZ12" s="38">
        <f>1-AppJ!BZ12</f>
        <v>-0.13926470588235285</v>
      </c>
      <c r="CA12" s="29">
        <f>1-AppJ!CA12</f>
        <v>-0.44355283827962477</v>
      </c>
      <c r="CB12" s="6">
        <f>1-AppJ!CB12</f>
        <v>-0.64458879972827243</v>
      </c>
    </row>
    <row r="13" spans="1:80" x14ac:dyDescent="0.25">
      <c r="A13" s="31"/>
      <c r="B13" s="7">
        <v>2008</v>
      </c>
      <c r="C13" s="34">
        <f>AppJ!C13</f>
        <v>14626</v>
      </c>
      <c r="D13" s="8" t="str">
        <f>AppJ!D13</f>
        <v>NA</v>
      </c>
      <c r="E13" s="9">
        <f>AppJ!E13</f>
        <v>13865</v>
      </c>
      <c r="F13" s="39" t="s">
        <v>120</v>
      </c>
      <c r="G13" s="18" t="s">
        <v>120</v>
      </c>
      <c r="H13" s="10">
        <f>1-AppJ!H13</f>
        <v>-5.488640461593941E-2</v>
      </c>
      <c r="J13" s="31"/>
      <c r="K13" s="7">
        <v>2008</v>
      </c>
      <c r="L13" s="34">
        <f>AppJ!L13</f>
        <v>30065</v>
      </c>
      <c r="M13" s="8" t="str">
        <f>AppJ!M13</f>
        <v>NA</v>
      </c>
      <c r="N13" s="9">
        <f>AppJ!N13</f>
        <v>20641</v>
      </c>
      <c r="O13" s="39" t="s">
        <v>120</v>
      </c>
      <c r="P13" s="18" t="s">
        <v>120</v>
      </c>
      <c r="Q13" s="10">
        <f>1-AppJ!Q13</f>
        <v>-0.45656702679133754</v>
      </c>
      <c r="S13" s="31"/>
      <c r="T13" s="7">
        <v>2008</v>
      </c>
      <c r="U13" s="34">
        <f>AppJ!U13</f>
        <v>128347</v>
      </c>
      <c r="V13" s="8" t="str">
        <f>AppJ!V13</f>
        <v>NA</v>
      </c>
      <c r="W13" s="9">
        <f>AppJ!W13</f>
        <v>148284</v>
      </c>
      <c r="X13" s="39" t="s">
        <v>120</v>
      </c>
      <c r="Y13" s="18" t="s">
        <v>120</v>
      </c>
      <c r="Z13" s="10">
        <f>1-AppJ!Z13</f>
        <v>0.13445145801300207</v>
      </c>
      <c r="AB13" s="31"/>
      <c r="AC13" s="7">
        <v>2008</v>
      </c>
      <c r="AD13" s="34">
        <f>AppJ!AD13</f>
        <v>34392</v>
      </c>
      <c r="AE13" s="8">
        <f>AppJ!AE13</f>
        <v>35271</v>
      </c>
      <c r="AF13" s="9">
        <f>AppJ!AF13</f>
        <v>28969</v>
      </c>
      <c r="AG13" s="39">
        <f>1-AppJ!AG13</f>
        <v>2.4921323466870815E-2</v>
      </c>
      <c r="AH13" s="18">
        <f>1-AppJ!AH13</f>
        <v>-0.21754289067624022</v>
      </c>
      <c r="AI13" s="10">
        <f>1-AppJ!AI13</f>
        <v>-0.18720011046290863</v>
      </c>
      <c r="AK13" s="31"/>
      <c r="AL13" s="7">
        <v>2008</v>
      </c>
      <c r="AM13" s="34">
        <f>AppJ!AM13</f>
        <v>23118</v>
      </c>
      <c r="AN13" s="8">
        <f>AppJ!AN13</f>
        <v>21100</v>
      </c>
      <c r="AO13" s="9">
        <f>AppJ!AO13</f>
        <v>23193</v>
      </c>
      <c r="AP13" s="39">
        <f>1-AppJ!AP13</f>
        <v>-9.563981042654035E-2</v>
      </c>
      <c r="AQ13" s="18">
        <f>1-AppJ!AQ13</f>
        <v>9.0242745656016865E-2</v>
      </c>
      <c r="AR13" s="10">
        <f>1-AppJ!AR13</f>
        <v>3.2337343163885146E-3</v>
      </c>
      <c r="AT13" s="31"/>
      <c r="AU13" s="7">
        <v>2008</v>
      </c>
      <c r="AV13" s="34">
        <f>AppJ!AV13</f>
        <v>32187</v>
      </c>
      <c r="AW13" s="8">
        <f>AppJ!AW13</f>
        <v>26923</v>
      </c>
      <c r="AX13" s="9">
        <f>AppJ!AX13</f>
        <v>39246</v>
      </c>
      <c r="AY13" s="39">
        <f>1-AppJ!AY13</f>
        <v>-0.1955205586301676</v>
      </c>
      <c r="AZ13" s="18">
        <f>1-AppJ!AZ13</f>
        <v>0.31399378280589108</v>
      </c>
      <c r="BA13" s="10">
        <f>1-AppJ!BA13</f>
        <v>0.17986546399633085</v>
      </c>
      <c r="BC13" s="31"/>
      <c r="BD13" s="7">
        <v>2008</v>
      </c>
      <c r="BE13" s="34">
        <f>AppJ!BE13</f>
        <v>20185</v>
      </c>
      <c r="BF13" s="8">
        <f>AppJ!BF13</f>
        <v>40851</v>
      </c>
      <c r="BG13" s="9">
        <f>AppJ!BG13</f>
        <v>40050</v>
      </c>
      <c r="BH13" s="39">
        <f>1-AppJ!BH13</f>
        <v>0.50588724878215952</v>
      </c>
      <c r="BI13" s="18">
        <f>1-AppJ!BI13</f>
        <v>-2.0000000000000018E-2</v>
      </c>
      <c r="BJ13" s="10">
        <f>1-AppJ!BJ13</f>
        <v>0.49600499375780271</v>
      </c>
      <c r="BL13" s="31"/>
      <c r="BM13" s="7">
        <v>2008</v>
      </c>
      <c r="BN13" s="34">
        <f>AppJ!BN13</f>
        <v>87109</v>
      </c>
      <c r="BO13" s="8">
        <f>AppJ!BO13</f>
        <v>87200</v>
      </c>
      <c r="BP13" s="9">
        <f>AppJ!BP13</f>
        <v>79433</v>
      </c>
      <c r="BQ13" s="39">
        <f>1-AppJ!BQ13</f>
        <v>1.0435779816513335E-3</v>
      </c>
      <c r="BR13" s="18">
        <f>1-AppJ!BR13</f>
        <v>-9.7780519431470481E-2</v>
      </c>
      <c r="BS13" s="10">
        <f>1-AppJ!BS13</f>
        <v>-9.6634899852706013E-2</v>
      </c>
      <c r="BU13" s="31"/>
      <c r="BV13" s="7">
        <v>2008</v>
      </c>
      <c r="BW13" s="34">
        <f>AppJ!BW13</f>
        <v>59481</v>
      </c>
      <c r="BX13" s="8">
        <f>AppJ!BX13</f>
        <v>54000</v>
      </c>
      <c r="BY13" s="9">
        <f>AppJ!BY13</f>
        <v>75489</v>
      </c>
      <c r="BZ13" s="39">
        <f>1-AppJ!BZ13</f>
        <v>-0.10149999999999992</v>
      </c>
      <c r="CA13" s="18">
        <f>1-AppJ!CA13</f>
        <v>0.28466399078011362</v>
      </c>
      <c r="CB13" s="10">
        <f>1-AppJ!CB13</f>
        <v>0.21205738584429523</v>
      </c>
    </row>
    <row r="14" spans="1:80" x14ac:dyDescent="0.25">
      <c r="A14" s="30"/>
      <c r="B14" s="4">
        <v>2009</v>
      </c>
      <c r="C14" s="33">
        <f>AppJ!C14</f>
        <v>14362</v>
      </c>
      <c r="D14" s="28" t="str">
        <f>AppJ!D14</f>
        <v>NA</v>
      </c>
      <c r="E14" s="5">
        <f>AppJ!E14</f>
        <v>11296</v>
      </c>
      <c r="F14" s="38" t="s">
        <v>120</v>
      </c>
      <c r="G14" s="29" t="s">
        <v>120</v>
      </c>
      <c r="H14" s="6">
        <f>1-AppJ!H14</f>
        <v>-0.27142351274787546</v>
      </c>
      <c r="J14" s="30"/>
      <c r="K14" s="4">
        <v>2009</v>
      </c>
      <c r="L14" s="33">
        <f>AppJ!L14</f>
        <v>26173</v>
      </c>
      <c r="M14" s="28" t="str">
        <f>AppJ!M14</f>
        <v>NA</v>
      </c>
      <c r="N14" s="5">
        <f>AppJ!N14</f>
        <v>19923</v>
      </c>
      <c r="O14" s="38" t="s">
        <v>120</v>
      </c>
      <c r="P14" s="29" t="s">
        <v>120</v>
      </c>
      <c r="Q14" s="6">
        <f>1-AppJ!Q14</f>
        <v>-0.313707774933494</v>
      </c>
      <c r="S14" s="30"/>
      <c r="T14" s="4">
        <v>2009</v>
      </c>
      <c r="U14" s="33">
        <f>AppJ!U14</f>
        <v>153593</v>
      </c>
      <c r="V14" s="28" t="str">
        <f>AppJ!V14</f>
        <v>NA</v>
      </c>
      <c r="W14" s="5">
        <f>AppJ!W14</f>
        <v>134307</v>
      </c>
      <c r="X14" s="38" t="s">
        <v>120</v>
      </c>
      <c r="Y14" s="29" t="s">
        <v>120</v>
      </c>
      <c r="Z14" s="6">
        <f>1-AppJ!Z14</f>
        <v>-0.14359638738114922</v>
      </c>
      <c r="AB14" s="30"/>
      <c r="AC14" s="4">
        <v>2009</v>
      </c>
      <c r="AD14" s="33">
        <f>AppJ!AD14</f>
        <v>26072</v>
      </c>
      <c r="AE14" s="28">
        <f>AppJ!AE14</f>
        <v>23014</v>
      </c>
      <c r="AF14" s="5">
        <f>AppJ!AF14</f>
        <v>21548</v>
      </c>
      <c r="AG14" s="38">
        <f>1-AppJ!AG14</f>
        <v>-0.13287564091422621</v>
      </c>
      <c r="AH14" s="29">
        <f>1-AppJ!AH14</f>
        <v>-6.8034156302209103E-2</v>
      </c>
      <c r="AI14" s="6">
        <f>1-AppJ!AI14</f>
        <v>-0.20994987933914988</v>
      </c>
      <c r="AK14" s="30"/>
      <c r="AL14" s="4">
        <v>2009</v>
      </c>
      <c r="AM14" s="33">
        <f>AppJ!AM14</f>
        <v>24698</v>
      </c>
      <c r="AN14" s="28">
        <f>AppJ!AN14</f>
        <v>23073</v>
      </c>
      <c r="AO14" s="5">
        <f>AppJ!AO14</f>
        <v>8305</v>
      </c>
      <c r="AP14" s="38">
        <f>1-AppJ!AP14</f>
        <v>-7.0428639535387694E-2</v>
      </c>
      <c r="AQ14" s="29">
        <f>1-AppJ!AQ14</f>
        <v>-1.7782059000602048</v>
      </c>
      <c r="AR14" s="6">
        <f>1-AppJ!AR14</f>
        <v>-1.9738711619506319</v>
      </c>
      <c r="AT14" s="30"/>
      <c r="AU14" s="4">
        <v>2009</v>
      </c>
      <c r="AV14" s="33">
        <f>AppJ!AV14</f>
        <v>35485</v>
      </c>
      <c r="AW14" s="28">
        <f>AppJ!AW14</f>
        <v>31318</v>
      </c>
      <c r="AX14" s="5">
        <f>AppJ!AX14</f>
        <v>38616</v>
      </c>
      <c r="AY14" s="38">
        <f>1-AppJ!AY14</f>
        <v>-0.13305447346573862</v>
      </c>
      <c r="AZ14" s="29">
        <f>1-AppJ!AZ14</f>
        <v>0.18898902009529728</v>
      </c>
      <c r="BA14" s="6">
        <f>1-AppJ!BA14</f>
        <v>8.1080381189144402E-2</v>
      </c>
      <c r="BC14" s="30"/>
      <c r="BD14" s="4">
        <v>2009</v>
      </c>
      <c r="BE14" s="33">
        <f>AppJ!BE14</f>
        <v>44161</v>
      </c>
      <c r="BF14" s="28">
        <f>AppJ!BF14</f>
        <v>41205</v>
      </c>
      <c r="BG14" s="5">
        <f>AppJ!BG14</f>
        <v>38110</v>
      </c>
      <c r="BH14" s="38">
        <f>1-AppJ!BH14</f>
        <v>-7.1738866642397703E-2</v>
      </c>
      <c r="BI14" s="29">
        <f>1-AppJ!BI14</f>
        <v>-8.1212280241406365E-2</v>
      </c>
      <c r="BJ14" s="6">
        <f>1-AppJ!BJ14</f>
        <v>-0.15877722382576742</v>
      </c>
      <c r="BL14" s="30"/>
      <c r="BM14" s="4">
        <v>2009</v>
      </c>
      <c r="BN14" s="33">
        <f>AppJ!BN14</f>
        <v>46652</v>
      </c>
      <c r="BO14" s="28">
        <f>AppJ!BO14</f>
        <v>59300</v>
      </c>
      <c r="BP14" s="5">
        <f>AppJ!BP14</f>
        <v>48970</v>
      </c>
      <c r="BQ14" s="38">
        <f>1-AppJ!BQ14</f>
        <v>0.21328836424957842</v>
      </c>
      <c r="BR14" s="29">
        <f>1-AppJ!BR14</f>
        <v>-0.2109454768225445</v>
      </c>
      <c r="BS14" s="6">
        <f>1-AppJ!BS14</f>
        <v>4.7335103124361844E-2</v>
      </c>
      <c r="BU14" s="30"/>
      <c r="BV14" s="4">
        <v>2009</v>
      </c>
      <c r="BW14" s="33">
        <f>AppJ!BW14</f>
        <v>99685</v>
      </c>
      <c r="BX14" s="28">
        <f>AppJ!BX14</f>
        <v>94400</v>
      </c>
      <c r="BY14" s="5">
        <f>AppJ!BY14</f>
        <v>73069</v>
      </c>
      <c r="BZ14" s="38">
        <f>1-AppJ!BZ14</f>
        <v>-5.5985169491525433E-2</v>
      </c>
      <c r="CA14" s="29">
        <f>1-AppJ!CA14</f>
        <v>-0.29192954604551868</v>
      </c>
      <c r="CB14" s="6">
        <f>1-AppJ!CB14</f>
        <v>-0.36425844065198643</v>
      </c>
    </row>
    <row r="15" spans="1:80" x14ac:dyDescent="0.25">
      <c r="A15" s="30"/>
      <c r="B15" s="4">
        <v>2010</v>
      </c>
      <c r="C15" s="33">
        <f>AppJ!C15</f>
        <v>16445</v>
      </c>
      <c r="D15" s="28" t="str">
        <f>AppJ!D15</f>
        <v>NA</v>
      </c>
      <c r="E15" s="5">
        <f>AppJ!E15</f>
        <v>16194</v>
      </c>
      <c r="F15" s="38" t="s">
        <v>121</v>
      </c>
      <c r="G15" s="29" t="s">
        <v>120</v>
      </c>
      <c r="H15" s="26">
        <f>1-AppJ!H15</f>
        <v>-1.5499567741138698E-2</v>
      </c>
      <c r="J15" s="30"/>
      <c r="K15" s="4">
        <v>2010</v>
      </c>
      <c r="L15" s="33">
        <f>AppJ!L15</f>
        <v>26624</v>
      </c>
      <c r="M15" s="28" t="str">
        <f>AppJ!M15</f>
        <v>NA</v>
      </c>
      <c r="N15" s="5">
        <f>AppJ!N15</f>
        <v>18523</v>
      </c>
      <c r="O15" s="38" t="s">
        <v>121</v>
      </c>
      <c r="P15" s="29" t="s">
        <v>120</v>
      </c>
      <c r="Q15" s="26">
        <f>1-AppJ!Q15</f>
        <v>-0.4373481617448578</v>
      </c>
      <c r="S15" s="30"/>
      <c r="T15" s="4">
        <v>2010</v>
      </c>
      <c r="U15" s="33">
        <f>AppJ!U15</f>
        <v>144214</v>
      </c>
      <c r="V15" s="28" t="str">
        <f>AppJ!V15</f>
        <v>NA</v>
      </c>
      <c r="W15" s="5">
        <f>AppJ!W15</f>
        <v>171819</v>
      </c>
      <c r="X15" s="38" t="s">
        <v>121</v>
      </c>
      <c r="Y15" s="29" t="s">
        <v>120</v>
      </c>
      <c r="Z15" s="26">
        <f>1-AppJ!Z15</f>
        <v>0.16066325610089682</v>
      </c>
      <c r="AB15" s="30"/>
      <c r="AC15" s="4">
        <v>2010</v>
      </c>
      <c r="AD15" s="33">
        <f>AppJ!AD15</f>
        <v>32061</v>
      </c>
      <c r="AE15" s="28">
        <f>AppJ!AE15</f>
        <v>32627</v>
      </c>
      <c r="AF15" s="5">
        <f>AppJ!AF15</f>
        <v>32627</v>
      </c>
      <c r="AG15" s="38">
        <f>1-AppJ!AG15</f>
        <v>1.7347595549698114E-2</v>
      </c>
      <c r="AH15" s="29">
        <f>AppJ!AH15</f>
        <v>1</v>
      </c>
      <c r="AI15" s="26">
        <f>AppJ!AI15</f>
        <v>0.98265240445030189</v>
      </c>
      <c r="AK15" s="30"/>
      <c r="AL15" s="4">
        <v>2010</v>
      </c>
      <c r="AM15" s="33">
        <f>AppJ!AM15</f>
        <v>14734</v>
      </c>
      <c r="AN15" s="28">
        <f>AppJ!AN15</f>
        <v>15128</v>
      </c>
      <c r="AO15" s="5">
        <f>AppJ!AO15</f>
        <v>19491</v>
      </c>
      <c r="AP15" s="38">
        <f>1-AppJ!AP15</f>
        <v>2.6044420941300883E-2</v>
      </c>
      <c r="AQ15" s="29">
        <f>1-AppJ!AQ15</f>
        <v>0.22384690369914317</v>
      </c>
      <c r="AR15" s="26">
        <f>1-AppJ!AR15</f>
        <v>0.24406136165409675</v>
      </c>
      <c r="AT15" s="30"/>
      <c r="AU15" s="4">
        <v>2010</v>
      </c>
      <c r="AV15" s="33">
        <f>AppJ!AV15</f>
        <v>39215</v>
      </c>
      <c r="AW15" s="28" t="str">
        <f>AppJ!AW15</f>
        <v>NA</v>
      </c>
      <c r="AX15" s="5">
        <f>AppJ!AX15</f>
        <v>31783</v>
      </c>
      <c r="AY15" s="38" t="str">
        <f>AppJ!AY15</f>
        <v>NA </v>
      </c>
      <c r="AZ15" s="29" t="str">
        <f>AppJ!AZ15</f>
        <v>NA</v>
      </c>
      <c r="BA15" s="26">
        <f>1-AppJ!BA15</f>
        <v>-0.23383569832929552</v>
      </c>
      <c r="BC15" s="30"/>
      <c r="BD15" s="4">
        <v>2010</v>
      </c>
      <c r="BE15" s="33">
        <f>AppJ!BE15</f>
        <v>70960</v>
      </c>
      <c r="BF15" s="28">
        <f>AppJ!BF15</f>
        <v>66360</v>
      </c>
      <c r="BG15" s="5">
        <f>AppJ!BG15</f>
        <v>119114</v>
      </c>
      <c r="BH15" s="38">
        <f>1-AppJ!BH15</f>
        <v>-6.9318866787221323E-2</v>
      </c>
      <c r="BI15" s="29">
        <f>1-AppJ!BI15</f>
        <v>0.44288664640596398</v>
      </c>
      <c r="BJ15" s="26">
        <f>1-AppJ!BJ15</f>
        <v>0.40426818006279697</v>
      </c>
      <c r="BL15" s="30"/>
      <c r="BM15" s="4">
        <v>2010</v>
      </c>
      <c r="BN15" s="33">
        <f>AppJ!BN15</f>
        <v>167251</v>
      </c>
      <c r="BO15" s="28">
        <f>AppJ!BO15</f>
        <v>169000</v>
      </c>
      <c r="BP15" s="5">
        <f>AppJ!BP15</f>
        <v>130768</v>
      </c>
      <c r="BQ15" s="38">
        <f>1-AppJ!BQ15</f>
        <v>1.0349112426035534E-2</v>
      </c>
      <c r="BR15" s="29">
        <f>1-AppJ!BR15</f>
        <v>-0.29236510461274934</v>
      </c>
      <c r="BS15" s="26">
        <f>1-AppJ!BS15</f>
        <v>-0.27899027284962674</v>
      </c>
      <c r="BU15" s="30"/>
      <c r="BV15" s="4">
        <v>2010</v>
      </c>
      <c r="BW15" s="33">
        <f>AppJ!BW15</f>
        <v>82454</v>
      </c>
      <c r="BX15" s="28">
        <f>AppJ!BX15</f>
        <v>72600</v>
      </c>
      <c r="BY15" s="5">
        <f>AppJ!BY15</f>
        <v>78937</v>
      </c>
      <c r="BZ15" s="38">
        <f>1-AppJ!BZ15</f>
        <v>-0.1357300275482094</v>
      </c>
      <c r="CA15" s="29">
        <f>1-AppJ!CA15</f>
        <v>8.0279210002913715E-2</v>
      </c>
      <c r="CB15" s="26">
        <f>1-AppJ!CB15</f>
        <v>-4.4554518160051737E-2</v>
      </c>
    </row>
    <row r="16" spans="1:80" x14ac:dyDescent="0.25">
      <c r="A16" s="30"/>
      <c r="B16" s="4">
        <v>2011</v>
      </c>
      <c r="C16" s="33">
        <f>AppJ!C16</f>
        <v>17065</v>
      </c>
      <c r="D16" s="28" t="str">
        <f>AppJ!D16</f>
        <v>NA</v>
      </c>
      <c r="E16" s="5">
        <f>AppJ!E16</f>
        <v>11938</v>
      </c>
      <c r="F16" s="38" t="s">
        <v>120</v>
      </c>
      <c r="G16" s="29" t="s">
        <v>120</v>
      </c>
      <c r="H16" s="26">
        <f>1-AppJ!H16</f>
        <v>-0.42946892276763271</v>
      </c>
      <c r="J16" s="30"/>
      <c r="K16" s="4">
        <v>2011</v>
      </c>
      <c r="L16" s="33">
        <f>AppJ!L16</f>
        <v>23998</v>
      </c>
      <c r="M16" s="28" t="str">
        <f>AppJ!M16</f>
        <v>NA</v>
      </c>
      <c r="N16" s="5">
        <f>AppJ!N16</f>
        <v>19469</v>
      </c>
      <c r="O16" s="38" t="s">
        <v>120</v>
      </c>
      <c r="P16" s="29" t="s">
        <v>120</v>
      </c>
      <c r="Q16" s="26">
        <f>1-AppJ!Q16</f>
        <v>-0.23262622630849039</v>
      </c>
      <c r="S16" s="30"/>
      <c r="T16" s="4">
        <v>2011</v>
      </c>
      <c r="U16" s="33">
        <f>AppJ!U16</f>
        <v>174183</v>
      </c>
      <c r="V16" s="28" t="str">
        <f>AppJ!V16</f>
        <v>NA</v>
      </c>
      <c r="W16" s="5">
        <f>AppJ!W16</f>
        <v>164913</v>
      </c>
      <c r="X16" s="38" t="s">
        <v>120</v>
      </c>
      <c r="Y16" s="29" t="s">
        <v>120</v>
      </c>
      <c r="Z16" s="26">
        <f>1-AppJ!Z16</f>
        <v>-5.6211456950028271E-2</v>
      </c>
      <c r="AB16" s="30"/>
      <c r="AC16" s="4">
        <v>2011</v>
      </c>
      <c r="AD16" s="33">
        <f>AppJ!AD16</f>
        <v>39144</v>
      </c>
      <c r="AE16" s="28">
        <f>AppJ!AE16</f>
        <v>37902</v>
      </c>
      <c r="AF16" s="5">
        <f>AppJ!AF16</f>
        <v>37975</v>
      </c>
      <c r="AG16" s="38">
        <f>1-AppJ!AG16</f>
        <v>0.18999999999999995</v>
      </c>
      <c r="AH16" s="29">
        <f>AppJ!AH16</f>
        <v>0.99807768268597763</v>
      </c>
      <c r="AI16" s="26">
        <f>AppJ!AI16</f>
        <v>1.0307834101382489</v>
      </c>
      <c r="AK16" s="30"/>
      <c r="AL16" s="4">
        <v>2011</v>
      </c>
      <c r="AM16" s="33">
        <f>AppJ!AM16</f>
        <v>18115</v>
      </c>
      <c r="AN16" s="28">
        <f>AppJ!AN16</f>
        <v>15997</v>
      </c>
      <c r="AO16" s="5">
        <f>AppJ!AO16</f>
        <v>11659</v>
      </c>
      <c r="AP16" s="38">
        <f>1-AppJ!AP16</f>
        <v>-0.13239982496718139</v>
      </c>
      <c r="AQ16" s="29">
        <f>1-AppJ!AQ16</f>
        <v>-0.37207307659318989</v>
      </c>
      <c r="AR16" s="26">
        <f>1-AppJ!AR16</f>
        <v>-0.55373531177631019</v>
      </c>
      <c r="AT16" s="30"/>
      <c r="AU16" s="4">
        <v>2011</v>
      </c>
      <c r="AV16" s="33">
        <f>AppJ!AV16</f>
        <v>32205</v>
      </c>
      <c r="AW16" s="28" t="str">
        <f>AppJ!AW16</f>
        <v>NA</v>
      </c>
      <c r="AX16" s="5">
        <f>AppJ!AX16</f>
        <v>43925</v>
      </c>
      <c r="AY16" s="38" t="str">
        <f>AppJ!AY16</f>
        <v>NA</v>
      </c>
      <c r="AZ16" s="29" t="str">
        <f>AppJ!AZ16</f>
        <v>NA</v>
      </c>
      <c r="BA16" s="26">
        <f>1-AppJ!BA16</f>
        <v>0.2668184405236198</v>
      </c>
      <c r="BC16" s="30"/>
      <c r="BD16" s="4">
        <v>2011</v>
      </c>
      <c r="BE16" s="33">
        <f>AppJ!BE16</f>
        <v>117375</v>
      </c>
      <c r="BF16" s="28">
        <f>AppJ!BF16</f>
        <v>109600</v>
      </c>
      <c r="BG16" s="5">
        <f>AppJ!BG16</f>
        <v>84603</v>
      </c>
      <c r="BH16" s="38">
        <f>1-AppJ!BH16</f>
        <v>-7.0939781021897907E-2</v>
      </c>
      <c r="BI16" s="29">
        <f>1-AppJ!BI16</f>
        <v>-0.29546233585097448</v>
      </c>
      <c r="BJ16" s="26">
        <f>1-AppJ!BJ16</f>
        <v>-0.38736215027835885</v>
      </c>
      <c r="BL16" s="30"/>
      <c r="BM16" s="4">
        <v>2011</v>
      </c>
      <c r="BN16" s="33">
        <f>AppJ!BN16</f>
        <v>105900</v>
      </c>
      <c r="BO16" s="28">
        <f>AppJ!BO16</f>
        <v>116400</v>
      </c>
      <c r="BP16" s="5">
        <f>AppJ!BP16</f>
        <v>70577</v>
      </c>
      <c r="BQ16" s="38">
        <f>1-AppJ!BQ16</f>
        <v>9.0206185567010322E-2</v>
      </c>
      <c r="BR16" s="29">
        <f>1-AppJ!BR16</f>
        <v>-0.6492625076157954</v>
      </c>
      <c r="BS16" s="26">
        <f>1-AppJ!BS16</f>
        <v>-0.5004888278050923</v>
      </c>
      <c r="BU16" s="30"/>
      <c r="BV16" s="4">
        <v>2011</v>
      </c>
      <c r="BW16" s="33">
        <f>AppJ!BW16</f>
        <v>108005</v>
      </c>
      <c r="BX16" s="28">
        <f>AppJ!BX16</f>
        <v>100000</v>
      </c>
      <c r="BY16" s="5">
        <f>AppJ!BY16</f>
        <v>87263</v>
      </c>
      <c r="BZ16" s="38">
        <f>1-AppJ!BZ16</f>
        <v>-8.0049999999999955E-2</v>
      </c>
      <c r="CA16" s="29">
        <f>1-AppJ!CA16</f>
        <v>-0.1459610602431729</v>
      </c>
      <c r="CB16" s="26">
        <f>1-AppJ!CB16</f>
        <v>-0.23769524311563894</v>
      </c>
    </row>
    <row r="17" spans="1:80" ht="14.45" x14ac:dyDescent="0.3">
      <c r="A17" s="30"/>
      <c r="B17" s="4">
        <v>2012</v>
      </c>
      <c r="C17" s="33">
        <f>AppJ!C17</f>
        <v>12557</v>
      </c>
      <c r="D17" s="28" t="str">
        <f>AppJ!D17</f>
        <v>NA</v>
      </c>
      <c r="E17" s="5">
        <f>AppJ!E17</f>
        <v>6784</v>
      </c>
      <c r="F17" s="38" t="s">
        <v>120</v>
      </c>
      <c r="G17" s="29" t="s">
        <v>120</v>
      </c>
      <c r="H17" s="6">
        <f>1-AppJ!H17</f>
        <v>-0.85097287735849059</v>
      </c>
      <c r="J17" s="30"/>
      <c r="K17" s="4">
        <v>2012</v>
      </c>
      <c r="L17" s="33">
        <f>AppJ!L17</f>
        <v>25756</v>
      </c>
      <c r="M17" s="28" t="str">
        <f>AppJ!M17</f>
        <v>NA</v>
      </c>
      <c r="N17" s="5">
        <f>AppJ!N17</f>
        <v>24304</v>
      </c>
      <c r="O17" s="38" t="s">
        <v>120</v>
      </c>
      <c r="P17" s="29" t="s">
        <v>120</v>
      </c>
      <c r="Q17" s="6">
        <f>1-AppJ!Q17</f>
        <v>-5.974325213956555E-2</v>
      </c>
      <c r="S17" s="30"/>
      <c r="T17" s="4">
        <v>2012</v>
      </c>
      <c r="U17" s="33">
        <f>AppJ!U17</f>
        <v>175729</v>
      </c>
      <c r="V17" s="28" t="str">
        <f>AppJ!V17</f>
        <v>NA</v>
      </c>
      <c r="W17" s="5">
        <f>AppJ!W17</f>
        <v>73865</v>
      </c>
      <c r="X17" s="38" t="s">
        <v>120</v>
      </c>
      <c r="Y17" s="29" t="s">
        <v>120</v>
      </c>
      <c r="Z17" s="6">
        <f>1-AppJ!Z17</f>
        <v>-1.3790563866513232</v>
      </c>
      <c r="AB17" s="30"/>
      <c r="AC17" s="4">
        <v>2012</v>
      </c>
      <c r="AD17" s="33">
        <f>AppJ!AD17</f>
        <v>45719</v>
      </c>
      <c r="AE17" s="28">
        <f>AppJ!AE17</f>
        <v>43973</v>
      </c>
      <c r="AF17" s="5">
        <f>AppJ!AF17</f>
        <v>41832</v>
      </c>
      <c r="AG17" s="38">
        <f>1-AppJ!AG17</f>
        <v>-3.9706183339776713E-2</v>
      </c>
      <c r="AH17" s="29">
        <f>AppJ!AH17</f>
        <v>1.0511809141327213</v>
      </c>
      <c r="AI17" s="6">
        <f>AppJ!AI17</f>
        <v>1.0929192962325494</v>
      </c>
      <c r="AK17" s="30"/>
      <c r="AL17" s="4">
        <v>2012</v>
      </c>
      <c r="AM17" s="33">
        <f>AppJ!AM17</f>
        <v>14396</v>
      </c>
      <c r="AN17" s="28">
        <f>AppJ!AN17</f>
        <v>13860</v>
      </c>
      <c r="AO17" s="5">
        <f>AppJ!AO17</f>
        <v>17594</v>
      </c>
      <c r="AP17" s="38">
        <f>1-AppJ!AP17</f>
        <v>-3.8672438672438636E-2</v>
      </c>
      <c r="AQ17" s="29">
        <f>1-AppJ!AQ17</f>
        <v>0.21223144253722859</v>
      </c>
      <c r="AR17" s="6">
        <f>1-AppJ!AR17</f>
        <v>0.18176651131067412</v>
      </c>
      <c r="AT17" s="30"/>
      <c r="AU17" s="4">
        <v>2012</v>
      </c>
      <c r="AV17" s="33">
        <f>AppJ!AV17</f>
        <v>45153</v>
      </c>
      <c r="AW17" s="28">
        <f>AppJ!AW17</f>
        <v>41500</v>
      </c>
      <c r="AX17" s="5">
        <f>AppJ!AX17</f>
        <v>27812</v>
      </c>
      <c r="AY17" s="38">
        <f>AppJ!AY17</f>
        <v>1.0880240963855421</v>
      </c>
      <c r="AZ17" s="29">
        <f>AppJ!AZ17</f>
        <v>1.4921616568387746</v>
      </c>
      <c r="BA17" s="6">
        <f>1-AppJ!BA17</f>
        <v>-0.62350783834316115</v>
      </c>
      <c r="BC17" s="30"/>
      <c r="BD17" s="4">
        <v>2012</v>
      </c>
      <c r="BE17" s="33">
        <f>AppJ!BE17</f>
        <v>105098</v>
      </c>
      <c r="BF17" s="28">
        <f>AppJ!BF17</f>
        <v>88202</v>
      </c>
      <c r="BG17" s="5">
        <f>AppJ!BG17</f>
        <v>70153</v>
      </c>
      <c r="BH17" s="38">
        <f>1-AppJ!BH17</f>
        <v>-0.19156028207977149</v>
      </c>
      <c r="BI17" s="29">
        <f>1-AppJ!BI17</f>
        <v>-0.25728051544481345</v>
      </c>
      <c r="BJ17" s="6">
        <f>1-AppJ!BJ17</f>
        <v>-0.49812552563682244</v>
      </c>
      <c r="BL17" s="30"/>
      <c r="BM17" s="4">
        <v>2012</v>
      </c>
      <c r="BN17" s="33">
        <f>AppJ!BN17</f>
        <v>72135</v>
      </c>
      <c r="BO17" s="28">
        <f>AppJ!BO17</f>
        <v>63800</v>
      </c>
      <c r="BP17" s="5">
        <f>AppJ!BP17</f>
        <v>56766</v>
      </c>
      <c r="BQ17" s="38">
        <f>1-AppJ!BQ17</f>
        <v>-0.13064263322884018</v>
      </c>
      <c r="BR17" s="29">
        <f>1-AppJ!BR17</f>
        <v>-0.12391220096536659</v>
      </c>
      <c r="BS17" s="6">
        <f>1-AppJ!BS17</f>
        <v>-0.27074305041750346</v>
      </c>
      <c r="BU17" s="30"/>
      <c r="BV17" s="4">
        <v>2012</v>
      </c>
      <c r="BW17" s="33">
        <f>AppJ!BW17</f>
        <v>100809</v>
      </c>
      <c r="BX17" s="28">
        <f>AppJ!BX17</f>
        <v>90800</v>
      </c>
      <c r="BY17" s="5">
        <f>AppJ!BY17</f>
        <v>61850</v>
      </c>
      <c r="BZ17" s="38">
        <f>1-AppJ!BZ17</f>
        <v>-0.11023127753303963</v>
      </c>
      <c r="CA17" s="29">
        <f>1-AppJ!CA17</f>
        <v>-0.46806790622473726</v>
      </c>
      <c r="CB17" s="6">
        <f>1-AppJ!CB17</f>
        <v>-0.62989490703314477</v>
      </c>
    </row>
    <row r="18" spans="1:80" thickBot="1" x14ac:dyDescent="0.35">
      <c r="A18" s="43"/>
      <c r="B18" s="4">
        <v>2013</v>
      </c>
      <c r="C18" s="33">
        <f>AppJ!C18</f>
        <v>4838</v>
      </c>
      <c r="D18" s="28" t="str">
        <f>AppJ!D18</f>
        <v>NA</v>
      </c>
      <c r="E18" s="5">
        <f>AppJ!E18</f>
        <v>8175</v>
      </c>
      <c r="F18" s="38" t="s">
        <v>120</v>
      </c>
      <c r="G18" s="29" t="s">
        <v>120</v>
      </c>
      <c r="H18" s="6">
        <f>1-AppJ!H18</f>
        <v>0.40819571865443427</v>
      </c>
      <c r="J18" s="30"/>
      <c r="K18" s="4">
        <v>2013</v>
      </c>
      <c r="L18" s="33">
        <f>AppJ!L18</f>
        <v>31498</v>
      </c>
      <c r="M18" s="28" t="str">
        <f>AppJ!M18</f>
        <v>NA</v>
      </c>
      <c r="N18" s="5">
        <f>AppJ!N18</f>
        <v>22927</v>
      </c>
      <c r="O18" s="38" t="s">
        <v>120</v>
      </c>
      <c r="P18" s="29" t="s">
        <v>120</v>
      </c>
      <c r="Q18" s="6">
        <f>1-AppJ!Q18</f>
        <v>-0.37383870545644871</v>
      </c>
      <c r="S18" s="30"/>
      <c r="T18" s="4">
        <v>2013</v>
      </c>
      <c r="U18" s="33">
        <f>AppJ!U18</f>
        <v>83719</v>
      </c>
      <c r="V18" s="28" t="str">
        <f>AppJ!V18</f>
        <v>NA</v>
      </c>
      <c r="W18" s="5">
        <f>AppJ!W18</f>
        <v>165698</v>
      </c>
      <c r="X18" s="38" t="s">
        <v>120</v>
      </c>
      <c r="Y18" s="29" t="s">
        <v>120</v>
      </c>
      <c r="Z18" s="6">
        <f>1-AppJ!Z18</f>
        <v>0.49474948400101393</v>
      </c>
      <c r="AB18" s="30"/>
      <c r="AC18" s="4">
        <v>2013</v>
      </c>
      <c r="AD18" s="33">
        <f>AppJ!AD18</f>
        <v>50065</v>
      </c>
      <c r="AE18" s="28">
        <f>AppJ!AE18</f>
        <v>48257</v>
      </c>
      <c r="AF18" s="5">
        <f>AppJ!AF18</f>
        <v>42068</v>
      </c>
      <c r="AG18" s="38">
        <f>1-AppJ!AG18</f>
        <v>-3.746606709907363E-2</v>
      </c>
      <c r="AH18" s="29">
        <f>AppJ!AH18</f>
        <v>1.1471189502709898</v>
      </c>
      <c r="AI18" s="6">
        <f>AppJ!AI18</f>
        <v>1.1900969858324617</v>
      </c>
      <c r="AK18" s="30"/>
      <c r="AL18" s="4">
        <v>2013</v>
      </c>
      <c r="AM18" s="33">
        <f>AppJ!AM18</f>
        <v>12079</v>
      </c>
      <c r="AN18" s="28">
        <f>AppJ!AN18</f>
        <v>8767</v>
      </c>
      <c r="AO18" s="5" t="str">
        <f>AppJ!AO18</f>
        <v>NA</v>
      </c>
      <c r="AP18" s="38">
        <f>1-AppJ!AP18</f>
        <v>-0.37778031253564492</v>
      </c>
      <c r="AQ18" s="29" t="e">
        <f>1-AppJ!AQ18</f>
        <v>#VALUE!</v>
      </c>
      <c r="AR18" s="6" t="e">
        <f>1-AppJ!AR18</f>
        <v>#VALUE!</v>
      </c>
      <c r="AT18" s="30"/>
      <c r="AU18" s="4">
        <v>2013</v>
      </c>
      <c r="AV18" s="33">
        <f>AppJ!AV18</f>
        <v>35464</v>
      </c>
      <c r="AW18" s="28">
        <f>AppJ!AW18</f>
        <v>34023</v>
      </c>
      <c r="AX18" s="5">
        <f>AppJ!AX18</f>
        <v>34023</v>
      </c>
      <c r="AY18" s="38">
        <f>AppJ!AY18</f>
        <v>1.0423537019075331</v>
      </c>
      <c r="AZ18" s="29">
        <f>AppJ!AZ18</f>
        <v>1</v>
      </c>
      <c r="BA18" s="6">
        <f>1-AppJ!BA18</f>
        <v>-4.235370190753307E-2</v>
      </c>
      <c r="BC18" s="30"/>
      <c r="BD18" s="4">
        <v>2013</v>
      </c>
      <c r="BE18" s="33">
        <f>AppJ!BE18</f>
        <v>58436</v>
      </c>
      <c r="BF18" s="28">
        <f>AppJ!BF18</f>
        <v>65982</v>
      </c>
      <c r="BG18" s="5">
        <f>AppJ!BG18</f>
        <v>53062</v>
      </c>
      <c r="BH18" s="38">
        <f>1-AppJ!BH18</f>
        <v>0.11436452365796734</v>
      </c>
      <c r="BI18" s="29">
        <f>1-AppJ!BI18</f>
        <v>-0.24348874901059148</v>
      </c>
      <c r="BJ18" s="6">
        <f>1-AppJ!BJ18</f>
        <v>-0.10127775055595345</v>
      </c>
      <c r="BL18" s="30"/>
      <c r="BM18" s="4">
        <v>2013</v>
      </c>
      <c r="BN18" s="33">
        <f>AppJ!BN18</f>
        <v>36276</v>
      </c>
      <c r="BO18" s="28">
        <f>AppJ!BO18</f>
        <v>38000</v>
      </c>
      <c r="BP18" s="5">
        <f>AppJ!BP18</f>
        <v>86569</v>
      </c>
      <c r="BQ18" s="38">
        <f>1-AppJ!BQ18</f>
        <v>4.5368421052631613E-2</v>
      </c>
      <c r="BR18" s="29">
        <f>1-AppJ!BR18</f>
        <v>0.56104379165752172</v>
      </c>
      <c r="BS18" s="6">
        <f>1-AppJ!BS18</f>
        <v>0.58095854174126993</v>
      </c>
      <c r="BU18" s="30"/>
      <c r="BV18" s="4">
        <v>2013</v>
      </c>
      <c r="BW18" s="33">
        <f>AppJ!BW18</f>
        <v>113333</v>
      </c>
      <c r="BX18" s="28">
        <f>AppJ!BX18</f>
        <v>105200</v>
      </c>
      <c r="BY18" s="5">
        <f>AppJ!BY18</f>
        <v>243434</v>
      </c>
      <c r="BZ18" s="38">
        <f>1-AppJ!BZ18</f>
        <v>-7.7309885931558853E-2</v>
      </c>
      <c r="CA18" s="29">
        <f>1-AppJ!CA18</f>
        <v>0.56785001273445779</v>
      </c>
      <c r="CB18" s="6">
        <f>1-AppJ!CB18</f>
        <v>0.53444054651363415</v>
      </c>
    </row>
    <row r="19" spans="1:80" ht="15.75" thickBot="1" x14ac:dyDescent="0.3">
      <c r="A19" s="43"/>
      <c r="B19" s="4">
        <v>2014</v>
      </c>
      <c r="C19" s="33">
        <f>AppJ!C19</f>
        <v>4239</v>
      </c>
      <c r="D19" s="28" t="str">
        <f>AppJ!D19</f>
        <v>NA</v>
      </c>
      <c r="E19" s="5">
        <f>AppJ!E19</f>
        <v>0</v>
      </c>
      <c r="F19" s="38" t="s">
        <v>120</v>
      </c>
      <c r="G19" s="29" t="s">
        <v>120</v>
      </c>
      <c r="H19" s="6">
        <f>1-AppJ!H19</f>
        <v>1</v>
      </c>
      <c r="J19" s="30"/>
      <c r="K19" s="4">
        <v>2014</v>
      </c>
      <c r="L19" s="33">
        <f>AppJ!L19</f>
        <v>30162</v>
      </c>
      <c r="M19" s="28" t="str">
        <f>AppJ!M19</f>
        <v>NA</v>
      </c>
      <c r="N19" s="5">
        <f>AppJ!N19</f>
        <v>0</v>
      </c>
      <c r="O19" s="38" t="s">
        <v>120</v>
      </c>
      <c r="P19" s="29" t="s">
        <v>120</v>
      </c>
      <c r="Q19" s="6">
        <f>1-AppJ!Q19</f>
        <v>1</v>
      </c>
      <c r="S19" s="30"/>
      <c r="T19" s="4">
        <v>2014</v>
      </c>
      <c r="U19" s="33">
        <f>AppJ!U19</f>
        <v>176008</v>
      </c>
      <c r="V19" s="28" t="str">
        <f>AppJ!V19</f>
        <v>NA</v>
      </c>
      <c r="W19" s="5">
        <f>AppJ!W19</f>
        <v>0</v>
      </c>
      <c r="X19" s="38" t="s">
        <v>120</v>
      </c>
      <c r="Y19" s="29" t="s">
        <v>120</v>
      </c>
      <c r="Z19" s="6">
        <f>1-AppJ!Z19</f>
        <v>1</v>
      </c>
      <c r="AB19" s="30"/>
      <c r="AC19" s="4">
        <v>2014</v>
      </c>
      <c r="AD19" s="33">
        <f>AppJ!AD19</f>
        <v>46771</v>
      </c>
      <c r="AE19" s="28">
        <f>AppJ!AE19</f>
        <v>44046</v>
      </c>
      <c r="AF19" s="5">
        <f>AppJ!AF19</f>
        <v>0</v>
      </c>
      <c r="AG19" s="38">
        <f>1-AppJ!AG19</f>
        <v>-6.1867138900240759E-2</v>
      </c>
      <c r="AH19" s="29">
        <f>AppJ!AH19</f>
        <v>0</v>
      </c>
      <c r="AI19" s="6">
        <f>AppJ!AI19</f>
        <v>0</v>
      </c>
      <c r="AK19" s="30"/>
      <c r="AL19" s="4">
        <v>2014</v>
      </c>
      <c r="AM19" s="33">
        <f>AppJ!AM19</f>
        <v>9253</v>
      </c>
      <c r="AN19" s="28">
        <f>AppJ!AN19</f>
        <v>8125</v>
      </c>
      <c r="AO19" s="5">
        <f>AppJ!AO19</f>
        <v>0</v>
      </c>
      <c r="AP19" s="38">
        <f>1-AppJ!AP19</f>
        <v>-0.13883076923076931</v>
      </c>
      <c r="AQ19" s="29">
        <f>1-AppJ!AQ19</f>
        <v>1</v>
      </c>
      <c r="AR19" s="6">
        <f>1-AppJ!AR19</f>
        <v>1</v>
      </c>
      <c r="AT19" s="30"/>
      <c r="AU19" s="4">
        <v>2014</v>
      </c>
      <c r="AV19" s="33">
        <f>AppJ!AV19</f>
        <v>44952</v>
      </c>
      <c r="AW19" s="28">
        <f>AppJ!AW19</f>
        <v>46275</v>
      </c>
      <c r="AX19" s="5">
        <f>AppJ!AX19</f>
        <v>0</v>
      </c>
      <c r="AY19" s="38">
        <f>AppJ!AY19</f>
        <v>0.97141004862236624</v>
      </c>
      <c r="AZ19" s="29">
        <f>AppJ!AZ19</f>
        <v>0</v>
      </c>
      <c r="BA19" s="6">
        <f>1-AppJ!BA19</f>
        <v>1</v>
      </c>
      <c r="BC19" s="30"/>
      <c r="BD19" s="4">
        <v>2014</v>
      </c>
      <c r="BE19" s="33">
        <f>AppJ!BE19</f>
        <v>58496</v>
      </c>
      <c r="BF19" s="28">
        <f>AppJ!BF19</f>
        <v>64189</v>
      </c>
      <c r="BG19" s="5">
        <f>AppJ!BG19</f>
        <v>0</v>
      </c>
      <c r="BH19" s="38">
        <f>1-AppJ!BH19</f>
        <v>8.8691208774088981E-2</v>
      </c>
      <c r="BI19" s="29">
        <f>1-AppJ!BI19</f>
        <v>1</v>
      </c>
      <c r="BJ19" s="6">
        <f>1-AppJ!BJ19</f>
        <v>1</v>
      </c>
      <c r="BL19" s="30"/>
      <c r="BM19" s="4">
        <v>2014</v>
      </c>
      <c r="BN19" s="33">
        <f>AppJ!BN19</f>
        <v>108724</v>
      </c>
      <c r="BO19" s="28">
        <f>AppJ!BO19</f>
        <v>115100</v>
      </c>
      <c r="BP19" s="5">
        <f>AppJ!BP19</f>
        <v>0</v>
      </c>
      <c r="BQ19" s="38">
        <f>1-AppJ!BQ19</f>
        <v>5.5395308427454437E-2</v>
      </c>
      <c r="BR19" s="29">
        <f>1-AppJ!BR19</f>
        <v>1</v>
      </c>
      <c r="BS19" s="6">
        <f>1-AppJ!BS19</f>
        <v>1</v>
      </c>
      <c r="BU19" s="30"/>
      <c r="BV19" s="4">
        <v>2014</v>
      </c>
      <c r="BW19" s="33">
        <f>AppJ!BW19</f>
        <v>377357</v>
      </c>
      <c r="BX19" s="28">
        <f>AppJ!BX19</f>
        <v>360100</v>
      </c>
      <c r="BY19" s="5">
        <f>AppJ!BY19</f>
        <v>0</v>
      </c>
      <c r="BZ19" s="38">
        <f>1-AppJ!BZ19</f>
        <v>-4.792279922243825E-2</v>
      </c>
      <c r="CA19" s="29">
        <f>1-AppJ!CA19</f>
        <v>1</v>
      </c>
      <c r="CB19" s="6">
        <f>1-AppJ!CB19</f>
        <v>1</v>
      </c>
    </row>
    <row r="20" spans="1:80" ht="15.75" thickBot="1" x14ac:dyDescent="0.3">
      <c r="A20" s="44"/>
      <c r="B20" s="11" t="s">
        <v>10</v>
      </c>
      <c r="C20" s="35"/>
      <c r="D20" s="12"/>
      <c r="E20" s="36"/>
      <c r="F20" s="40" t="s">
        <v>120</v>
      </c>
      <c r="G20" s="19" t="s">
        <v>120</v>
      </c>
      <c r="H20" s="41">
        <f>1-AppJ!H20</f>
        <v>-0.17402578992255968</v>
      </c>
      <c r="J20" s="44"/>
      <c r="K20" s="11" t="s">
        <v>10</v>
      </c>
      <c r="L20" s="35"/>
      <c r="M20" s="12"/>
      <c r="N20" s="36"/>
      <c r="O20" s="40" t="s">
        <v>120</v>
      </c>
      <c r="P20" s="19" t="s">
        <v>120</v>
      </c>
      <c r="Q20" s="41">
        <f>1-AppJ!Q20</f>
        <v>-0.24838470966772874</v>
      </c>
      <c r="S20" s="44"/>
      <c r="T20" s="11" t="s">
        <v>10</v>
      </c>
      <c r="U20" s="35"/>
      <c r="V20" s="12"/>
      <c r="W20" s="36"/>
      <c r="X20" s="40" t="s">
        <v>120</v>
      </c>
      <c r="Y20" s="19" t="s">
        <v>120</v>
      </c>
      <c r="Z20" s="41">
        <f>1-AppJ!Z20</f>
        <v>-0.11957927984129468</v>
      </c>
      <c r="AB20" s="44"/>
      <c r="AC20" s="11" t="s">
        <v>10</v>
      </c>
      <c r="AD20" s="35"/>
      <c r="AE20" s="12"/>
      <c r="AF20" s="36"/>
      <c r="AG20" s="40">
        <f>1-AppJ!AG20</f>
        <v>-2.3808295974652616E-2</v>
      </c>
      <c r="AH20" s="19">
        <f>1-AppJ!AH20</f>
        <v>-5.9021392334738909E-2</v>
      </c>
      <c r="AI20" s="41">
        <f>1-AppJ!AI20</f>
        <v>-9.9113143588439589E-2</v>
      </c>
      <c r="AK20" s="44"/>
      <c r="AL20" s="11" t="s">
        <v>10</v>
      </c>
      <c r="AM20" s="35"/>
      <c r="AN20" s="12"/>
      <c r="AO20" s="36"/>
      <c r="AP20" s="40">
        <f>1-AppJ!AP20</f>
        <v>-0.11175553705416852</v>
      </c>
      <c r="AQ20" s="19">
        <f>1-AppJ!AQ20</f>
        <v>-5.1293176572475785E-2</v>
      </c>
      <c r="AR20" s="41">
        <f>1-AppJ!AR20</f>
        <v>-0.13736342844769189</v>
      </c>
      <c r="AT20" s="44"/>
      <c r="AU20" s="11" t="s">
        <v>10</v>
      </c>
      <c r="AV20" s="35"/>
      <c r="AW20" s="12"/>
      <c r="AX20" s="36"/>
      <c r="AY20" s="40">
        <f>1-AppJ!AY20</f>
        <v>-5.4103398199267794E-2</v>
      </c>
      <c r="AZ20" s="19">
        <f>1-AppJ!AZ20</f>
        <v>-6.4479160353256182E-2</v>
      </c>
      <c r="BA20" s="41">
        <f>1-AppJ!BA20</f>
        <v>-0.12223992201856837</v>
      </c>
      <c r="BC20" s="44"/>
      <c r="BD20" s="11" t="s">
        <v>10</v>
      </c>
      <c r="BE20" s="35"/>
      <c r="BF20" s="12"/>
      <c r="BG20" s="36"/>
      <c r="BH20" s="40">
        <f>1-AppJ!BH20</f>
        <v>6.3205345744489771E-2</v>
      </c>
      <c r="BI20" s="19">
        <f>1-AppJ!BI20</f>
        <v>-7.0428519529152744E-2</v>
      </c>
      <c r="BJ20" s="41">
        <f>1-AppJ!BJ20</f>
        <v>5.1823171603541107E-3</v>
      </c>
      <c r="BL20" s="44"/>
      <c r="BM20" s="11" t="s">
        <v>10</v>
      </c>
      <c r="BN20" s="35"/>
      <c r="BO20" s="12"/>
      <c r="BP20" s="36"/>
      <c r="BQ20" s="40">
        <f>1-AppJ!BQ20</f>
        <v>6.8600983985682928E-2</v>
      </c>
      <c r="BR20" s="19">
        <f>1-AppJ!BR20</f>
        <v>-9.5000905834849103E-2</v>
      </c>
      <c r="BS20" s="41">
        <f>1-AppJ!BS20</f>
        <v>-9.2384432673962014E-3</v>
      </c>
      <c r="BU20" s="44"/>
      <c r="BV20" s="11" t="s">
        <v>10</v>
      </c>
      <c r="BW20" s="35"/>
      <c r="BX20" s="12"/>
      <c r="BY20" s="36"/>
      <c r="BZ20" s="40">
        <f>1-AppJ!BZ20</f>
        <v>-7.6869807243884258E-2</v>
      </c>
      <c r="CA20" s="19">
        <f>1-AppJ!CA20</f>
        <v>2.8264732323394659E-2</v>
      </c>
      <c r="CB20" s="41">
        <f>1-AppJ!CB20</f>
        <v>-4.9552746050310237E-2</v>
      </c>
    </row>
    <row r="21" spans="1:80" ht="16.5" x14ac:dyDescent="0.25">
      <c r="A21" s="42" t="s">
        <v>11</v>
      </c>
      <c r="B21" s="13">
        <v>1999</v>
      </c>
      <c r="C21" s="32">
        <f>AppJ!C21</f>
        <v>149593</v>
      </c>
      <c r="D21" s="14" t="str">
        <f>AppJ!D21</f>
        <v>NA</v>
      </c>
      <c r="E21" s="15">
        <f>AppJ!E21</f>
        <v>150775</v>
      </c>
      <c r="F21" s="37" t="s">
        <v>120</v>
      </c>
      <c r="G21" s="17" t="s">
        <v>120</v>
      </c>
      <c r="H21" s="16">
        <f>1-AppJ!H21</f>
        <v>7.8394959376554274E-3</v>
      </c>
      <c r="J21" s="42" t="s">
        <v>21</v>
      </c>
      <c r="K21" s="13">
        <v>1999</v>
      </c>
      <c r="L21" s="32">
        <f>AppJ!L21</f>
        <v>23648</v>
      </c>
      <c r="M21" s="14" t="str">
        <f>AppJ!M21</f>
        <v>NA</v>
      </c>
      <c r="N21" s="15">
        <f>AppJ!N21</f>
        <v>20000</v>
      </c>
      <c r="O21" s="37" t="s">
        <v>120</v>
      </c>
      <c r="P21" s="17" t="s">
        <v>120</v>
      </c>
      <c r="Q21" s="16">
        <f>1-AppJ!Q21</f>
        <v>-0.1823999999999999</v>
      </c>
      <c r="S21" s="42" t="s">
        <v>30</v>
      </c>
      <c r="T21" s="13">
        <v>1999</v>
      </c>
      <c r="U21" s="32">
        <f>AppJ!U21</f>
        <v>144316</v>
      </c>
      <c r="V21" s="14">
        <f>AppJ!V21</f>
        <v>82650</v>
      </c>
      <c r="W21" s="15">
        <f>AppJ!W21</f>
        <v>189400</v>
      </c>
      <c r="X21" s="37">
        <f>1-AppJ!X21</f>
        <v>-0.74611010284331525</v>
      </c>
      <c r="Y21" s="17">
        <f>1-AppJ!Y21</f>
        <v>0.56362196409714893</v>
      </c>
      <c r="Z21" s="16">
        <f>1-AppJ!Z21</f>
        <v>0.23803590285110876</v>
      </c>
      <c r="AB21" s="42" t="s">
        <v>39</v>
      </c>
      <c r="AC21" s="13">
        <v>1999</v>
      </c>
      <c r="AD21" s="32">
        <f>AppJ!AD21</f>
        <v>5823</v>
      </c>
      <c r="AE21" s="14">
        <f>AppJ!AE21</f>
        <v>5600</v>
      </c>
      <c r="AF21" s="15">
        <f>AppJ!AF21</f>
        <v>5600</v>
      </c>
      <c r="AG21" s="37">
        <f>1-AppJ!AG21</f>
        <v>-3.9821428571428674E-2</v>
      </c>
      <c r="AH21" s="17">
        <f>1-AppJ!AH21</f>
        <v>0</v>
      </c>
      <c r="AI21" s="16">
        <f>1-AppJ!AI21</f>
        <v>-3.9821428571428674E-2</v>
      </c>
      <c r="AK21" s="42" t="s">
        <v>48</v>
      </c>
      <c r="AL21" s="13">
        <v>1999</v>
      </c>
      <c r="AM21" s="32">
        <f>AppJ!AM21</f>
        <v>1332</v>
      </c>
      <c r="AN21" s="14" t="str">
        <f>AppJ!AN21</f>
        <v>NA</v>
      </c>
      <c r="AO21" s="15">
        <f>AppJ!AO21</f>
        <v>1098</v>
      </c>
      <c r="AP21" s="37" t="str">
        <f>AppJ!AP21</f>
        <v>NA</v>
      </c>
      <c r="AQ21" s="17" t="str">
        <f>AppJ!AQ21</f>
        <v>NA</v>
      </c>
      <c r="AR21" s="16">
        <f>1-AppJ!AR21</f>
        <v>-0.21311475409836067</v>
      </c>
      <c r="AT21" s="42" t="s">
        <v>57</v>
      </c>
      <c r="AU21" s="13">
        <v>1999</v>
      </c>
      <c r="AV21" s="32">
        <f>AppJ!AV21</f>
        <v>35239</v>
      </c>
      <c r="AW21" s="14">
        <f>AppJ!AW21</f>
        <v>42752</v>
      </c>
      <c r="AX21" s="15">
        <f>AppJ!AX21</f>
        <v>8964</v>
      </c>
      <c r="AY21" s="37">
        <f>1-AppJ!AY21</f>
        <v>0.17573446856287422</v>
      </c>
      <c r="AZ21" s="17">
        <f>1-AppJ!AZ21</f>
        <v>-1.92</v>
      </c>
      <c r="BA21" s="16">
        <f>1-AppJ!BA21</f>
        <v>-2.931169120928157</v>
      </c>
      <c r="BC21" s="42" t="s">
        <v>63</v>
      </c>
      <c r="BD21" s="13">
        <v>1999</v>
      </c>
      <c r="BE21" s="32">
        <f>AppJ!BE21</f>
        <v>21651</v>
      </c>
      <c r="BF21" s="14">
        <f>AppJ!BF21</f>
        <v>20900</v>
      </c>
      <c r="BG21" s="15">
        <f>AppJ!BG21</f>
        <v>22276</v>
      </c>
      <c r="BH21" s="37">
        <f>1-AppJ!BH21</f>
        <v>-3.5933014354067039E-2</v>
      </c>
      <c r="BI21" s="17">
        <f>1-AppJ!BI21</f>
        <v>6.1770515352846167E-2</v>
      </c>
      <c r="BJ21" s="16">
        <f>1-AppJ!BJ21</f>
        <v>2.8057101813611096E-2</v>
      </c>
      <c r="BL21" s="42" t="s">
        <v>72</v>
      </c>
      <c r="BM21" s="13">
        <v>1999</v>
      </c>
      <c r="BN21" s="32">
        <f>AppJ!BN21</f>
        <v>173866</v>
      </c>
      <c r="BO21" s="14">
        <f>AppJ!BO21</f>
        <v>147500</v>
      </c>
      <c r="BP21" s="15">
        <f>AppJ!BP21</f>
        <v>166700</v>
      </c>
      <c r="BQ21" s="37">
        <f>1-AppJ!BQ21</f>
        <v>-0.1787525423728813</v>
      </c>
      <c r="BR21" s="17">
        <f>1-AppJ!BR21</f>
        <v>0.1151769646070786</v>
      </c>
      <c r="BS21" s="16">
        <f>1-AppJ!BS21</f>
        <v>-4.2987402519496065E-2</v>
      </c>
      <c r="BU21" s="42" t="s">
        <v>79</v>
      </c>
      <c r="BV21" s="13">
        <v>1999</v>
      </c>
      <c r="BW21" s="32">
        <f>AppJ!BW21</f>
        <v>3072</v>
      </c>
      <c r="BX21" s="14">
        <f>AppJ!BX21</f>
        <v>2600</v>
      </c>
      <c r="BY21" s="15">
        <f>AppJ!BY21</f>
        <v>3400</v>
      </c>
      <c r="BZ21" s="37">
        <f>1-AppJ!BZ21</f>
        <v>-0.18153846153846165</v>
      </c>
      <c r="CA21" s="17">
        <f>1-AppJ!CA21</f>
        <v>0.23529411764705888</v>
      </c>
      <c r="CB21" s="16">
        <f>1-AppJ!CB21</f>
        <v>9.6470588235294086E-2</v>
      </c>
    </row>
    <row r="22" spans="1:80" x14ac:dyDescent="0.25">
      <c r="A22" s="30" t="s">
        <v>12</v>
      </c>
      <c r="B22" s="4">
        <v>2000</v>
      </c>
      <c r="C22" s="33">
        <f>AppJ!C22</f>
        <v>159818</v>
      </c>
      <c r="D22" s="28" t="str">
        <f>AppJ!D22</f>
        <v>NA</v>
      </c>
      <c r="E22" s="5">
        <f>AppJ!E22</f>
        <v>185147</v>
      </c>
      <c r="F22" s="38" t="s">
        <v>120</v>
      </c>
      <c r="G22" s="29" t="s">
        <v>120</v>
      </c>
      <c r="H22" s="6">
        <f>1-AppJ!H22</f>
        <v>0.13680480915164706</v>
      </c>
      <c r="J22" s="30" t="s">
        <v>22</v>
      </c>
      <c r="K22" s="4">
        <v>2000</v>
      </c>
      <c r="L22" s="33">
        <f>AppJ!L22</f>
        <v>19165</v>
      </c>
      <c r="M22" s="28" t="str">
        <f>AppJ!M22</f>
        <v>NA</v>
      </c>
      <c r="N22" s="5">
        <f>AppJ!N22</f>
        <v>20286</v>
      </c>
      <c r="O22" s="38" t="s">
        <v>120</v>
      </c>
      <c r="P22" s="29" t="s">
        <v>120</v>
      </c>
      <c r="Q22" s="6">
        <f>1-AppJ!Q22</f>
        <v>5.5259785073449641E-2</v>
      </c>
      <c r="S22" s="30" t="s">
        <v>31</v>
      </c>
      <c r="T22" s="4">
        <v>2000</v>
      </c>
      <c r="U22" s="33">
        <f>AppJ!U22</f>
        <v>187970</v>
      </c>
      <c r="V22" s="28">
        <f>AppJ!V22</f>
        <v>220400</v>
      </c>
      <c r="W22" s="5">
        <f>AppJ!W22</f>
        <v>195542</v>
      </c>
      <c r="X22" s="38">
        <f>1-AppJ!X22</f>
        <v>0.14714156079854812</v>
      </c>
      <c r="Y22" s="29">
        <f>1-AppJ!Y22</f>
        <v>-0.12712358470303053</v>
      </c>
      <c r="Z22" s="6">
        <f>1-AppJ!Z22</f>
        <v>3.8723138763027909E-2</v>
      </c>
      <c r="AB22" s="30" t="s">
        <v>40</v>
      </c>
      <c r="AC22" s="4">
        <v>2000</v>
      </c>
      <c r="AD22" s="33">
        <f>AppJ!AD22</f>
        <v>5997</v>
      </c>
      <c r="AE22" s="28">
        <f>AppJ!AE22</f>
        <v>6000</v>
      </c>
      <c r="AF22" s="5">
        <f>AppJ!AF22</f>
        <v>6000</v>
      </c>
      <c r="AG22" s="38">
        <f>1-AppJ!AG22</f>
        <v>4.9999999999994493E-4</v>
      </c>
      <c r="AH22" s="29">
        <f>1-AppJ!AH22</f>
        <v>0</v>
      </c>
      <c r="AI22" s="6">
        <f>1-AppJ!AI22</f>
        <v>4.9999999999994493E-4</v>
      </c>
      <c r="AK22" s="30" t="s">
        <v>49</v>
      </c>
      <c r="AL22" s="4">
        <v>2000</v>
      </c>
      <c r="AM22" s="33">
        <f>AppJ!AM22</f>
        <v>1370</v>
      </c>
      <c r="AN22" s="28">
        <f>AppJ!AN22</f>
        <v>1500</v>
      </c>
      <c r="AO22" s="5">
        <f>AppJ!AO22</f>
        <v>1457</v>
      </c>
      <c r="AP22" s="38">
        <f>1-AppJ!AP22</f>
        <v>8.9999999999999969E-2</v>
      </c>
      <c r="AQ22" s="29">
        <f>1-AppJ!AQ22</f>
        <v>8.9999999999999969E-2</v>
      </c>
      <c r="AR22" s="6">
        <f>1-AppJ!AR22</f>
        <v>5.9711736444749475E-2</v>
      </c>
      <c r="AT22" s="30" t="s">
        <v>55</v>
      </c>
      <c r="AU22" s="4">
        <v>2000</v>
      </c>
      <c r="AV22" s="33">
        <f>AppJ!AV22</f>
        <v>16244</v>
      </c>
      <c r="AW22" s="28" t="str">
        <f>AppJ!AW22</f>
        <v>NA</v>
      </c>
      <c r="AX22" s="5">
        <f>AppJ!AX22</f>
        <v>14447</v>
      </c>
      <c r="AY22" s="38" t="str">
        <f>AppJ!AY22</f>
        <v>NA</v>
      </c>
      <c r="AZ22" s="29" t="str">
        <f>AppJ!AZ22</f>
        <v>NA</v>
      </c>
      <c r="BA22" s="6">
        <f>1-AppJ!BA22</f>
        <v>-0.12438568560946917</v>
      </c>
      <c r="BC22" s="30" t="s">
        <v>64</v>
      </c>
      <c r="BD22" s="4">
        <v>2000</v>
      </c>
      <c r="BE22" s="33">
        <f>AppJ!BE22</f>
        <v>27214</v>
      </c>
      <c r="BF22" s="28">
        <f>AppJ!BF22</f>
        <v>28038</v>
      </c>
      <c r="BG22" s="5">
        <f>AppJ!BG22</f>
        <v>30700</v>
      </c>
      <c r="BH22" s="38">
        <f>1-AppJ!BH22</f>
        <v>2.9388686782224172E-2</v>
      </c>
      <c r="BI22" s="29">
        <f>1-AppJ!BI22</f>
        <v>8.6710097719869705E-2</v>
      </c>
      <c r="BJ22" s="6">
        <f>1-AppJ!BJ22</f>
        <v>0.11355048859934858</v>
      </c>
      <c r="BL22" s="30" t="s">
        <v>64</v>
      </c>
      <c r="BM22" s="4">
        <v>2000</v>
      </c>
      <c r="BN22" s="33">
        <f>AppJ!BN22</f>
        <v>212317</v>
      </c>
      <c r="BO22" s="28">
        <f>AppJ!BO22</f>
        <v>171100</v>
      </c>
      <c r="BP22" s="5">
        <f>AppJ!BP22</f>
        <v>155900</v>
      </c>
      <c r="BQ22" s="38">
        <f>1-AppJ!BQ22</f>
        <v>-0.2408942139099941</v>
      </c>
      <c r="BR22" s="29">
        <f>1-AppJ!BR22</f>
        <v>-9.749839640795388E-2</v>
      </c>
      <c r="BS22" s="6">
        <f>1-AppJ!BS22</f>
        <v>-0.36187940987812706</v>
      </c>
      <c r="BU22" s="30" t="s">
        <v>80</v>
      </c>
      <c r="BV22" s="4">
        <v>2000</v>
      </c>
      <c r="BW22" s="33">
        <f>AppJ!BW22</f>
        <v>4053</v>
      </c>
      <c r="BX22" s="28">
        <f>AppJ!BX22</f>
        <v>3500</v>
      </c>
      <c r="BY22" s="5">
        <f>AppJ!BY22</f>
        <v>10200</v>
      </c>
      <c r="BZ22" s="38">
        <f>1-AppJ!BZ22</f>
        <v>-0.15799999999999992</v>
      </c>
      <c r="CA22" s="29">
        <f>1-AppJ!CA22</f>
        <v>0.65686274509803921</v>
      </c>
      <c r="CB22" s="6">
        <f>1-AppJ!CB22</f>
        <v>0.60264705882352942</v>
      </c>
    </row>
    <row r="23" spans="1:80" x14ac:dyDescent="0.25">
      <c r="A23" s="30" t="s">
        <v>13</v>
      </c>
      <c r="B23" s="4">
        <v>2001</v>
      </c>
      <c r="C23" s="33">
        <f>AppJ!C23</f>
        <v>189088</v>
      </c>
      <c r="D23" s="28" t="str">
        <f>AppJ!D23</f>
        <v>NA</v>
      </c>
      <c r="E23" s="5">
        <f>AppJ!E23</f>
        <v>228774</v>
      </c>
      <c r="F23" s="38" t="s">
        <v>120</v>
      </c>
      <c r="G23" s="29" t="s">
        <v>120</v>
      </c>
      <c r="H23" s="6">
        <f>1-AppJ!H23</f>
        <v>0.1734725099880231</v>
      </c>
      <c r="J23" s="30" t="s">
        <v>23</v>
      </c>
      <c r="K23" s="4">
        <v>2001</v>
      </c>
      <c r="L23" s="33">
        <f>AppJ!L23</f>
        <v>17547</v>
      </c>
      <c r="M23" s="28" t="str">
        <f>AppJ!M23</f>
        <v>NA</v>
      </c>
      <c r="N23" s="5">
        <f>AppJ!N23</f>
        <v>27458</v>
      </c>
      <c r="O23" s="38" t="s">
        <v>120</v>
      </c>
      <c r="P23" s="29" t="s">
        <v>120</v>
      </c>
      <c r="Q23" s="6">
        <f>1-AppJ!Q23</f>
        <v>0.36095127103212177</v>
      </c>
      <c r="S23" s="30"/>
      <c r="T23" s="4">
        <v>2001</v>
      </c>
      <c r="U23" s="33">
        <f>AppJ!U23</f>
        <v>141745</v>
      </c>
      <c r="V23" s="28">
        <f>AppJ!V23</f>
        <v>131800</v>
      </c>
      <c r="W23" s="5">
        <f>AppJ!W23</f>
        <v>141196</v>
      </c>
      <c r="X23" s="38">
        <f>1-AppJ!X23</f>
        <v>-7.5455235204855864E-2</v>
      </c>
      <c r="Y23" s="29">
        <f>1-AppJ!Y23</f>
        <v>6.6545794498427679E-2</v>
      </c>
      <c r="Z23" s="6">
        <f>1-AppJ!Z23</f>
        <v>-3.8882121306551554E-3</v>
      </c>
      <c r="AB23" s="30" t="s">
        <v>41</v>
      </c>
      <c r="AC23" s="4">
        <v>2001</v>
      </c>
      <c r="AD23" s="33">
        <f>AppJ!AD23</f>
        <v>5876</v>
      </c>
      <c r="AE23" s="28">
        <f>AppJ!AE23</f>
        <v>5760</v>
      </c>
      <c r="AF23" s="5">
        <f>AppJ!AF23</f>
        <v>5760</v>
      </c>
      <c r="AG23" s="38">
        <f>1-AppJ!AG23</f>
        <v>-2.0138888888888928E-2</v>
      </c>
      <c r="AH23" s="29">
        <f>1-AppJ!AH23</f>
        <v>0</v>
      </c>
      <c r="AI23" s="6">
        <f>1-AppJ!AI23</f>
        <v>-2.0138888888888928E-2</v>
      </c>
      <c r="AK23" s="30" t="s">
        <v>50</v>
      </c>
      <c r="AL23" s="4">
        <v>2001</v>
      </c>
      <c r="AM23" s="33">
        <f>AppJ!AM23</f>
        <v>1328</v>
      </c>
      <c r="AN23" s="28">
        <f>AppJ!AN23</f>
        <v>1360</v>
      </c>
      <c r="AO23" s="5">
        <f>AppJ!AO23</f>
        <v>1360</v>
      </c>
      <c r="AP23" s="38">
        <f>1-AppJ!AP23</f>
        <v>2.0000000000000018E-2</v>
      </c>
      <c r="AQ23" s="29">
        <f>1-AppJ!AQ23</f>
        <v>2.0000000000000018E-2</v>
      </c>
      <c r="AR23" s="6">
        <f>1-AppJ!AR23</f>
        <v>2.352941176470591E-2</v>
      </c>
      <c r="AT23" s="30" t="s">
        <v>56</v>
      </c>
      <c r="AU23" s="4">
        <v>2001</v>
      </c>
      <c r="AV23" s="33">
        <f>AppJ!AV23</f>
        <v>15792</v>
      </c>
      <c r="AW23" s="28" t="str">
        <f>AppJ!AW23</f>
        <v>NA</v>
      </c>
      <c r="AX23" s="5">
        <f>AppJ!AX23</f>
        <v>22859</v>
      </c>
      <c r="AY23" s="38" t="str">
        <f>AppJ!AY23</f>
        <v>NA</v>
      </c>
      <c r="AZ23" s="29" t="str">
        <f>AppJ!AZ23</f>
        <v>NA</v>
      </c>
      <c r="BA23" s="6">
        <f>1-AppJ!BA23</f>
        <v>0.30915613106435103</v>
      </c>
      <c r="BC23" s="30" t="s">
        <v>65</v>
      </c>
      <c r="BD23" s="4">
        <v>2001</v>
      </c>
      <c r="BE23" s="33">
        <f>AppJ!BE23</f>
        <v>27029</v>
      </c>
      <c r="BF23" s="28">
        <f>AppJ!BF23</f>
        <v>24500</v>
      </c>
      <c r="BG23" s="5">
        <f>AppJ!BG23</f>
        <v>54521</v>
      </c>
      <c r="BH23" s="38">
        <f>1-AppJ!BH23</f>
        <v>-0.10322448979591847</v>
      </c>
      <c r="BI23" s="29">
        <f>1-AppJ!BI23</f>
        <v>0.55063186662020147</v>
      </c>
      <c r="BJ23" s="6">
        <f>1-AppJ!BJ23</f>
        <v>0.50424607032152746</v>
      </c>
      <c r="BL23" s="30" t="s">
        <v>73</v>
      </c>
      <c r="BM23" s="4">
        <v>2001</v>
      </c>
      <c r="BN23" s="33">
        <f>AppJ!BN23</f>
        <v>150973</v>
      </c>
      <c r="BO23" s="28">
        <f>AppJ!BO23</f>
        <v>127200</v>
      </c>
      <c r="BP23" s="5">
        <f>AppJ!BP23</f>
        <v>232500</v>
      </c>
      <c r="BQ23" s="38">
        <f>1-AppJ!BQ23</f>
        <v>-0.18689465408805028</v>
      </c>
      <c r="BR23" s="29">
        <f>1-AppJ!BR23</f>
        <v>0.45290322580645159</v>
      </c>
      <c r="BS23" s="6">
        <f>1-AppJ!BS23</f>
        <v>0.35065376344086019</v>
      </c>
      <c r="BU23" s="30" t="s">
        <v>41</v>
      </c>
      <c r="BV23" s="4">
        <v>2001</v>
      </c>
      <c r="BW23" s="33">
        <f>AppJ!BW23</f>
        <v>16574</v>
      </c>
      <c r="BX23" s="28">
        <f>AppJ!BX23</f>
        <v>16700</v>
      </c>
      <c r="BY23" s="5">
        <f>AppJ!BY23</f>
        <v>15700</v>
      </c>
      <c r="BZ23" s="38">
        <f>1-AppJ!BZ23</f>
        <v>7.5449101796407625E-3</v>
      </c>
      <c r="CA23" s="29">
        <f>1-AppJ!CA23</f>
        <v>-6.3694267515923553E-2</v>
      </c>
      <c r="CB23" s="6">
        <f>1-AppJ!CB23</f>
        <v>-5.5668789808917207E-2</v>
      </c>
    </row>
    <row r="24" spans="1:80" x14ac:dyDescent="0.25">
      <c r="A24" s="30"/>
      <c r="B24" s="4">
        <v>2002</v>
      </c>
      <c r="C24" s="33">
        <f>AppJ!C24</f>
        <v>228073</v>
      </c>
      <c r="D24" s="28" t="str">
        <f>AppJ!D24</f>
        <v>NA</v>
      </c>
      <c r="E24" s="5">
        <f>AppJ!E24</f>
        <v>136625</v>
      </c>
      <c r="F24" s="38" t="s">
        <v>120</v>
      </c>
      <c r="G24" s="29" t="s">
        <v>120</v>
      </c>
      <c r="H24" s="6">
        <f>1-AppJ!H24</f>
        <v>-0.66933577310155545</v>
      </c>
      <c r="J24" s="30" t="s">
        <v>24</v>
      </c>
      <c r="K24" s="4">
        <v>2002</v>
      </c>
      <c r="L24" s="33">
        <f>AppJ!L24</f>
        <v>25051</v>
      </c>
      <c r="M24" s="28" t="str">
        <f>AppJ!M24</f>
        <v>NA</v>
      </c>
      <c r="N24" s="5">
        <f>AppJ!N24</f>
        <v>23557</v>
      </c>
      <c r="O24" s="38" t="s">
        <v>120</v>
      </c>
      <c r="P24" s="29" t="s">
        <v>120</v>
      </c>
      <c r="Q24" s="6">
        <f>1-AppJ!Q24</f>
        <v>-6.342063930042019E-2</v>
      </c>
      <c r="S24" s="30"/>
      <c r="T24" s="4">
        <v>2002</v>
      </c>
      <c r="U24" s="33">
        <f>AppJ!U24</f>
        <v>132946</v>
      </c>
      <c r="V24" s="28">
        <f>AppJ!V24</f>
        <v>160100</v>
      </c>
      <c r="W24" s="5">
        <f>AppJ!W24</f>
        <v>165245</v>
      </c>
      <c r="X24" s="38">
        <f>1-AppJ!X24</f>
        <v>0.16960649594003752</v>
      </c>
      <c r="Y24" s="29">
        <f>1-AppJ!Y24</f>
        <v>3.1135586553299621E-2</v>
      </c>
      <c r="Z24" s="6">
        <f>1-AppJ!Z24</f>
        <v>0.19546128475899427</v>
      </c>
      <c r="AB24" s="30"/>
      <c r="AC24" s="4">
        <v>2002</v>
      </c>
      <c r="AD24" s="33">
        <f>AppJ!AD24</f>
        <v>6524</v>
      </c>
      <c r="AE24" s="28">
        <f>AppJ!AE24</f>
        <v>6700</v>
      </c>
      <c r="AF24" s="5">
        <f>AppJ!AF24</f>
        <v>7245</v>
      </c>
      <c r="AG24" s="38">
        <f>1-AppJ!AG24</f>
        <v>2.6268656716417871E-2</v>
      </c>
      <c r="AH24" s="29">
        <f>1-AppJ!AH24</f>
        <v>7.5224292615596933E-2</v>
      </c>
      <c r="AI24" s="6">
        <f>1-AppJ!AI24</f>
        <v>9.9516908212560429E-2</v>
      </c>
      <c r="AK24" s="30" t="s">
        <v>41</v>
      </c>
      <c r="AL24" s="4">
        <v>2002</v>
      </c>
      <c r="AM24" s="33">
        <f>AppJ!AM24</f>
        <v>1372</v>
      </c>
      <c r="AN24" s="28">
        <f>AppJ!AN24</f>
        <v>1449</v>
      </c>
      <c r="AO24" s="5">
        <f>AppJ!AO24</f>
        <v>1588</v>
      </c>
      <c r="AP24" s="38">
        <f>1-AppJ!AP24</f>
        <v>5.0000000000000044E-2</v>
      </c>
      <c r="AQ24" s="29">
        <f>1-AppJ!AQ24</f>
        <v>8.9999999999999969E-2</v>
      </c>
      <c r="AR24" s="6">
        <f>1-AppJ!AR24</f>
        <v>0.1360201511335013</v>
      </c>
      <c r="AT24" s="30" t="s">
        <v>58</v>
      </c>
      <c r="AU24" s="4">
        <v>2002</v>
      </c>
      <c r="AV24" s="33">
        <f>AppJ!AV24</f>
        <v>23678</v>
      </c>
      <c r="AW24" s="28" t="str">
        <f>AppJ!AW24</f>
        <v>NA</v>
      </c>
      <c r="AX24" s="5">
        <f>AppJ!AX24</f>
        <v>21351</v>
      </c>
      <c r="AY24" s="38" t="str">
        <f>AppJ!AY24</f>
        <v>NA</v>
      </c>
      <c r="AZ24" s="29" t="str">
        <f>AppJ!AZ24</f>
        <v>NA</v>
      </c>
      <c r="BA24" s="6">
        <f>1-AppJ!BA24</f>
        <v>-0.1089878694206361</v>
      </c>
      <c r="BC24" s="30"/>
      <c r="BD24" s="4">
        <v>2002</v>
      </c>
      <c r="BE24" s="33">
        <f>AppJ!BE24</f>
        <v>70290</v>
      </c>
      <c r="BF24" s="28">
        <f>AppJ!BF24</f>
        <v>77700</v>
      </c>
      <c r="BG24" s="5">
        <f>AppJ!BG24</f>
        <v>129000</v>
      </c>
      <c r="BH24" s="38">
        <f>1-AppJ!BH24</f>
        <v>9.5366795366795376E-2</v>
      </c>
      <c r="BI24" s="29">
        <f>1-AppJ!BI24</f>
        <v>0.39767441860465114</v>
      </c>
      <c r="BJ24" s="6">
        <f>1-AppJ!BJ24</f>
        <v>0.45511627906976748</v>
      </c>
      <c r="BL24" s="30" t="s">
        <v>74</v>
      </c>
      <c r="BM24" s="4">
        <v>2002</v>
      </c>
      <c r="BN24" s="33">
        <f>AppJ!BN24</f>
        <v>249721</v>
      </c>
      <c r="BO24" s="28">
        <f>AppJ!BO24</f>
        <v>281000</v>
      </c>
      <c r="BP24" s="5">
        <f>AppJ!BP24</f>
        <v>276900</v>
      </c>
      <c r="BQ24" s="38">
        <f>1-AppJ!BQ24</f>
        <v>0.11131316725978646</v>
      </c>
      <c r="BR24" s="29">
        <f>1-AppJ!BR24</f>
        <v>-1.4806789454676839E-2</v>
      </c>
      <c r="BS24" s="6">
        <f>1-AppJ!BS24</f>
        <v>9.8154568436258582E-2</v>
      </c>
      <c r="BU24" s="30"/>
      <c r="BV24" s="4">
        <v>2002</v>
      </c>
      <c r="BW24" s="33">
        <f>AppJ!BW24</f>
        <v>18910</v>
      </c>
      <c r="BX24" s="28">
        <f>AppJ!BX24</f>
        <v>18200</v>
      </c>
      <c r="BY24" s="5">
        <f>AppJ!BY24</f>
        <v>24900</v>
      </c>
      <c r="BZ24" s="38">
        <f>1-AppJ!BZ24</f>
        <v>-3.9010989010989094E-2</v>
      </c>
      <c r="CA24" s="29">
        <f>1-AppJ!CA24</f>
        <v>0.26907630522088355</v>
      </c>
      <c r="CB24" s="6">
        <f>1-AppJ!CB24</f>
        <v>0.24056224899598389</v>
      </c>
    </row>
    <row r="25" spans="1:80" x14ac:dyDescent="0.25">
      <c r="A25" s="30"/>
      <c r="B25" s="4">
        <v>2003</v>
      </c>
      <c r="C25" s="33">
        <f>AppJ!C25</f>
        <v>154103</v>
      </c>
      <c r="D25" s="28" t="str">
        <f>AppJ!D25</f>
        <v>NA</v>
      </c>
      <c r="E25" s="5">
        <f>AppJ!E25</f>
        <v>166568</v>
      </c>
      <c r="F25" s="38" t="s">
        <v>120</v>
      </c>
      <c r="G25" s="29" t="s">
        <v>120</v>
      </c>
      <c r="H25" s="6">
        <f>1-AppJ!H25</f>
        <v>7.4834301906728795E-2</v>
      </c>
      <c r="J25" s="30"/>
      <c r="K25" s="4">
        <v>2003</v>
      </c>
      <c r="L25" s="33">
        <f>AppJ!L25</f>
        <v>21222</v>
      </c>
      <c r="M25" s="28" t="str">
        <f>AppJ!M25</f>
        <v>NA</v>
      </c>
      <c r="N25" s="5">
        <f>AppJ!N25</f>
        <v>24084</v>
      </c>
      <c r="O25" s="38" t="s">
        <v>120</v>
      </c>
      <c r="P25" s="29" t="s">
        <v>120</v>
      </c>
      <c r="Q25" s="6">
        <f>1-AppJ!Q25</f>
        <v>0.1188340807174888</v>
      </c>
      <c r="S25" s="30"/>
      <c r="T25" s="4">
        <v>2003</v>
      </c>
      <c r="U25" s="33">
        <f>AppJ!U25</f>
        <v>127144</v>
      </c>
      <c r="V25" s="28">
        <f>AppJ!V25</f>
        <v>114780</v>
      </c>
      <c r="W25" s="5">
        <f>AppJ!W25</f>
        <v>313929</v>
      </c>
      <c r="X25" s="38">
        <f>1-AppJ!X25</f>
        <v>-0.10771911482836738</v>
      </c>
      <c r="Y25" s="29">
        <f>1-AppJ!Y25</f>
        <v>0.63437592576665425</v>
      </c>
      <c r="Z25" s="6">
        <f>1-AppJ!Z25</f>
        <v>0.59499122413029704</v>
      </c>
      <c r="AB25" s="30"/>
      <c r="AC25" s="4">
        <v>2003</v>
      </c>
      <c r="AD25" s="33">
        <f>AppJ!AD25</f>
        <v>6033</v>
      </c>
      <c r="AE25" s="28">
        <f>AppJ!AE25</f>
        <v>5450</v>
      </c>
      <c r="AF25" s="5">
        <f>AppJ!AF25</f>
        <v>5450</v>
      </c>
      <c r="AG25" s="38">
        <f>1-AppJ!AG25</f>
        <v>-0.10697247706422019</v>
      </c>
      <c r="AH25" s="29">
        <f>1-AppJ!AH25</f>
        <v>0</v>
      </c>
      <c r="AI25" s="6">
        <f>1-AppJ!AI25</f>
        <v>-0.10697247706422019</v>
      </c>
      <c r="AK25" s="30"/>
      <c r="AL25" s="4">
        <v>2003</v>
      </c>
      <c r="AM25" s="33">
        <f>AppJ!AM25</f>
        <v>1860</v>
      </c>
      <c r="AN25" s="28">
        <f>AppJ!AN25</f>
        <v>2050</v>
      </c>
      <c r="AO25" s="5">
        <f>AppJ!AO25</f>
        <v>2050</v>
      </c>
      <c r="AP25" s="38">
        <f>1-AppJ!AP25</f>
        <v>8.9999999999999969E-2</v>
      </c>
      <c r="AQ25" s="29">
        <f>1-AppJ!AQ25</f>
        <v>-1.0699999999999998</v>
      </c>
      <c r="AR25" s="6">
        <f>1-AppJ!AR25</f>
        <v>9.2682926829268264E-2</v>
      </c>
      <c r="AT25" s="30"/>
      <c r="AU25" s="4">
        <v>2003</v>
      </c>
      <c r="AV25" s="33">
        <f>AppJ!AV25</f>
        <v>20755</v>
      </c>
      <c r="AW25" s="28">
        <f>AppJ!AW25</f>
        <v>18222</v>
      </c>
      <c r="AX25" s="5">
        <f>AppJ!AX25</f>
        <v>25812</v>
      </c>
      <c r="AY25" s="38">
        <f>1-AppJ!AY25</f>
        <v>-0.13900779277796071</v>
      </c>
      <c r="AZ25" s="29">
        <f>1-AppJ!AZ25</f>
        <v>0.56000000000000005</v>
      </c>
      <c r="BA25" s="6">
        <f>1-AppJ!BA25</f>
        <v>0.19591662792499609</v>
      </c>
      <c r="BC25" s="30"/>
      <c r="BD25" s="4">
        <v>2003</v>
      </c>
      <c r="BE25" s="33">
        <f>AppJ!BE25</f>
        <v>97280</v>
      </c>
      <c r="BF25" s="28">
        <f>AppJ!BF25</f>
        <v>87600</v>
      </c>
      <c r="BG25" s="5">
        <f>AppJ!BG25</f>
        <v>83084</v>
      </c>
      <c r="BH25" s="38">
        <f>1-AppJ!BH25</f>
        <v>-0.11050228310502286</v>
      </c>
      <c r="BI25" s="29">
        <f>1-AppJ!BI25</f>
        <v>-5.4354629050118008E-2</v>
      </c>
      <c r="BJ25" s="6">
        <f>1-AppJ!BJ25</f>
        <v>-0.17086322276250532</v>
      </c>
      <c r="BL25" s="30"/>
      <c r="BM25" s="4">
        <v>2003</v>
      </c>
      <c r="BN25" s="33">
        <f>AppJ!BN25</f>
        <v>246890</v>
      </c>
      <c r="BO25" s="28">
        <f>AppJ!BO25</f>
        <v>280400</v>
      </c>
      <c r="BP25" s="5">
        <f>AppJ!BP25</f>
        <v>373200</v>
      </c>
      <c r="BQ25" s="38">
        <f>1-AppJ!BQ25</f>
        <v>0.11950784593437946</v>
      </c>
      <c r="BR25" s="29">
        <f>1-AppJ!BR25</f>
        <v>0.2486602357984995</v>
      </c>
      <c r="BS25" s="6">
        <f>1-AppJ!BS25</f>
        <v>0.33845123258306542</v>
      </c>
      <c r="BU25" s="30"/>
      <c r="BV25" s="4">
        <v>2003</v>
      </c>
      <c r="BW25" s="33">
        <f>AppJ!BW25</f>
        <v>25820</v>
      </c>
      <c r="BX25" s="28">
        <f>AppJ!BX25</f>
        <v>24600</v>
      </c>
      <c r="BY25" s="5">
        <f>AppJ!BY25</f>
        <v>25900</v>
      </c>
      <c r="BZ25" s="38">
        <f>1-AppJ!BZ25</f>
        <v>-4.959349593495932E-2</v>
      </c>
      <c r="CA25" s="29">
        <f>1-AppJ!CA25</f>
        <v>5.0193050193050204E-2</v>
      </c>
      <c r="CB25" s="6">
        <f>1-AppJ!CB25</f>
        <v>3.0888030888031048E-3</v>
      </c>
    </row>
    <row r="26" spans="1:80" x14ac:dyDescent="0.25">
      <c r="A26" s="30"/>
      <c r="B26" s="4">
        <v>2004</v>
      </c>
      <c r="C26" s="33">
        <f>AppJ!C26</f>
        <v>171070</v>
      </c>
      <c r="D26" s="28" t="str">
        <f>AppJ!D26</f>
        <v>NA</v>
      </c>
      <c r="E26" s="5">
        <f>AppJ!E26</f>
        <v>152207</v>
      </c>
      <c r="F26" s="38" t="s">
        <v>120</v>
      </c>
      <c r="G26" s="29" t="s">
        <v>120</v>
      </c>
      <c r="H26" s="6">
        <f>1-AppJ!H26</f>
        <v>-0.12392991123929908</v>
      </c>
      <c r="J26" s="30"/>
      <c r="K26" s="4">
        <v>2004</v>
      </c>
      <c r="L26" s="33">
        <f>AppJ!L26</f>
        <v>16573</v>
      </c>
      <c r="M26" s="28" t="str">
        <f>AppJ!M26</f>
        <v>NA</v>
      </c>
      <c r="N26" s="5">
        <f>AppJ!N26</f>
        <v>22119</v>
      </c>
      <c r="O26" s="38" t="s">
        <v>120</v>
      </c>
      <c r="P26" s="29" t="s">
        <v>120</v>
      </c>
      <c r="Q26" s="6">
        <f>1-AppJ!Q26</f>
        <v>0.25073466250734666</v>
      </c>
      <c r="S26" s="30"/>
      <c r="T26" s="4">
        <v>2004</v>
      </c>
      <c r="U26" s="33">
        <f>AppJ!U26</f>
        <v>104597</v>
      </c>
      <c r="V26" s="28">
        <f>AppJ!V26</f>
        <v>97227</v>
      </c>
      <c r="W26" s="5">
        <f>AppJ!W26</f>
        <v>196396</v>
      </c>
      <c r="X26" s="38">
        <f>1-AppJ!X26</f>
        <v>-7.580198915938996E-2</v>
      </c>
      <c r="Y26" s="29">
        <f>1-AppJ!Y26</f>
        <v>0.50494409254770978</v>
      </c>
      <c r="Z26" s="6">
        <f>1-AppJ!Z26</f>
        <v>0.46741787001771928</v>
      </c>
      <c r="AB26" s="30"/>
      <c r="AC26" s="4">
        <v>2004</v>
      </c>
      <c r="AD26" s="33">
        <f>AppJ!AD26</f>
        <v>12845</v>
      </c>
      <c r="AE26" s="28">
        <f>AppJ!AE26</f>
        <v>15700</v>
      </c>
      <c r="AF26" s="5">
        <f>AppJ!AF26</f>
        <v>10830</v>
      </c>
      <c r="AG26" s="38">
        <f>1-AppJ!AG26</f>
        <v>0.1818471337579618</v>
      </c>
      <c r="AH26" s="29">
        <f>1-AppJ!AH26</f>
        <v>-0.4496768236380424</v>
      </c>
      <c r="AI26" s="6">
        <f>1-AppJ!AI26</f>
        <v>-0.1860572483841183</v>
      </c>
      <c r="AK26" s="30"/>
      <c r="AL26" s="4">
        <v>2004</v>
      </c>
      <c r="AM26" s="33">
        <f>AppJ!AM26</f>
        <v>1795</v>
      </c>
      <c r="AN26" s="28" t="str">
        <f>AppJ!AN26</f>
        <v>NA</v>
      </c>
      <c r="AO26" s="5">
        <f>AppJ!AO26</f>
        <v>1506</v>
      </c>
      <c r="AP26" s="38" t="str">
        <f>AppJ!AP26</f>
        <v>NA</v>
      </c>
      <c r="AQ26" s="29" t="str">
        <f>AppJ!AQ26</f>
        <v>NA</v>
      </c>
      <c r="AR26" s="6">
        <f>1-AppJ!AR26</f>
        <v>-0.19189907038512621</v>
      </c>
      <c r="AT26" s="30"/>
      <c r="AU26" s="4">
        <v>2004</v>
      </c>
      <c r="AV26" s="33">
        <f>AppJ!AV26</f>
        <v>28900</v>
      </c>
      <c r="AW26" s="28" t="str">
        <f>AppJ!AW26</f>
        <v>NA</v>
      </c>
      <c r="AX26" s="5">
        <f>AppJ!AX26</f>
        <v>24406</v>
      </c>
      <c r="AY26" s="38" t="str">
        <f>AppJ!AY26</f>
        <v>NA</v>
      </c>
      <c r="AZ26" s="29" t="str">
        <f>AppJ!AZ26</f>
        <v>NA</v>
      </c>
      <c r="BA26" s="6">
        <f>1-AppJ!BA26</f>
        <v>-0.18413504875850206</v>
      </c>
      <c r="BC26" s="30"/>
      <c r="BD26" s="4">
        <v>2004</v>
      </c>
      <c r="BE26" s="33">
        <f>AppJ!BE26</f>
        <v>83246</v>
      </c>
      <c r="BF26" s="28">
        <f>AppJ!BF26</f>
        <v>78569</v>
      </c>
      <c r="BG26" s="5">
        <f>AppJ!BG26</f>
        <v>65446</v>
      </c>
      <c r="BH26" s="38">
        <f>1-AppJ!BH26</f>
        <v>-5.952729448001115E-2</v>
      </c>
      <c r="BI26" s="29">
        <f>1-AppJ!BI26</f>
        <v>-0.20051645631513004</v>
      </c>
      <c r="BJ26" s="6">
        <f>1-AppJ!BJ26</f>
        <v>-0.27197995293830024</v>
      </c>
      <c r="BL26" s="30"/>
      <c r="BM26" s="4">
        <v>2004</v>
      </c>
      <c r="BN26" s="33">
        <f>AppJ!BN26</f>
        <v>246943</v>
      </c>
      <c r="BO26" s="28">
        <f>AppJ!BO26</f>
        <v>292200</v>
      </c>
      <c r="BP26" s="5">
        <f>AppJ!BP26</f>
        <v>367900</v>
      </c>
      <c r="BQ26" s="38">
        <f>1-AppJ!BQ26</f>
        <v>0.15488364134154686</v>
      </c>
      <c r="BR26" s="29">
        <f>1-AppJ!BR26</f>
        <v>0.20576243544441419</v>
      </c>
      <c r="BS26" s="6">
        <f>1-AppJ!BS26</f>
        <v>0.32877684153302533</v>
      </c>
      <c r="BU26" s="30"/>
      <c r="BV26" s="4">
        <v>2004</v>
      </c>
      <c r="BW26" s="33">
        <f>AppJ!BW26</f>
        <v>24590</v>
      </c>
      <c r="BX26" s="28">
        <f>AppJ!BX26</f>
        <v>24100</v>
      </c>
      <c r="BY26" s="5">
        <f>AppJ!BY26</f>
        <v>21200</v>
      </c>
      <c r="BZ26" s="38">
        <f>1-AppJ!BZ26</f>
        <v>-2.0331950207468807E-2</v>
      </c>
      <c r="CA26" s="29">
        <f>1-AppJ!CA26</f>
        <v>-0.1367924528301887</v>
      </c>
      <c r="CB26" s="6">
        <f>1-AppJ!CB26</f>
        <v>-0.15990566037735854</v>
      </c>
    </row>
    <row r="27" spans="1:80" x14ac:dyDescent="0.25">
      <c r="A27" s="30"/>
      <c r="B27" s="4">
        <v>2005</v>
      </c>
      <c r="C27" s="33">
        <f>AppJ!C27</f>
        <v>154552</v>
      </c>
      <c r="D27" s="28" t="str">
        <f>AppJ!D27</f>
        <v>NA</v>
      </c>
      <c r="E27" s="5">
        <f>AppJ!E27</f>
        <v>127075</v>
      </c>
      <c r="F27" s="38" t="s">
        <v>120</v>
      </c>
      <c r="G27" s="29" t="s">
        <v>120</v>
      </c>
      <c r="H27" s="6">
        <f>1-AppJ!H27</f>
        <v>-0.21622663781231566</v>
      </c>
      <c r="J27" s="30"/>
      <c r="K27" s="4">
        <v>2005</v>
      </c>
      <c r="L27" s="33">
        <f>AppJ!L27</f>
        <v>21046</v>
      </c>
      <c r="M27" s="28" t="str">
        <f>AppJ!M27</f>
        <v>NA</v>
      </c>
      <c r="N27" s="5">
        <f>AppJ!N27</f>
        <v>28226</v>
      </c>
      <c r="O27" s="38" t="s">
        <v>120</v>
      </c>
      <c r="P27" s="29" t="s">
        <v>120</v>
      </c>
      <c r="Q27" s="6">
        <f>1-AppJ!Q27</f>
        <v>0.25437539856869551</v>
      </c>
      <c r="S27" s="30"/>
      <c r="T27" s="4">
        <v>2005</v>
      </c>
      <c r="U27" s="33">
        <f>AppJ!U27</f>
        <v>121315</v>
      </c>
      <c r="V27" s="28">
        <f>AppJ!V27</f>
        <v>108061</v>
      </c>
      <c r="W27" s="5">
        <f>AppJ!W27</f>
        <v>124704</v>
      </c>
      <c r="X27" s="38">
        <f>1-AppJ!X27</f>
        <v>-0.12265294602122867</v>
      </c>
      <c r="Y27" s="29">
        <f>1-AppJ!Y27</f>
        <v>0.13346003335899415</v>
      </c>
      <c r="Z27" s="6">
        <f>1-AppJ!Z27</f>
        <v>2.7176353605337433E-2</v>
      </c>
      <c r="AB27" s="30"/>
      <c r="AC27" s="4">
        <v>2005</v>
      </c>
      <c r="AD27" s="33">
        <f>AppJ!AD27</f>
        <v>10161</v>
      </c>
      <c r="AE27" s="28" t="str">
        <f>AppJ!AE27</f>
        <v>NA</v>
      </c>
      <c r="AF27" s="5">
        <f>AppJ!AF27</f>
        <v>4612</v>
      </c>
      <c r="AG27" s="38" t="str">
        <f>AppJ!AG27</f>
        <v>NA</v>
      </c>
      <c r="AH27" s="29" t="str">
        <f>AppJ!AH27</f>
        <v>NA</v>
      </c>
      <c r="AI27" s="6">
        <f>1-AppJ!AI27</f>
        <v>-1.2031656548135299</v>
      </c>
      <c r="AK27" s="30"/>
      <c r="AL27" s="4">
        <v>2005</v>
      </c>
      <c r="AM27" s="33">
        <f>AppJ!AM27</f>
        <v>1377</v>
      </c>
      <c r="AN27" s="28" t="str">
        <f>AppJ!AN27</f>
        <v>NA</v>
      </c>
      <c r="AO27" s="5">
        <f>AppJ!AO27</f>
        <v>963</v>
      </c>
      <c r="AP27" s="38" t="str">
        <f>AppJ!AP27</f>
        <v>NA</v>
      </c>
      <c r="AQ27" s="29" t="str">
        <f>AppJ!AQ27</f>
        <v>NA</v>
      </c>
      <c r="AR27" s="6">
        <f>1-AppJ!AR27</f>
        <v>-0.42990654205607481</v>
      </c>
      <c r="AT27" s="30"/>
      <c r="AU27" s="4">
        <v>2005</v>
      </c>
      <c r="AV27" s="33">
        <f>AppJ!AV27</f>
        <v>28626</v>
      </c>
      <c r="AW27" s="28" t="str">
        <f>AppJ!AW27</f>
        <v>NA</v>
      </c>
      <c r="AX27" s="5">
        <f>AppJ!AX27</f>
        <v>32421</v>
      </c>
      <c r="AY27" s="38" t="str">
        <f>AppJ!AY27</f>
        <v>NA</v>
      </c>
      <c r="AZ27" s="29" t="str">
        <f>AppJ!AZ27</f>
        <v>NA</v>
      </c>
      <c r="BA27" s="6">
        <f>1-AppJ!BA27</f>
        <v>0.1170537614509114</v>
      </c>
      <c r="BC27" s="30"/>
      <c r="BD27" s="4">
        <v>2005</v>
      </c>
      <c r="BE27" s="33">
        <f>AppJ!BE27</f>
        <v>66190</v>
      </c>
      <c r="BF27" s="28">
        <f>AppJ!BF27</f>
        <v>62400</v>
      </c>
      <c r="BG27" s="5">
        <f>AppJ!BG27</f>
        <v>60060</v>
      </c>
      <c r="BH27" s="38">
        <f>1-AppJ!BH27</f>
        <v>-6.0737179487179382E-2</v>
      </c>
      <c r="BI27" s="29">
        <f>1-AppJ!BI27</f>
        <v>-3.8961038961038863E-2</v>
      </c>
      <c r="BJ27" s="6">
        <f>1-AppJ!BJ27</f>
        <v>-0.10206460206460211</v>
      </c>
      <c r="BL27" s="30"/>
      <c r="BM27" s="4">
        <v>2005</v>
      </c>
      <c r="BN27" s="33">
        <f>AppJ!BN27</f>
        <v>318535</v>
      </c>
      <c r="BO27" s="28">
        <f>AppJ!BO27</f>
        <v>352200</v>
      </c>
      <c r="BP27" s="5">
        <f>AppJ!BP27</f>
        <v>268744</v>
      </c>
      <c r="BQ27" s="38">
        <f>1-AppJ!BQ27</f>
        <v>9.5584894946053378E-2</v>
      </c>
      <c r="BR27" s="29">
        <f>1-AppJ!BR27</f>
        <v>-0.31054088649421008</v>
      </c>
      <c r="BS27" s="6">
        <f>1-AppJ!BS27</f>
        <v>-0.18527297353615335</v>
      </c>
      <c r="BU27" s="30"/>
      <c r="BV27" s="4">
        <v>2005</v>
      </c>
      <c r="BW27" s="33">
        <f>AppJ!BW27</f>
        <v>21937</v>
      </c>
      <c r="BX27" s="28">
        <f>AppJ!BX27</f>
        <v>20200</v>
      </c>
      <c r="BY27" s="5">
        <f>AppJ!BY27</f>
        <v>16767</v>
      </c>
      <c r="BZ27" s="38">
        <f>1-AppJ!BZ27</f>
        <v>-8.5990099009900955E-2</v>
      </c>
      <c r="CA27" s="29">
        <f>1-AppJ!CA27</f>
        <v>-0.20474742052841899</v>
      </c>
      <c r="CB27" s="6">
        <f>1-AppJ!CB27</f>
        <v>-0.30834377050158057</v>
      </c>
    </row>
    <row r="28" spans="1:80" x14ac:dyDescent="0.25">
      <c r="A28" s="30"/>
      <c r="B28" s="4">
        <v>2006</v>
      </c>
      <c r="C28" s="33">
        <f>AppJ!C28</f>
        <v>132710</v>
      </c>
      <c r="D28" s="28" t="str">
        <f>AppJ!D28</f>
        <v>NA</v>
      </c>
      <c r="E28" s="5">
        <f>AppJ!E28</f>
        <v>151812</v>
      </c>
      <c r="F28" s="38" t="s">
        <v>120</v>
      </c>
      <c r="G28" s="29" t="s">
        <v>120</v>
      </c>
      <c r="H28" s="6">
        <f>1-AppJ!H28</f>
        <v>0.12582668036782341</v>
      </c>
      <c r="J28" s="30"/>
      <c r="K28" s="4">
        <v>2006</v>
      </c>
      <c r="L28" s="33">
        <f>AppJ!L28</f>
        <v>18169</v>
      </c>
      <c r="M28" s="28" t="str">
        <f>AppJ!M28</f>
        <v>NA</v>
      </c>
      <c r="N28" s="5">
        <f>AppJ!N28</f>
        <v>22756</v>
      </c>
      <c r="O28" s="38" t="s">
        <v>120</v>
      </c>
      <c r="P28" s="29" t="s">
        <v>120</v>
      </c>
      <c r="Q28" s="6">
        <f>1-AppJ!Q28</f>
        <v>0.20157321146071361</v>
      </c>
      <c r="S28" s="30"/>
      <c r="T28" s="4">
        <v>2006</v>
      </c>
      <c r="U28" s="33">
        <f>AppJ!U28</f>
        <v>115489</v>
      </c>
      <c r="V28" s="28">
        <f>AppJ!V28</f>
        <v>116682</v>
      </c>
      <c r="W28" s="5">
        <f>AppJ!W28</f>
        <v>108639</v>
      </c>
      <c r="X28" s="38">
        <f>1-AppJ!X28</f>
        <v>1.0224370511304204E-2</v>
      </c>
      <c r="Y28" s="29">
        <f>1-AppJ!Y28</f>
        <v>-7.4034186618065378E-2</v>
      </c>
      <c r="Z28" s="6">
        <f>1-AppJ!Z28</f>
        <v>-6.3052863152274874E-2</v>
      </c>
      <c r="AB28" s="30"/>
      <c r="AC28" s="4">
        <v>2006</v>
      </c>
      <c r="AD28" s="33">
        <f>AppJ!AD28</f>
        <v>7824</v>
      </c>
      <c r="AE28" s="28">
        <f>AppJ!AE28</f>
        <v>8729</v>
      </c>
      <c r="AF28" s="5">
        <f>AppJ!AF28</f>
        <v>8438</v>
      </c>
      <c r="AG28" s="38">
        <f>1-AppJ!AG28</f>
        <v>0.1036773971818078</v>
      </c>
      <c r="AH28" s="29">
        <f>1-AppJ!AH28</f>
        <v>-3.4486845223986817E-2</v>
      </c>
      <c r="AI28" s="6">
        <f>1-AppJ!AI28</f>
        <v>7.2766058307655812E-2</v>
      </c>
      <c r="AK28" s="30"/>
      <c r="AL28" s="4">
        <v>2006</v>
      </c>
      <c r="AM28" s="33">
        <f>AppJ!AM28</f>
        <v>1113</v>
      </c>
      <c r="AN28" s="28">
        <f>AppJ!AN28</f>
        <v>1169</v>
      </c>
      <c r="AO28" s="5">
        <f>AppJ!AO28</f>
        <v>1254</v>
      </c>
      <c r="AP28" s="38">
        <f>1-AppJ!AP28</f>
        <v>4.7904191616766512E-2</v>
      </c>
      <c r="AQ28" s="29">
        <f>1-AppJ!AQ28</f>
        <v>7.999999999999996E-2</v>
      </c>
      <c r="AR28" s="6">
        <f>1-AppJ!AR28</f>
        <v>0.11244019138755978</v>
      </c>
      <c r="AT28" s="30"/>
      <c r="AU28" s="4">
        <v>2006</v>
      </c>
      <c r="AV28" s="33">
        <f>AppJ!AV28</f>
        <v>36950</v>
      </c>
      <c r="AW28" s="28" t="str">
        <f>AppJ!AW28</f>
        <v>NA</v>
      </c>
      <c r="AX28" s="5">
        <f>AppJ!AX28</f>
        <v>38633</v>
      </c>
      <c r="AY28" s="38" t="str">
        <f>AppJ!AY28</f>
        <v>NA</v>
      </c>
      <c r="AZ28" s="29" t="str">
        <f>AppJ!AZ28</f>
        <v>NA</v>
      </c>
      <c r="BA28" s="6">
        <f>1-AppJ!BA28</f>
        <v>4.3563792612533292E-2</v>
      </c>
      <c r="BC28" s="30"/>
      <c r="BD28" s="4">
        <v>2006</v>
      </c>
      <c r="BE28" s="33">
        <f>AppJ!BE28</f>
        <v>75848</v>
      </c>
      <c r="BF28" s="28">
        <f>AppJ!BF28</f>
        <v>78512</v>
      </c>
      <c r="BG28" s="5">
        <f>AppJ!BG28</f>
        <v>78196</v>
      </c>
      <c r="BH28" s="38">
        <f>1-AppJ!BH28</f>
        <v>3.3931118809863436E-2</v>
      </c>
      <c r="BI28" s="29">
        <f>1-AppJ!BI28</f>
        <v>-4.0411274233975725E-3</v>
      </c>
      <c r="BJ28" s="6">
        <f>1-AppJ!BJ28</f>
        <v>3.0027111361194958E-2</v>
      </c>
      <c r="BL28" s="30"/>
      <c r="BM28" s="4">
        <v>2006</v>
      </c>
      <c r="BN28" s="33">
        <f>AppJ!BN28</f>
        <v>231319</v>
      </c>
      <c r="BO28" s="28">
        <f>AppJ!BO28</f>
        <v>253900</v>
      </c>
      <c r="BP28" s="5">
        <f>AppJ!BP28</f>
        <v>227535</v>
      </c>
      <c r="BQ28" s="38">
        <f>1-AppJ!BQ28</f>
        <v>8.8936589208349792E-2</v>
      </c>
      <c r="BR28" s="29">
        <f>1-AppJ!BR28</f>
        <v>-0.11587228338497368</v>
      </c>
      <c r="BS28" s="6">
        <f>1-AppJ!BS28</f>
        <v>-1.6630408508581107E-2</v>
      </c>
      <c r="BU28" s="30"/>
      <c r="BV28" s="4">
        <v>2006</v>
      </c>
      <c r="BW28" s="33">
        <f>AppJ!BW28</f>
        <v>19818</v>
      </c>
      <c r="BX28" s="28">
        <f>AppJ!BX28</f>
        <v>16600</v>
      </c>
      <c r="BY28" s="5">
        <f>AppJ!BY28</f>
        <v>17896</v>
      </c>
      <c r="BZ28" s="38">
        <f>1-AppJ!BZ28</f>
        <v>-0.19385542168674696</v>
      </c>
      <c r="CA28" s="29">
        <f>1-AppJ!CA28</f>
        <v>7.2418417523468892E-2</v>
      </c>
      <c r="CB28" s="6">
        <f>1-AppJ!CB28</f>
        <v>-0.10739830129637906</v>
      </c>
    </row>
    <row r="29" spans="1:80" x14ac:dyDescent="0.25">
      <c r="A29" s="30"/>
      <c r="B29" s="4">
        <v>2007</v>
      </c>
      <c r="C29" s="33">
        <f>AppJ!C29</f>
        <v>156017</v>
      </c>
      <c r="D29" s="28" t="str">
        <f>AppJ!D29</f>
        <v>NA</v>
      </c>
      <c r="E29" s="5">
        <f>AppJ!E29</f>
        <v>123565</v>
      </c>
      <c r="F29" s="38" t="s">
        <v>120</v>
      </c>
      <c r="G29" s="29" t="s">
        <v>120</v>
      </c>
      <c r="H29" s="6">
        <f>1-AppJ!H29</f>
        <v>-0.26263100392505967</v>
      </c>
      <c r="J29" s="30"/>
      <c r="K29" s="4">
        <v>2007</v>
      </c>
      <c r="L29" s="33">
        <f>AppJ!L29</f>
        <v>24378</v>
      </c>
      <c r="M29" s="28" t="str">
        <f>AppJ!M29</f>
        <v>NA</v>
      </c>
      <c r="N29" s="5">
        <f>AppJ!N29</f>
        <v>13155</v>
      </c>
      <c r="O29" s="38" t="s">
        <v>120</v>
      </c>
      <c r="P29" s="29" t="s">
        <v>120</v>
      </c>
      <c r="Q29" s="6">
        <f>1-AppJ!Q29</f>
        <v>-0.85313568985176746</v>
      </c>
      <c r="S29" s="30"/>
      <c r="T29" s="4">
        <v>2007</v>
      </c>
      <c r="U29" s="33">
        <f>AppJ!U29</f>
        <v>122402</v>
      </c>
      <c r="V29" s="28">
        <f>AppJ!V29</f>
        <v>107311</v>
      </c>
      <c r="W29" s="5">
        <f>AppJ!W29</f>
        <v>105385</v>
      </c>
      <c r="X29" s="38">
        <f>1-AppJ!X29</f>
        <v>-0.14062864012077037</v>
      </c>
      <c r="Y29" s="29">
        <f>1-AppJ!Y29</f>
        <v>-1.8275845708592309E-2</v>
      </c>
      <c r="Z29" s="6">
        <f>1-AppJ!Z29</f>
        <v>-0.16147459315841917</v>
      </c>
      <c r="AB29" s="30"/>
      <c r="AC29" s="4">
        <v>2007</v>
      </c>
      <c r="AD29" s="33">
        <f>AppJ!AD29</f>
        <v>11153</v>
      </c>
      <c r="AE29" s="28">
        <f>AppJ!AE29</f>
        <v>12289</v>
      </c>
      <c r="AF29" s="5">
        <f>AppJ!AF29</f>
        <v>4005</v>
      </c>
      <c r="AG29" s="38">
        <f>1-AppJ!AG29</f>
        <v>9.2440393848156943E-2</v>
      </c>
      <c r="AH29" s="29">
        <f>1-AppJ!AH29</f>
        <v>-2.0684144818976278</v>
      </c>
      <c r="AI29" s="6">
        <f>1-AppJ!AI29</f>
        <v>-1.7847690387016231</v>
      </c>
      <c r="AK29" s="30"/>
      <c r="AL29" s="4">
        <v>2007</v>
      </c>
      <c r="AM29" s="33">
        <f>AppJ!AM29</f>
        <v>1424</v>
      </c>
      <c r="AN29" s="28">
        <f>AppJ!AN29</f>
        <v>1510</v>
      </c>
      <c r="AO29" s="5">
        <f>AppJ!AO29</f>
        <v>785</v>
      </c>
      <c r="AP29" s="38">
        <f>1-AppJ!AP29</f>
        <v>5.695364238410594E-2</v>
      </c>
      <c r="AQ29" s="29">
        <f>1-AppJ!AQ29</f>
        <v>-0.91999999999999993</v>
      </c>
      <c r="AR29" s="6">
        <f>1-AppJ!AR29</f>
        <v>-0.81401273885350323</v>
      </c>
      <c r="AT29" s="30"/>
      <c r="AU29" s="4">
        <v>2007</v>
      </c>
      <c r="AV29" s="33">
        <f>AppJ!AV29</f>
        <v>41801</v>
      </c>
      <c r="AW29" s="28">
        <f>AppJ!AW29</f>
        <v>40497</v>
      </c>
      <c r="AX29" s="5">
        <f>AppJ!AX29</f>
        <v>35880</v>
      </c>
      <c r="AY29" s="38">
        <f>1-AppJ!AY29</f>
        <v>-3.2199916043163634E-2</v>
      </c>
      <c r="AZ29" s="29">
        <f>1-AppJ!AZ29</f>
        <v>-0.12867892976588635</v>
      </c>
      <c r="BA29" s="6">
        <f>1-AppJ!BA29</f>
        <v>-0.16502229654403577</v>
      </c>
      <c r="BC29" s="30"/>
      <c r="BD29" s="4">
        <v>2007</v>
      </c>
      <c r="BE29" s="33">
        <f>AppJ!BE29</f>
        <v>56948</v>
      </c>
      <c r="BF29" s="28">
        <f>AppJ!BF29</f>
        <v>45555</v>
      </c>
      <c r="BG29" s="5">
        <f>AppJ!BG29</f>
        <v>37200</v>
      </c>
      <c r="BH29" s="38">
        <f>1-AppJ!BH29</f>
        <v>-0.25009329382065637</v>
      </c>
      <c r="BI29" s="29">
        <f>1-AppJ!BI29</f>
        <v>-0.2245967741935484</v>
      </c>
      <c r="BJ29" s="6">
        <f>1-AppJ!BJ29</f>
        <v>-0.53086021505376335</v>
      </c>
      <c r="BL29" s="30"/>
      <c r="BM29" s="4">
        <v>2007</v>
      </c>
      <c r="BN29" s="33">
        <f>AppJ!BN29</f>
        <v>168594</v>
      </c>
      <c r="BO29" s="28">
        <f>AppJ!BO29</f>
        <v>182400</v>
      </c>
      <c r="BP29" s="5">
        <f>AppJ!BP29</f>
        <v>114491</v>
      </c>
      <c r="BQ29" s="38">
        <f>1-AppJ!BQ29</f>
        <v>7.5690789473684239E-2</v>
      </c>
      <c r="BR29" s="29">
        <f>1-AppJ!BR29</f>
        <v>-0.59313832528321009</v>
      </c>
      <c r="BS29" s="6">
        <f>1-AppJ!BS29</f>
        <v>-0.47255242770174077</v>
      </c>
      <c r="BU29" s="30"/>
      <c r="BV29" s="4">
        <v>2007</v>
      </c>
      <c r="BW29" s="33">
        <f>AppJ!BW29</f>
        <v>10306</v>
      </c>
      <c r="BX29" s="28">
        <f>AppJ!BX29</f>
        <v>10100</v>
      </c>
      <c r="BY29" s="5">
        <f>AppJ!BY29</f>
        <v>4276</v>
      </c>
      <c r="BZ29" s="38">
        <f>1-AppJ!BZ29</f>
        <v>-2.0396039603960414E-2</v>
      </c>
      <c r="CA29" s="29">
        <f>1-AppJ!CA29</f>
        <v>-1.3620205799812908</v>
      </c>
      <c r="CB29" s="6">
        <f>1-AppJ!CB29</f>
        <v>-1.4101964452759588</v>
      </c>
    </row>
    <row r="30" spans="1:80" x14ac:dyDescent="0.25">
      <c r="A30" s="31"/>
      <c r="B30" s="7">
        <v>2008</v>
      </c>
      <c r="C30" s="34">
        <f>AppJ!C30</f>
        <v>131262</v>
      </c>
      <c r="D30" s="8" t="str">
        <f>AppJ!D30</f>
        <v>NA</v>
      </c>
      <c r="E30" s="9">
        <f>AppJ!E30</f>
        <v>105806</v>
      </c>
      <c r="F30" s="39" t="s">
        <v>120</v>
      </c>
      <c r="G30" s="18" t="s">
        <v>120</v>
      </c>
      <c r="H30" s="10">
        <f>1-AppJ!H30</f>
        <v>-0.24059127081639975</v>
      </c>
      <c r="J30" s="31"/>
      <c r="K30" s="7">
        <v>2008</v>
      </c>
      <c r="L30" s="34">
        <f>AppJ!L30</f>
        <v>11765</v>
      </c>
      <c r="M30" s="8" t="str">
        <f>AppJ!M30</f>
        <v>NA</v>
      </c>
      <c r="N30" s="9">
        <f>AppJ!N30</f>
        <v>13410</v>
      </c>
      <c r="O30" s="39" t="s">
        <v>120</v>
      </c>
      <c r="P30" s="18" t="s">
        <v>120</v>
      </c>
      <c r="Q30" s="10">
        <f>1-AppJ!Q30</f>
        <v>0.12266964951528714</v>
      </c>
      <c r="S30" s="31"/>
      <c r="T30" s="7">
        <v>2008</v>
      </c>
      <c r="U30" s="34">
        <f>AppJ!U30</f>
        <v>125100</v>
      </c>
      <c r="V30" s="8">
        <f>AppJ!V30</f>
        <v>116038</v>
      </c>
      <c r="W30" s="9">
        <f>AppJ!W30</f>
        <v>88012</v>
      </c>
      <c r="X30" s="39">
        <f>1-AppJ!X30</f>
        <v>-7.8095106775366796E-2</v>
      </c>
      <c r="Y30" s="18">
        <f>1-AppJ!Y30</f>
        <v>-0.31843384992955515</v>
      </c>
      <c r="Z30" s="10">
        <f>1-AppJ!Z30</f>
        <v>-0.42139708221606154</v>
      </c>
      <c r="AB30" s="31"/>
      <c r="AC30" s="7">
        <v>2008</v>
      </c>
      <c r="AD30" s="34">
        <f>AppJ!AD30</f>
        <v>6103</v>
      </c>
      <c r="AE30" s="8">
        <f>AppJ!AE30</f>
        <v>6541</v>
      </c>
      <c r="AF30" s="9">
        <f>AppJ!AF30</f>
        <v>8490</v>
      </c>
      <c r="AG30" s="39">
        <f>1-AppJ!AG30</f>
        <v>6.6962238189879231E-2</v>
      </c>
      <c r="AH30" s="18">
        <f>1-AppJ!AH30</f>
        <v>0.22956419316843346</v>
      </c>
      <c r="AI30" s="10">
        <f>1-AppJ!AI30</f>
        <v>0.28115429917550061</v>
      </c>
      <c r="AK30" s="31"/>
      <c r="AL30" s="7">
        <v>2008</v>
      </c>
      <c r="AM30" s="34">
        <f>AppJ!AM30</f>
        <v>689</v>
      </c>
      <c r="AN30" s="8">
        <f>AppJ!AN30</f>
        <v>637</v>
      </c>
      <c r="AO30" s="9">
        <f>AppJ!AO30</f>
        <v>1800</v>
      </c>
      <c r="AP30" s="39">
        <f>1-AppJ!AP30</f>
        <v>-8.163265306122458E-2</v>
      </c>
      <c r="AQ30" s="18">
        <f>1-AppJ!AQ30</f>
        <v>0.65</v>
      </c>
      <c r="AR30" s="10">
        <f>1-AppJ!AR30</f>
        <v>0.61722222222222223</v>
      </c>
      <c r="AT30" s="31"/>
      <c r="AU30" s="7">
        <v>2008</v>
      </c>
      <c r="AV30" s="34">
        <f>AppJ!AV30</f>
        <v>34841</v>
      </c>
      <c r="AW30" s="8">
        <f>AppJ!AW30</f>
        <v>31251</v>
      </c>
      <c r="AX30" s="9">
        <f>AppJ!AX30</f>
        <v>36568</v>
      </c>
      <c r="AY30" s="39">
        <f>1-AppJ!AY30</f>
        <v>-0.11487632395763336</v>
      </c>
      <c r="AZ30" s="18">
        <f>1-AppJ!AZ30</f>
        <v>0.1454003500328156</v>
      </c>
      <c r="BA30" s="10">
        <f>1-AppJ!BA30</f>
        <v>4.7227083789105229E-2</v>
      </c>
      <c r="BC30" s="31"/>
      <c r="BD30" s="7">
        <v>2008</v>
      </c>
      <c r="BE30" s="34">
        <f>AppJ!BE30</f>
        <v>50171</v>
      </c>
      <c r="BF30" s="8">
        <f>AppJ!BF30</f>
        <v>52000</v>
      </c>
      <c r="BG30" s="9">
        <f>AppJ!BG30</f>
        <v>55500</v>
      </c>
      <c r="BH30" s="39">
        <f>1-AppJ!BH30</f>
        <v>3.5173076923076918E-2</v>
      </c>
      <c r="BI30" s="18">
        <f>1-AppJ!BI30</f>
        <v>6.3063063063063085E-2</v>
      </c>
      <c r="BJ30" s="10">
        <f>1-AppJ!BJ30</f>
        <v>9.6018018018018014E-2</v>
      </c>
      <c r="BL30" s="31"/>
      <c r="BM30" s="7">
        <v>2008</v>
      </c>
      <c r="BN30" s="34">
        <f>AppJ!BN30</f>
        <v>151839</v>
      </c>
      <c r="BO30" s="8">
        <f>AppJ!BO30</f>
        <v>162500</v>
      </c>
      <c r="BP30" s="9">
        <f>AppJ!BP30</f>
        <v>196881</v>
      </c>
      <c r="BQ30" s="39">
        <f>1-AppJ!BQ30</f>
        <v>6.560615384615387E-2</v>
      </c>
      <c r="BR30" s="18">
        <f>1-AppJ!BR30</f>
        <v>0.17462832878744017</v>
      </c>
      <c r="BS30" s="10">
        <f>1-AppJ!BS30</f>
        <v>0.22877778962926842</v>
      </c>
      <c r="BU30" s="31"/>
      <c r="BV30" s="7">
        <v>2008</v>
      </c>
      <c r="BW30" s="34">
        <f>AppJ!BW30</f>
        <v>4479</v>
      </c>
      <c r="BX30" s="8">
        <f>AppJ!BX30</f>
        <v>3800</v>
      </c>
      <c r="BY30" s="9">
        <f>AppJ!BY30</f>
        <v>7120</v>
      </c>
      <c r="BZ30" s="39">
        <f>1-AppJ!BZ30</f>
        <v>-0.17868421052631578</v>
      </c>
      <c r="CA30" s="18">
        <f>1-AppJ!CA30</f>
        <v>0.4662921348314607</v>
      </c>
      <c r="CB30" s="10">
        <f>1-AppJ!CB30</f>
        <v>0.37092696629213484</v>
      </c>
    </row>
    <row r="31" spans="1:80" x14ac:dyDescent="0.25">
      <c r="A31" s="30"/>
      <c r="B31" s="4">
        <v>2009</v>
      </c>
      <c r="C31" s="33">
        <f>AppJ!C31</f>
        <v>119761</v>
      </c>
      <c r="D31" s="28" t="str">
        <f>AppJ!D31</f>
        <v>NA</v>
      </c>
      <c r="E31" s="5">
        <f>AppJ!E31</f>
        <v>126605</v>
      </c>
      <c r="F31" s="38" t="s">
        <v>120</v>
      </c>
      <c r="G31" s="29" t="s">
        <v>120</v>
      </c>
      <c r="H31" s="6">
        <f>1-AppJ!H31</f>
        <v>5.4057896607558997E-2</v>
      </c>
      <c r="J31" s="30"/>
      <c r="K31" s="4">
        <v>2009</v>
      </c>
      <c r="L31" s="33">
        <f>AppJ!L31</f>
        <v>17551</v>
      </c>
      <c r="M31" s="28" t="str">
        <f>AppJ!M31</f>
        <v>NA</v>
      </c>
      <c r="N31" s="5">
        <f>AppJ!N31</f>
        <v>14398</v>
      </c>
      <c r="O31" s="38" t="s">
        <v>120</v>
      </c>
      <c r="P31" s="29" t="s">
        <v>120</v>
      </c>
      <c r="Q31" s="6">
        <f>1-AppJ!Q31</f>
        <v>-0.218988748437283</v>
      </c>
      <c r="S31" s="30"/>
      <c r="T31" s="4">
        <v>2009</v>
      </c>
      <c r="U31" s="33">
        <f>AppJ!U31</f>
        <v>119892</v>
      </c>
      <c r="V31" s="28">
        <f>AppJ!V31</f>
        <v>91391</v>
      </c>
      <c r="W31" s="5">
        <f>AppJ!W31</f>
        <v>87365</v>
      </c>
      <c r="X31" s="38">
        <f>1-AppJ!X31</f>
        <v>-0.31185784158177499</v>
      </c>
      <c r="Y31" s="29">
        <f>1-AppJ!Y31</f>
        <v>-4.6082527327877321E-2</v>
      </c>
      <c r="Z31" s="6">
        <f>1-AppJ!Z31</f>
        <v>-0.37231156641675733</v>
      </c>
      <c r="AB31" s="30"/>
      <c r="AC31" s="4">
        <v>2009</v>
      </c>
      <c r="AD31" s="33">
        <f>AppJ!AD31</f>
        <v>8503</v>
      </c>
      <c r="AE31" s="28">
        <f>AppJ!AE31</f>
        <v>8410</v>
      </c>
      <c r="AF31" s="5">
        <f>AppJ!AF31</f>
        <v>2391</v>
      </c>
      <c r="AG31" s="38">
        <f>1-AppJ!AG31</f>
        <v>-1.1058263971462479E-2</v>
      </c>
      <c r="AH31" s="29">
        <f>1-AppJ!AH31</f>
        <v>-2.5173567544960269</v>
      </c>
      <c r="AI31" s="6">
        <f>1-AppJ!AI31</f>
        <v>-2.5562526139690505</v>
      </c>
      <c r="AK31" s="30"/>
      <c r="AL31" s="4">
        <v>2009</v>
      </c>
      <c r="AM31" s="33">
        <f>AppJ!AM31</f>
        <v>1268</v>
      </c>
      <c r="AN31" s="28">
        <f>AppJ!AN31</f>
        <v>1086</v>
      </c>
      <c r="AO31" s="5">
        <f>AppJ!AO31</f>
        <v>1001</v>
      </c>
      <c r="AP31" s="38">
        <f>1-AppJ!AP31</f>
        <v>-0.16758747697974208</v>
      </c>
      <c r="AQ31" s="29">
        <f>1-AppJ!AQ31</f>
        <v>-8.0000000000000071E-2</v>
      </c>
      <c r="AR31" s="6">
        <f>1-AppJ!AR31</f>
        <v>-0.26673326673326669</v>
      </c>
      <c r="AT31" s="30"/>
      <c r="AU31" s="4">
        <v>2009</v>
      </c>
      <c r="AV31" s="33">
        <f>AppJ!AV31</f>
        <v>41756</v>
      </c>
      <c r="AW31" s="28">
        <f>AppJ!AW31</f>
        <v>42595</v>
      </c>
      <c r="AX31" s="5">
        <f>AppJ!AX31</f>
        <v>36908</v>
      </c>
      <c r="AY31" s="38">
        <f>1-AppJ!AY31</f>
        <v>1.9697147552529604E-2</v>
      </c>
      <c r="AZ31" s="29">
        <f>1-AppJ!AZ31</f>
        <v>-0.15408583504931173</v>
      </c>
      <c r="BA31" s="6">
        <f>1-AppJ!BA31</f>
        <v>-0.13135363606806116</v>
      </c>
      <c r="BC31" s="30"/>
      <c r="BD31" s="4">
        <v>2009</v>
      </c>
      <c r="BE31" s="33">
        <f>AppJ!BE31</f>
        <v>68114</v>
      </c>
      <c r="BF31" s="28">
        <f>AppJ!BF31</f>
        <v>70700</v>
      </c>
      <c r="BG31" s="5">
        <f>AppJ!BG31</f>
        <v>53878</v>
      </c>
      <c r="BH31" s="38">
        <f>1-AppJ!BH31</f>
        <v>3.6577086280056625E-2</v>
      </c>
      <c r="BI31" s="29">
        <f>1-AppJ!BI31</f>
        <v>-0.31222391328557109</v>
      </c>
      <c r="BJ31" s="6">
        <f>1-AppJ!BJ31</f>
        <v>-0.26422658599057125</v>
      </c>
      <c r="BL31" s="30"/>
      <c r="BM31" s="4">
        <v>2009</v>
      </c>
      <c r="BN31" s="33">
        <f>AppJ!BN31</f>
        <v>259415</v>
      </c>
      <c r="BO31" s="28">
        <f>AppJ!BO31</f>
        <v>259900</v>
      </c>
      <c r="BP31" s="5">
        <f>AppJ!BP31</f>
        <v>212047</v>
      </c>
      <c r="BQ31" s="38">
        <f>1-AppJ!BQ31</f>
        <v>1.8661023470565308E-3</v>
      </c>
      <c r="BR31" s="29">
        <f>1-AppJ!BR31</f>
        <v>-0.22567166713040043</v>
      </c>
      <c r="BS31" s="6">
        <f>1-AppJ!BS31</f>
        <v>-0.22338443835564759</v>
      </c>
      <c r="BU31" s="30"/>
      <c r="BV31" s="4">
        <v>2009</v>
      </c>
      <c r="BW31" s="33">
        <f>AppJ!BW31</f>
        <v>9363</v>
      </c>
      <c r="BX31" s="28">
        <f>AppJ!BX31</f>
        <v>8500</v>
      </c>
      <c r="BY31" s="5">
        <f>AppJ!BY31</f>
        <v>7533</v>
      </c>
      <c r="BZ31" s="38">
        <f>1-AppJ!BZ31</f>
        <v>-0.10152941176470587</v>
      </c>
      <c r="CA31" s="29">
        <f>1-AppJ!CA31</f>
        <v>-0.12836851188105669</v>
      </c>
      <c r="CB31" s="6">
        <f>1-AppJ!CB31</f>
        <v>-0.24293110314615696</v>
      </c>
    </row>
    <row r="32" spans="1:80" x14ac:dyDescent="0.25">
      <c r="A32" s="30"/>
      <c r="B32" s="4">
        <v>2010</v>
      </c>
      <c r="C32" s="33">
        <f>AppJ!C32</f>
        <v>136998</v>
      </c>
      <c r="D32" s="28" t="str">
        <f>AppJ!D32</f>
        <v>NA</v>
      </c>
      <c r="E32" s="5">
        <f>AppJ!E32</f>
        <v>113361</v>
      </c>
      <c r="F32" s="38" t="s">
        <v>121</v>
      </c>
      <c r="G32" s="29" t="s">
        <v>120</v>
      </c>
      <c r="H32" s="26">
        <f>1-AppJ!H32</f>
        <v>-0.20851086352449255</v>
      </c>
      <c r="J32" s="30"/>
      <c r="K32" s="4">
        <v>2010</v>
      </c>
      <c r="L32" s="33">
        <f>AppJ!L32</f>
        <v>7999</v>
      </c>
      <c r="M32" s="28" t="str">
        <f>AppJ!M32</f>
        <v>NA</v>
      </c>
      <c r="N32" s="5">
        <f>AppJ!N32</f>
        <v>14360</v>
      </c>
      <c r="O32" s="38" t="s">
        <v>121</v>
      </c>
      <c r="P32" s="29" t="s">
        <v>120</v>
      </c>
      <c r="Q32" s="26">
        <f>1-AppJ!Q32</f>
        <v>0.44296657381615601</v>
      </c>
      <c r="S32" s="30"/>
      <c r="T32" s="4">
        <v>2010</v>
      </c>
      <c r="U32" s="33">
        <f>AppJ!U32</f>
        <v>119953</v>
      </c>
      <c r="V32" s="28">
        <f>AppJ!V32</f>
        <v>118891</v>
      </c>
      <c r="W32" s="5">
        <f>AppJ!W32</f>
        <v>201334</v>
      </c>
      <c r="X32" s="38">
        <f>1-AppJ!X32</f>
        <v>-8.9325516649705339E-3</v>
      </c>
      <c r="Y32" s="29">
        <f>1-AppJ!Y32</f>
        <v>0.40948374343131311</v>
      </c>
      <c r="Z32" s="26">
        <f>1-AppJ!Z32</f>
        <v>0.40420892646050843</v>
      </c>
      <c r="AB32" s="30"/>
      <c r="AC32" s="4">
        <v>2010</v>
      </c>
      <c r="AD32" s="33">
        <f>AppJ!AD32</f>
        <v>8050</v>
      </c>
      <c r="AE32" s="28">
        <f>AppJ!AE32</f>
        <v>9858</v>
      </c>
      <c r="AF32" s="5">
        <f>AppJ!AF32</f>
        <v>9858</v>
      </c>
      <c r="AG32" s="38">
        <f>1-AppJ!AG32</f>
        <v>0.18340434165145059</v>
      </c>
      <c r="AH32" s="29">
        <f>1-AppJ!AH32</f>
        <v>0</v>
      </c>
      <c r="AI32" s="26">
        <f>1-AppJ!AI32</f>
        <v>0.18340434165145059</v>
      </c>
      <c r="AK32" s="30"/>
      <c r="AL32" s="4">
        <v>2010</v>
      </c>
      <c r="AM32" s="33">
        <f>AppJ!AM32</f>
        <v>898</v>
      </c>
      <c r="AN32" s="28">
        <f>AppJ!AN32</f>
        <v>817</v>
      </c>
      <c r="AO32" s="5">
        <f>AppJ!AO32</f>
        <v>817</v>
      </c>
      <c r="AP32" s="38">
        <f>1-AppJ!AP32</f>
        <v>-9.9143206854345189E-2</v>
      </c>
      <c r="AQ32" s="29">
        <f>1-AppJ!AQ32</f>
        <v>0</v>
      </c>
      <c r="AR32" s="26">
        <f>1-AppJ!AR32</f>
        <v>-9.9143206854345189E-2</v>
      </c>
      <c r="AT32" s="30"/>
      <c r="AU32" s="4">
        <v>2010</v>
      </c>
      <c r="AV32" s="33">
        <f>AppJ!AV32</f>
        <v>38347</v>
      </c>
      <c r="AW32" s="28" t="str">
        <f>AppJ!AW32</f>
        <v>NA</v>
      </c>
      <c r="AX32" s="5">
        <f>AppJ!AX32</f>
        <v>35638</v>
      </c>
      <c r="AY32" s="38" t="str">
        <f>AppJ!AY32</f>
        <v>NA </v>
      </c>
      <c r="AZ32" s="29" t="str">
        <f>AppJ!AZ32</f>
        <v>NA</v>
      </c>
      <c r="BA32" s="26">
        <f>1-AppJ!BA32</f>
        <v>-7.6014366687243928E-2</v>
      </c>
      <c r="BC32" s="30"/>
      <c r="BD32" s="4">
        <v>2010</v>
      </c>
      <c r="BE32" s="33">
        <f>AppJ!BE32</f>
        <v>81403</v>
      </c>
      <c r="BF32" s="28">
        <f>AppJ!BF32</f>
        <v>88800</v>
      </c>
      <c r="BG32" s="5">
        <f>AppJ!BG32</f>
        <v>72364</v>
      </c>
      <c r="BH32" s="38">
        <f>1-AppJ!BH32</f>
        <v>8.3299549549549545E-2</v>
      </c>
      <c r="BI32" s="29">
        <f>1-AppJ!BI32</f>
        <v>-0.22712951191200048</v>
      </c>
      <c r="BJ32" s="26">
        <f>1-AppJ!BJ32</f>
        <v>-0.12491017633077228</v>
      </c>
      <c r="BL32" s="30"/>
      <c r="BM32" s="4">
        <v>2010</v>
      </c>
      <c r="BN32" s="33">
        <f>AppJ!BN32</f>
        <v>296816</v>
      </c>
      <c r="BO32" s="28">
        <f>AppJ!BO32</f>
        <v>310800</v>
      </c>
      <c r="BP32" s="5">
        <f>AppJ!BP32</f>
        <v>324908</v>
      </c>
      <c r="BQ32" s="38">
        <f>1-AppJ!BQ32</f>
        <v>4.4993564993564994E-2</v>
      </c>
      <c r="BR32" s="29">
        <f>1-AppJ!BR32</f>
        <v>4.3421522400187151E-2</v>
      </c>
      <c r="BS32" s="26">
        <f>1-AppJ!BS32</f>
        <v>8.6461398303519732E-2</v>
      </c>
      <c r="BU32" s="30"/>
      <c r="BV32" s="4">
        <v>2010</v>
      </c>
      <c r="BW32" s="33">
        <f>AppJ!BW32</f>
        <v>11034</v>
      </c>
      <c r="BX32" s="28">
        <f>AppJ!BX32</f>
        <v>9700</v>
      </c>
      <c r="BY32" s="5">
        <f>AppJ!BY32</f>
        <v>10862</v>
      </c>
      <c r="BZ32" s="38">
        <f>1-AppJ!BZ32</f>
        <v>-0.13752577319587633</v>
      </c>
      <c r="CA32" s="29">
        <f>1-AppJ!CA32</f>
        <v>0.10697845700607622</v>
      </c>
      <c r="CB32" s="26">
        <f>1-AppJ!CB32</f>
        <v>-1.5835021174737562E-2</v>
      </c>
    </row>
    <row r="33" spans="1:80" x14ac:dyDescent="0.25">
      <c r="A33" s="30"/>
      <c r="B33" s="4">
        <v>2011</v>
      </c>
      <c r="C33" s="33">
        <f>AppJ!C33</f>
        <v>119323</v>
      </c>
      <c r="D33" s="28" t="str">
        <f>AppJ!D33</f>
        <v>NA</v>
      </c>
      <c r="E33" s="5">
        <f>AppJ!E33</f>
        <v>95175</v>
      </c>
      <c r="F33" s="38" t="s">
        <v>120</v>
      </c>
      <c r="G33" s="29" t="s">
        <v>120</v>
      </c>
      <c r="H33" s="26">
        <f>1-AppJ!H33</f>
        <v>-0.25372209088521136</v>
      </c>
      <c r="J33" s="30"/>
      <c r="K33" s="4">
        <v>2011</v>
      </c>
      <c r="L33" s="33">
        <f>AppJ!L33</f>
        <v>14671</v>
      </c>
      <c r="M33" s="28" t="str">
        <f>AppJ!M33</f>
        <v>NA</v>
      </c>
      <c r="N33" s="5">
        <f>AppJ!N33</f>
        <v>9555</v>
      </c>
      <c r="O33" s="38" t="s">
        <v>120</v>
      </c>
      <c r="P33" s="29" t="s">
        <v>120</v>
      </c>
      <c r="Q33" s="26">
        <f>1-AppJ!Q33</f>
        <v>-0.53542647828362111</v>
      </c>
      <c r="S33" s="30"/>
      <c r="T33" s="4">
        <v>2011</v>
      </c>
      <c r="U33" s="33">
        <f>AppJ!U33</f>
        <v>353646</v>
      </c>
      <c r="V33" s="28">
        <f>AppJ!V33</f>
        <v>284604</v>
      </c>
      <c r="W33" s="5">
        <f>AppJ!W33</f>
        <v>178224</v>
      </c>
      <c r="X33" s="38">
        <f>1-AppJ!X33</f>
        <v>-0.24258970358814347</v>
      </c>
      <c r="Y33" s="29">
        <f>1-AppJ!Y33</f>
        <v>-0.5968893078373283</v>
      </c>
      <c r="Z33" s="26">
        <f>1-AppJ!Z33</f>
        <v>-0.98427821168866148</v>
      </c>
      <c r="AB33" s="30"/>
      <c r="AC33" s="4">
        <v>2011</v>
      </c>
      <c r="AD33" s="33">
        <f>AppJ!AD33</f>
        <v>8281</v>
      </c>
      <c r="AE33" s="28">
        <f>AppJ!AE33</f>
        <v>7600</v>
      </c>
      <c r="AF33" s="5">
        <f>AppJ!AF33</f>
        <v>1192</v>
      </c>
      <c r="AG33" s="38">
        <f>1-AppJ!AG33</f>
        <v>-8.9605263157894743E-2</v>
      </c>
      <c r="AH33" s="29">
        <f>1-AppJ!AH33</f>
        <v>-5.375838926174497</v>
      </c>
      <c r="AI33" s="26">
        <f>1-AppJ!AI33</f>
        <v>-5.9471476510067118</v>
      </c>
      <c r="AK33" s="30"/>
      <c r="AL33" s="4">
        <v>2011</v>
      </c>
      <c r="AM33" s="33">
        <f>AppJ!AM33</f>
        <v>812</v>
      </c>
      <c r="AN33" s="28">
        <f>AppJ!AN33</f>
        <v>783</v>
      </c>
      <c r="AO33" s="5">
        <f>AppJ!AO33</f>
        <v>1017</v>
      </c>
      <c r="AP33" s="38">
        <f>1-AppJ!AP33</f>
        <v>-3.7037037037036979E-2</v>
      </c>
      <c r="AQ33" s="29">
        <f>1-AppJ!AQ33</f>
        <v>0.23008849557522126</v>
      </c>
      <c r="AR33" s="26">
        <f>1-AppJ!AR33</f>
        <v>0.20157325467059983</v>
      </c>
      <c r="AT33" s="30"/>
      <c r="AU33" s="4">
        <v>2011</v>
      </c>
      <c r="AV33" s="33">
        <f>AppJ!AV33</f>
        <v>38208</v>
      </c>
      <c r="AW33" s="28" t="str">
        <f>AppJ!AW33</f>
        <v>NA</v>
      </c>
      <c r="AX33" s="5">
        <f>AppJ!AX33</f>
        <v>38810</v>
      </c>
      <c r="AY33" s="38" t="str">
        <f>AppJ!AY33</f>
        <v>NA</v>
      </c>
      <c r="AZ33" s="29" t="str">
        <f>AppJ!AZ33</f>
        <v>NA</v>
      </c>
      <c r="BA33" s="26">
        <f>1-AppJ!BA33</f>
        <v>1.5511466116980177E-2</v>
      </c>
      <c r="BC33" s="30"/>
      <c r="BD33" s="4">
        <v>2011</v>
      </c>
      <c r="BE33" s="33">
        <f>AppJ!BE33</f>
        <v>89000</v>
      </c>
      <c r="BF33" s="28">
        <f>AppJ!BF33</f>
        <v>91900</v>
      </c>
      <c r="BG33" s="5">
        <f>AppJ!BG33</f>
        <v>80574</v>
      </c>
      <c r="BH33" s="38">
        <f>1-AppJ!BH33</f>
        <v>3.1556039173014194E-2</v>
      </c>
      <c r="BI33" s="29">
        <f>1-AppJ!BI33</f>
        <v>-0.14056643582297013</v>
      </c>
      <c r="BJ33" s="26">
        <f>1-AppJ!BJ33</f>
        <v>-0.10457467669471532</v>
      </c>
      <c r="BL33" s="30"/>
      <c r="BM33" s="4">
        <v>2011</v>
      </c>
      <c r="BN33" s="33">
        <f>AppJ!BN33</f>
        <v>388138</v>
      </c>
      <c r="BO33" s="28">
        <f>AppJ!BO33</f>
        <v>398200</v>
      </c>
      <c r="BP33" s="5">
        <f>AppJ!BP33</f>
        <v>322234</v>
      </c>
      <c r="BQ33" s="38">
        <f>1-AppJ!BQ33</f>
        <v>2.5268709191361149E-2</v>
      </c>
      <c r="BR33" s="29">
        <f>1-AppJ!BR33</f>
        <v>-0.23574793473066147</v>
      </c>
      <c r="BS33" s="26">
        <f>1-AppJ!BS33</f>
        <v>-0.20452217953412744</v>
      </c>
      <c r="BU33" s="30"/>
      <c r="BV33" s="4">
        <v>2011</v>
      </c>
      <c r="BW33" s="33">
        <f>AppJ!BW33</f>
        <v>13429</v>
      </c>
      <c r="BX33" s="28">
        <f>AppJ!BX33</f>
        <v>12500</v>
      </c>
      <c r="BY33" s="5">
        <f>AppJ!BY33</f>
        <v>15180</v>
      </c>
      <c r="BZ33" s="38">
        <f>1-AppJ!BZ33</f>
        <v>-7.4319999999999942E-2</v>
      </c>
      <c r="CA33" s="29">
        <f>1-AppJ!CA33</f>
        <v>0.17654808959156787</v>
      </c>
      <c r="CB33" s="26">
        <f>1-AppJ!CB33</f>
        <v>0.11534914361001314</v>
      </c>
    </row>
    <row r="34" spans="1:80" x14ac:dyDescent="0.25">
      <c r="A34" s="30"/>
      <c r="B34" s="4">
        <v>2012</v>
      </c>
      <c r="C34" s="33">
        <f>AppJ!C34</f>
        <v>98010</v>
      </c>
      <c r="D34" s="28" t="str">
        <f>AppJ!D34</f>
        <v>NA</v>
      </c>
      <c r="E34" s="5">
        <f>AppJ!E34</f>
        <v>78714</v>
      </c>
      <c r="F34" s="38" t="s">
        <v>120</v>
      </c>
      <c r="G34" s="29" t="s">
        <v>120</v>
      </c>
      <c r="H34" s="6">
        <f>1-AppJ!H34</f>
        <v>-0.24514063571918587</v>
      </c>
      <c r="J34" s="30"/>
      <c r="K34" s="4">
        <v>2012</v>
      </c>
      <c r="L34" s="33">
        <f>AppJ!L34</f>
        <v>10104</v>
      </c>
      <c r="M34" s="28" t="str">
        <f>AppJ!M34</f>
        <v>NA</v>
      </c>
      <c r="N34" s="5">
        <f>AppJ!N34</f>
        <v>8449</v>
      </c>
      <c r="O34" s="38" t="s">
        <v>120</v>
      </c>
      <c r="P34" s="29" t="s">
        <v>120</v>
      </c>
      <c r="Q34" s="6">
        <f>1-AppJ!Q34</f>
        <v>-0.19588116936915601</v>
      </c>
      <c r="S34" s="30"/>
      <c r="T34" s="4">
        <v>2012</v>
      </c>
      <c r="U34" s="33">
        <f>AppJ!U34</f>
        <v>107738</v>
      </c>
      <c r="V34" s="28">
        <f>AppJ!V34</f>
        <v>93652</v>
      </c>
      <c r="W34" s="5">
        <f>AppJ!W34</f>
        <v>69530</v>
      </c>
      <c r="X34" s="38" t="s">
        <v>120</v>
      </c>
      <c r="Y34" s="29" t="s">
        <v>120</v>
      </c>
      <c r="Z34" s="6">
        <f>1-AppJ!Z34</f>
        <v>-0.54951819358550269</v>
      </c>
      <c r="AB34" s="30"/>
      <c r="AC34" s="4">
        <v>2012</v>
      </c>
      <c r="AD34" s="33">
        <f>AppJ!AD34</f>
        <v>2506</v>
      </c>
      <c r="AE34" s="28">
        <f>AppJ!AE34</f>
        <v>2775</v>
      </c>
      <c r="AF34" s="5">
        <f>AppJ!AF34</f>
        <v>5355</v>
      </c>
      <c r="AG34" s="38">
        <f>1-AppJ!AG34</f>
        <v>9.6936936936936946E-2</v>
      </c>
      <c r="AH34" s="29">
        <f>AppJ!AH34</f>
        <v>0.51820728291316531</v>
      </c>
      <c r="AI34" s="6">
        <f>AppJ!AI34</f>
        <v>0.46797385620915033</v>
      </c>
      <c r="AK34" s="30"/>
      <c r="AL34" s="4">
        <v>2012</v>
      </c>
      <c r="AM34" s="33">
        <f>AppJ!AM34</f>
        <v>569</v>
      </c>
      <c r="AN34" s="28">
        <f>AppJ!AN34</f>
        <v>395</v>
      </c>
      <c r="AO34" s="5">
        <f>AppJ!AO34</f>
        <v>1534</v>
      </c>
      <c r="AP34" s="38">
        <f>1-AppJ!AP34</f>
        <v>-0.44050632911392396</v>
      </c>
      <c r="AQ34" s="29">
        <f>1-AppJ!AQ34</f>
        <v>0.74250325945241191</v>
      </c>
      <c r="AR34" s="6">
        <f>1-AppJ!AR34</f>
        <v>0.62907431551499349</v>
      </c>
      <c r="AT34" s="30"/>
      <c r="AU34" s="4">
        <v>2012</v>
      </c>
      <c r="AV34" s="33">
        <f>AppJ!AV34</f>
        <v>45128</v>
      </c>
      <c r="AW34" s="28">
        <f>AppJ!AW34</f>
        <v>44300</v>
      </c>
      <c r="AX34" s="5">
        <f>AppJ!AX34</f>
        <v>43545</v>
      </c>
      <c r="AY34" s="38">
        <f>AppJ!AY34</f>
        <v>1.0186907449209932</v>
      </c>
      <c r="AZ34" s="29">
        <f>AppJ!AZ34</f>
        <v>1.0173383855781375</v>
      </c>
      <c r="BA34" s="6">
        <f>1-AppJ!BA34</f>
        <v>-3.6353197841313634E-2</v>
      </c>
      <c r="BC34" s="30"/>
      <c r="BD34" s="4">
        <v>2012</v>
      </c>
      <c r="BE34" s="33">
        <f>AppJ!BE34</f>
        <v>91202</v>
      </c>
      <c r="BF34" s="28">
        <f>AppJ!BF34</f>
        <v>91200</v>
      </c>
      <c r="BG34" s="5">
        <f>AppJ!BG34</f>
        <v>58300</v>
      </c>
      <c r="BH34" s="38">
        <f>1-AppJ!BH34</f>
        <v>-2.192982456139525E-5</v>
      </c>
      <c r="BI34" s="29">
        <f>1-AppJ!BI34</f>
        <v>-0.5643224699828473</v>
      </c>
      <c r="BJ34" s="6">
        <f>1-AppJ!BJ34</f>
        <v>-0.56435677530017148</v>
      </c>
      <c r="BL34" s="30"/>
      <c r="BM34" s="4">
        <v>2012</v>
      </c>
      <c r="BN34" s="33">
        <f>AppJ!BN34</f>
        <v>365693</v>
      </c>
      <c r="BO34" s="28">
        <f>AppJ!BO34</f>
        <v>353500</v>
      </c>
      <c r="BP34" s="5">
        <f>AppJ!BP34</f>
        <v>294947</v>
      </c>
      <c r="BQ34" s="38">
        <f>1-AppJ!BQ34</f>
        <v>-3.4492220650636396E-2</v>
      </c>
      <c r="BR34" s="29">
        <f>1-AppJ!BR34</f>
        <v>-0.19852041214184246</v>
      </c>
      <c r="BS34" s="6">
        <f>1-AppJ!BS34</f>
        <v>-0.23986004265173055</v>
      </c>
      <c r="BU34" s="30"/>
      <c r="BV34" s="4">
        <v>2012</v>
      </c>
      <c r="BW34" s="33">
        <f>AppJ!BW34</f>
        <v>17806</v>
      </c>
      <c r="BX34" s="28">
        <f>AppJ!BX34</f>
        <v>16200</v>
      </c>
      <c r="BY34" s="5">
        <f>AppJ!BY34</f>
        <v>13926</v>
      </c>
      <c r="BZ34" s="38">
        <f>1-AppJ!BZ34</f>
        <v>-9.9135802469135781E-2</v>
      </c>
      <c r="CA34" s="29">
        <f>1-AppJ!CA34</f>
        <v>-0.16329168461869892</v>
      </c>
      <c r="CB34" s="6">
        <f>1-AppJ!CB34</f>
        <v>-0.27861553927904636</v>
      </c>
    </row>
    <row r="35" spans="1:80" ht="15.75" thickBot="1" x14ac:dyDescent="0.3">
      <c r="A35" s="43"/>
      <c r="B35" s="4">
        <v>2013</v>
      </c>
      <c r="C35" s="33">
        <f>AppJ!C35</f>
        <v>86819</v>
      </c>
      <c r="D35" s="28" t="str">
        <f>AppJ!D35</f>
        <v>NA</v>
      </c>
      <c r="E35" s="5">
        <f>AppJ!E35</f>
        <v>99874</v>
      </c>
      <c r="F35" s="38" t="s">
        <v>120</v>
      </c>
      <c r="G35" s="29" t="s">
        <v>120</v>
      </c>
      <c r="H35" s="6">
        <f>1-AppJ!H35</f>
        <v>0.13071470052265854</v>
      </c>
      <c r="J35" s="30"/>
      <c r="K35" s="4">
        <v>2013</v>
      </c>
      <c r="L35" s="33">
        <f>AppJ!L35</f>
        <v>5568</v>
      </c>
      <c r="M35" s="28" t="str">
        <f>AppJ!M35</f>
        <v>NA</v>
      </c>
      <c r="N35" s="5">
        <f>AppJ!N35</f>
        <v>7716</v>
      </c>
      <c r="O35" s="38" t="s">
        <v>120</v>
      </c>
      <c r="P35" s="29" t="s">
        <v>120</v>
      </c>
      <c r="Q35" s="6">
        <f>1-AppJ!Q35</f>
        <v>0.27838258164852259</v>
      </c>
      <c r="S35" s="30"/>
      <c r="T35" s="4">
        <v>2013</v>
      </c>
      <c r="U35" s="33">
        <f>AppJ!U35</f>
        <v>70178</v>
      </c>
      <c r="V35" s="28">
        <f>AppJ!V35</f>
        <v>73584</v>
      </c>
      <c r="W35" s="5">
        <f>AppJ!W35</f>
        <v>103422</v>
      </c>
      <c r="X35" s="38" t="s">
        <v>120</v>
      </c>
      <c r="Y35" s="29" t="s">
        <v>120</v>
      </c>
      <c r="Z35" s="6">
        <f>1-AppJ!Z35</f>
        <v>0.32144031250604321</v>
      </c>
      <c r="AB35" s="30"/>
      <c r="AC35" s="4">
        <v>2013</v>
      </c>
      <c r="AD35" s="33">
        <f>AppJ!AD35</f>
        <v>3835</v>
      </c>
      <c r="AE35" s="28">
        <f>AppJ!AE35</f>
        <v>3161</v>
      </c>
      <c r="AF35" s="5">
        <f>AppJ!AF35</f>
        <v>3294</v>
      </c>
      <c r="AG35" s="38">
        <f>1-AppJ!AG35</f>
        <v>-0.21322366339765897</v>
      </c>
      <c r="AH35" s="29">
        <f>AppJ!AH35</f>
        <v>0.95962355798421373</v>
      </c>
      <c r="AI35" s="6">
        <f>AppJ!AI35</f>
        <v>1.1642380085003037</v>
      </c>
      <c r="AK35" s="30"/>
      <c r="AL35" s="4">
        <v>2013</v>
      </c>
      <c r="AM35" s="33">
        <f>AppJ!AM35</f>
        <v>1393</v>
      </c>
      <c r="AN35" s="28">
        <f>AppJ!AN35</f>
        <v>1328</v>
      </c>
      <c r="AO35" s="5">
        <f>AppJ!AO35</f>
        <v>854</v>
      </c>
      <c r="AP35" s="38">
        <f>1-AppJ!AP35</f>
        <v>-4.8945783132530174E-2</v>
      </c>
      <c r="AQ35" s="29">
        <f>1-AppJ!AQ35</f>
        <v>-0.55503512880562056</v>
      </c>
      <c r="AR35" s="6">
        <f>1-AppJ!AR35</f>
        <v>-0.63114754098360648</v>
      </c>
      <c r="AT35" s="30"/>
      <c r="AU35" s="4">
        <v>2013</v>
      </c>
      <c r="AV35" s="33">
        <f>AppJ!AV35</f>
        <v>33629</v>
      </c>
      <c r="AW35" s="28">
        <f>AppJ!AW35</f>
        <v>25304</v>
      </c>
      <c r="AX35" s="5">
        <f>AppJ!AX35</f>
        <v>42907</v>
      </c>
      <c r="AY35" s="38">
        <f>AppJ!AY35</f>
        <v>1.3289993676889029</v>
      </c>
      <c r="AZ35" s="29">
        <f>AppJ!AZ35</f>
        <v>0.58974060176661147</v>
      </c>
      <c r="BA35" s="6">
        <f>1-AppJ!BA35</f>
        <v>0.21623511315170019</v>
      </c>
      <c r="BC35" s="30"/>
      <c r="BD35" s="4">
        <v>2013</v>
      </c>
      <c r="BE35" s="33">
        <f>AppJ!BE35</f>
        <v>72042</v>
      </c>
      <c r="BF35" s="28">
        <f>AppJ!BF35</f>
        <v>73500</v>
      </c>
      <c r="BG35" s="5">
        <f>AppJ!BG35</f>
        <v>67570</v>
      </c>
      <c r="BH35" s="38">
        <f>1-AppJ!BH35</f>
        <v>1.9836734693877589E-2</v>
      </c>
      <c r="BI35" s="29">
        <f>1-AppJ!BI35</f>
        <v>-8.77608406097381E-2</v>
      </c>
      <c r="BJ35" s="6">
        <f>1-AppJ!BJ35</f>
        <v>-6.6183217404173433E-2</v>
      </c>
      <c r="BL35" s="30"/>
      <c r="BM35" s="4">
        <v>2013</v>
      </c>
      <c r="BN35" s="33">
        <f>AppJ!BN35</f>
        <v>437422</v>
      </c>
      <c r="BO35" s="28">
        <f>AppJ!BO35</f>
        <v>432500</v>
      </c>
      <c r="BP35" s="5">
        <f>AppJ!BP35</f>
        <v>784117</v>
      </c>
      <c r="BQ35" s="38">
        <f>1-AppJ!BQ35</f>
        <v>-1.1380346820809351E-2</v>
      </c>
      <c r="BR35" s="29">
        <f>1-AppJ!BR35</f>
        <v>0.44842415098767152</v>
      </c>
      <c r="BS35" s="6">
        <f>1-AppJ!BS35</f>
        <v>0.44214702652792892</v>
      </c>
      <c r="BU35" s="30"/>
      <c r="BV35" s="4">
        <v>2013</v>
      </c>
      <c r="BW35" s="33">
        <f>AppJ!BW35</f>
        <v>16713</v>
      </c>
      <c r="BX35" s="28">
        <f>AppJ!BX35</f>
        <v>14200</v>
      </c>
      <c r="BY35" s="5">
        <f>AppJ!BY35</f>
        <v>25841</v>
      </c>
      <c r="BZ35" s="38">
        <f>1-AppJ!BZ35</f>
        <v>-0.1769718309859154</v>
      </c>
      <c r="CA35" s="29">
        <f>1-AppJ!CA35</f>
        <v>0.45048566231956966</v>
      </c>
      <c r="CB35" s="6">
        <f>1-AppJ!CB35</f>
        <v>0.35323710382725126</v>
      </c>
    </row>
    <row r="36" spans="1:80" ht="15.75" thickBot="1" x14ac:dyDescent="0.3">
      <c r="A36" s="43"/>
      <c r="B36" s="4">
        <v>2014</v>
      </c>
      <c r="C36" s="33">
        <f>AppJ!C36</f>
        <v>94878</v>
      </c>
      <c r="D36" s="28" t="str">
        <f>AppJ!D36</f>
        <v>NA</v>
      </c>
      <c r="E36" s="5">
        <f>AppJ!E36</f>
        <v>0</v>
      </c>
      <c r="F36" s="38" t="s">
        <v>120</v>
      </c>
      <c r="G36" s="29" t="s">
        <v>120</v>
      </c>
      <c r="H36" s="6">
        <f>1-AppJ!H36</f>
        <v>1</v>
      </c>
      <c r="J36" s="30"/>
      <c r="K36" s="4">
        <v>2014</v>
      </c>
      <c r="L36" s="33">
        <f>AppJ!L36</f>
        <v>6116</v>
      </c>
      <c r="M36" s="28" t="str">
        <f>AppJ!M36</f>
        <v>NA</v>
      </c>
      <c r="N36" s="5">
        <f>AppJ!N36</f>
        <v>0</v>
      </c>
      <c r="O36" s="38" t="s">
        <v>120</v>
      </c>
      <c r="P36" s="29" t="s">
        <v>120</v>
      </c>
      <c r="Q36" s="6">
        <f>1-AppJ!Q36</f>
        <v>1</v>
      </c>
      <c r="S36" s="30"/>
      <c r="T36" s="4">
        <v>2014</v>
      </c>
      <c r="U36" s="33">
        <f>AppJ!U36</f>
        <v>131118</v>
      </c>
      <c r="V36" s="28">
        <f>AppJ!V36</f>
        <v>118361</v>
      </c>
      <c r="W36" s="5">
        <f>AppJ!W36</f>
        <v>0</v>
      </c>
      <c r="X36" s="38" t="s">
        <v>120</v>
      </c>
      <c r="Y36" s="29" t="s">
        <v>120</v>
      </c>
      <c r="Z36" s="6">
        <f>1-AppJ!Z36</f>
        <v>1</v>
      </c>
      <c r="AB36" s="30"/>
      <c r="AC36" s="4">
        <v>2014</v>
      </c>
      <c r="AD36" s="33">
        <f>AppJ!AD36</f>
        <v>3416</v>
      </c>
      <c r="AE36" s="28">
        <f>AppJ!AE36</f>
        <v>3327</v>
      </c>
      <c r="AF36" s="5">
        <f>AppJ!AF36</f>
        <v>0</v>
      </c>
      <c r="AG36" s="38">
        <f>1-AppJ!AG36</f>
        <v>-2.6750826570483888E-2</v>
      </c>
      <c r="AH36" s="29">
        <f>AppJ!AH36</f>
        <v>0</v>
      </c>
      <c r="AI36" s="6">
        <f>AppJ!AI36</f>
        <v>0</v>
      </c>
      <c r="AK36" s="30"/>
      <c r="AL36" s="4">
        <v>2014</v>
      </c>
      <c r="AM36" s="33">
        <f>AppJ!AM36</f>
        <v>1000</v>
      </c>
      <c r="AN36" s="28">
        <f>AppJ!AN36</f>
        <v>850</v>
      </c>
      <c r="AO36" s="5">
        <f>AppJ!AO36</f>
        <v>0</v>
      </c>
      <c r="AP36" s="38">
        <f>1-AppJ!AP36</f>
        <v>-0.17647058823529416</v>
      </c>
      <c r="AQ36" s="29">
        <f>1-AppJ!AQ36</f>
        <v>1</v>
      </c>
      <c r="AR36" s="6">
        <f>1-AppJ!AR36</f>
        <v>1</v>
      </c>
      <c r="AT36" s="30"/>
      <c r="AU36" s="4">
        <v>2014</v>
      </c>
      <c r="AV36" s="33">
        <f>AppJ!AV36</f>
        <v>40866</v>
      </c>
      <c r="AW36" s="28">
        <f>AppJ!AW36</f>
        <v>42907</v>
      </c>
      <c r="AX36" s="5">
        <f>AppJ!AX36</f>
        <v>0</v>
      </c>
      <c r="AY36" s="38">
        <f>AppJ!AY36</f>
        <v>0.95243200410189477</v>
      </c>
      <c r="AZ36" s="29">
        <f>AppJ!AZ36</f>
        <v>0</v>
      </c>
      <c r="BA36" s="6">
        <f>1-AppJ!BA36</f>
        <v>1</v>
      </c>
      <c r="BC36" s="30"/>
      <c r="BD36" s="4">
        <v>2014</v>
      </c>
      <c r="BE36" s="33">
        <f>AppJ!BE36</f>
        <v>69644</v>
      </c>
      <c r="BF36" s="28">
        <f>AppJ!BF36</f>
        <v>67500</v>
      </c>
      <c r="BG36" s="5">
        <f>AppJ!BG36</f>
        <v>0</v>
      </c>
      <c r="BH36" s="38">
        <f>1-AppJ!BH36</f>
        <v>-3.1762962962962993E-2</v>
      </c>
      <c r="BI36" s="29">
        <f>1-AppJ!BI36</f>
        <v>1</v>
      </c>
      <c r="BJ36" s="6">
        <f>1-AppJ!BJ36</f>
        <v>1</v>
      </c>
      <c r="BL36" s="30"/>
      <c r="BM36" s="4">
        <v>2014</v>
      </c>
      <c r="BN36" s="33">
        <f>AppJ!BN36</f>
        <v>874989</v>
      </c>
      <c r="BO36" s="28">
        <f>AppJ!BO36</f>
        <v>973300</v>
      </c>
      <c r="BP36" s="5">
        <f>AppJ!BP36</f>
        <v>0</v>
      </c>
      <c r="BQ36" s="38">
        <f>1-AppJ!BQ36</f>
        <v>0.10100791122983666</v>
      </c>
      <c r="BR36" s="29">
        <f>1-AppJ!BR36</f>
        <v>1</v>
      </c>
      <c r="BS36" s="6">
        <f>1-AppJ!BS36</f>
        <v>1</v>
      </c>
      <c r="BU36" s="30"/>
      <c r="BV36" s="4">
        <v>2014</v>
      </c>
      <c r="BW36" s="33">
        <f>AppJ!BW36</f>
        <v>42365</v>
      </c>
      <c r="BX36" s="28">
        <f>AppJ!BX36</f>
        <v>34200</v>
      </c>
      <c r="BY36" s="5">
        <f>AppJ!BY36</f>
        <v>0</v>
      </c>
      <c r="BZ36" s="38">
        <f>1-AppJ!BZ36</f>
        <v>-0.23874269005847948</v>
      </c>
      <c r="CA36" s="29">
        <f>1-AppJ!CA36</f>
        <v>1</v>
      </c>
      <c r="CB36" s="6">
        <f>1-AppJ!CB36</f>
        <v>1</v>
      </c>
    </row>
    <row r="37" spans="1:80" ht="15.75" thickBot="1" x14ac:dyDescent="0.3">
      <c r="A37" s="44"/>
      <c r="B37" s="11" t="s">
        <v>10</v>
      </c>
      <c r="C37" s="35"/>
      <c r="D37" s="12"/>
      <c r="E37" s="36"/>
      <c r="F37" s="40" t="s">
        <v>120</v>
      </c>
      <c r="G37" s="19" t="s">
        <v>120</v>
      </c>
      <c r="H37" s="41">
        <f>1-AppJ!H37</f>
        <v>-0.1011025195027615</v>
      </c>
      <c r="J37" s="44"/>
      <c r="K37" s="11" t="s">
        <v>10</v>
      </c>
      <c r="L37" s="35"/>
      <c r="M37" s="12"/>
      <c r="N37" s="36"/>
      <c r="O37" s="40" t="s">
        <v>120</v>
      </c>
      <c r="P37" s="19" t="s">
        <v>120</v>
      </c>
      <c r="Q37" s="41">
        <f>1-AppJ!Q37</f>
        <v>2.4329659398356629E-3</v>
      </c>
      <c r="S37" s="44"/>
      <c r="T37" s="11" t="s">
        <v>10</v>
      </c>
      <c r="U37" s="35"/>
      <c r="V37" s="12"/>
      <c r="W37" s="36"/>
      <c r="X37" s="40">
        <f>1-AppJ!X37</f>
        <v>-0.112173243479192</v>
      </c>
      <c r="Y37" s="19">
        <f>1-AppJ!Y37</f>
        <v>7.3620382398552731E-2</v>
      </c>
      <c r="Z37" s="41">
        <f>1-AppJ!Z37</f>
        <v>-1.7897713950352889E-2</v>
      </c>
      <c r="AB37" s="44"/>
      <c r="AC37" s="11" t="s">
        <v>10</v>
      </c>
      <c r="AD37" s="35"/>
      <c r="AE37" s="12"/>
      <c r="AF37" s="36"/>
      <c r="AG37" s="40">
        <f>1-AppJ!AG37</f>
        <v>1.6297752444038083E-2</v>
      </c>
      <c r="AH37" s="19">
        <f>1-AppJ!AH37</f>
        <v>-0.68705829903882365</v>
      </c>
      <c r="AI37" s="41">
        <f>1-AppJ!AI37</f>
        <v>-0.72261301725079075</v>
      </c>
      <c r="AK37" s="44"/>
      <c r="AL37" s="11" t="s">
        <v>10</v>
      </c>
      <c r="AM37" s="35"/>
      <c r="AN37" s="12"/>
      <c r="AO37" s="36"/>
      <c r="AP37" s="40">
        <f>1-AppJ!AP37</f>
        <v>-5.3574249262555718E-2</v>
      </c>
      <c r="AQ37" s="19">
        <f>1-AppJ!AQ37</f>
        <v>-6.0203614481498802E-2</v>
      </c>
      <c r="AR37" s="41">
        <f>1-AppJ!AR37</f>
        <v>-5.1580193999778867E-2</v>
      </c>
      <c r="AT37" s="44"/>
      <c r="AU37" s="11" t="s">
        <v>10</v>
      </c>
      <c r="AV37" s="35"/>
      <c r="AW37" s="12"/>
      <c r="AX37" s="36"/>
      <c r="AY37" s="40">
        <f>1-AppJ!AY37</f>
        <v>-4.8846816671893389E-2</v>
      </c>
      <c r="AZ37" s="19">
        <f>1-AppJ!AZ37</f>
        <v>-0.15777762887530433</v>
      </c>
      <c r="BA37" s="41">
        <f>1-AppJ!BA37</f>
        <v>-0.18751714971645628</v>
      </c>
      <c r="BC37" s="44"/>
      <c r="BD37" s="11" t="s">
        <v>10</v>
      </c>
      <c r="BE37" s="35"/>
      <c r="BF37" s="12"/>
      <c r="BG37" s="36"/>
      <c r="BH37" s="40">
        <f>1-AppJ!BH37</f>
        <v>-1.7917085015745293E-2</v>
      </c>
      <c r="BI37" s="19">
        <f>1-AppJ!BI37</f>
        <v>-4.6308215746381887E-2</v>
      </c>
      <c r="BJ37" s="41">
        <f>1-AppJ!BJ37</f>
        <v>-6.4866957023740346E-2</v>
      </c>
      <c r="BL37" s="44"/>
      <c r="BM37" s="11" t="s">
        <v>10</v>
      </c>
      <c r="BN37" s="35"/>
      <c r="BO37" s="12"/>
      <c r="BP37" s="36"/>
      <c r="BQ37" s="40">
        <f>1-AppJ!BQ37</f>
        <v>1.4515336995587713E-2</v>
      </c>
      <c r="BR37" s="19">
        <f>1-AppJ!BR37</f>
        <v>-6.8546554130790582E-3</v>
      </c>
      <c r="BS37" s="41">
        <f>1-AppJ!BS37</f>
        <v>8.422222517888045E-3</v>
      </c>
      <c r="BU37" s="44"/>
      <c r="BV37" s="11" t="s">
        <v>10</v>
      </c>
      <c r="BW37" s="35"/>
      <c r="BX37" s="12"/>
      <c r="BY37" s="36"/>
      <c r="BZ37" s="40">
        <f>1-AppJ!BZ37</f>
        <v>-0.10925507911332977</v>
      </c>
      <c r="CA37" s="19">
        <f>1-AppJ!CA37</f>
        <v>2.8348937471706526E-2</v>
      </c>
      <c r="CB37" s="41">
        <f>1-AppJ!CB37</f>
        <v>-5.3107514532475086E-2</v>
      </c>
    </row>
    <row r="38" spans="1:80" ht="16.5" x14ac:dyDescent="0.25">
      <c r="A38" s="42" t="s">
        <v>14</v>
      </c>
      <c r="B38" s="13">
        <v>1999</v>
      </c>
      <c r="C38" s="32">
        <f>AppJ!C38</f>
        <v>78074</v>
      </c>
      <c r="D38" s="14">
        <f>AppJ!D38</f>
        <v>68400</v>
      </c>
      <c r="E38" s="15">
        <f>AppJ!E38</f>
        <v>98400</v>
      </c>
      <c r="F38" s="37">
        <f>1-AppJ!F38</f>
        <v>-0.1414327485380118</v>
      </c>
      <c r="G38" s="17">
        <f>1-AppJ!G38</f>
        <v>0.30487804878048785</v>
      </c>
      <c r="H38" s="16">
        <f>1-AppJ!H38</f>
        <v>0.20656504065040648</v>
      </c>
      <c r="J38" s="42" t="s">
        <v>25</v>
      </c>
      <c r="K38" s="13">
        <v>1999</v>
      </c>
      <c r="L38" s="32">
        <f>AppJ!L38</f>
        <v>14737</v>
      </c>
      <c r="M38" s="14" t="str">
        <f>AppJ!M38</f>
        <v>NA</v>
      </c>
      <c r="N38" s="15">
        <f>AppJ!N38</f>
        <v>9032</v>
      </c>
      <c r="O38" s="37" t="s">
        <v>120</v>
      </c>
      <c r="P38" s="17" t="s">
        <v>120</v>
      </c>
      <c r="Q38" s="16">
        <f>1-AppJ!Q38</f>
        <v>-0.63164304694419848</v>
      </c>
      <c r="S38" s="42" t="s">
        <v>32</v>
      </c>
      <c r="T38" s="13">
        <v>1999</v>
      </c>
      <c r="U38" s="32">
        <f>AppJ!U38</f>
        <v>1068</v>
      </c>
      <c r="V38" s="14" t="str">
        <f>AppJ!V38</f>
        <v>NA</v>
      </c>
      <c r="W38" s="15" t="str">
        <f>AppJ!W38</f>
        <v>NA</v>
      </c>
      <c r="X38" s="37" t="str">
        <f>AppJ!X38</f>
        <v>NA</v>
      </c>
      <c r="Y38" s="17" t="str">
        <f>AppJ!Y38</f>
        <v>NA</v>
      </c>
      <c r="Z38" s="16" t="e">
        <f>1-AppJ!Z38</f>
        <v>#VALUE!</v>
      </c>
      <c r="AB38" s="42" t="s">
        <v>42</v>
      </c>
      <c r="AC38" s="13">
        <v>1999</v>
      </c>
      <c r="AD38" s="32">
        <f>AppJ!AD38</f>
        <v>9107</v>
      </c>
      <c r="AE38" s="14">
        <f>AppJ!AE38</f>
        <v>7600</v>
      </c>
      <c r="AF38" s="15">
        <f>AppJ!AF38</f>
        <v>7600</v>
      </c>
      <c r="AG38" s="37">
        <f>1-AppJ!AG38</f>
        <v>-0.19828947368421046</v>
      </c>
      <c r="AH38" s="17">
        <f>1-AppJ!AH38</f>
        <v>0</v>
      </c>
      <c r="AI38" s="16">
        <f>1-AppJ!AI38</f>
        <v>-0.19828947368421046</v>
      </c>
      <c r="AK38" s="42" t="s">
        <v>51</v>
      </c>
      <c r="AL38" s="13">
        <v>1999</v>
      </c>
      <c r="AM38" s="32">
        <f>AppJ!AM38</f>
        <v>66876</v>
      </c>
      <c r="AN38" s="14">
        <f>AppJ!AN38</f>
        <v>69285</v>
      </c>
      <c r="AO38" s="15">
        <f>AppJ!AO38</f>
        <v>97685</v>
      </c>
      <c r="AP38" s="37">
        <f>1-AppJ!AP38</f>
        <v>3.476943061268678E-2</v>
      </c>
      <c r="AQ38" s="17">
        <f>1-AppJ!AQ38</f>
        <v>0.29073040896759994</v>
      </c>
      <c r="AR38" s="16">
        <f>1-AppJ!AR38</f>
        <v>0.31539130879868971</v>
      </c>
      <c r="AT38" s="42" t="s">
        <v>59</v>
      </c>
      <c r="AU38" s="13">
        <v>1999</v>
      </c>
      <c r="AV38" s="32">
        <f>AppJ!AV38</f>
        <v>3363</v>
      </c>
      <c r="AW38" s="14">
        <f>AppJ!AW38</f>
        <v>3950</v>
      </c>
      <c r="AX38" s="15">
        <f>AppJ!AX38</f>
        <v>4296</v>
      </c>
      <c r="AY38" s="37">
        <f>1-AppJ!AY38</f>
        <v>0.14860759493670883</v>
      </c>
      <c r="AZ38" s="17">
        <f>1-AppJ!AZ38</f>
        <v>8.0540037243947871E-2</v>
      </c>
      <c r="BA38" s="16">
        <f>1-AppJ!BA38</f>
        <v>0.21717877094972071</v>
      </c>
      <c r="BC38" s="42" t="s">
        <v>66</v>
      </c>
      <c r="BD38" s="13">
        <v>1999</v>
      </c>
      <c r="BE38" s="32">
        <f>AppJ!BE38</f>
        <v>26651</v>
      </c>
      <c r="BF38" s="14">
        <f>AppJ!BF38</f>
        <v>34800</v>
      </c>
      <c r="BG38" s="15">
        <f>AppJ!BG38</f>
        <v>37300</v>
      </c>
      <c r="BH38" s="37">
        <f>1-AppJ!BH38</f>
        <v>0.23416666666666663</v>
      </c>
      <c r="BI38" s="17">
        <f>1-AppJ!BI38</f>
        <v>6.7024128686327122E-2</v>
      </c>
      <c r="BJ38" s="16">
        <f>1-AppJ!BJ38</f>
        <v>0.28549597855227882</v>
      </c>
      <c r="BL38" s="42" t="s">
        <v>75</v>
      </c>
      <c r="BM38" s="13">
        <v>1999</v>
      </c>
      <c r="BN38" s="32">
        <f>AppJ!BN38</f>
        <v>542</v>
      </c>
      <c r="BO38" s="14" t="str">
        <f>AppJ!BO38</f>
        <v>NA</v>
      </c>
      <c r="BP38" s="15">
        <f>AppJ!BP38</f>
        <v>1631</v>
      </c>
      <c r="BQ38" s="37" t="str">
        <f>AppJ!BQ38</f>
        <v>NA</v>
      </c>
      <c r="BR38" s="17" t="str">
        <f>AppJ!BR38</f>
        <v>NA</v>
      </c>
      <c r="BS38" s="16">
        <f>1-AppJ!BS38</f>
        <v>0.66768853464132438</v>
      </c>
      <c r="BU38" s="42" t="s">
        <v>81</v>
      </c>
      <c r="BV38" s="13">
        <v>1999</v>
      </c>
      <c r="BW38" s="32">
        <f>AppJ!BW38</f>
        <v>65338</v>
      </c>
      <c r="BX38" s="14">
        <f>AppJ!BX38</f>
        <v>72084</v>
      </c>
      <c r="BY38" s="15">
        <f>AppJ!BY38</f>
        <v>66039</v>
      </c>
      <c r="BZ38" s="37">
        <f>1-AppJ!BZ38</f>
        <v>9.3585261639198669E-2</v>
      </c>
      <c r="CA38" s="17">
        <f>1-AppJ!CA38</f>
        <v>-9.1536819152319149E-2</v>
      </c>
      <c r="CB38" s="16">
        <f>1-AppJ!CB38</f>
        <v>1.0614939656869438E-2</v>
      </c>
    </row>
    <row r="39" spans="1:80" x14ac:dyDescent="0.25">
      <c r="A39" s="30" t="s">
        <v>15</v>
      </c>
      <c r="B39" s="4">
        <v>2000</v>
      </c>
      <c r="C39" s="33">
        <f>AppJ!C39</f>
        <v>21040</v>
      </c>
      <c r="D39" s="28">
        <f>AppJ!D39</f>
        <v>15040</v>
      </c>
      <c r="E39" s="5">
        <f>AppJ!E39</f>
        <v>37090</v>
      </c>
      <c r="F39" s="38">
        <f>1-AppJ!F39</f>
        <v>-0.39893617021276606</v>
      </c>
      <c r="G39" s="29">
        <f>1-AppJ!G39</f>
        <v>0.59449986519277431</v>
      </c>
      <c r="H39" s="6">
        <f>1-AppJ!H39</f>
        <v>0.43273119439201946</v>
      </c>
      <c r="J39" s="30" t="s">
        <v>26</v>
      </c>
      <c r="K39" s="4">
        <v>2000</v>
      </c>
      <c r="L39" s="33">
        <f>AppJ!L39</f>
        <v>11094</v>
      </c>
      <c r="M39" s="28" t="str">
        <f>AppJ!M39</f>
        <v>NA</v>
      </c>
      <c r="N39" s="5">
        <f>AppJ!N39</f>
        <v>8119</v>
      </c>
      <c r="O39" s="38" t="s">
        <v>120</v>
      </c>
      <c r="P39" s="29" t="s">
        <v>120</v>
      </c>
      <c r="Q39" s="6">
        <f>1-AppJ!Q39</f>
        <v>-0.36642443650695888</v>
      </c>
      <c r="S39" s="30" t="s">
        <v>33</v>
      </c>
      <c r="T39" s="4">
        <v>2000</v>
      </c>
      <c r="U39" s="33">
        <f>AppJ!U39</f>
        <v>834</v>
      </c>
      <c r="V39" s="28" t="str">
        <f>AppJ!V39</f>
        <v>NA</v>
      </c>
      <c r="W39" s="5" t="str">
        <f>AppJ!W39</f>
        <v>NA</v>
      </c>
      <c r="X39" s="38" t="str">
        <f>AppJ!X39</f>
        <v>NA</v>
      </c>
      <c r="Y39" s="29" t="str">
        <f>AppJ!Y39</f>
        <v>NA</v>
      </c>
      <c r="Z39" s="6" t="e">
        <f>1-AppJ!Z39</f>
        <v>#VALUE!</v>
      </c>
      <c r="AB39" s="30" t="s">
        <v>43</v>
      </c>
      <c r="AC39" s="4">
        <v>2000</v>
      </c>
      <c r="AD39" s="33">
        <f>AppJ!AD39</f>
        <v>6988</v>
      </c>
      <c r="AE39" s="28">
        <f>AppJ!AE39</f>
        <v>7300</v>
      </c>
      <c r="AF39" s="5">
        <f>AppJ!AF39</f>
        <v>16843</v>
      </c>
      <c r="AG39" s="38">
        <f>1-AppJ!AG39</f>
        <v>4.2739726027397285E-2</v>
      </c>
      <c r="AH39" s="29">
        <f>1-AppJ!AH39</f>
        <v>0.56658552514397675</v>
      </c>
      <c r="AI39" s="6">
        <f>1-AppJ!AI39</f>
        <v>0.5851095410556314</v>
      </c>
      <c r="AK39" s="30" t="s">
        <v>47</v>
      </c>
      <c r="AL39" s="4">
        <v>2000</v>
      </c>
      <c r="AM39" s="33">
        <f>AppJ!AM39</f>
        <v>67306</v>
      </c>
      <c r="AN39" s="28">
        <f>AppJ!AN39</f>
        <v>69800</v>
      </c>
      <c r="AO39" s="5">
        <f>AppJ!AO39</f>
        <v>125850</v>
      </c>
      <c r="AP39" s="38">
        <f>1-AppJ!AP39</f>
        <v>3.5730659025787981E-2</v>
      </c>
      <c r="AQ39" s="29">
        <f>1-AppJ!AQ39</f>
        <v>0.44537147397695664</v>
      </c>
      <c r="AR39" s="6">
        <f>1-AppJ!AR39</f>
        <v>0.46518871672626139</v>
      </c>
      <c r="AT39" s="30" t="s">
        <v>60</v>
      </c>
      <c r="AU39" s="4">
        <v>2000</v>
      </c>
      <c r="AV39" s="33">
        <f>AppJ!AV39</f>
        <v>4596.93</v>
      </c>
      <c r="AW39" s="28">
        <f>AppJ!AW39</f>
        <v>6050</v>
      </c>
      <c r="AX39" s="5">
        <f>AppJ!AX39</f>
        <v>5598</v>
      </c>
      <c r="AY39" s="38">
        <f>1-AppJ!AY39</f>
        <v>0.24017685950413215</v>
      </c>
      <c r="AZ39" s="29">
        <f>1-AppJ!AZ39</f>
        <v>-8.0743122543765589E-2</v>
      </c>
      <c r="BA39" s="6">
        <f>1-AppJ!BA39</f>
        <v>0.17882636655948547</v>
      </c>
      <c r="BC39" s="30" t="s">
        <v>67</v>
      </c>
      <c r="BD39" s="4">
        <v>2000</v>
      </c>
      <c r="BE39" s="33">
        <f>AppJ!BE39</f>
        <v>17095</v>
      </c>
      <c r="BF39" s="28">
        <f>AppJ!BF39</f>
        <v>23700</v>
      </c>
      <c r="BG39" s="5">
        <f>AppJ!BG39</f>
        <v>27000</v>
      </c>
      <c r="BH39" s="38">
        <f>1-AppJ!BH39</f>
        <v>0.27869198312236287</v>
      </c>
      <c r="BI39" s="29">
        <f>1-AppJ!BI39</f>
        <v>0.12222222222222223</v>
      </c>
      <c r="BJ39" s="6">
        <f>1-AppJ!BJ39</f>
        <v>0.36685185185185187</v>
      </c>
      <c r="BL39" s="30" t="s">
        <v>76</v>
      </c>
      <c r="BM39" s="4">
        <v>2000</v>
      </c>
      <c r="BN39" s="33">
        <f>AppJ!BN39</f>
        <v>1243</v>
      </c>
      <c r="BO39" s="28" t="str">
        <f>AppJ!BO39</f>
        <v>NA</v>
      </c>
      <c r="BP39" s="5">
        <f>AppJ!BP39</f>
        <v>900</v>
      </c>
      <c r="BQ39" s="38" t="str">
        <f>AppJ!BQ39</f>
        <v>NA</v>
      </c>
      <c r="BR39" s="29" t="str">
        <f>AppJ!BR39</f>
        <v>NA</v>
      </c>
      <c r="BS39" s="6">
        <f>1-AppJ!BS39</f>
        <v>-0.38111111111111118</v>
      </c>
      <c r="BU39" s="30" t="s">
        <v>82</v>
      </c>
      <c r="BV39" s="4">
        <v>2000</v>
      </c>
      <c r="BW39" s="33">
        <f>AppJ!BW39</f>
        <v>61457</v>
      </c>
      <c r="BX39" s="28">
        <f>AppJ!BX39</f>
        <v>63259</v>
      </c>
      <c r="BY39" s="5">
        <f>AppJ!BY39</f>
        <v>52889</v>
      </c>
      <c r="BZ39" s="38">
        <f>1-AppJ!BZ39</f>
        <v>2.848606522392072E-2</v>
      </c>
      <c r="CA39" s="29">
        <f>1-AppJ!CA39</f>
        <v>-0.19607101665752813</v>
      </c>
      <c r="CB39" s="6">
        <f>1-AppJ!CB39</f>
        <v>-0.16199965966458052</v>
      </c>
    </row>
    <row r="40" spans="1:80" x14ac:dyDescent="0.25">
      <c r="A40" s="30" t="s">
        <v>16</v>
      </c>
      <c r="B40" s="4">
        <v>2001</v>
      </c>
      <c r="C40" s="33">
        <f>AppJ!C40</f>
        <v>33702</v>
      </c>
      <c r="D40" s="28">
        <f>AppJ!D40</f>
        <v>30633</v>
      </c>
      <c r="E40" s="5">
        <f>AppJ!E40</f>
        <v>86787</v>
      </c>
      <c r="F40" s="38">
        <f>1-AppJ!F40</f>
        <v>-0.10018607384193512</v>
      </c>
      <c r="G40" s="29">
        <f>1-AppJ!G40</f>
        <v>0.64703238964361021</v>
      </c>
      <c r="H40" s="6">
        <f>1-AppJ!H40</f>
        <v>0.6116699505686336</v>
      </c>
      <c r="J40" s="30" t="s">
        <v>27</v>
      </c>
      <c r="K40" s="4">
        <v>2001</v>
      </c>
      <c r="L40" s="33">
        <f>AppJ!L40</f>
        <v>7955</v>
      </c>
      <c r="M40" s="28" t="str">
        <f>AppJ!M40</f>
        <v>NA</v>
      </c>
      <c r="N40" s="5">
        <f>AppJ!N40</f>
        <v>8836</v>
      </c>
      <c r="O40" s="38" t="s">
        <v>120</v>
      </c>
      <c r="P40" s="29" t="s">
        <v>120</v>
      </c>
      <c r="Q40" s="6">
        <f>1-AppJ!Q40</f>
        <v>9.9705749207786298E-2</v>
      </c>
      <c r="S40" s="30" t="s">
        <v>34</v>
      </c>
      <c r="T40" s="4">
        <v>2001</v>
      </c>
      <c r="U40" s="33">
        <f>AppJ!U40</f>
        <v>982</v>
      </c>
      <c r="V40" s="28" t="str">
        <f>AppJ!V40</f>
        <v>NA</v>
      </c>
      <c r="W40" s="5" t="str">
        <f>AppJ!W40</f>
        <v>NA</v>
      </c>
      <c r="X40" s="38" t="str">
        <f>AppJ!X40</f>
        <v>NA</v>
      </c>
      <c r="Y40" s="29" t="str">
        <f>AppJ!Y40</f>
        <v>NA</v>
      </c>
      <c r="Z40" s="6" t="e">
        <f>1-AppJ!Z40</f>
        <v>#VALUE!</v>
      </c>
      <c r="AB40" s="30" t="s">
        <v>44</v>
      </c>
      <c r="AC40" s="4">
        <v>2001</v>
      </c>
      <c r="AD40" s="33">
        <f>AppJ!AD40</f>
        <v>9064</v>
      </c>
      <c r="AE40" s="28">
        <f>AppJ!AE40</f>
        <v>9183</v>
      </c>
      <c r="AF40" s="5">
        <f>AppJ!AF40</f>
        <v>14005</v>
      </c>
      <c r="AG40" s="38">
        <f>1-AppJ!AG40</f>
        <v>1.2958728084503934E-2</v>
      </c>
      <c r="AH40" s="29">
        <f>1-AppJ!AH40</f>
        <v>0.34430560514102104</v>
      </c>
      <c r="AI40" s="6">
        <f>1-AppJ!AI40</f>
        <v>0.35280257051053199</v>
      </c>
      <c r="AK40" s="30" t="s">
        <v>52</v>
      </c>
      <c r="AL40" s="4">
        <v>2001</v>
      </c>
      <c r="AM40" s="33">
        <f>AppJ!AM40</f>
        <v>102899</v>
      </c>
      <c r="AN40" s="28">
        <f>AppJ!AN40</f>
        <v>105955</v>
      </c>
      <c r="AO40" s="5">
        <f>AppJ!AO40</f>
        <v>124855</v>
      </c>
      <c r="AP40" s="38">
        <f>1-AppJ!AP40</f>
        <v>2.8842433108395071E-2</v>
      </c>
      <c r="AQ40" s="29">
        <f>1-AppJ!AQ40</f>
        <v>0.15137559569100156</v>
      </c>
      <c r="AR40" s="6">
        <f>1-AppJ!AR40</f>
        <v>0.17585198830643545</v>
      </c>
      <c r="AT40" s="30" t="s">
        <v>34</v>
      </c>
      <c r="AU40" s="4">
        <v>2001</v>
      </c>
      <c r="AV40" s="33">
        <f>AppJ!AV40</f>
        <v>3890.5499999999997</v>
      </c>
      <c r="AW40" s="28">
        <f>AppJ!AW40</f>
        <v>4849</v>
      </c>
      <c r="AX40" s="5">
        <f>AppJ!AX40</f>
        <v>5508</v>
      </c>
      <c r="AY40" s="38">
        <f>1-AppJ!AY40</f>
        <v>0.19765931119818525</v>
      </c>
      <c r="AZ40" s="29">
        <f>1-AppJ!AZ40</f>
        <v>0.11964415395787942</v>
      </c>
      <c r="BA40" s="6">
        <f>1-AppJ!BA40</f>
        <v>0.2936546840958606</v>
      </c>
      <c r="BC40" s="30" t="s">
        <v>68</v>
      </c>
      <c r="BD40" s="4">
        <v>2001</v>
      </c>
      <c r="BE40" s="33">
        <f>AppJ!BE40</f>
        <v>28732</v>
      </c>
      <c r="BF40" s="28">
        <f>AppJ!BF40</f>
        <v>32200</v>
      </c>
      <c r="BG40" s="5">
        <f>AppJ!BG40</f>
        <v>94200</v>
      </c>
      <c r="BH40" s="38">
        <f>1-AppJ!BH40</f>
        <v>0.10770186335403731</v>
      </c>
      <c r="BI40" s="29">
        <f>1-AppJ!BI40</f>
        <v>0.6581740976645436</v>
      </c>
      <c r="BJ40" s="6">
        <f>1-AppJ!BJ40</f>
        <v>0.69498938428874735</v>
      </c>
      <c r="BL40" s="30" t="s">
        <v>41</v>
      </c>
      <c r="BM40" s="4">
        <v>2001</v>
      </c>
      <c r="BN40" s="33">
        <f>AppJ!BN40</f>
        <v>733</v>
      </c>
      <c r="BO40" s="28">
        <f>AppJ!BO40</f>
        <v>734</v>
      </c>
      <c r="BP40" s="5">
        <f>AppJ!BP40</f>
        <v>2652</v>
      </c>
      <c r="BQ40" s="38">
        <f>1-AppJ!BQ40</f>
        <v>0</v>
      </c>
      <c r="BR40" s="29">
        <f>1-AppJ!BR40</f>
        <v>0.86</v>
      </c>
      <c r="BS40" s="6">
        <f>1-AppJ!BS40</f>
        <v>0.723604826546003</v>
      </c>
      <c r="BU40" s="30" t="s">
        <v>83</v>
      </c>
      <c r="BV40" s="4">
        <v>2001</v>
      </c>
      <c r="BW40" s="33">
        <f>AppJ!BW40</f>
        <v>58062</v>
      </c>
      <c r="BX40" s="28">
        <f>AppJ!BX40</f>
        <v>66412</v>
      </c>
      <c r="BY40" s="5">
        <f>AppJ!BY40</f>
        <v>100548</v>
      </c>
      <c r="BZ40" s="38">
        <f>1-AppJ!BZ40</f>
        <v>0.12573028970667954</v>
      </c>
      <c r="CA40" s="29">
        <f>1-AppJ!CA40</f>
        <v>0.33949954250706127</v>
      </c>
      <c r="CB40" s="6">
        <f>1-AppJ!CB40</f>
        <v>0.42254445637904281</v>
      </c>
    </row>
    <row r="41" spans="1:80" x14ac:dyDescent="0.25">
      <c r="A41" s="30" t="s">
        <v>17</v>
      </c>
      <c r="B41" s="4">
        <v>2002</v>
      </c>
      <c r="C41" s="33">
        <f>AppJ!C41</f>
        <v>128068</v>
      </c>
      <c r="D41" s="28">
        <f>AppJ!D41</f>
        <v>109882</v>
      </c>
      <c r="E41" s="5">
        <f>AppJ!E41</f>
        <v>109882</v>
      </c>
      <c r="F41" s="38">
        <f>1-AppJ!F41</f>
        <v>-0.16550481425529195</v>
      </c>
      <c r="G41" s="29">
        <f>1-AppJ!G41</f>
        <v>0</v>
      </c>
      <c r="H41" s="6">
        <f>1-AppJ!H41</f>
        <v>-0.16550481425529195</v>
      </c>
      <c r="J41" s="30"/>
      <c r="K41" s="4">
        <v>2002</v>
      </c>
      <c r="L41" s="33">
        <f>AppJ!L41</f>
        <v>8833</v>
      </c>
      <c r="M41" s="28" t="str">
        <f>AppJ!M41</f>
        <v>NA</v>
      </c>
      <c r="N41" s="5">
        <f>AppJ!N41</f>
        <v>8188</v>
      </c>
      <c r="O41" s="38" t="s">
        <v>120</v>
      </c>
      <c r="P41" s="29" t="s">
        <v>120</v>
      </c>
      <c r="Q41" s="6">
        <f>1-AppJ!Q41</f>
        <v>-7.8773815339521214E-2</v>
      </c>
      <c r="S41" s="30"/>
      <c r="T41" s="4">
        <v>2002</v>
      </c>
      <c r="U41" s="33">
        <f>AppJ!U41</f>
        <v>1216</v>
      </c>
      <c r="V41" s="28" t="str">
        <f>AppJ!V41</f>
        <v>NA</v>
      </c>
      <c r="W41" s="5" t="str">
        <f>AppJ!W41</f>
        <v>NA</v>
      </c>
      <c r="X41" s="38" t="str">
        <f>AppJ!X41</f>
        <v>NA</v>
      </c>
      <c r="Y41" s="29" t="str">
        <f>AppJ!Y41</f>
        <v>NA</v>
      </c>
      <c r="Z41" s="6" t="e">
        <f>1-AppJ!Z41</f>
        <v>#VALUE!</v>
      </c>
      <c r="AB41" s="30" t="s">
        <v>45</v>
      </c>
      <c r="AC41" s="4">
        <v>2002</v>
      </c>
      <c r="AD41" s="33">
        <f>AppJ!AD41</f>
        <v>12635</v>
      </c>
      <c r="AE41" s="28">
        <f>AppJ!AE41</f>
        <v>13455</v>
      </c>
      <c r="AF41" s="5">
        <f>AppJ!AF41</f>
        <v>19807</v>
      </c>
      <c r="AG41" s="38">
        <f>1-AppJ!AG41</f>
        <v>6.0943887030843524E-2</v>
      </c>
      <c r="AH41" s="29">
        <f>1-AppJ!AH41</f>
        <v>0.32069470389256327</v>
      </c>
      <c r="AI41" s="6">
        <f>1-AppJ!AI41</f>
        <v>0.36209420911798862</v>
      </c>
      <c r="AK41" s="30" t="s">
        <v>53</v>
      </c>
      <c r="AL41" s="4">
        <v>2002</v>
      </c>
      <c r="AM41" s="33">
        <f>AppJ!AM41</f>
        <v>114889</v>
      </c>
      <c r="AN41" s="28">
        <f>AppJ!AN41</f>
        <v>124608</v>
      </c>
      <c r="AO41" s="5">
        <f>AppJ!AO41</f>
        <v>92234</v>
      </c>
      <c r="AP41" s="38">
        <f>1-AppJ!AP41</f>
        <v>7.7996597329224482E-2</v>
      </c>
      <c r="AQ41" s="29">
        <f>1-AppJ!AQ41</f>
        <v>-0.35099854717349355</v>
      </c>
      <c r="AR41" s="6">
        <f>1-AppJ!AR41</f>
        <v>-0.24562525749723529</v>
      </c>
      <c r="AT41" s="30"/>
      <c r="AU41" s="4">
        <v>2002</v>
      </c>
      <c r="AV41" s="33">
        <f>AppJ!AV41</f>
        <v>5126.4399999999996</v>
      </c>
      <c r="AW41" s="28">
        <f>AppJ!AW41</f>
        <v>6800</v>
      </c>
      <c r="AX41" s="5">
        <f>AppJ!AX41</f>
        <v>9910</v>
      </c>
      <c r="AY41" s="38">
        <f>1-AppJ!AY41</f>
        <v>0.24611176470588236</v>
      </c>
      <c r="AZ41" s="29">
        <f>1-AppJ!AZ41</f>
        <v>0.31382441977800202</v>
      </c>
      <c r="BA41" s="6">
        <f>1-AppJ!BA41</f>
        <v>0.48270030272452069</v>
      </c>
      <c r="BC41" s="30" t="s">
        <v>69</v>
      </c>
      <c r="BD41" s="4">
        <v>2002</v>
      </c>
      <c r="BE41" s="33">
        <f>AppJ!BE41</f>
        <v>100401</v>
      </c>
      <c r="BF41" s="28">
        <f>AppJ!BF41</f>
        <v>137600</v>
      </c>
      <c r="BG41" s="5">
        <f>AppJ!BG41</f>
        <v>156400</v>
      </c>
      <c r="BH41" s="38">
        <f>1-AppJ!BH41</f>
        <v>0.27034156976744184</v>
      </c>
      <c r="BI41" s="29">
        <f>1-AppJ!BI41</f>
        <v>0.12020460358056262</v>
      </c>
      <c r="BJ41" s="6">
        <f>1-AppJ!BJ41</f>
        <v>0.35804987212276218</v>
      </c>
      <c r="BL41" s="30"/>
      <c r="BM41" s="4">
        <v>2002</v>
      </c>
      <c r="BN41" s="33">
        <f>AppJ!BN41</f>
        <v>2066</v>
      </c>
      <c r="BO41" s="28" t="str">
        <f>AppJ!BO41</f>
        <v>NA</v>
      </c>
      <c r="BP41" s="5">
        <f>AppJ!BP41</f>
        <v>2185</v>
      </c>
      <c r="BQ41" s="38" t="str">
        <f>AppJ!BQ41</f>
        <v>NA</v>
      </c>
      <c r="BR41" s="29" t="str">
        <f>AppJ!BR41</f>
        <v>NA</v>
      </c>
      <c r="BS41" s="6">
        <f>1-AppJ!BS41</f>
        <v>5.4462242562929086E-2</v>
      </c>
      <c r="BU41" s="30"/>
      <c r="BV41" s="4">
        <v>2002</v>
      </c>
      <c r="BW41" s="33">
        <f>AppJ!BW41</f>
        <v>73055</v>
      </c>
      <c r="BX41" s="28">
        <f>AppJ!BX41</f>
        <v>73914</v>
      </c>
      <c r="BY41" s="5">
        <f>AppJ!BY41</f>
        <v>149649</v>
      </c>
      <c r="BZ41" s="38">
        <f>1-AppJ!BZ41</f>
        <v>1.1621614308520711E-2</v>
      </c>
      <c r="CA41" s="29">
        <f>1-AppJ!CA41</f>
        <v>0.50608423711484873</v>
      </c>
      <c r="CB41" s="6">
        <f>1-AppJ!CB41</f>
        <v>0.51182433561199869</v>
      </c>
    </row>
    <row r="42" spans="1:80" x14ac:dyDescent="0.25">
      <c r="A42" s="30"/>
      <c r="B42" s="4">
        <v>2003</v>
      </c>
      <c r="C42" s="33">
        <f>AppJ!C42</f>
        <v>111430</v>
      </c>
      <c r="D42" s="28">
        <f>AppJ!D42</f>
        <v>105801</v>
      </c>
      <c r="E42" s="5">
        <f>AppJ!E42</f>
        <v>215345</v>
      </c>
      <c r="F42" s="38">
        <f>1-AppJ!F42</f>
        <v>-5.3203655920076365E-2</v>
      </c>
      <c r="G42" s="29">
        <f>1-AppJ!G42</f>
        <v>0.50869070561192498</v>
      </c>
      <c r="H42" s="6">
        <f>1-AppJ!H42</f>
        <v>0.48255125496296636</v>
      </c>
      <c r="J42" s="30"/>
      <c r="K42" s="4">
        <v>2003</v>
      </c>
      <c r="L42" s="33">
        <f>AppJ!L42</f>
        <v>8088</v>
      </c>
      <c r="M42" s="28" t="str">
        <f>AppJ!M42</f>
        <v>NA</v>
      </c>
      <c r="N42" s="5">
        <f>AppJ!N42</f>
        <v>5374</v>
      </c>
      <c r="O42" s="38" t="s">
        <v>120</v>
      </c>
      <c r="P42" s="29" t="s">
        <v>120</v>
      </c>
      <c r="Q42" s="6">
        <f>1-AppJ!Q42</f>
        <v>-0.50502419054707848</v>
      </c>
      <c r="S42" s="30"/>
      <c r="T42" s="4">
        <v>2003</v>
      </c>
      <c r="U42" s="33">
        <f>AppJ!U42</f>
        <v>1301</v>
      </c>
      <c r="V42" s="28" t="str">
        <f>AppJ!V42</f>
        <v>NA</v>
      </c>
      <c r="W42" s="5" t="str">
        <f>AppJ!W42</f>
        <v>NA</v>
      </c>
      <c r="X42" s="38" t="str">
        <f>AppJ!X42</f>
        <v>NA</v>
      </c>
      <c r="Y42" s="29" t="str">
        <f>AppJ!Y42</f>
        <v>NA</v>
      </c>
      <c r="Z42" s="6" t="e">
        <f>1-AppJ!Z42</f>
        <v>#VALUE!</v>
      </c>
      <c r="AB42" s="30"/>
      <c r="AC42" s="4">
        <v>2003</v>
      </c>
      <c r="AD42" s="33">
        <f>AppJ!AD42</f>
        <v>11906</v>
      </c>
      <c r="AE42" s="28">
        <f>AppJ!AE42</f>
        <v>11348</v>
      </c>
      <c r="AF42" s="5">
        <f>AppJ!AF42</f>
        <v>11348</v>
      </c>
      <c r="AG42" s="38">
        <f>1-AppJ!AG42</f>
        <v>-4.9171660204441414E-2</v>
      </c>
      <c r="AH42" s="29">
        <f>1-AppJ!AH42</f>
        <v>0</v>
      </c>
      <c r="AI42" s="6">
        <f>1-AppJ!AI42</f>
        <v>-4.9171660204441414E-2</v>
      </c>
      <c r="AK42" s="30"/>
      <c r="AL42" s="4">
        <v>2003</v>
      </c>
      <c r="AM42" s="33">
        <f>AppJ!AM42</f>
        <v>114275</v>
      </c>
      <c r="AN42" s="28">
        <f>AppJ!AN42</f>
        <v>133850</v>
      </c>
      <c r="AO42" s="5">
        <f>AppJ!AO42</f>
        <v>160450</v>
      </c>
      <c r="AP42" s="38">
        <f>1-AppJ!AP42</f>
        <v>0.14624579753455358</v>
      </c>
      <c r="AQ42" s="29">
        <f>1-AppJ!AQ42</f>
        <v>0.16578373325023377</v>
      </c>
      <c r="AR42" s="6">
        <f>1-AppJ!AR42</f>
        <v>0.28778435649735123</v>
      </c>
      <c r="AT42" s="30"/>
      <c r="AU42" s="4">
        <v>2003</v>
      </c>
      <c r="AV42" s="33">
        <f>AppJ!AV42</f>
        <v>8821.2699999999986</v>
      </c>
      <c r="AW42" s="28">
        <f>AppJ!AW42</f>
        <v>11700</v>
      </c>
      <c r="AX42" s="5">
        <f>AppJ!AX42</f>
        <v>22691</v>
      </c>
      <c r="AY42" s="38">
        <f>1-AppJ!AY42</f>
        <v>0.24604529914529927</v>
      </c>
      <c r="AZ42" s="29">
        <f>1-AppJ!AZ42</f>
        <v>0.48437706579701201</v>
      </c>
      <c r="BA42" s="6">
        <f>1-AppJ!BA42</f>
        <v>0.61124366488916315</v>
      </c>
      <c r="BC42" s="30"/>
      <c r="BD42" s="4">
        <v>2003</v>
      </c>
      <c r="BE42" s="33">
        <f>AppJ!BE42</f>
        <v>100196</v>
      </c>
      <c r="BF42" s="28">
        <f>AppJ!BF42</f>
        <v>115900</v>
      </c>
      <c r="BG42" s="5">
        <f>AppJ!BG42</f>
        <v>154983</v>
      </c>
      <c r="BH42" s="38">
        <f>1-AppJ!BH42</f>
        <v>0.13549611734253664</v>
      </c>
      <c r="BI42" s="29">
        <f>1-AppJ!BI42</f>
        <v>0.25217604511462544</v>
      </c>
      <c r="BJ42" s="6">
        <f>1-AppJ!BJ42</f>
        <v>0.35350328745733406</v>
      </c>
      <c r="BL42" s="30"/>
      <c r="BM42" s="4">
        <v>2003</v>
      </c>
      <c r="BN42" s="33">
        <f>AppJ!BN42</f>
        <v>2493</v>
      </c>
      <c r="BO42" s="28">
        <f>AppJ!BO42</f>
        <v>2185</v>
      </c>
      <c r="BP42" s="5">
        <f>AppJ!BP42</f>
        <v>3895</v>
      </c>
      <c r="BQ42" s="38">
        <f>1-AppJ!BQ42</f>
        <v>-0.14096109839816928</v>
      </c>
      <c r="BR42" s="29">
        <f>1-AppJ!BR42</f>
        <v>0.43902439024390238</v>
      </c>
      <c r="BS42" s="6">
        <f>1-AppJ!BS42</f>
        <v>0.35994865211810012</v>
      </c>
      <c r="BU42" s="30"/>
      <c r="BV42" s="4">
        <v>2003</v>
      </c>
      <c r="BW42" s="33">
        <f>AppJ!BW42</f>
        <v>101310</v>
      </c>
      <c r="BX42" s="28">
        <f>AppJ!BX42</f>
        <v>85483</v>
      </c>
      <c r="BY42" s="5">
        <f>AppJ!BY42</f>
        <v>145302</v>
      </c>
      <c r="BZ42" s="38">
        <f>1-AppJ!BZ42</f>
        <v>-0.1851479241486611</v>
      </c>
      <c r="CA42" s="29">
        <f>1-AppJ!CA42</f>
        <v>0.4116873821420215</v>
      </c>
      <c r="CB42" s="6">
        <f>1-AppJ!CB42</f>
        <v>0.30276252219515221</v>
      </c>
    </row>
    <row r="43" spans="1:80" x14ac:dyDescent="0.25">
      <c r="A43" s="30"/>
      <c r="B43" s="4">
        <v>2004</v>
      </c>
      <c r="C43" s="33">
        <f>AppJ!C43</f>
        <v>166548</v>
      </c>
      <c r="D43" s="28">
        <f>AppJ!D43</f>
        <v>144180</v>
      </c>
      <c r="E43" s="5">
        <f>AppJ!E43</f>
        <v>247500</v>
      </c>
      <c r="F43" s="38">
        <f>1-AppJ!F43</f>
        <v>-0.15513940907199331</v>
      </c>
      <c r="G43" s="29">
        <f>1-AppJ!G43</f>
        <v>0.41745454545454541</v>
      </c>
      <c r="H43" s="6">
        <f>1-AppJ!H43</f>
        <v>0.32707878787878786</v>
      </c>
      <c r="J43" s="30"/>
      <c r="K43" s="4">
        <v>2004</v>
      </c>
      <c r="L43" s="33">
        <f>AppJ!L43</f>
        <v>5157</v>
      </c>
      <c r="M43" s="28" t="str">
        <f>AppJ!M43</f>
        <v>NA</v>
      </c>
      <c r="N43" s="5">
        <f>AppJ!N43</f>
        <v>3700</v>
      </c>
      <c r="O43" s="38" t="s">
        <v>120</v>
      </c>
      <c r="P43" s="29" t="s">
        <v>120</v>
      </c>
      <c r="Q43" s="6">
        <f>1-AppJ!Q43</f>
        <v>-0.39378378378378387</v>
      </c>
      <c r="S43" s="30"/>
      <c r="T43" s="4">
        <v>2004</v>
      </c>
      <c r="U43" s="33">
        <f>AppJ!U43</f>
        <v>1708</v>
      </c>
      <c r="V43" s="28" t="str">
        <f>AppJ!V43</f>
        <v>NA</v>
      </c>
      <c r="W43" s="5" t="str">
        <f>AppJ!W43</f>
        <v>NA</v>
      </c>
      <c r="X43" s="38" t="str">
        <f>AppJ!X43</f>
        <v>NA</v>
      </c>
      <c r="Y43" s="29" t="str">
        <f>AppJ!Y43</f>
        <v>NA</v>
      </c>
      <c r="Z43" s="6" t="e">
        <f>1-AppJ!Z43</f>
        <v>#VALUE!</v>
      </c>
      <c r="AB43" s="30"/>
      <c r="AC43" s="4">
        <v>2004</v>
      </c>
      <c r="AD43" s="33">
        <f>AppJ!AD43</f>
        <v>18761</v>
      </c>
      <c r="AE43" s="28">
        <f>AppJ!AE43</f>
        <v>20359</v>
      </c>
      <c r="AF43" s="5">
        <f>AppJ!AF43</f>
        <v>21757</v>
      </c>
      <c r="AG43" s="38">
        <f>1-AppJ!AG43</f>
        <v>7.8491085023822404E-2</v>
      </c>
      <c r="AH43" s="29">
        <f>1-AppJ!AH43</f>
        <v>6.425518224019855E-2</v>
      </c>
      <c r="AI43" s="6">
        <f>1-AppJ!AI43</f>
        <v>0.13770280829158432</v>
      </c>
      <c r="AK43" s="30"/>
      <c r="AL43" s="4">
        <v>2004</v>
      </c>
      <c r="AM43" s="33">
        <f>AppJ!AM43</f>
        <v>127902</v>
      </c>
      <c r="AN43" s="28">
        <f>AppJ!AN43</f>
        <v>132300</v>
      </c>
      <c r="AO43" s="5">
        <f>AppJ!AO43</f>
        <v>130922</v>
      </c>
      <c r="AP43" s="38">
        <f>1-AppJ!AP43</f>
        <v>3.3242630385487582E-2</v>
      </c>
      <c r="AQ43" s="29">
        <f>1-AppJ!AQ43</f>
        <v>-1.0525350972334646E-2</v>
      </c>
      <c r="AR43" s="6">
        <f>1-AppJ!AR43</f>
        <v>2.3067169765203732E-2</v>
      </c>
      <c r="AT43" s="30"/>
      <c r="AU43" s="4">
        <v>2004</v>
      </c>
      <c r="AV43" s="33">
        <f>AppJ!AV43</f>
        <v>18105.530000000002</v>
      </c>
      <c r="AW43" s="28">
        <f>AppJ!AW43</f>
        <v>27350</v>
      </c>
      <c r="AX43" s="5">
        <f>AppJ!AX43</f>
        <v>32344</v>
      </c>
      <c r="AY43" s="38">
        <f>1-AppJ!AY43</f>
        <v>0.33800621572212053</v>
      </c>
      <c r="AZ43" s="29">
        <f>1-AppJ!AZ43</f>
        <v>0.15440267128370022</v>
      </c>
      <c r="BA43" s="6">
        <f>1-AppJ!BA43</f>
        <v>0.44021982438783069</v>
      </c>
      <c r="BC43" s="30"/>
      <c r="BD43" s="4">
        <v>2004</v>
      </c>
      <c r="BE43" s="33">
        <f>AppJ!BE43</f>
        <v>64696</v>
      </c>
      <c r="BF43" s="28">
        <f>AppJ!BF43</f>
        <v>77100</v>
      </c>
      <c r="BG43" s="5">
        <f>AppJ!BG43</f>
        <v>108300</v>
      </c>
      <c r="BH43" s="38">
        <f>1-AppJ!BH43</f>
        <v>0.1608819714656291</v>
      </c>
      <c r="BI43" s="29">
        <f>1-AppJ!BI43</f>
        <v>0.2880886426592798</v>
      </c>
      <c r="BJ43" s="6">
        <f>1-AppJ!BJ43</f>
        <v>0.40262234533702679</v>
      </c>
      <c r="BL43" s="30"/>
      <c r="BM43" s="4">
        <v>2004</v>
      </c>
      <c r="BN43" s="33">
        <f>AppJ!BN43</f>
        <v>4323</v>
      </c>
      <c r="BO43" s="28">
        <f>AppJ!BO43</f>
        <v>3725</v>
      </c>
      <c r="BP43" s="5">
        <f>AppJ!BP43</f>
        <v>4000</v>
      </c>
      <c r="BQ43" s="38">
        <f>1-AppJ!BQ43</f>
        <v>-0.16053691275167781</v>
      </c>
      <c r="BR43" s="29">
        <f>1-AppJ!BR43</f>
        <v>6.8749999999999978E-2</v>
      </c>
      <c r="BS43" s="6">
        <f>1-AppJ!BS43</f>
        <v>-8.0750000000000099E-2</v>
      </c>
      <c r="BU43" s="30"/>
      <c r="BV43" s="4">
        <v>2004</v>
      </c>
      <c r="BW43" s="33">
        <f>AppJ!BW43</f>
        <v>135716</v>
      </c>
      <c r="BX43" s="28">
        <f>AppJ!BX43</f>
        <v>131904</v>
      </c>
      <c r="BY43" s="5">
        <f>AppJ!BY43</f>
        <v>129579</v>
      </c>
      <c r="BZ43" s="38">
        <f>1-AppJ!BZ43</f>
        <v>-2.8899805919456512E-2</v>
      </c>
      <c r="CA43" s="29">
        <f>1-AppJ!CA43</f>
        <v>-1.7942722200356531E-2</v>
      </c>
      <c r="CB43" s="6">
        <f>1-AppJ!CB43</f>
        <v>-4.7361069309070247E-2</v>
      </c>
    </row>
    <row r="44" spans="1:80" x14ac:dyDescent="0.25">
      <c r="A44" s="30"/>
      <c r="B44" s="4">
        <v>2005</v>
      </c>
      <c r="C44" s="33">
        <f>AppJ!C44</f>
        <v>244768</v>
      </c>
      <c r="D44" s="28">
        <f>AppJ!D44</f>
        <v>218840</v>
      </c>
      <c r="E44" s="5">
        <f>AppJ!E44</f>
        <v>154594</v>
      </c>
      <c r="F44" s="38">
        <f>1-AppJ!F44</f>
        <v>-0.1184792542496802</v>
      </c>
      <c r="G44" s="29">
        <f>1-AppJ!G44</f>
        <v>-0.41557887110754632</v>
      </c>
      <c r="H44" s="6">
        <f>1-AppJ!H44</f>
        <v>-0.58329560008797232</v>
      </c>
      <c r="J44" s="30"/>
      <c r="K44" s="4">
        <v>2005</v>
      </c>
      <c r="L44" s="33">
        <f>AppJ!L44</f>
        <v>4459</v>
      </c>
      <c r="M44" s="28" t="str">
        <f>AppJ!M44</f>
        <v>NA</v>
      </c>
      <c r="N44" s="5">
        <f>AppJ!N44</f>
        <v>5415</v>
      </c>
      <c r="O44" s="38" t="s">
        <v>120</v>
      </c>
      <c r="P44" s="29" t="s">
        <v>120</v>
      </c>
      <c r="Q44" s="6">
        <f>1-AppJ!Q44</f>
        <v>0.17654662973222535</v>
      </c>
      <c r="S44" s="30"/>
      <c r="T44" s="4">
        <v>2005</v>
      </c>
      <c r="U44" s="33">
        <f>AppJ!U44</f>
        <v>1549</v>
      </c>
      <c r="V44" s="28" t="str">
        <f>AppJ!V44</f>
        <v>NA</v>
      </c>
      <c r="W44" s="5">
        <f>AppJ!W44</f>
        <v>330</v>
      </c>
      <c r="X44" s="38" t="str">
        <f>AppJ!X44</f>
        <v>NA</v>
      </c>
      <c r="Y44" s="29" t="str">
        <f>AppJ!Y44</f>
        <v>NA</v>
      </c>
      <c r="Z44" s="6">
        <f>1-AppJ!Z44</f>
        <v>-3.6939393939393943</v>
      </c>
      <c r="AB44" s="30"/>
      <c r="AC44" s="4">
        <v>2005</v>
      </c>
      <c r="AD44" s="33">
        <f>AppJ!AD44</f>
        <v>16220</v>
      </c>
      <c r="AE44" s="28">
        <f>AppJ!AE44</f>
        <v>19493</v>
      </c>
      <c r="AF44" s="5">
        <f>AppJ!AF44</f>
        <v>21555</v>
      </c>
      <c r="AG44" s="38">
        <f>1-AppJ!AG44</f>
        <v>0.16790642794849431</v>
      </c>
      <c r="AH44" s="29">
        <f>1-AppJ!AH44</f>
        <v>9.5662259336580791E-2</v>
      </c>
      <c r="AI44" s="6">
        <f>1-AppJ!AI44</f>
        <v>0.24750637903038741</v>
      </c>
      <c r="AK44" s="30"/>
      <c r="AL44" s="4">
        <v>2005</v>
      </c>
      <c r="AM44" s="33">
        <f>AppJ!AM44</f>
        <v>104084</v>
      </c>
      <c r="AN44" s="28">
        <f>AppJ!AN44</f>
        <v>110542</v>
      </c>
      <c r="AO44" s="5">
        <f>AppJ!AO44</f>
        <v>114814</v>
      </c>
      <c r="AP44" s="38">
        <f>1-AppJ!AP44</f>
        <v>5.8421233558285546E-2</v>
      </c>
      <c r="AQ44" s="29">
        <f>1-AppJ!AQ44</f>
        <v>3.7208005992300563E-2</v>
      </c>
      <c r="AR44" s="6">
        <f>1-AppJ!AR44</f>
        <v>9.3455501942271813E-2</v>
      </c>
      <c r="AT44" s="30"/>
      <c r="AU44" s="4">
        <v>2005</v>
      </c>
      <c r="AV44" s="33">
        <f>AppJ!AV44</f>
        <v>16291.02</v>
      </c>
      <c r="AW44" s="28">
        <f>AppJ!AW44</f>
        <v>24850</v>
      </c>
      <c r="AX44" s="5">
        <f>AppJ!AX44</f>
        <v>15700</v>
      </c>
      <c r="AY44" s="38">
        <f>1-AppJ!AY44</f>
        <v>0.34442575452716295</v>
      </c>
      <c r="AZ44" s="29">
        <f>1-AppJ!AZ44</f>
        <v>-0.58280254777070062</v>
      </c>
      <c r="BA44" s="6">
        <f>1-AppJ!BA44</f>
        <v>-3.764458598726117E-2</v>
      </c>
      <c r="BC44" s="30"/>
      <c r="BD44" s="4">
        <v>2005</v>
      </c>
      <c r="BE44" s="33">
        <f>AppJ!BE44</f>
        <v>65971</v>
      </c>
      <c r="BF44" s="28">
        <f>AppJ!BF44</f>
        <v>74100</v>
      </c>
      <c r="BG44" s="5">
        <f>AppJ!BG44</f>
        <v>77799</v>
      </c>
      <c r="BH44" s="38">
        <f>1-AppJ!BH44</f>
        <v>0.10970310391363025</v>
      </c>
      <c r="BI44" s="29">
        <f>1-AppJ!BI44</f>
        <v>4.7545598272471401E-2</v>
      </c>
      <c r="BJ44" s="6">
        <f>1-AppJ!BJ44</f>
        <v>0.15203280247818096</v>
      </c>
      <c r="BL44" s="30"/>
      <c r="BM44" s="4">
        <v>2005</v>
      </c>
      <c r="BN44" s="33">
        <f>AppJ!BN44</f>
        <v>4453</v>
      </c>
      <c r="BO44" s="28">
        <f>AppJ!BO44</f>
        <v>4000</v>
      </c>
      <c r="BP44" s="5">
        <f>AppJ!BP44</f>
        <v>3454</v>
      </c>
      <c r="BQ44" s="38">
        <f>1-AppJ!BQ44</f>
        <v>-0.11325000000000007</v>
      </c>
      <c r="BR44" s="29">
        <f>1-AppJ!BR44</f>
        <v>-0.15807759119861031</v>
      </c>
      <c r="BS44" s="6">
        <f>1-AppJ!BS44</f>
        <v>-0.28922987840185299</v>
      </c>
      <c r="BU44" s="30"/>
      <c r="BV44" s="4">
        <v>2005</v>
      </c>
      <c r="BW44" s="33">
        <f>AppJ!BW44</f>
        <v>133886</v>
      </c>
      <c r="BX44" s="28">
        <f>AppJ!BX44</f>
        <v>167213</v>
      </c>
      <c r="BY44" s="5">
        <f>AppJ!BY44</f>
        <v>167211</v>
      </c>
      <c r="BZ44" s="38">
        <f>1-AppJ!BZ44</f>
        <v>0.19930866619222187</v>
      </c>
      <c r="CA44" s="29">
        <f>1-AppJ!CA44</f>
        <v>-1.1960935584420795E-5</v>
      </c>
      <c r="CB44" s="6">
        <f>1-AppJ!CB44</f>
        <v>0.19929908917475525</v>
      </c>
    </row>
    <row r="45" spans="1:80" x14ac:dyDescent="0.25">
      <c r="A45" s="30"/>
      <c r="B45" s="4">
        <v>2006</v>
      </c>
      <c r="C45" s="33">
        <f>AppJ!C45</f>
        <v>152483</v>
      </c>
      <c r="D45" s="28">
        <f>AppJ!D45</f>
        <v>138878</v>
      </c>
      <c r="E45" s="5">
        <f>AppJ!E45</f>
        <v>197097</v>
      </c>
      <c r="F45" s="38">
        <f>1-AppJ!F45</f>
        <v>-9.7963680352539662E-2</v>
      </c>
      <c r="G45" s="29">
        <f>1-AppJ!G45</f>
        <v>0.29538247664855377</v>
      </c>
      <c r="H45" s="6">
        <f>1-AppJ!H45</f>
        <v>0.22635555082015457</v>
      </c>
      <c r="J45" s="30"/>
      <c r="K45" s="4">
        <v>2006</v>
      </c>
      <c r="L45" s="33">
        <f>AppJ!L45</f>
        <v>4070</v>
      </c>
      <c r="M45" s="28" t="str">
        <f>AppJ!M45</f>
        <v>NA</v>
      </c>
      <c r="N45" s="5">
        <f>AppJ!N45</f>
        <v>7469</v>
      </c>
      <c r="O45" s="38" t="s">
        <v>120</v>
      </c>
      <c r="P45" s="29" t="s">
        <v>120</v>
      </c>
      <c r="Q45" s="6">
        <f>1-AppJ!Q45</f>
        <v>0.4550810014727541</v>
      </c>
      <c r="S45" s="30"/>
      <c r="T45" s="4">
        <v>2006</v>
      </c>
      <c r="U45" s="33">
        <f>AppJ!U45</f>
        <v>583</v>
      </c>
      <c r="V45" s="28">
        <f>AppJ!V45</f>
        <v>677</v>
      </c>
      <c r="W45" s="5">
        <f>AppJ!W45</f>
        <v>630</v>
      </c>
      <c r="X45" s="38">
        <f>1-AppJ!X45</f>
        <v>0.13884785819793211</v>
      </c>
      <c r="Y45" s="29">
        <f>1-AppJ!Y45</f>
        <v>-7.460317460317456E-2</v>
      </c>
      <c r="Z45" s="6">
        <f>1-AppJ!Z45</f>
        <v>7.460317460317456E-2</v>
      </c>
      <c r="AB45" s="30"/>
      <c r="AC45" s="4">
        <v>2006</v>
      </c>
      <c r="AD45" s="33">
        <f>AppJ!AD45</f>
        <v>22402</v>
      </c>
      <c r="AE45" s="28">
        <f>AppJ!AE45</f>
        <v>21811</v>
      </c>
      <c r="AF45" s="5">
        <f>AppJ!AF45</f>
        <v>21246</v>
      </c>
      <c r="AG45" s="38">
        <f>1-AppJ!AG45</f>
        <v>-2.7096419237999214E-2</v>
      </c>
      <c r="AH45" s="29">
        <f>1-AppJ!AH45</f>
        <v>-2.6593241080673957E-2</v>
      </c>
      <c r="AI45" s="6">
        <f>1-AppJ!AI45</f>
        <v>-5.4410241927892233E-2</v>
      </c>
      <c r="AK45" s="30"/>
      <c r="AL45" s="4">
        <v>2006</v>
      </c>
      <c r="AM45" s="33">
        <f>AppJ!AM45</f>
        <v>107292</v>
      </c>
      <c r="AN45" s="28">
        <f>AppJ!AN45</f>
        <v>113486</v>
      </c>
      <c r="AO45" s="5">
        <f>AppJ!AO45</f>
        <v>141591</v>
      </c>
      <c r="AP45" s="38">
        <f>1-AppJ!AP45</f>
        <v>5.4579419487866376E-2</v>
      </c>
      <c r="AQ45" s="29">
        <f>1-AppJ!AQ45</f>
        <v>0.1984942545783277</v>
      </c>
      <c r="AR45" s="6">
        <f>1-AppJ!AR45</f>
        <v>0.24223997287963217</v>
      </c>
      <c r="AT45" s="30"/>
      <c r="AU45" s="4">
        <v>2006</v>
      </c>
      <c r="AV45" s="33">
        <f>AppJ!AV45</f>
        <v>10699.36</v>
      </c>
      <c r="AW45" s="28">
        <f>AppJ!AW45</f>
        <v>15250</v>
      </c>
      <c r="AX45" s="5">
        <f>AppJ!AX45</f>
        <v>20081</v>
      </c>
      <c r="AY45" s="38">
        <f>1-AppJ!AY45</f>
        <v>0.29840262295081965</v>
      </c>
      <c r="AZ45" s="29">
        <f>1-AppJ!AZ45</f>
        <v>0.24057566854240331</v>
      </c>
      <c r="BA45" s="6">
        <f>1-AppJ!BA45</f>
        <v>0.46718988098202274</v>
      </c>
      <c r="BC45" s="30"/>
      <c r="BD45" s="4">
        <v>2006</v>
      </c>
      <c r="BE45" s="33">
        <f>AppJ!BE45</f>
        <v>49173</v>
      </c>
      <c r="BF45" s="28">
        <f>AppJ!BF45</f>
        <v>55800</v>
      </c>
      <c r="BG45" s="5">
        <f>AppJ!BG45</f>
        <v>58317</v>
      </c>
      <c r="BH45" s="38">
        <f>1-AppJ!BH45</f>
        <v>0.11876344086021506</v>
      </c>
      <c r="BI45" s="29">
        <f>1-AppJ!BI45</f>
        <v>4.3160656412366882E-2</v>
      </c>
      <c r="BJ45" s="6">
        <f>1-AppJ!BJ45</f>
        <v>0.15679818920726374</v>
      </c>
      <c r="BL45" s="30"/>
      <c r="BM45" s="4">
        <v>2006</v>
      </c>
      <c r="BN45" s="33">
        <f>AppJ!BN45</f>
        <v>8285</v>
      </c>
      <c r="BO45" s="28">
        <f>AppJ!BO45</f>
        <v>3500</v>
      </c>
      <c r="BP45" s="5">
        <f>AppJ!BP45</f>
        <v>2743</v>
      </c>
      <c r="BQ45" s="38">
        <f>1-AppJ!BQ45</f>
        <v>-1.367142857142857</v>
      </c>
      <c r="BR45" s="29">
        <f>1-AppJ!BR45</f>
        <v>-0.27597520962449873</v>
      </c>
      <c r="BS45" s="6">
        <f>1-AppJ!BS45</f>
        <v>-2.020415603353992</v>
      </c>
      <c r="BU45" s="30"/>
      <c r="BV45" s="4">
        <v>2006</v>
      </c>
      <c r="BW45" s="33">
        <f>AppJ!BW45</f>
        <v>125550</v>
      </c>
      <c r="BX45" s="28">
        <f>AppJ!BX45</f>
        <v>136373</v>
      </c>
      <c r="BY45" s="5">
        <f>AppJ!BY45</f>
        <v>112797</v>
      </c>
      <c r="BZ45" s="38">
        <f>1-AppJ!BZ45</f>
        <v>7.9363217059095326E-2</v>
      </c>
      <c r="CA45" s="29">
        <f>1-AppJ!CA45</f>
        <v>-0.20901265104568378</v>
      </c>
      <c r="CB45" s="6">
        <f>1-AppJ!CB45</f>
        <v>-0.11306151759355298</v>
      </c>
    </row>
    <row r="46" spans="1:80" x14ac:dyDescent="0.25">
      <c r="A46" s="30"/>
      <c r="B46" s="4">
        <v>2007</v>
      </c>
      <c r="C46" s="33">
        <f>AppJ!C46</f>
        <v>151925</v>
      </c>
      <c r="D46" s="28">
        <f>AppJ!D46</f>
        <v>117321</v>
      </c>
      <c r="E46" s="5">
        <f>AppJ!E46</f>
        <v>118082</v>
      </c>
      <c r="F46" s="38">
        <f>1-AppJ!F46</f>
        <v>-0.29495145796575217</v>
      </c>
      <c r="G46" s="29">
        <f>1-AppJ!G46</f>
        <v>6.4446740400738722E-3</v>
      </c>
      <c r="H46" s="6">
        <f>1-AppJ!H46</f>
        <v>-0.28660591792144441</v>
      </c>
      <c r="J46" s="30"/>
      <c r="K46" s="4">
        <v>2007</v>
      </c>
      <c r="L46" s="33">
        <f>AppJ!L46</f>
        <v>7782</v>
      </c>
      <c r="M46" s="28" t="str">
        <f>AppJ!M46</f>
        <v>NA</v>
      </c>
      <c r="N46" s="5">
        <f>AppJ!N46</f>
        <v>4778</v>
      </c>
      <c r="O46" s="38" t="s">
        <v>120</v>
      </c>
      <c r="P46" s="29" t="s">
        <v>120</v>
      </c>
      <c r="Q46" s="6">
        <f>1-AppJ!Q46</f>
        <v>-0.62871494349100043</v>
      </c>
      <c r="S46" s="30"/>
      <c r="T46" s="4">
        <v>2007</v>
      </c>
      <c r="U46" s="33">
        <f>AppJ!U46</f>
        <v>582</v>
      </c>
      <c r="V46" s="28">
        <f>AppJ!V46</f>
        <v>575</v>
      </c>
      <c r="W46" s="5">
        <f>AppJ!W46</f>
        <v>334</v>
      </c>
      <c r="X46" s="38">
        <f>1-AppJ!X46</f>
        <v>-1.2173913043478368E-2</v>
      </c>
      <c r="Y46" s="29">
        <f>1-AppJ!Y46</f>
        <v>-0.72155688622754499</v>
      </c>
      <c r="Z46" s="6">
        <f>1-AppJ!Z46</f>
        <v>-0.74251497005988032</v>
      </c>
      <c r="AB46" s="30"/>
      <c r="AC46" s="4">
        <v>2007</v>
      </c>
      <c r="AD46" s="33">
        <f>AppJ!AD46</f>
        <v>12324</v>
      </c>
      <c r="AE46" s="28">
        <f>AppJ!AE46</f>
        <v>14252</v>
      </c>
      <c r="AF46" s="5">
        <f>AppJ!AF46</f>
        <v>12868</v>
      </c>
      <c r="AG46" s="38">
        <f>1-AppJ!AG46</f>
        <v>0.13527925905136118</v>
      </c>
      <c r="AH46" s="29">
        <f>1-AppJ!AH46</f>
        <v>-0.1075536213863848</v>
      </c>
      <c r="AI46" s="6">
        <f>1-AppJ!AI46</f>
        <v>4.227541187441719E-2</v>
      </c>
      <c r="AK46" s="30"/>
      <c r="AL46" s="4">
        <v>2007</v>
      </c>
      <c r="AM46" s="33">
        <f>AppJ!AM46</f>
        <v>127115</v>
      </c>
      <c r="AN46" s="28">
        <f>AppJ!AN46</f>
        <v>135714</v>
      </c>
      <c r="AO46" s="5">
        <f>AppJ!AO46</f>
        <v>201012</v>
      </c>
      <c r="AP46" s="38">
        <f>1-AppJ!AP46</f>
        <v>6.3361186023549565E-2</v>
      </c>
      <c r="AQ46" s="29">
        <f>1-AppJ!AQ46</f>
        <v>0.3248462778341592</v>
      </c>
      <c r="AR46" s="6">
        <f>1-AppJ!AR46</f>
        <v>0.3676248184188009</v>
      </c>
      <c r="AT46" s="30"/>
      <c r="AU46" s="4">
        <v>2007</v>
      </c>
      <c r="AV46" s="33">
        <f>AppJ!AV46</f>
        <v>8945.9599999999991</v>
      </c>
      <c r="AW46" s="28">
        <f>AppJ!AW46</f>
        <v>10600</v>
      </c>
      <c r="AX46" s="5">
        <f>AppJ!AX46</f>
        <v>11959</v>
      </c>
      <c r="AY46" s="38">
        <f>1-AppJ!AY46</f>
        <v>0.15604150943396233</v>
      </c>
      <c r="AZ46" s="29">
        <f>1-AppJ!AZ46</f>
        <v>0.1136382640689021</v>
      </c>
      <c r="BA46" s="6">
        <f>1-AppJ!BA46</f>
        <v>0.25194748724809779</v>
      </c>
      <c r="BC46" s="30"/>
      <c r="BD46" s="4">
        <v>2007</v>
      </c>
      <c r="BE46" s="33">
        <f>AppJ!BE46</f>
        <v>49219</v>
      </c>
      <c r="BF46" s="28">
        <f>AppJ!BF46</f>
        <v>54900</v>
      </c>
      <c r="BG46" s="5">
        <f>AppJ!BG46</f>
        <v>32689</v>
      </c>
      <c r="BH46" s="38">
        <f>1-AppJ!BH46</f>
        <v>0.10347905282331515</v>
      </c>
      <c r="BI46" s="29">
        <f>1-AppJ!BI46</f>
        <v>-0.67946403989109494</v>
      </c>
      <c r="BJ46" s="6">
        <f>1-AppJ!BJ46</f>
        <v>-0.50567469179234603</v>
      </c>
      <c r="BL46" s="30"/>
      <c r="BM46" s="4">
        <v>2007</v>
      </c>
      <c r="BN46" s="33">
        <f>AppJ!BN46</f>
        <v>3128</v>
      </c>
      <c r="BO46" s="28">
        <f>AppJ!BO46</f>
        <v>2700</v>
      </c>
      <c r="BP46" s="5">
        <f>AppJ!BP46</f>
        <v>2016</v>
      </c>
      <c r="BQ46" s="38">
        <f>1-AppJ!BQ46</f>
        <v>-0.1585185185185185</v>
      </c>
      <c r="BR46" s="29">
        <f>1-AppJ!BR46</f>
        <v>-0.33928571428571419</v>
      </c>
      <c r="BS46" s="6">
        <f>1-AppJ!BS46</f>
        <v>-0.55158730158730163</v>
      </c>
      <c r="BU46" s="30"/>
      <c r="BV46" s="4">
        <v>2007</v>
      </c>
      <c r="BW46" s="33">
        <f>AppJ!BW46</f>
        <v>108338</v>
      </c>
      <c r="BX46" s="28">
        <f>AppJ!BX46</f>
        <v>131195</v>
      </c>
      <c r="BY46" s="5">
        <f>AppJ!BY46</f>
        <v>47011</v>
      </c>
      <c r="BZ46" s="38">
        <f>1-AppJ!BZ46</f>
        <v>0.17422157856625631</v>
      </c>
      <c r="CA46" s="29">
        <f>1-AppJ!CA46</f>
        <v>-1.7907298291889133</v>
      </c>
      <c r="CB46" s="6">
        <f>1-AppJ!CB46</f>
        <v>-1.304524472995682</v>
      </c>
    </row>
    <row r="47" spans="1:80" x14ac:dyDescent="0.25">
      <c r="A47" s="31"/>
      <c r="B47" s="7">
        <v>2008</v>
      </c>
      <c r="C47" s="34">
        <f>AppJ!C47</f>
        <v>67347</v>
      </c>
      <c r="D47" s="8">
        <f>AppJ!D47</f>
        <v>60255</v>
      </c>
      <c r="E47" s="9">
        <f>AppJ!E47</f>
        <v>98744</v>
      </c>
      <c r="F47" s="39">
        <f>1-AppJ!F47</f>
        <v>-0.11769977595220316</v>
      </c>
      <c r="G47" s="18">
        <f>1-AppJ!G47</f>
        <v>0.38978570849874428</v>
      </c>
      <c r="H47" s="10">
        <f>1-AppJ!H47</f>
        <v>0.31796362310621407</v>
      </c>
      <c r="J47" s="31"/>
      <c r="K47" s="7">
        <v>2008</v>
      </c>
      <c r="L47" s="34">
        <f>AppJ!L47</f>
        <v>6823</v>
      </c>
      <c r="M47" s="8" t="str">
        <f>AppJ!M47</f>
        <v>NA</v>
      </c>
      <c r="N47" s="9">
        <f>AppJ!N47</f>
        <v>4926</v>
      </c>
      <c r="O47" s="39" t="s">
        <v>120</v>
      </c>
      <c r="P47" s="18" t="s">
        <v>120</v>
      </c>
      <c r="Q47" s="10">
        <f>1-AppJ!Q47</f>
        <v>-0.38509947218838825</v>
      </c>
      <c r="S47" s="31"/>
      <c r="T47" s="7">
        <v>2008</v>
      </c>
      <c r="U47" s="34">
        <f>AppJ!U47</f>
        <v>371</v>
      </c>
      <c r="V47" s="8">
        <f>AppJ!V47</f>
        <v>378</v>
      </c>
      <c r="W47" s="9">
        <f>AppJ!W47</f>
        <v>351</v>
      </c>
      <c r="X47" s="39">
        <f>1-AppJ!X47</f>
        <v>1.851851851851849E-2</v>
      </c>
      <c r="Y47" s="18">
        <f>1-AppJ!Y47</f>
        <v>-7.6923076923076872E-2</v>
      </c>
      <c r="Z47" s="10">
        <f>1-AppJ!Z47</f>
        <v>-5.6980056980056926E-2</v>
      </c>
      <c r="AB47" s="31"/>
      <c r="AC47" s="7">
        <v>2008</v>
      </c>
      <c r="AD47" s="34">
        <f>AppJ!AD47</f>
        <v>18598</v>
      </c>
      <c r="AE47" s="8">
        <f>AppJ!AE47</f>
        <v>18302</v>
      </c>
      <c r="AF47" s="9">
        <f>AppJ!AF47</f>
        <v>14035</v>
      </c>
      <c r="AG47" s="39">
        <f>1-AppJ!AG47</f>
        <v>-1.617309583652049E-2</v>
      </c>
      <c r="AH47" s="18">
        <f>1-AppJ!AH47</f>
        <v>-0.30402565016031358</v>
      </c>
      <c r="AI47" s="10">
        <f>1-AppJ!AI47</f>
        <v>-0.32511578197363744</v>
      </c>
      <c r="AK47" s="31"/>
      <c r="AL47" s="7">
        <v>2008</v>
      </c>
      <c r="AM47" s="34">
        <f>AppJ!AM47</f>
        <v>166071</v>
      </c>
      <c r="AN47" s="8">
        <f>AppJ!AN47</f>
        <v>159200</v>
      </c>
      <c r="AO47" s="9">
        <f>AppJ!AO47</f>
        <v>161118</v>
      </c>
      <c r="AP47" s="39">
        <f>1-AppJ!AP47</f>
        <v>-4.315954773869346E-2</v>
      </c>
      <c r="AQ47" s="18">
        <f>1-AppJ!AQ47</f>
        <v>1.1904318573964456E-2</v>
      </c>
      <c r="AR47" s="10">
        <f>1-AppJ!AR47</f>
        <v>-3.0741444158939313E-2</v>
      </c>
      <c r="AT47" s="31"/>
      <c r="AU47" s="7">
        <v>2008</v>
      </c>
      <c r="AV47" s="34">
        <f>AppJ!AV47</f>
        <v>8184.619999999999</v>
      </c>
      <c r="AW47" s="8">
        <f>AppJ!AW47</f>
        <v>12400</v>
      </c>
      <c r="AX47" s="9">
        <f>AppJ!AX47</f>
        <v>6741</v>
      </c>
      <c r="AY47" s="39">
        <f>1-AppJ!AY47</f>
        <v>0.33995000000000009</v>
      </c>
      <c r="AZ47" s="18">
        <f>1-AppJ!AZ47</f>
        <v>-0.8394896899569797</v>
      </c>
      <c r="BA47" s="10">
        <f>1-AppJ!BA47</f>
        <v>-0.21415516985610439</v>
      </c>
      <c r="BC47" s="31"/>
      <c r="BD47" s="7">
        <v>2008</v>
      </c>
      <c r="BE47" s="34">
        <f>AppJ!BE47</f>
        <v>58557</v>
      </c>
      <c r="BF47" s="8">
        <f>AppJ!BF47</f>
        <v>59000</v>
      </c>
      <c r="BG47" s="9">
        <f>AppJ!BG47</f>
        <v>60268</v>
      </c>
      <c r="BH47" s="39">
        <f>1-AppJ!BH47</f>
        <v>7.5084745762712402E-3</v>
      </c>
      <c r="BI47" s="18">
        <f>1-AppJ!BI47</f>
        <v>2.1039357536337677E-2</v>
      </c>
      <c r="BJ47" s="10">
        <f>1-AppJ!BJ47</f>
        <v>2.8389858631446163E-2</v>
      </c>
      <c r="BL47" s="31"/>
      <c r="BM47" s="7">
        <v>2008</v>
      </c>
      <c r="BN47" s="34">
        <f>AppJ!BN47</f>
        <v>2718</v>
      </c>
      <c r="BO47" s="8">
        <f>AppJ!BO47</f>
        <v>2534</v>
      </c>
      <c r="BP47" s="9">
        <f>AppJ!BP47</f>
        <v>1598</v>
      </c>
      <c r="BQ47" s="39">
        <f>1-AppJ!BQ47</f>
        <v>-7.2612470402525719E-2</v>
      </c>
      <c r="BR47" s="18">
        <f>1-AppJ!BR47</f>
        <v>-0.58573216520650817</v>
      </c>
      <c r="BS47" s="10">
        <f>1-AppJ!BS47</f>
        <v>-0.70087609511889859</v>
      </c>
      <c r="BU47" s="31"/>
      <c r="BV47" s="7">
        <v>2008</v>
      </c>
      <c r="BW47" s="34">
        <f>AppJ!BW47</f>
        <v>53417</v>
      </c>
      <c r="BX47" s="8">
        <f>AppJ!BX47</f>
        <v>70101</v>
      </c>
      <c r="BY47" s="9">
        <f>AppJ!BY47</f>
        <v>39615</v>
      </c>
      <c r="BZ47" s="39">
        <f>1-AppJ!BZ47</f>
        <v>0.23799945792499388</v>
      </c>
      <c r="CA47" s="18">
        <f>1-AppJ!CA47</f>
        <v>-0.76955698599015521</v>
      </c>
      <c r="CB47" s="10">
        <f>1-AppJ!CB47</f>
        <v>-0.34840338255711223</v>
      </c>
    </row>
    <row r="48" spans="1:80" x14ac:dyDescent="0.25">
      <c r="A48" s="30"/>
      <c r="B48" s="4">
        <v>2009</v>
      </c>
      <c r="C48" s="33">
        <f>AppJ!C48</f>
        <v>76063</v>
      </c>
      <c r="D48" s="28">
        <f>AppJ!D48</f>
        <v>58382</v>
      </c>
      <c r="E48" s="5">
        <f>AppJ!E48</f>
        <v>88429</v>
      </c>
      <c r="F48" s="38">
        <f>1-AppJ!F48</f>
        <v>-0.3028501935528074</v>
      </c>
      <c r="G48" s="29">
        <f>1-AppJ!G48</f>
        <v>0.33978672155062251</v>
      </c>
      <c r="H48" s="6">
        <f>1-AppJ!H48</f>
        <v>0.13984100238609509</v>
      </c>
      <c r="J48" s="30"/>
      <c r="K48" s="4">
        <v>2009</v>
      </c>
      <c r="L48" s="33">
        <f>AppJ!L48</f>
        <v>5701</v>
      </c>
      <c r="M48" s="28" t="str">
        <f>AppJ!M48</f>
        <v>NA</v>
      </c>
      <c r="N48" s="5">
        <f>AppJ!N48</f>
        <v>2966</v>
      </c>
      <c r="O48" s="38" t="s">
        <v>120</v>
      </c>
      <c r="P48" s="29" t="s">
        <v>120</v>
      </c>
      <c r="Q48" s="6">
        <f>1-AppJ!Q48</f>
        <v>-0.92211732973701954</v>
      </c>
      <c r="S48" s="30"/>
      <c r="T48" s="4">
        <v>2009</v>
      </c>
      <c r="U48" s="33">
        <f>AppJ!U48</f>
        <v>336</v>
      </c>
      <c r="V48" s="28">
        <f>AppJ!V48</f>
        <v>315</v>
      </c>
      <c r="W48" s="5">
        <f>AppJ!W48</f>
        <v>291</v>
      </c>
      <c r="X48" s="38">
        <f>1-AppJ!X48</f>
        <v>-6.6666666666666652E-2</v>
      </c>
      <c r="Y48" s="29">
        <f>1-AppJ!Y48</f>
        <v>-8.247422680412364E-2</v>
      </c>
      <c r="Z48" s="6">
        <f>1-AppJ!Z48</f>
        <v>-0.15463917525773185</v>
      </c>
      <c r="AB48" s="30"/>
      <c r="AC48" s="4">
        <v>2009</v>
      </c>
      <c r="AD48" s="33">
        <f>AppJ!AD48</f>
        <v>22193</v>
      </c>
      <c r="AE48" s="28">
        <f>AppJ!AE48</f>
        <v>20400</v>
      </c>
      <c r="AF48" s="5">
        <f>AppJ!AF48</f>
        <v>10989</v>
      </c>
      <c r="AG48" s="38">
        <f>1-AppJ!AG48</f>
        <v>-8.7892156862745097E-2</v>
      </c>
      <c r="AH48" s="29">
        <f>1-AppJ!AH48</f>
        <v>-0.85640185640185651</v>
      </c>
      <c r="AI48" s="6">
        <f>1-AppJ!AI48</f>
        <v>-1.0195650195650194</v>
      </c>
      <c r="AK48" s="30"/>
      <c r="AL48" s="4">
        <v>2009</v>
      </c>
      <c r="AM48" s="33">
        <f>AppJ!AM48</f>
        <v>138299</v>
      </c>
      <c r="AN48" s="28">
        <f>AppJ!AN48</f>
        <v>133187</v>
      </c>
      <c r="AO48" s="5">
        <f>AppJ!AO48</f>
        <v>121132</v>
      </c>
      <c r="AP48" s="38">
        <f>1-AppJ!AP48</f>
        <v>-3.8382124381508786E-2</v>
      </c>
      <c r="AQ48" s="29">
        <f>1-AppJ!AQ48</f>
        <v>-9.9519532410923706E-2</v>
      </c>
      <c r="AR48" s="6">
        <f>1-AppJ!AR48</f>
        <v>-0.14172142786381792</v>
      </c>
      <c r="AT48" s="30"/>
      <c r="AU48" s="4">
        <v>2009</v>
      </c>
      <c r="AV48" s="33">
        <f>AppJ!AV48</f>
        <v>5121.59</v>
      </c>
      <c r="AW48" s="28">
        <f>AppJ!AW48</f>
        <v>14400</v>
      </c>
      <c r="AX48" s="5">
        <f>AppJ!AX48</f>
        <v>7183</v>
      </c>
      <c r="AY48" s="38">
        <f>1-AppJ!AY48</f>
        <v>0.64433402777777782</v>
      </c>
      <c r="AZ48" s="29">
        <f>1-AppJ!AZ48</f>
        <v>-1.0047333983015454</v>
      </c>
      <c r="BA48" s="6">
        <f>1-AppJ!BA48</f>
        <v>0.28698454684672137</v>
      </c>
      <c r="BC48" s="30"/>
      <c r="BD48" s="4">
        <v>2009</v>
      </c>
      <c r="BE48" s="33">
        <f>AppJ!BE48</f>
        <v>91519</v>
      </c>
      <c r="BF48" s="28">
        <f>AppJ!BF48</f>
        <v>88800</v>
      </c>
      <c r="BG48" s="5">
        <f>AppJ!BG48</f>
        <v>76738</v>
      </c>
      <c r="BH48" s="38">
        <f>1-AppJ!BH48</f>
        <v>-3.0619369369369265E-2</v>
      </c>
      <c r="BI48" s="29">
        <f>1-AppJ!BI48</f>
        <v>-0.15718418514946952</v>
      </c>
      <c r="BJ48" s="6">
        <f>1-AppJ!BJ48</f>
        <v>-0.19261643514295401</v>
      </c>
      <c r="BL48" s="30"/>
      <c r="BM48" s="4">
        <v>2009</v>
      </c>
      <c r="BN48" s="33">
        <f>AppJ!BN48</f>
        <v>5743</v>
      </c>
      <c r="BO48" s="28">
        <f>AppJ!BO48</f>
        <v>6952</v>
      </c>
      <c r="BP48" s="5">
        <f>AppJ!BP48</f>
        <v>1430</v>
      </c>
      <c r="BQ48" s="38">
        <f>1-AppJ!BQ48</f>
        <v>0.17390678941311855</v>
      </c>
      <c r="BR48" s="29">
        <f>1-AppJ!BR48</f>
        <v>-3.8615384615384611</v>
      </c>
      <c r="BS48" s="6">
        <f>1-AppJ!BS48</f>
        <v>-3.0160839160839163</v>
      </c>
      <c r="BU48" s="30"/>
      <c r="BV48" s="4">
        <v>2009</v>
      </c>
      <c r="BW48" s="33">
        <f>AppJ!BW48</f>
        <v>32254</v>
      </c>
      <c r="BX48" s="28">
        <f>AppJ!BX48</f>
        <v>48072</v>
      </c>
      <c r="BY48" s="5">
        <f>AppJ!BY48</f>
        <v>41800</v>
      </c>
      <c r="BZ48" s="38">
        <f>1-AppJ!BZ48</f>
        <v>0.32904809452487938</v>
      </c>
      <c r="CA48" s="29">
        <f>1-AppJ!CA48</f>
        <v>-0.15004784688995221</v>
      </c>
      <c r="CB48" s="6">
        <f>1-AppJ!CB48</f>
        <v>0.22837320574162678</v>
      </c>
    </row>
    <row r="49" spans="1:80" x14ac:dyDescent="0.25">
      <c r="A49" s="30"/>
      <c r="B49" s="4">
        <v>2010</v>
      </c>
      <c r="C49" s="33">
        <f>AppJ!C49</f>
        <v>75748</v>
      </c>
      <c r="D49" s="28">
        <f>AppJ!D49</f>
        <v>61586</v>
      </c>
      <c r="E49" s="5">
        <f>AppJ!E49</f>
        <v>92534</v>
      </c>
      <c r="F49" s="38">
        <f>1-AppJ!F49</f>
        <v>-0.22995485987074993</v>
      </c>
      <c r="G49" s="29">
        <f>1-AppJ!G49</f>
        <v>0.33445003998530265</v>
      </c>
      <c r="H49" s="26">
        <f>1-AppJ!H49</f>
        <v>0.18140359219313984</v>
      </c>
      <c r="J49" s="30"/>
      <c r="K49" s="4">
        <v>2010</v>
      </c>
      <c r="L49" s="33">
        <f>AppJ!L49</f>
        <v>2972</v>
      </c>
      <c r="M49" s="28" t="str">
        <f>AppJ!M49</f>
        <v>NA</v>
      </c>
      <c r="N49" s="5">
        <f>AppJ!N49</f>
        <v>5676</v>
      </c>
      <c r="O49" s="38" t="s">
        <v>121</v>
      </c>
      <c r="P49" s="29" t="s">
        <v>120</v>
      </c>
      <c r="Q49" s="26">
        <f>1-AppJ!Q49</f>
        <v>0.47639182522903456</v>
      </c>
      <c r="S49" s="30"/>
      <c r="T49" s="4">
        <v>2010</v>
      </c>
      <c r="U49" s="33">
        <f>AppJ!U49</f>
        <v>374</v>
      </c>
      <c r="V49" s="28">
        <f>AppJ!V49</f>
        <v>390</v>
      </c>
      <c r="W49" s="5">
        <f>AppJ!W49</f>
        <v>390</v>
      </c>
      <c r="X49" s="38">
        <f>1-AppJ!X49</f>
        <v>4.1025641025640991E-2</v>
      </c>
      <c r="Y49" s="29">
        <f>1-AppJ!Y49</f>
        <v>0</v>
      </c>
      <c r="Z49" s="26">
        <f>1-AppJ!Z49</f>
        <v>4.1025641025640991E-2</v>
      </c>
      <c r="AB49" s="30"/>
      <c r="AC49" s="4">
        <v>2010</v>
      </c>
      <c r="AD49" s="33">
        <f>AppJ!AD49</f>
        <v>9894</v>
      </c>
      <c r="AE49" s="28">
        <f>AppJ!AE49</f>
        <v>11853</v>
      </c>
      <c r="AF49" s="5">
        <f>AppJ!AF49</f>
        <v>7926</v>
      </c>
      <c r="AG49" s="38">
        <f>1-AppJ!AG49</f>
        <v>0.16527461402176669</v>
      </c>
      <c r="AH49" s="29">
        <f>1-AppJ!AH49</f>
        <v>-0.49545798637395921</v>
      </c>
      <c r="AI49" s="26">
        <f>1-AppJ!AI49</f>
        <v>-0.24829674489023468</v>
      </c>
      <c r="AK49" s="30"/>
      <c r="AL49" s="4">
        <v>2010</v>
      </c>
      <c r="AM49" s="33">
        <f>AppJ!AM49</f>
        <v>138238</v>
      </c>
      <c r="AN49" s="28">
        <f>AppJ!AN49</f>
        <v>140074</v>
      </c>
      <c r="AO49" s="5">
        <f>AppJ!AO49</f>
        <v>181842</v>
      </c>
      <c r="AP49" s="38">
        <f>1-AppJ!AP49</f>
        <v>1.3107357539586251E-2</v>
      </c>
      <c r="AQ49" s="29">
        <f>AppJ!AQ49</f>
        <v>0.77030608990222282</v>
      </c>
      <c r="AR49" s="26">
        <f>AppJ!AR49</f>
        <v>0.76020941256695374</v>
      </c>
      <c r="AT49" s="30"/>
      <c r="AU49" s="4">
        <v>2010</v>
      </c>
      <c r="AV49" s="33">
        <f>AppJ!AV49</f>
        <v>14459</v>
      </c>
      <c r="AW49" s="28">
        <f>AppJ!AW49</f>
        <v>19409</v>
      </c>
      <c r="AX49" s="5">
        <f>AppJ!AX49</f>
        <v>12410</v>
      </c>
      <c r="AY49" s="38">
        <f>1-AppJ!AY49</f>
        <v>0.25503632335514448</v>
      </c>
      <c r="AZ49" s="29">
        <f>1-AppJ!AZ49</f>
        <v>-0.56398066075745357</v>
      </c>
      <c r="BA49" s="26">
        <f>1-AppJ!BA49</f>
        <v>-0.16510878323932321</v>
      </c>
      <c r="BC49" s="30"/>
      <c r="BD49" s="4">
        <v>2010</v>
      </c>
      <c r="BE49" s="33">
        <f>AppJ!BE49</f>
        <v>95581</v>
      </c>
      <c r="BF49" s="28">
        <f>AppJ!BF49</f>
        <v>90600</v>
      </c>
      <c r="BG49" s="5">
        <f>AppJ!BG49</f>
        <v>103055</v>
      </c>
      <c r="BH49" s="38">
        <f>1-AppJ!BH49</f>
        <v>-5.4977924944812351E-2</v>
      </c>
      <c r="BI49" s="29">
        <f>1-AppJ!BI49</f>
        <v>0.1208577943816409</v>
      </c>
      <c r="BJ49" s="26">
        <f>1-AppJ!BJ49</f>
        <v>7.2524380185337911E-2</v>
      </c>
      <c r="BL49" s="30"/>
      <c r="BM49" s="4">
        <v>2010</v>
      </c>
      <c r="BN49" s="33">
        <f>AppJ!BN49</f>
        <v>2609</v>
      </c>
      <c r="BO49" s="28">
        <f>AppJ!BO49</f>
        <v>2610</v>
      </c>
      <c r="BP49" s="5">
        <f>AppJ!BP49</f>
        <v>9583</v>
      </c>
      <c r="BQ49" s="38">
        <f>1-AppJ!BQ49</f>
        <v>3.8314176245213272E-4</v>
      </c>
      <c r="BR49" s="29">
        <f>1-AppJ!BR49</f>
        <v>0.7276427006156736</v>
      </c>
      <c r="BS49" s="26">
        <f>1-AppJ!BS49</f>
        <v>0.72774705207137647</v>
      </c>
      <c r="BU49" s="30"/>
      <c r="BV49" s="4">
        <v>2010</v>
      </c>
      <c r="BW49" s="33">
        <f>AppJ!BW49</f>
        <v>51234</v>
      </c>
      <c r="BX49" s="28">
        <f>AppJ!BX49</f>
        <v>59806</v>
      </c>
      <c r="BY49" s="5">
        <f>AppJ!BY49</f>
        <v>64799</v>
      </c>
      <c r="BZ49" s="38">
        <f>1-AppJ!BZ49</f>
        <v>0.14333010065879681</v>
      </c>
      <c r="CA49" s="29">
        <f>1-AppJ!CA49</f>
        <v>7.7053658235466616E-2</v>
      </c>
      <c r="CB49" s="26">
        <f>1-AppJ!CB49</f>
        <v>0.20933965030324542</v>
      </c>
    </row>
    <row r="50" spans="1:80" x14ac:dyDescent="0.25">
      <c r="A50" s="30"/>
      <c r="B50" s="4">
        <v>2011</v>
      </c>
      <c r="C50" s="33">
        <f>AppJ!C50</f>
        <v>98929</v>
      </c>
      <c r="D50" s="28">
        <f>AppJ!D50</f>
        <v>74708</v>
      </c>
      <c r="E50" s="5">
        <f>AppJ!E50</f>
        <v>161914</v>
      </c>
      <c r="F50" s="38">
        <f>1-AppJ!F50</f>
        <v>-0.32420892006210855</v>
      </c>
      <c r="G50" s="29">
        <f>1-AppJ!G50</f>
        <v>0.53859456254554883</v>
      </c>
      <c r="H50" s="26">
        <f>1-AppJ!H50</f>
        <v>0.38900280395765652</v>
      </c>
      <c r="J50" s="30"/>
      <c r="K50" s="4">
        <v>2011</v>
      </c>
      <c r="L50" s="33">
        <f>AppJ!L50</f>
        <v>10778</v>
      </c>
      <c r="M50" s="28" t="str">
        <f>AppJ!M50</f>
        <v>NA</v>
      </c>
      <c r="N50" s="5">
        <f>AppJ!N50</f>
        <v>7873</v>
      </c>
      <c r="O50" s="38" t="s">
        <v>120</v>
      </c>
      <c r="P50" s="29" t="s">
        <v>120</v>
      </c>
      <c r="Q50" s="26">
        <f>1-AppJ!Q50</f>
        <v>-0.36898259875523953</v>
      </c>
      <c r="S50" s="30"/>
      <c r="T50" s="4">
        <v>2011</v>
      </c>
      <c r="U50" s="33">
        <f>AppJ!U50</f>
        <v>340</v>
      </c>
      <c r="V50" s="28">
        <f>AppJ!V50</f>
        <v>309</v>
      </c>
      <c r="W50" s="5">
        <f>AppJ!W50</f>
        <v>309</v>
      </c>
      <c r="X50" s="38">
        <f>1-AppJ!X50</f>
        <v>-0.10032362459546929</v>
      </c>
      <c r="Y50" s="29">
        <f>1-AppJ!Y50</f>
        <v>0</v>
      </c>
      <c r="Z50" s="26">
        <f>1-AppJ!Z50</f>
        <v>-0.10032362459546929</v>
      </c>
      <c r="AB50" s="30"/>
      <c r="AC50" s="4">
        <v>2011</v>
      </c>
      <c r="AD50" s="33">
        <f>AppJ!AD50</f>
        <v>12556</v>
      </c>
      <c r="AE50" s="28">
        <f>AppJ!AE50</f>
        <v>13044</v>
      </c>
      <c r="AF50" s="5">
        <f>AppJ!AF50</f>
        <v>8382</v>
      </c>
      <c r="AG50" s="38">
        <f>1-AppJ!AG50</f>
        <v>3.7411836859858938E-2</v>
      </c>
      <c r="AH50" s="29">
        <f>1-AppJ!AH50</f>
        <v>-0.55619183965640651</v>
      </c>
      <c r="AI50" s="26">
        <f>1-AppJ!AI50</f>
        <v>-0.49797184442853726</v>
      </c>
      <c r="AK50" s="30"/>
      <c r="AL50" s="4">
        <v>2011</v>
      </c>
      <c r="AM50" s="33">
        <f>AppJ!AM50</f>
        <v>172415</v>
      </c>
      <c r="AN50" s="28">
        <f>AppJ!AN50</f>
        <v>168642</v>
      </c>
      <c r="AO50" s="5">
        <f>AppJ!AO50</f>
        <v>142763</v>
      </c>
      <c r="AP50" s="38">
        <f>1-AppJ!AP50</f>
        <v>-2.2372837134284396E-2</v>
      </c>
      <c r="AQ50" s="29">
        <f>AppJ!AQ50</f>
        <v>1.1812724585501846</v>
      </c>
      <c r="AR50" s="26">
        <f>AppJ!AR50</f>
        <v>1.2077008748765437</v>
      </c>
      <c r="AT50" s="30"/>
      <c r="AU50" s="4">
        <v>2011</v>
      </c>
      <c r="AV50" s="33">
        <f>AppJ!AV50</f>
        <v>8426.9599999999991</v>
      </c>
      <c r="AW50" s="28">
        <f>AppJ!AW50</f>
        <v>10602</v>
      </c>
      <c r="AX50" s="5">
        <f>AppJ!AX50</f>
        <v>6264</v>
      </c>
      <c r="AY50" s="38">
        <f>1-AppJ!AY50</f>
        <v>0.20515374457649505</v>
      </c>
      <c r="AZ50" s="29">
        <f>1-AppJ!AZ50</f>
        <v>-0.69252873563218387</v>
      </c>
      <c r="BA50" s="26">
        <f>1-AppJ!BA50</f>
        <v>-0.34530012771392071</v>
      </c>
      <c r="BC50" s="30"/>
      <c r="BD50" s="4">
        <v>2011</v>
      </c>
      <c r="BE50" s="33">
        <f>AppJ!BE50</f>
        <v>139873</v>
      </c>
      <c r="BF50" s="28">
        <f>AppJ!BF50</f>
        <v>133430</v>
      </c>
      <c r="BG50" s="5">
        <f>AppJ!BG50</f>
        <v>108961</v>
      </c>
      <c r="BH50" s="38">
        <f>1-AppJ!BH50</f>
        <v>-4.8287491568612673E-2</v>
      </c>
      <c r="BI50" s="29">
        <f>1-AppJ!BI50</f>
        <v>-0.22456658804526386</v>
      </c>
      <c r="BJ50" s="26">
        <f>1-AppJ!BJ50</f>
        <v>-0.28369783684070438</v>
      </c>
      <c r="BL50" s="30"/>
      <c r="BM50" s="4">
        <v>2011</v>
      </c>
      <c r="BN50" s="33">
        <f>AppJ!BN50</f>
        <v>9199</v>
      </c>
      <c r="BO50" s="28">
        <f>AppJ!BO50</f>
        <v>8006</v>
      </c>
      <c r="BP50" s="5">
        <f>AppJ!BP50</f>
        <v>9215</v>
      </c>
      <c r="BQ50" s="38">
        <f>1-AppJ!BQ50</f>
        <v>-0.14901324006994754</v>
      </c>
      <c r="BR50" s="29">
        <f>1-AppJ!BR50</f>
        <v>0.13119913185024412</v>
      </c>
      <c r="BS50" s="26">
        <f>1-AppJ!BS50</f>
        <v>1.736299511665762E-3</v>
      </c>
      <c r="BU50" s="30"/>
      <c r="BV50" s="4">
        <v>2011</v>
      </c>
      <c r="BW50" s="33">
        <f>AppJ!BW50</f>
        <v>73043</v>
      </c>
      <c r="BX50" s="28">
        <f>AppJ!BX50</f>
        <v>78199</v>
      </c>
      <c r="BY50" s="5">
        <f>AppJ!BY50</f>
        <v>87646</v>
      </c>
      <c r="BZ50" s="38">
        <f>1-AppJ!BZ50</f>
        <v>6.5934346986534331E-2</v>
      </c>
      <c r="CA50" s="29">
        <f>1-AppJ!CA50</f>
        <v>0.10778586586952055</v>
      </c>
      <c r="CB50" s="26">
        <f>1-AppJ!CB50</f>
        <v>0.16661342217556996</v>
      </c>
    </row>
    <row r="51" spans="1:80" x14ac:dyDescent="0.25">
      <c r="A51" s="30"/>
      <c r="B51" s="4">
        <v>2012</v>
      </c>
      <c r="C51" s="33">
        <f>AppJ!C51</f>
        <v>70838</v>
      </c>
      <c r="D51" s="28">
        <f>AppJ!D51</f>
        <v>54765</v>
      </c>
      <c r="E51" s="5">
        <f>AppJ!E51</f>
        <v>84432</v>
      </c>
      <c r="F51" s="38">
        <f>1-AppJ!F51</f>
        <v>-0.29349036793572547</v>
      </c>
      <c r="G51" s="29">
        <f>1-AppJ!G51</f>
        <v>0.35137151790790222</v>
      </c>
      <c r="H51" s="26">
        <f>1-AppJ!H51</f>
        <v>0.16100530604510144</v>
      </c>
      <c r="J51" s="30"/>
      <c r="K51" s="4">
        <v>2012</v>
      </c>
      <c r="L51" s="33">
        <f>AppJ!L51</f>
        <v>11433</v>
      </c>
      <c r="M51" s="28" t="str">
        <f>AppJ!M51</f>
        <v>NA</v>
      </c>
      <c r="N51" s="5">
        <f>AppJ!N51</f>
        <v>6070</v>
      </c>
      <c r="O51" s="38" t="s">
        <v>120</v>
      </c>
      <c r="P51" s="29" t="s">
        <v>120</v>
      </c>
      <c r="Q51" s="6">
        <f>1-AppJ!Q51</f>
        <v>-0.88352553542009882</v>
      </c>
      <c r="S51" s="30"/>
      <c r="T51" s="4">
        <v>2012</v>
      </c>
      <c r="U51" s="33">
        <f>AppJ!U51</f>
        <v>271</v>
      </c>
      <c r="V51" s="28">
        <f>AppJ!V51</f>
        <v>243</v>
      </c>
      <c r="W51" s="5">
        <f>AppJ!W51</f>
        <v>1236</v>
      </c>
      <c r="X51" s="38" t="s">
        <v>120</v>
      </c>
      <c r="Y51" s="29" t="s">
        <v>120</v>
      </c>
      <c r="Z51" s="6">
        <f>1-AppJ!Z51</f>
        <v>0.78074433656957931</v>
      </c>
      <c r="AB51" s="30"/>
      <c r="AC51" s="4">
        <v>2012</v>
      </c>
      <c r="AD51" s="33">
        <f>AppJ!AD51</f>
        <v>10020</v>
      </c>
      <c r="AE51" s="28">
        <f>AppJ!AE51</f>
        <v>8337</v>
      </c>
      <c r="AF51" s="5">
        <f>AppJ!AF51</f>
        <v>8337</v>
      </c>
      <c r="AG51" s="38">
        <f>1-AppJ!AG51</f>
        <v>-0.20187117668225985</v>
      </c>
      <c r="AH51" s="29">
        <f>AppJ!AH51</f>
        <v>1</v>
      </c>
      <c r="AI51" s="6">
        <f>AppJ!AI51</f>
        <v>1.2018711766822598</v>
      </c>
      <c r="AK51" s="30"/>
      <c r="AL51" s="4">
        <v>2012</v>
      </c>
      <c r="AM51" s="33">
        <f>AppJ!AM51</f>
        <v>153462</v>
      </c>
      <c r="AN51" s="28">
        <f>AppJ!AN51</f>
        <v>153989</v>
      </c>
      <c r="AO51" s="5">
        <f>AppJ!AO51</f>
        <v>195888</v>
      </c>
      <c r="AP51" s="38">
        <f>1-AppJ!AP51</f>
        <v>3.4223223736760122E-3</v>
      </c>
      <c r="AQ51" s="29">
        <f>1-AppJ!AQ51</f>
        <v>0.21389263252470803</v>
      </c>
      <c r="AR51" s="6">
        <f>1-AppJ!AR51</f>
        <v>0.21658294535653022</v>
      </c>
      <c r="AT51" s="30"/>
      <c r="AU51" s="4">
        <v>2012</v>
      </c>
      <c r="AV51" s="33">
        <f>AppJ!AV51</f>
        <v>7733.35</v>
      </c>
      <c r="AW51" s="28">
        <f>AppJ!AW51</f>
        <v>8724</v>
      </c>
      <c r="AX51" s="5">
        <f>AppJ!AX51</f>
        <v>11627</v>
      </c>
      <c r="AY51" s="38">
        <f>AppJ!AY51</f>
        <v>0.8864454378725356</v>
      </c>
      <c r="AZ51" s="29">
        <f>AppJ!AZ51</f>
        <v>0.75032252515696229</v>
      </c>
      <c r="BA51" s="6">
        <f>1-AppJ!BA51</f>
        <v>0.33488002064161004</v>
      </c>
      <c r="BC51" s="30"/>
      <c r="BD51" s="4">
        <v>2012</v>
      </c>
      <c r="BE51" s="33">
        <f>AppJ!BE51</f>
        <v>132629</v>
      </c>
      <c r="BF51" s="28">
        <f>AppJ!BF51</f>
        <v>126999</v>
      </c>
      <c r="BG51" s="5">
        <f>AppJ!BG51</f>
        <v>84798</v>
      </c>
      <c r="BH51" s="38">
        <f>1-AppJ!BH51</f>
        <v>-4.4331057724863898E-2</v>
      </c>
      <c r="BI51" s="29">
        <f>1-AppJ!BI51</f>
        <v>-0.49766503926979411</v>
      </c>
      <c r="BJ51" s="6">
        <f>1-AppJ!BJ51</f>
        <v>-0.56405811457817401</v>
      </c>
      <c r="BL51" s="30"/>
      <c r="BM51" s="4">
        <v>2012</v>
      </c>
      <c r="BN51" s="33">
        <f>AppJ!BN51</f>
        <v>10401</v>
      </c>
      <c r="BO51" s="28">
        <f>AppJ!BO51</f>
        <v>8683</v>
      </c>
      <c r="BP51" s="5">
        <f>AppJ!BP51</f>
        <v>11115</v>
      </c>
      <c r="BQ51" s="38">
        <f>1-AppJ!BQ51</f>
        <v>-0.19785788322008524</v>
      </c>
      <c r="BR51" s="29">
        <f>1-AppJ!BR51</f>
        <v>0.2188034188034188</v>
      </c>
      <c r="BS51" s="6">
        <f>1-AppJ!BS51</f>
        <v>6.4237516869095845E-2</v>
      </c>
      <c r="BU51" s="30"/>
      <c r="BV51" s="4">
        <v>2012</v>
      </c>
      <c r="BW51" s="33">
        <f>AppJ!BW51</f>
        <v>82789</v>
      </c>
      <c r="BX51" s="28">
        <f>AppJ!BX51</f>
        <v>80749</v>
      </c>
      <c r="BY51" s="5">
        <f>AppJ!BY51</f>
        <v>87540</v>
      </c>
      <c r="BZ51" s="38">
        <f>1-AppJ!BZ51</f>
        <v>-2.5263470755055861E-2</v>
      </c>
      <c r="CA51" s="29">
        <f>1-AppJ!CA51</f>
        <v>7.7575965273018022E-2</v>
      </c>
      <c r="CB51" s="6">
        <f>1-AppJ!CB51</f>
        <v>5.4272332647932409E-2</v>
      </c>
    </row>
    <row r="52" spans="1:80" ht="15.75" thickBot="1" x14ac:dyDescent="0.3">
      <c r="A52" s="43"/>
      <c r="B52" s="4">
        <v>2013</v>
      </c>
      <c r="C52" s="33">
        <f>AppJ!C52</f>
        <v>32180</v>
      </c>
      <c r="D52" s="28" t="str">
        <f>AppJ!D52</f>
        <v>NA</v>
      </c>
      <c r="E52" s="5">
        <f>AppJ!E52</f>
        <v>173632</v>
      </c>
      <c r="F52" s="38" t="s">
        <v>120</v>
      </c>
      <c r="G52" s="29" t="s">
        <v>120</v>
      </c>
      <c r="H52" s="6">
        <f>1-AppJ!H52</f>
        <v>0.81466549944710653</v>
      </c>
      <c r="J52" s="30"/>
      <c r="K52" s="4">
        <v>2013</v>
      </c>
      <c r="L52" s="33">
        <f>AppJ!L52</f>
        <v>8267</v>
      </c>
      <c r="M52" s="28" t="str">
        <f>AppJ!M52</f>
        <v>NA</v>
      </c>
      <c r="N52" s="5">
        <f>AppJ!N52</f>
        <v>5668</v>
      </c>
      <c r="O52" s="38" t="s">
        <v>120</v>
      </c>
      <c r="P52" s="29" t="s">
        <v>120</v>
      </c>
      <c r="Q52" s="6">
        <f>1-AppJ!Q52</f>
        <v>-0.45853916725476362</v>
      </c>
      <c r="S52" s="30"/>
      <c r="T52" s="4">
        <v>2013</v>
      </c>
      <c r="U52" s="33">
        <f>AppJ!U52</f>
        <v>1331</v>
      </c>
      <c r="V52" s="28" t="str">
        <f>AppJ!V52</f>
        <v>NA</v>
      </c>
      <c r="W52" s="5" t="str">
        <f>AppJ!W52</f>
        <v>NA</v>
      </c>
      <c r="X52" s="38" t="s">
        <v>120</v>
      </c>
      <c r="Y52" s="29" t="s">
        <v>120</v>
      </c>
      <c r="Z52" s="6" t="e">
        <f>1-AppJ!Z52</f>
        <v>#VALUE!</v>
      </c>
      <c r="AB52" s="30"/>
      <c r="AC52" s="4">
        <v>2013</v>
      </c>
      <c r="AD52" s="33">
        <f>AppJ!AD52</f>
        <v>7287</v>
      </c>
      <c r="AE52" s="28">
        <f>AppJ!AE52</f>
        <v>13018</v>
      </c>
      <c r="AF52" s="5">
        <f>AppJ!AF52</f>
        <v>13312</v>
      </c>
      <c r="AG52" s="38">
        <f>1-AppJ!AG52</f>
        <v>0.44023659548317717</v>
      </c>
      <c r="AH52" s="29">
        <f>AppJ!AH52</f>
        <v>0.97791466346153844</v>
      </c>
      <c r="AI52" s="6">
        <f>AppJ!AI52</f>
        <v>0.54740084134615385</v>
      </c>
      <c r="AK52" s="30"/>
      <c r="AL52" s="4">
        <v>2013</v>
      </c>
      <c r="AM52" s="33">
        <f>AppJ!AM52</f>
        <v>189645</v>
      </c>
      <c r="AN52" s="28">
        <f>AppJ!AN52</f>
        <v>184783</v>
      </c>
      <c r="AO52" s="5">
        <f>AppJ!AO52</f>
        <v>171004</v>
      </c>
      <c r="AP52" s="38">
        <f>1-AppJ!AP52</f>
        <v>-2.6311944280588584E-2</v>
      </c>
      <c r="AQ52" s="29">
        <f>1-AppJ!AQ52</f>
        <v>-8.0577062524853194E-2</v>
      </c>
      <c r="AR52" s="6">
        <f>1-AppJ!AR52</f>
        <v>-0.1090091459848892</v>
      </c>
      <c r="AT52" s="30"/>
      <c r="AU52" s="4">
        <v>2013</v>
      </c>
      <c r="AV52" s="33">
        <f>AppJ!AV52</f>
        <v>9348</v>
      </c>
      <c r="AW52" s="28">
        <f>AppJ!AW52</f>
        <v>7727</v>
      </c>
      <c r="AX52" s="5">
        <f>AppJ!AX52</f>
        <v>12147</v>
      </c>
      <c r="AY52" s="38">
        <f>AppJ!AY52</f>
        <v>1.2097838747249903</v>
      </c>
      <c r="AZ52" s="29">
        <f>AppJ!AZ52</f>
        <v>0.63612414587964106</v>
      </c>
      <c r="BA52" s="6">
        <f>1-AppJ!BA52</f>
        <v>0.2304272659916029</v>
      </c>
      <c r="BC52" s="30"/>
      <c r="BD52" s="4">
        <v>2013</v>
      </c>
      <c r="BE52" s="33">
        <f>AppJ!BE52</f>
        <v>86456</v>
      </c>
      <c r="BF52" s="28">
        <f>AppJ!BF52</f>
        <v>94600</v>
      </c>
      <c r="BG52" s="5">
        <f>AppJ!BG52</f>
        <v>193759</v>
      </c>
      <c r="BH52" s="38">
        <f>1-AppJ!BH52</f>
        <v>8.6088794926004186E-2</v>
      </c>
      <c r="BI52" s="29">
        <f>1-AppJ!BI52</f>
        <v>0.51176461480498969</v>
      </c>
      <c r="BJ52" s="6">
        <f>1-AppJ!BJ52</f>
        <v>0.55379621075666163</v>
      </c>
      <c r="BL52" s="30"/>
      <c r="BM52" s="4">
        <v>2013</v>
      </c>
      <c r="BN52" s="33">
        <f>AppJ!BN52</f>
        <v>15154</v>
      </c>
      <c r="BO52" s="28">
        <f>AppJ!BO52</f>
        <v>14900</v>
      </c>
      <c r="BP52" s="5">
        <f>AppJ!BP52</f>
        <v>21124</v>
      </c>
      <c r="BQ52" s="38">
        <f>1-AppJ!BQ52</f>
        <v>-1.704697986577175E-2</v>
      </c>
      <c r="BR52" s="29">
        <f>1-AppJ!BR52</f>
        <v>0.29464116644574889</v>
      </c>
      <c r="BS52" s="6">
        <f>1-AppJ!BS52</f>
        <v>0.28261692861200527</v>
      </c>
      <c r="BU52" s="30"/>
      <c r="BV52" s="4">
        <v>2013</v>
      </c>
      <c r="BW52" s="33">
        <f>AppJ!BW52</f>
        <v>70385</v>
      </c>
      <c r="BX52" s="28">
        <f>AppJ!BX52</f>
        <v>80095</v>
      </c>
      <c r="BY52" s="5">
        <f>AppJ!BY52</f>
        <v>95594</v>
      </c>
      <c r="BZ52" s="38">
        <f>1-AppJ!BZ52</f>
        <v>0.12123103814220615</v>
      </c>
      <c r="CA52" s="29">
        <f>1-AppJ!CA52</f>
        <v>0.16213360671171828</v>
      </c>
      <c r="CB52" s="6">
        <f>1-AppJ!CB52</f>
        <v>0.26370901939452263</v>
      </c>
    </row>
    <row r="53" spans="1:80" ht="15.75" thickBot="1" x14ac:dyDescent="0.3">
      <c r="A53" s="43"/>
      <c r="B53" s="4">
        <v>2014</v>
      </c>
      <c r="C53" s="33">
        <f>AppJ!C53</f>
        <v>205989</v>
      </c>
      <c r="D53" s="28">
        <f>AppJ!D53</f>
        <v>216727</v>
      </c>
      <c r="E53" s="5">
        <f>AppJ!E53</f>
        <v>0</v>
      </c>
      <c r="F53" s="38">
        <f>1-AppJ!F53</f>
        <v>4.9546203288007518E-2</v>
      </c>
      <c r="G53" s="29" t="s">
        <v>120</v>
      </c>
      <c r="H53" s="6">
        <f>1-AppJ!H53</f>
        <v>1</v>
      </c>
      <c r="J53" s="30"/>
      <c r="K53" s="4">
        <v>2014</v>
      </c>
      <c r="L53" s="33">
        <f>AppJ!L53</f>
        <v>11910</v>
      </c>
      <c r="M53" s="28" t="str">
        <f>AppJ!M53</f>
        <v>NA</v>
      </c>
      <c r="N53" s="5">
        <f>AppJ!N53</f>
        <v>0</v>
      </c>
      <c r="O53" s="38" t="s">
        <v>120</v>
      </c>
      <c r="P53" s="29" t="s">
        <v>120</v>
      </c>
      <c r="Q53" s="6">
        <f>1-AppJ!Q53</f>
        <v>1</v>
      </c>
      <c r="S53" s="30"/>
      <c r="T53" s="4">
        <v>2014</v>
      </c>
      <c r="U53" s="33">
        <f>AppJ!U53</f>
        <v>1361</v>
      </c>
      <c r="V53" s="28">
        <f>AppJ!V53</f>
        <v>1273</v>
      </c>
      <c r="W53" s="5">
        <f>AppJ!W53</f>
        <v>0</v>
      </c>
      <c r="X53" s="38" t="s">
        <v>120</v>
      </c>
      <c r="Y53" s="29" t="s">
        <v>120</v>
      </c>
      <c r="Z53" s="6">
        <f>1-AppJ!Z53</f>
        <v>1</v>
      </c>
      <c r="AB53" s="30"/>
      <c r="AC53" s="4">
        <v>2014</v>
      </c>
      <c r="AD53" s="33">
        <f>AppJ!AD53</f>
        <v>15221</v>
      </c>
      <c r="AE53" s="28">
        <f>AppJ!AE53</f>
        <v>17874</v>
      </c>
      <c r="AF53" s="5">
        <f>AppJ!AF53</f>
        <v>0</v>
      </c>
      <c r="AG53" s="38">
        <f>1-AppJ!AG53</f>
        <v>0.1484278840774309</v>
      </c>
      <c r="AH53" s="29">
        <f>AppJ!AH53</f>
        <v>0</v>
      </c>
      <c r="AI53" s="6">
        <f>AppJ!AI53</f>
        <v>0</v>
      </c>
      <c r="AK53" s="30"/>
      <c r="AL53" s="4">
        <v>2014</v>
      </c>
      <c r="AM53" s="33">
        <f>AppJ!AM53</f>
        <v>191307</v>
      </c>
      <c r="AN53" s="28">
        <f>AppJ!AN53</f>
        <v>188039</v>
      </c>
      <c r="AO53" s="5">
        <f>AppJ!AO53</f>
        <v>0</v>
      </c>
      <c r="AP53" s="38">
        <f>1-AppJ!AP53</f>
        <v>-1.7379373427852673E-2</v>
      </c>
      <c r="AQ53" s="29">
        <f>1-AppJ!AQ53</f>
        <v>1</v>
      </c>
      <c r="AR53" s="6">
        <f>1-AppJ!AR53</f>
        <v>1</v>
      </c>
      <c r="AT53" s="30"/>
      <c r="AU53" s="4">
        <v>2014</v>
      </c>
      <c r="AV53" s="33">
        <f>AppJ!AV53</f>
        <v>9569</v>
      </c>
      <c r="AW53" s="28">
        <f>AppJ!AW53</f>
        <v>9400</v>
      </c>
      <c r="AX53" s="5">
        <f>AppJ!AX53</f>
        <v>0</v>
      </c>
      <c r="AY53" s="38">
        <f>AppJ!AY53</f>
        <v>1.0179787234042552</v>
      </c>
      <c r="AZ53" s="29">
        <f>AppJ!AZ53</f>
        <v>0</v>
      </c>
      <c r="BA53" s="6">
        <f>1-AppJ!BA53</f>
        <v>1</v>
      </c>
      <c r="BC53" s="30"/>
      <c r="BD53" s="4">
        <v>2014</v>
      </c>
      <c r="BE53" s="33">
        <f>AppJ!BE53</f>
        <v>219085</v>
      </c>
      <c r="BF53" s="28">
        <f>AppJ!BF53</f>
        <v>110000</v>
      </c>
      <c r="BG53" s="5">
        <f>AppJ!BG53</f>
        <v>0</v>
      </c>
      <c r="BH53" s="38">
        <f>1-AppJ!BH53</f>
        <v>-0.99168181818181811</v>
      </c>
      <c r="BI53" s="29">
        <f>1-AppJ!BI53</f>
        <v>1</v>
      </c>
      <c r="BJ53" s="6">
        <f>1-AppJ!BJ53</f>
        <v>1</v>
      </c>
      <c r="BL53" s="30"/>
      <c r="BM53" s="4">
        <v>2014</v>
      </c>
      <c r="BN53" s="33">
        <f>AppJ!BN53</f>
        <v>31106</v>
      </c>
      <c r="BO53" s="28">
        <f>AppJ!BO53</f>
        <v>31642</v>
      </c>
      <c r="BP53" s="5">
        <f>AppJ!BP53</f>
        <v>0</v>
      </c>
      <c r="BQ53" s="38">
        <f>1-AppJ!BQ53</f>
        <v>1.6939510776815658E-2</v>
      </c>
      <c r="BR53" s="29">
        <f>1-AppJ!BR53</f>
        <v>1</v>
      </c>
      <c r="BS53" s="6">
        <f>1-AppJ!BS53</f>
        <v>1</v>
      </c>
      <c r="BU53" s="30"/>
      <c r="BV53" s="4">
        <v>2014</v>
      </c>
      <c r="BW53" s="33">
        <f>AppJ!BW53</f>
        <v>81984</v>
      </c>
      <c r="BX53" s="28">
        <f>AppJ!BX53</f>
        <v>109029</v>
      </c>
      <c r="BY53" s="5">
        <f>AppJ!BY53</f>
        <v>0</v>
      </c>
      <c r="BZ53" s="38">
        <f>1-AppJ!BZ53</f>
        <v>0.24805327023085599</v>
      </c>
      <c r="CA53" s="29">
        <f>1-AppJ!CA53</f>
        <v>1</v>
      </c>
      <c r="CB53" s="6">
        <f>1-AppJ!CB53</f>
        <v>1</v>
      </c>
    </row>
    <row r="54" spans="1:80" ht="15.75" thickBot="1" x14ac:dyDescent="0.3">
      <c r="A54" s="44"/>
      <c r="B54" s="11" t="s">
        <v>10</v>
      </c>
      <c r="C54" s="35"/>
      <c r="D54" s="12"/>
      <c r="E54" s="36"/>
      <c r="F54" s="40">
        <f>1-AppJ!F54</f>
        <v>-0.18296367856624229</v>
      </c>
      <c r="G54" s="19">
        <f>1-AppJ!G54</f>
        <v>0.30805659891089598</v>
      </c>
      <c r="H54" s="41">
        <f>1-AppJ!H54</f>
        <v>0.21702848494290494</v>
      </c>
      <c r="J54" s="44"/>
      <c r="K54" s="11" t="s">
        <v>10</v>
      </c>
      <c r="L54" s="35"/>
      <c r="M54" s="12"/>
      <c r="N54" s="36"/>
      <c r="O54" s="40" t="s">
        <v>120</v>
      </c>
      <c r="P54" s="19" t="s">
        <v>120</v>
      </c>
      <c r="Q54" s="41">
        <f>1-AppJ!Q54</f>
        <v>-0.29432687428841642</v>
      </c>
      <c r="S54" s="44"/>
      <c r="T54" s="11" t="s">
        <v>10</v>
      </c>
      <c r="U54" s="35"/>
      <c r="V54" s="12"/>
      <c r="W54" s="36"/>
      <c r="X54" s="40">
        <f>1-AppJ!X54</f>
        <v>-2.0640821000331933E-2</v>
      </c>
      <c r="Y54" s="19">
        <f>1-AppJ!Y54</f>
        <v>-2.1737043757927399E-2</v>
      </c>
      <c r="Z54" s="41">
        <f>1-AppJ!Z54</f>
        <v>-0.48150300857926731</v>
      </c>
      <c r="AB54" s="44"/>
      <c r="AC54" s="11" t="s">
        <v>10</v>
      </c>
      <c r="AD54" s="35"/>
      <c r="AE54" s="12"/>
      <c r="AF54" s="36"/>
      <c r="AG54" s="40">
        <f>1-AppJ!AG54</f>
        <v>4.4323503818779919E-2</v>
      </c>
      <c r="AH54" s="19">
        <f>1-AppJ!AH54</f>
        <v>-6.2175705517786062E-2</v>
      </c>
      <c r="AI54" s="41">
        <f>1-AppJ!AI54</f>
        <v>-2.7640124321456572E-2</v>
      </c>
      <c r="AK54" s="44"/>
      <c r="AL54" s="11" t="s">
        <v>10</v>
      </c>
      <c r="AM54" s="35"/>
      <c r="AN54" s="12"/>
      <c r="AO54" s="36"/>
      <c r="AP54" s="40">
        <f>1-AppJ!AP54</f>
        <v>2.5132077501010985E-2</v>
      </c>
      <c r="AQ54" s="19">
        <f>1-AppJ!AQ54</f>
        <v>8.9760510657015957E-2</v>
      </c>
      <c r="AR54" s="41">
        <f>1-AppJ!AR54</f>
        <v>0.11281194771618652</v>
      </c>
      <c r="AT54" s="44"/>
      <c r="AU54" s="11" t="s">
        <v>10</v>
      </c>
      <c r="AV54" s="35"/>
      <c r="AW54" s="12"/>
      <c r="AX54" s="36"/>
      <c r="AY54" s="40">
        <f>1-AppJ!AY54</f>
        <v>0.22160893698949435</v>
      </c>
      <c r="AZ54" s="19">
        <f>1-AppJ!AZ54</f>
        <v>-0.10958150302182568</v>
      </c>
      <c r="BA54" s="41">
        <f>1-AppJ!BA54</f>
        <v>0.20220294323466848</v>
      </c>
      <c r="BC54" s="44"/>
      <c r="BD54" s="11" t="s">
        <v>10</v>
      </c>
      <c r="BE54" s="35"/>
      <c r="BF54" s="12"/>
      <c r="BG54" s="36"/>
      <c r="BH54" s="40">
        <f>1-AppJ!BH54</f>
        <v>2.7682836064289562E-2</v>
      </c>
      <c r="BI54" s="19">
        <f>1-AppJ!BI54</f>
        <v>4.6225193931982989E-2</v>
      </c>
      <c r="BJ54" s="41">
        <f>1-AppJ!BJ54</f>
        <v>0.12526713883431406</v>
      </c>
      <c r="BL54" s="44"/>
      <c r="BM54" s="11" t="s">
        <v>10</v>
      </c>
      <c r="BN54" s="35"/>
      <c r="BO54" s="12"/>
      <c r="BP54" s="36"/>
      <c r="BQ54" s="40">
        <f>1-AppJ!BQ54</f>
        <v>-0.1681315783397821</v>
      </c>
      <c r="BR54" s="19">
        <f>1-AppJ!BR54</f>
        <v>-0.2067123611579007</v>
      </c>
      <c r="BS54" s="41">
        <f>1-AppJ!BS54</f>
        <v>-0.27720079018163846</v>
      </c>
      <c r="BU54" s="44"/>
      <c r="BV54" s="11" t="s">
        <v>10</v>
      </c>
      <c r="BW54" s="35"/>
      <c r="BX54" s="12"/>
      <c r="BY54" s="36"/>
      <c r="BZ54" s="40">
        <f>1-AppJ!BZ54</f>
        <v>0.10116261252131165</v>
      </c>
      <c r="CA54" s="19">
        <f>1-AppJ!CA54</f>
        <v>-0.10287263828045567</v>
      </c>
      <c r="CB54" s="41">
        <f>1-AppJ!CB54</f>
        <v>2.6266858077381272E-2</v>
      </c>
    </row>
    <row r="55" spans="1:80" x14ac:dyDescent="0.25">
      <c r="AG55" s="22">
        <f>1-AppJ!AG54</f>
        <v>4.4323503818779919E-2</v>
      </c>
      <c r="AH55" s="22">
        <f>1-AppJ!AH54</f>
        <v>-6.2175705517786062E-2</v>
      </c>
      <c r="AI55" s="22">
        <f>1-AppJ!AI54</f>
        <v>-2.7640124321456572E-2</v>
      </c>
      <c r="AP55" s="22">
        <f>1-AppJ!AP54</f>
        <v>2.5132077501010985E-2</v>
      </c>
      <c r="AQ55" s="22">
        <f>1-AppJ!AQ54</f>
        <v>8.9760510657015957E-2</v>
      </c>
      <c r="AR55" s="22">
        <f>1-AppJ!AR54</f>
        <v>0.11281194771618652</v>
      </c>
      <c r="AY55" s="22">
        <f>1-AppJ!AY54</f>
        <v>0.22160893698949435</v>
      </c>
      <c r="AZ55" s="22">
        <f>1-AppJ!AZ54</f>
        <v>-0.10958150302182568</v>
      </c>
      <c r="BA55" s="22">
        <f>1-AppJ!BA54</f>
        <v>0.20220294323466848</v>
      </c>
      <c r="BH55" s="22">
        <f>1-AppJ!BH54</f>
        <v>2.7682836064289562E-2</v>
      </c>
      <c r="BI55" s="22">
        <f>1-AppJ!BI54</f>
        <v>4.6225193931982989E-2</v>
      </c>
      <c r="BJ55" s="22">
        <f>1-AppJ!BJ54</f>
        <v>0.12526713883431406</v>
      </c>
      <c r="BQ55" s="22">
        <f>1-AppJ!BQ54</f>
        <v>-0.1681315783397821</v>
      </c>
      <c r="BR55" s="22">
        <f>1-AppJ!BR54</f>
        <v>-0.2067123611579007</v>
      </c>
      <c r="BS55" s="22">
        <f>1-AppJ!BS54</f>
        <v>-0.27720079018163846</v>
      </c>
      <c r="BZ55" s="22">
        <f>1-AppJ!BZ54</f>
        <v>0.10116261252131165</v>
      </c>
      <c r="CA55" s="22">
        <f>1-AppJ!CA54</f>
        <v>-0.10287263828045567</v>
      </c>
      <c r="CB55" s="22">
        <f>1-AppJ!CB54</f>
        <v>2.6266858077381272E-2</v>
      </c>
    </row>
    <row r="56" spans="1:80" x14ac:dyDescent="0.25">
      <c r="A56" t="s">
        <v>86</v>
      </c>
    </row>
    <row r="57" spans="1:80" x14ac:dyDescent="0.25">
      <c r="A57" t="s">
        <v>84</v>
      </c>
    </row>
    <row r="58" spans="1:80" x14ac:dyDescent="0.25">
      <c r="A58" t="s">
        <v>85</v>
      </c>
      <c r="B58" s="45">
        <f>AVERAGE(F20,O20,X20,AG20,AP20,AY20,BH20,BQ20,BZ20,BZ37,BQ37,BZ54,BQ54,BH54,BH37,AY37,AY54,AP37,AP54,AG54,AG37,X37,X54,O37,O54,F37,F54)</f>
        <v>-1.8929057326493366E-2</v>
      </c>
    </row>
    <row r="60" spans="1:80" x14ac:dyDescent="0.25">
      <c r="A60" t="s">
        <v>87</v>
      </c>
    </row>
    <row r="61" spans="1:80" x14ac:dyDescent="0.25">
      <c r="A61" t="s">
        <v>84</v>
      </c>
    </row>
    <row r="62" spans="1:80" x14ac:dyDescent="0.25">
      <c r="A62" t="s">
        <v>85</v>
      </c>
      <c r="B62" s="45">
        <f>AVERAGE(G20,P20,Y20,AH20,AQ20,AZ20,BI20,BR20,CA20,CA37,BR37,CA54,BR54,BI54,BI37,AZ37,AZ54,AQ37,AQ54,AH54,AH37,Y37,Y54,P37,P54,G37,G54)</f>
        <v>-5.8439450677233662E-2</v>
      </c>
    </row>
    <row r="64" spans="1:80" x14ac:dyDescent="0.25">
      <c r="A64" t="s">
        <v>88</v>
      </c>
    </row>
    <row r="65" spans="1:2" x14ac:dyDescent="0.25">
      <c r="A65" t="s">
        <v>84</v>
      </c>
    </row>
    <row r="66" spans="1:2" x14ac:dyDescent="0.25">
      <c r="A66" t="s">
        <v>85</v>
      </c>
      <c r="B66" s="45">
        <f>AVERAGE(H20,Q20,Z20,AI20,AR20,BA20,BJ20,BS20,CB20,CB37,BS37,CB54,BS54,BJ54,BJ37,BA37,BA54,AR37,AR54,AI54,AI37,Z37,Z54,Q37,Q54,H37,H54)</f>
        <v>-9.4045868434355237E-2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66"/>
  <sheetViews>
    <sheetView topLeftCell="AD36" workbookViewId="0">
      <selection activeCell="AY34" sqref="AY34:AY36"/>
    </sheetView>
  </sheetViews>
  <sheetFormatPr defaultRowHeight="15" x14ac:dyDescent="0.25"/>
  <cols>
    <col min="1" max="1" width="10.7109375" customWidth="1"/>
    <col min="5" max="5" width="9.7109375" style="20" customWidth="1"/>
    <col min="6" max="8" width="10.140625" style="22" customWidth="1"/>
    <col min="10" max="10" width="12" customWidth="1"/>
    <col min="14" max="14" width="9.7109375" style="20" customWidth="1"/>
    <col min="15" max="17" width="10.140625" style="22" customWidth="1"/>
    <col min="19" max="19" width="11.7109375" customWidth="1"/>
    <col min="23" max="23" width="9.7109375" style="20" customWidth="1"/>
    <col min="24" max="26" width="10.140625" style="22" customWidth="1"/>
    <col min="28" max="28" width="12.42578125" customWidth="1"/>
    <col min="32" max="32" width="9.7109375" style="20" customWidth="1"/>
    <col min="33" max="35" width="10.140625" style="22" customWidth="1"/>
    <col min="37" max="37" width="15.28515625" customWidth="1"/>
    <col min="41" max="41" width="9.7109375" style="20" customWidth="1"/>
    <col min="42" max="44" width="10.140625" style="22" customWidth="1"/>
    <col min="46" max="46" width="13" customWidth="1"/>
    <col min="50" max="50" width="9.7109375" style="20" customWidth="1"/>
    <col min="51" max="53" width="10.140625" style="22" customWidth="1"/>
    <col min="55" max="55" width="14" customWidth="1"/>
    <col min="59" max="59" width="9.7109375" style="20" customWidth="1"/>
    <col min="60" max="62" width="10.140625" style="22" customWidth="1"/>
    <col min="64" max="64" width="12.42578125" customWidth="1"/>
    <col min="68" max="68" width="9.7109375" style="20" customWidth="1"/>
    <col min="69" max="71" width="10.140625" style="22" customWidth="1"/>
    <col min="73" max="73" width="16.140625" customWidth="1"/>
    <col min="77" max="77" width="9.7109375" style="20" customWidth="1"/>
    <col min="78" max="80" width="10.140625" style="22" customWidth="1"/>
  </cols>
  <sheetData>
    <row r="2" spans="1:80" ht="15.75" thickBot="1" x14ac:dyDescent="0.3"/>
    <row r="3" spans="1:80" ht="39.75" thickBot="1" x14ac:dyDescent="0.3">
      <c r="A3" s="1" t="s">
        <v>0</v>
      </c>
      <c r="B3" s="2" t="s">
        <v>1</v>
      </c>
      <c r="C3" s="3" t="s">
        <v>2</v>
      </c>
      <c r="D3" s="3" t="s">
        <v>3</v>
      </c>
      <c r="E3" s="21" t="s">
        <v>4</v>
      </c>
      <c r="F3" s="23" t="s">
        <v>5</v>
      </c>
      <c r="G3" s="24" t="s">
        <v>6</v>
      </c>
      <c r="H3" s="25" t="s">
        <v>7</v>
      </c>
      <c r="J3" s="1" t="s">
        <v>0</v>
      </c>
      <c r="K3" s="2" t="s">
        <v>1</v>
      </c>
      <c r="L3" s="3" t="s">
        <v>2</v>
      </c>
      <c r="M3" s="3" t="s">
        <v>3</v>
      </c>
      <c r="N3" s="21" t="s">
        <v>4</v>
      </c>
      <c r="O3" s="23" t="s">
        <v>5</v>
      </c>
      <c r="P3" s="24" t="s">
        <v>6</v>
      </c>
      <c r="Q3" s="25" t="s">
        <v>7</v>
      </c>
      <c r="S3" s="1" t="s">
        <v>0</v>
      </c>
      <c r="T3" s="2" t="s">
        <v>1</v>
      </c>
      <c r="U3" s="3" t="s">
        <v>2</v>
      </c>
      <c r="V3" s="3" t="s">
        <v>3</v>
      </c>
      <c r="W3" s="21" t="s">
        <v>4</v>
      </c>
      <c r="X3" s="23" t="s">
        <v>5</v>
      </c>
      <c r="Y3" s="24" t="s">
        <v>6</v>
      </c>
      <c r="Z3" s="25" t="s">
        <v>7</v>
      </c>
      <c r="AB3" s="1" t="s">
        <v>0</v>
      </c>
      <c r="AC3" s="2" t="s">
        <v>1</v>
      </c>
      <c r="AD3" s="3" t="s">
        <v>2</v>
      </c>
      <c r="AE3" s="3" t="s">
        <v>3</v>
      </c>
      <c r="AF3" s="21" t="s">
        <v>4</v>
      </c>
      <c r="AG3" s="23" t="s">
        <v>5</v>
      </c>
      <c r="AH3" s="24" t="s">
        <v>6</v>
      </c>
      <c r="AI3" s="25" t="s">
        <v>7</v>
      </c>
      <c r="AK3" s="1" t="s">
        <v>0</v>
      </c>
      <c r="AL3" s="2" t="s">
        <v>1</v>
      </c>
      <c r="AM3" s="3" t="s">
        <v>2</v>
      </c>
      <c r="AN3" s="3" t="s">
        <v>3</v>
      </c>
      <c r="AO3" s="21" t="s">
        <v>4</v>
      </c>
      <c r="AP3" s="23" t="s">
        <v>5</v>
      </c>
      <c r="AQ3" s="24" t="s">
        <v>6</v>
      </c>
      <c r="AR3" s="25" t="s">
        <v>7</v>
      </c>
      <c r="AT3" s="1" t="s">
        <v>0</v>
      </c>
      <c r="AU3" s="2" t="s">
        <v>1</v>
      </c>
      <c r="AV3" s="3" t="s">
        <v>2</v>
      </c>
      <c r="AW3" s="3" t="s">
        <v>3</v>
      </c>
      <c r="AX3" s="21" t="s">
        <v>4</v>
      </c>
      <c r="AY3" s="23" t="s">
        <v>5</v>
      </c>
      <c r="AZ3" s="24" t="s">
        <v>6</v>
      </c>
      <c r="BA3" s="25" t="s">
        <v>7</v>
      </c>
      <c r="BC3" s="1" t="s">
        <v>0</v>
      </c>
      <c r="BD3" s="2" t="s">
        <v>1</v>
      </c>
      <c r="BE3" s="3" t="s">
        <v>2</v>
      </c>
      <c r="BF3" s="3" t="s">
        <v>3</v>
      </c>
      <c r="BG3" s="21" t="s">
        <v>4</v>
      </c>
      <c r="BH3" s="23" t="s">
        <v>5</v>
      </c>
      <c r="BI3" s="24" t="s">
        <v>6</v>
      </c>
      <c r="BJ3" s="25" t="s">
        <v>7</v>
      </c>
      <c r="BL3" s="1" t="s">
        <v>0</v>
      </c>
      <c r="BM3" s="2" t="s">
        <v>1</v>
      </c>
      <c r="BN3" s="3" t="s">
        <v>2</v>
      </c>
      <c r="BO3" s="3" t="s">
        <v>3</v>
      </c>
      <c r="BP3" s="21" t="s">
        <v>4</v>
      </c>
      <c r="BQ3" s="23" t="s">
        <v>5</v>
      </c>
      <c r="BR3" s="24" t="s">
        <v>6</v>
      </c>
      <c r="BS3" s="25" t="s">
        <v>7</v>
      </c>
      <c r="BU3" s="1" t="s">
        <v>0</v>
      </c>
      <c r="BV3" s="2" t="s">
        <v>1</v>
      </c>
      <c r="BW3" s="3" t="s">
        <v>2</v>
      </c>
      <c r="BX3" s="3" t="s">
        <v>3</v>
      </c>
      <c r="BY3" s="21" t="s">
        <v>4</v>
      </c>
      <c r="BZ3" s="23" t="s">
        <v>5</v>
      </c>
      <c r="CA3" s="24" t="s">
        <v>6</v>
      </c>
      <c r="CB3" s="25" t="s">
        <v>7</v>
      </c>
    </row>
    <row r="4" spans="1:80" ht="16.5" x14ac:dyDescent="0.25">
      <c r="A4" s="42" t="s">
        <v>8</v>
      </c>
      <c r="B4" s="13">
        <v>1999</v>
      </c>
      <c r="C4" s="32">
        <f>AppJ!C4</f>
        <v>11866</v>
      </c>
      <c r="D4" s="14" t="str">
        <f>AppJ!D4</f>
        <v>NA</v>
      </c>
      <c r="E4" s="15">
        <f>AppJ!E4</f>
        <v>12654</v>
      </c>
      <c r="F4" s="37" t="str">
        <f>AppJ!F4</f>
        <v>NA</v>
      </c>
      <c r="G4" s="17" t="s">
        <v>120</v>
      </c>
      <c r="H4" s="16">
        <f>ABS(1-AppJ!H4)</f>
        <v>6.2272799114904354E-2</v>
      </c>
      <c r="J4" s="42" t="s">
        <v>18</v>
      </c>
      <c r="K4" s="13">
        <v>1999</v>
      </c>
      <c r="L4" s="32">
        <f>AppJ!L4</f>
        <v>16472</v>
      </c>
      <c r="M4" s="14" t="str">
        <f>AppJ!M4</f>
        <v>NA</v>
      </c>
      <c r="N4" s="15">
        <f>AppJ!N4</f>
        <v>16142</v>
      </c>
      <c r="O4" s="37" t="s">
        <v>120</v>
      </c>
      <c r="P4" s="17" t="s">
        <v>120</v>
      </c>
      <c r="Q4" s="16">
        <f>ABS(1-AppJ!Q4)</f>
        <v>2.0443563375046381E-2</v>
      </c>
      <c r="S4" s="42" t="s">
        <v>28</v>
      </c>
      <c r="T4" s="13">
        <v>1999</v>
      </c>
      <c r="U4" s="32">
        <f>AppJ!U4</f>
        <v>163342</v>
      </c>
      <c r="V4" s="14" t="str">
        <f>AppJ!V4</f>
        <v>NA</v>
      </c>
      <c r="W4" s="15">
        <f>AppJ!W4</f>
        <v>106000</v>
      </c>
      <c r="X4" s="37" t="s">
        <v>120</v>
      </c>
      <c r="Y4" s="17" t="s">
        <v>120</v>
      </c>
      <c r="Z4" s="16">
        <f>ABS(1-AppJ!Z4)</f>
        <v>0.54096226415094351</v>
      </c>
      <c r="AB4" s="42" t="s">
        <v>35</v>
      </c>
      <c r="AC4" s="13">
        <v>1999</v>
      </c>
      <c r="AD4" s="32">
        <f>AppJ!AD4</f>
        <v>27472</v>
      </c>
      <c r="AE4" s="14">
        <f>AppJ!AE4</f>
        <v>27000</v>
      </c>
      <c r="AF4" s="15">
        <f>AppJ!AF4</f>
        <v>27000</v>
      </c>
      <c r="AG4" s="37">
        <f>ABS(1-AppJ!AG4)</f>
        <v>1.7481481481481431E-2</v>
      </c>
      <c r="AH4" s="17">
        <f>ABS(1-AppJ!AH4)</f>
        <v>0</v>
      </c>
      <c r="AI4" s="16">
        <f>ABS(1-AppJ!AI4)</f>
        <v>1.7481481481481431E-2</v>
      </c>
      <c r="AK4" s="42" t="s">
        <v>46</v>
      </c>
      <c r="AL4" s="13">
        <v>1999</v>
      </c>
      <c r="AM4" s="32">
        <f>AppJ!AM4</f>
        <v>28800</v>
      </c>
      <c r="AN4" s="14">
        <f>AppJ!AN4</f>
        <v>28400</v>
      </c>
      <c r="AO4" s="15">
        <f>AppJ!AO4</f>
        <v>28400</v>
      </c>
      <c r="AP4" s="37">
        <f>ABS(1-AppJ!AP4)</f>
        <v>1.4084507042253502E-2</v>
      </c>
      <c r="AQ4" s="17">
        <f>ABS(1-AppJ!AQ4)</f>
        <v>0</v>
      </c>
      <c r="AR4" s="16">
        <f>ABS(1-AppJ!AR4)</f>
        <v>1.4084507042253502E-2</v>
      </c>
      <c r="AT4" s="42" t="s">
        <v>54</v>
      </c>
      <c r="AU4" s="13">
        <v>1999</v>
      </c>
      <c r="AV4" s="32">
        <f>AppJ!AV4</f>
        <v>42129</v>
      </c>
      <c r="AW4" s="14">
        <f>AppJ!AW4</f>
        <v>43780</v>
      </c>
      <c r="AX4" s="15">
        <f>AppJ!AX4</f>
        <v>27945</v>
      </c>
      <c r="AY4" s="37">
        <f>ABS(1-AppJ!AY4)</f>
        <v>3.7711283691183151E-2</v>
      </c>
      <c r="AZ4" s="17">
        <f>ABS(1-AppJ!AZ4)</f>
        <v>0.75</v>
      </c>
      <c r="BA4" s="16">
        <f>ABS(1-AppJ!BA4)</f>
        <v>0.5075684380032206</v>
      </c>
      <c r="BC4" s="42" t="s">
        <v>61</v>
      </c>
      <c r="BD4" s="13">
        <v>1999</v>
      </c>
      <c r="BE4" s="32">
        <f>AppJ!BE4</f>
        <v>46187</v>
      </c>
      <c r="BF4" s="14">
        <f>AppJ!BF4</f>
        <v>49875</v>
      </c>
      <c r="BG4" s="15">
        <f>AppJ!BG4</f>
        <v>55801</v>
      </c>
      <c r="BH4" s="37">
        <f>ABS(1-AppJ!BH4)</f>
        <v>7.3944862155388424E-2</v>
      </c>
      <c r="BI4" s="17">
        <f>ABS(1-AppJ!BI4)</f>
        <v>0.10619881364133255</v>
      </c>
      <c r="BJ4" s="16">
        <f>ABS(1-AppJ!BJ4)</f>
        <v>0.17229081916094691</v>
      </c>
      <c r="BL4" s="42" t="s">
        <v>70</v>
      </c>
      <c r="BM4" s="13">
        <v>1999</v>
      </c>
      <c r="BN4" s="32">
        <f>AppJ!BN4</f>
        <v>62831</v>
      </c>
      <c r="BO4" s="14">
        <f>AppJ!BO4</f>
        <v>65800</v>
      </c>
      <c r="BP4" s="15">
        <f>AppJ!BP4</f>
        <v>49200</v>
      </c>
      <c r="BQ4" s="37">
        <f>ABS(1-AppJ!BQ4)</f>
        <v>4.5121580547112461E-2</v>
      </c>
      <c r="BR4" s="17">
        <f>ABS(1-AppJ!BR4)</f>
        <v>0.33739837398373984</v>
      </c>
      <c r="BS4" s="16">
        <f>ABS(1-AppJ!BS4)</f>
        <v>0.27705284552845533</v>
      </c>
      <c r="BU4" s="30" t="s">
        <v>77</v>
      </c>
      <c r="BV4" s="13">
        <v>1999</v>
      </c>
      <c r="BW4" s="32">
        <f>AppJ!BW4</f>
        <v>37997</v>
      </c>
      <c r="BX4" s="14">
        <f>AppJ!BX4</f>
        <v>38300</v>
      </c>
      <c r="BY4" s="15">
        <f>AppJ!BY4</f>
        <v>50100</v>
      </c>
      <c r="BZ4" s="37">
        <f>ABS(1-AppJ!BZ4)</f>
        <v>7.911227154047018E-3</v>
      </c>
      <c r="CA4" s="17">
        <f>ABS(1-AppJ!CA4)</f>
        <v>0.23552894211576847</v>
      </c>
      <c r="CB4" s="16">
        <f>ABS(1-AppJ!CB4)</f>
        <v>0.24157684630738518</v>
      </c>
    </row>
    <row r="5" spans="1:80" x14ac:dyDescent="0.25">
      <c r="A5" s="30" t="s">
        <v>9</v>
      </c>
      <c r="B5" s="4">
        <v>2000</v>
      </c>
      <c r="C5" s="33">
        <f>AppJ!C5</f>
        <v>18967</v>
      </c>
      <c r="D5" s="28" t="str">
        <f>AppJ!D5</f>
        <v>NA</v>
      </c>
      <c r="E5" s="5">
        <f>AppJ!E5</f>
        <v>15909</v>
      </c>
      <c r="F5" s="38" t="s">
        <v>120</v>
      </c>
      <c r="G5" s="29" t="s">
        <v>120</v>
      </c>
      <c r="H5" s="6">
        <f>ABS(1-AppJ!H5)</f>
        <v>0.19221824124709275</v>
      </c>
      <c r="J5" s="30" t="s">
        <v>19</v>
      </c>
      <c r="K5" s="4">
        <v>2000</v>
      </c>
      <c r="L5" s="33">
        <f>AppJ!L5</f>
        <v>19452</v>
      </c>
      <c r="M5" s="28" t="str">
        <f>AppJ!M5</f>
        <v>NA</v>
      </c>
      <c r="N5" s="5">
        <f>AppJ!N5</f>
        <v>22200</v>
      </c>
      <c r="O5" s="38" t="s">
        <v>120</v>
      </c>
      <c r="P5" s="29" t="s">
        <v>120</v>
      </c>
      <c r="Q5" s="6">
        <f>ABS(1-AppJ!Q5)</f>
        <v>0.12378378378378374</v>
      </c>
      <c r="S5" s="30" t="s">
        <v>29</v>
      </c>
      <c r="T5" s="4">
        <v>2000</v>
      </c>
      <c r="U5" s="33">
        <f>AppJ!U5</f>
        <v>118058</v>
      </c>
      <c r="V5" s="28" t="str">
        <f>AppJ!V5</f>
        <v>NA</v>
      </c>
      <c r="W5" s="5">
        <f>AppJ!W5</f>
        <v>116750</v>
      </c>
      <c r="X5" s="38" t="s">
        <v>120</v>
      </c>
      <c r="Y5" s="29" t="s">
        <v>120</v>
      </c>
      <c r="Z5" s="6">
        <f>ABS(1-AppJ!Z5)</f>
        <v>1.1203426124196891E-2</v>
      </c>
      <c r="AB5" s="30" t="s">
        <v>36</v>
      </c>
      <c r="AC5" s="4">
        <v>2000</v>
      </c>
      <c r="AD5" s="33">
        <f>AppJ!AD5</f>
        <v>21277</v>
      </c>
      <c r="AE5" s="28">
        <f>AppJ!AE5</f>
        <v>19000</v>
      </c>
      <c r="AF5" s="5">
        <f>AppJ!AF5</f>
        <v>24000</v>
      </c>
      <c r="AG5" s="38">
        <f>ABS(1-AppJ!AG5)</f>
        <v>0.11984210526315797</v>
      </c>
      <c r="AH5" s="29">
        <f>ABS(1-AppJ!AH5)</f>
        <v>0.20833333333333337</v>
      </c>
      <c r="AI5" s="6">
        <f>ABS(1-AppJ!AI5)</f>
        <v>0.11345833333333333</v>
      </c>
      <c r="AK5" s="30" t="s">
        <v>47</v>
      </c>
      <c r="AL5" s="4">
        <v>2000</v>
      </c>
      <c r="AM5" s="33">
        <f>AppJ!AM5</f>
        <v>15364</v>
      </c>
      <c r="AN5" s="28">
        <f>AppJ!AN5</f>
        <v>10000</v>
      </c>
      <c r="AO5" s="5">
        <f>AppJ!AO5</f>
        <v>20050</v>
      </c>
      <c r="AP5" s="38">
        <f>ABS(1-AppJ!AP5)</f>
        <v>0.53639999999999999</v>
      </c>
      <c r="AQ5" s="29">
        <f>ABS(1-AppJ!AQ5)</f>
        <v>0.50124688279301743</v>
      </c>
      <c r="AR5" s="6">
        <f>ABS(1-AppJ!AR5)</f>
        <v>0.23371571072319197</v>
      </c>
      <c r="AT5" s="30" t="s">
        <v>55</v>
      </c>
      <c r="AU5" s="4">
        <v>2000</v>
      </c>
      <c r="AV5" s="33">
        <f>AppJ!AV5</f>
        <v>34741</v>
      </c>
      <c r="AW5" s="28" t="str">
        <f>AppJ!AW5</f>
        <v>NA</v>
      </c>
      <c r="AX5" s="5">
        <f>AppJ!AX5</f>
        <v>27290</v>
      </c>
      <c r="AY5" s="38" t="str">
        <f>AppJ!AY5</f>
        <v>NA</v>
      </c>
      <c r="AZ5" s="29" t="str">
        <f>AppJ!AZ5</f>
        <v>NA</v>
      </c>
      <c r="BA5" s="6">
        <f>ABS(1-AppJ!BA5)</f>
        <v>0.27303041407108841</v>
      </c>
      <c r="BC5" s="30" t="s">
        <v>62</v>
      </c>
      <c r="BD5" s="4">
        <v>2000</v>
      </c>
      <c r="BE5" s="33">
        <f>AppJ!BE5</f>
        <v>57202</v>
      </c>
      <c r="BF5" s="28">
        <f>AppJ!BF5</f>
        <v>61211</v>
      </c>
      <c r="BG5" s="5">
        <f>AppJ!BG5</f>
        <v>55900</v>
      </c>
      <c r="BH5" s="38">
        <f>ABS(1-AppJ!BH5)</f>
        <v>6.5494764013004247E-2</v>
      </c>
      <c r="BI5" s="29">
        <f>ABS(1-AppJ!BI5)</f>
        <v>9.5008944543828244E-2</v>
      </c>
      <c r="BJ5" s="6">
        <f>ABS(1-AppJ!BJ5)</f>
        <v>2.3291592128801497E-2</v>
      </c>
      <c r="BL5" s="30" t="s">
        <v>71</v>
      </c>
      <c r="BM5" s="4">
        <v>2000</v>
      </c>
      <c r="BN5" s="33">
        <f>AppJ!BN5</f>
        <v>17335</v>
      </c>
      <c r="BO5" s="28">
        <f>AppJ!BO5</f>
        <v>21900</v>
      </c>
      <c r="BP5" s="5">
        <f>AppJ!BP5</f>
        <v>20100</v>
      </c>
      <c r="BQ5" s="38">
        <f>ABS(1-AppJ!BQ5)</f>
        <v>0.20844748858447493</v>
      </c>
      <c r="BR5" s="29">
        <f>ABS(1-AppJ!BR5)</f>
        <v>8.9552238805970186E-2</v>
      </c>
      <c r="BS5" s="6">
        <f>ABS(1-AppJ!BS5)</f>
        <v>0.13756218905472639</v>
      </c>
      <c r="BU5" s="30" t="s">
        <v>78</v>
      </c>
      <c r="BV5" s="4">
        <v>2000</v>
      </c>
      <c r="BW5" s="33">
        <f>AppJ!BW5</f>
        <v>53460</v>
      </c>
      <c r="BX5" s="28">
        <f>AppJ!BX5</f>
        <v>50600</v>
      </c>
      <c r="BY5" s="5">
        <f>AppJ!BY5</f>
        <v>36800</v>
      </c>
      <c r="BZ5" s="38">
        <f>ABS(1-AppJ!BZ5)</f>
        <v>5.6521739130434678E-2</v>
      </c>
      <c r="CA5" s="29">
        <f>ABS(1-AppJ!CA5)</f>
        <v>0.375</v>
      </c>
      <c r="CB5" s="6">
        <f>ABS(1-AppJ!CB5)</f>
        <v>0.45271739130434785</v>
      </c>
    </row>
    <row r="6" spans="1:80" x14ac:dyDescent="0.25">
      <c r="A6" s="30"/>
      <c r="B6" s="4">
        <v>2001</v>
      </c>
      <c r="C6" s="33">
        <f>AppJ!C6</f>
        <v>22130</v>
      </c>
      <c r="D6" s="28" t="str">
        <f>AppJ!D6</f>
        <v>NA</v>
      </c>
      <c r="E6" s="5">
        <f>AppJ!E6</f>
        <v>21226</v>
      </c>
      <c r="F6" s="38" t="s">
        <v>120</v>
      </c>
      <c r="G6" s="29" t="s">
        <v>120</v>
      </c>
      <c r="H6" s="6">
        <f>ABS(1-AppJ!H6)</f>
        <v>4.2589277301422701E-2</v>
      </c>
      <c r="J6" s="30" t="s">
        <v>20</v>
      </c>
      <c r="K6" s="4">
        <v>2001</v>
      </c>
      <c r="L6" s="33">
        <f>AppJ!L6</f>
        <v>25828</v>
      </c>
      <c r="M6" s="28" t="str">
        <f>AppJ!M6</f>
        <v>NA</v>
      </c>
      <c r="N6" s="5">
        <f>AppJ!N6</f>
        <v>35620</v>
      </c>
      <c r="O6" s="38" t="s">
        <v>120</v>
      </c>
      <c r="P6" s="29" t="s">
        <v>120</v>
      </c>
      <c r="Q6" s="6">
        <f>ABS(1-AppJ!Q6)</f>
        <v>0.27490174059517125</v>
      </c>
      <c r="S6" s="30"/>
      <c r="T6" s="4">
        <v>2001</v>
      </c>
      <c r="U6" s="33">
        <f>AppJ!U6</f>
        <v>122333</v>
      </c>
      <c r="V6" s="28" t="str">
        <f>AppJ!V6</f>
        <v>NA</v>
      </c>
      <c r="W6" s="5">
        <f>AppJ!W6</f>
        <v>180952</v>
      </c>
      <c r="X6" s="38" t="s">
        <v>120</v>
      </c>
      <c r="Y6" s="29" t="s">
        <v>120</v>
      </c>
      <c r="Z6" s="6">
        <f>ABS(1-AppJ!Z6)</f>
        <v>0.32394778725849949</v>
      </c>
      <c r="AB6" s="30" t="s">
        <v>37</v>
      </c>
      <c r="AC6" s="4">
        <v>2001</v>
      </c>
      <c r="AD6" s="33">
        <f>AppJ!AD6</f>
        <v>33974</v>
      </c>
      <c r="AE6" s="28">
        <f>AppJ!AE6</f>
        <v>36450</v>
      </c>
      <c r="AF6" s="5">
        <f>AppJ!AF6</f>
        <v>36450</v>
      </c>
      <c r="AG6" s="38">
        <f>ABS(1-AppJ!AG6)</f>
        <v>6.7928669410150855E-2</v>
      </c>
      <c r="AH6" s="29">
        <f>ABS(1-AppJ!AH6)</f>
        <v>0</v>
      </c>
      <c r="AI6" s="6">
        <f>ABS(1-AppJ!AI6)</f>
        <v>6.7928669410150855E-2</v>
      </c>
      <c r="AK6" s="30" t="s">
        <v>17</v>
      </c>
      <c r="AL6" s="4">
        <v>2001</v>
      </c>
      <c r="AM6" s="33">
        <f>AppJ!AM6</f>
        <v>19938</v>
      </c>
      <c r="AN6" s="28">
        <f>AppJ!AN6</f>
        <v>18900</v>
      </c>
      <c r="AO6" s="5">
        <f>AppJ!AO6</f>
        <v>18900</v>
      </c>
      <c r="AP6" s="38">
        <f>ABS(1-AppJ!AP6)</f>
        <v>5.4920634920634814E-2</v>
      </c>
      <c r="AQ6" s="29">
        <f>ABS(1-AppJ!AQ6)</f>
        <v>0</v>
      </c>
      <c r="AR6" s="6">
        <f>ABS(1-AppJ!AR6)</f>
        <v>5.4920634920634814E-2</v>
      </c>
      <c r="AT6" s="30" t="s">
        <v>56</v>
      </c>
      <c r="AU6" s="4">
        <v>2001</v>
      </c>
      <c r="AV6" s="33">
        <f>AppJ!AV6</f>
        <v>34563</v>
      </c>
      <c r="AW6" s="28">
        <f>AppJ!AW6</f>
        <v>35306</v>
      </c>
      <c r="AX6" s="5">
        <f>AppJ!AX6</f>
        <v>27978</v>
      </c>
      <c r="AY6" s="38">
        <f>ABS(1-AppJ!AY6)</f>
        <v>2.1044581657508665E-2</v>
      </c>
      <c r="AZ6" s="29">
        <f>ABS(1-AppJ!AZ6)</f>
        <v>1.0000000000000009E-2</v>
      </c>
      <c r="BA6" s="6">
        <f>ABS(1-AppJ!BA6)</f>
        <v>0.23536349989277294</v>
      </c>
      <c r="BC6" s="30" t="s">
        <v>34</v>
      </c>
      <c r="BD6" s="4">
        <v>2001</v>
      </c>
      <c r="BE6" s="33">
        <f>AppJ!BE6</f>
        <v>59207</v>
      </c>
      <c r="BF6" s="28">
        <f>AppJ!BF6</f>
        <v>59600</v>
      </c>
      <c r="BG6" s="5">
        <f>AppJ!BG6</f>
        <v>84000</v>
      </c>
      <c r="BH6" s="38">
        <f>ABS(1-AppJ!BH6)</f>
        <v>6.5939597315436416E-3</v>
      </c>
      <c r="BI6" s="29">
        <f>ABS(1-AppJ!BI6)</f>
        <v>0.29047619047619044</v>
      </c>
      <c r="BJ6" s="6">
        <f>ABS(1-AppJ!BJ6)</f>
        <v>0.29515476190476186</v>
      </c>
      <c r="BL6" s="30" t="s">
        <v>58</v>
      </c>
      <c r="BM6" s="4">
        <v>2001</v>
      </c>
      <c r="BN6" s="33">
        <f>AppJ!BN6</f>
        <v>56089</v>
      </c>
      <c r="BO6" s="28">
        <f>AppJ!BO6</f>
        <v>56600</v>
      </c>
      <c r="BP6" s="5">
        <f>AppJ!BP6</f>
        <v>125000</v>
      </c>
      <c r="BQ6" s="38">
        <f>ABS(1-AppJ!BQ6)</f>
        <v>9.0282685512367289E-3</v>
      </c>
      <c r="BR6" s="29">
        <f>ABS(1-AppJ!BR6)</f>
        <v>0.54720000000000002</v>
      </c>
      <c r="BS6" s="6">
        <f>ABS(1-AppJ!BS6)</f>
        <v>0.551288</v>
      </c>
      <c r="BU6" s="30" t="s">
        <v>74</v>
      </c>
      <c r="BV6" s="4">
        <v>2001</v>
      </c>
      <c r="BW6" s="33">
        <f>AppJ!BW6</f>
        <v>45055</v>
      </c>
      <c r="BX6" s="28">
        <f>AppJ!BX6</f>
        <v>43500</v>
      </c>
      <c r="BY6" s="5">
        <f>AppJ!BY6</f>
        <v>66400</v>
      </c>
      <c r="BZ6" s="38">
        <f>ABS(1-AppJ!BZ6)</f>
        <v>3.5747126436781684E-2</v>
      </c>
      <c r="CA6" s="29">
        <f>ABS(1-AppJ!CA6)</f>
        <v>0.34487951807228912</v>
      </c>
      <c r="CB6" s="6">
        <f>ABS(1-AppJ!CB6)</f>
        <v>0.32146084337349401</v>
      </c>
    </row>
    <row r="7" spans="1:80" x14ac:dyDescent="0.25">
      <c r="A7" s="30"/>
      <c r="B7" s="4">
        <v>2002</v>
      </c>
      <c r="C7" s="33">
        <f>AppJ!C7</f>
        <v>15650</v>
      </c>
      <c r="D7" s="28" t="str">
        <f>AppJ!D7</f>
        <v>NA</v>
      </c>
      <c r="E7" s="5">
        <f>AppJ!E7</f>
        <v>19473</v>
      </c>
      <c r="F7" s="38" t="s">
        <v>120</v>
      </c>
      <c r="G7" s="29" t="s">
        <v>120</v>
      </c>
      <c r="H7" s="6">
        <f>ABS(1-AppJ!H7)</f>
        <v>0.19632311405535874</v>
      </c>
      <c r="J7" s="30"/>
      <c r="K7" s="4">
        <v>2002</v>
      </c>
      <c r="L7" s="33">
        <f>AppJ!L7</f>
        <v>41492</v>
      </c>
      <c r="M7" s="28" t="str">
        <f>AppJ!M7</f>
        <v>NA</v>
      </c>
      <c r="N7" s="5">
        <f>AppJ!N7</f>
        <v>29986</v>
      </c>
      <c r="O7" s="38" t="s">
        <v>120</v>
      </c>
      <c r="P7" s="29" t="s">
        <v>120</v>
      </c>
      <c r="Q7" s="6">
        <f>ABS(1-AppJ!Q7)</f>
        <v>0.38371239911958921</v>
      </c>
      <c r="S7" s="30"/>
      <c r="T7" s="4">
        <v>2002</v>
      </c>
      <c r="U7" s="33">
        <f>AppJ!U7</f>
        <v>170232</v>
      </c>
      <c r="V7" s="28" t="str">
        <f>AppJ!V7</f>
        <v>NA</v>
      </c>
      <c r="W7" s="5">
        <f>AppJ!W7</f>
        <v>214347</v>
      </c>
      <c r="X7" s="38" t="s">
        <v>120</v>
      </c>
      <c r="Y7" s="29" t="s">
        <v>120</v>
      </c>
      <c r="Z7" s="6">
        <f>ABS(1-AppJ!Z7)</f>
        <v>0.20581113801452788</v>
      </c>
      <c r="AB7" s="30" t="s">
        <v>38</v>
      </c>
      <c r="AC7" s="4">
        <v>2002</v>
      </c>
      <c r="AD7" s="33">
        <f>AppJ!AD7</f>
        <v>50361</v>
      </c>
      <c r="AE7" s="28">
        <f>AppJ!AE7</f>
        <v>54420</v>
      </c>
      <c r="AF7" s="5">
        <f>AppJ!AF7</f>
        <v>53310</v>
      </c>
      <c r="AG7" s="38">
        <f>ABS(1-AppJ!AG7)</f>
        <v>7.4586549062844565E-2</v>
      </c>
      <c r="AH7" s="29">
        <f>ABS(1-AppJ!AH7)</f>
        <v>2.0821609454136247E-2</v>
      </c>
      <c r="AI7" s="6">
        <f>ABS(1-AppJ!AI7)</f>
        <v>5.5317951603826687E-2</v>
      </c>
      <c r="AK7" s="30"/>
      <c r="AL7" s="4">
        <v>2002</v>
      </c>
      <c r="AM7" s="33">
        <f>AppJ!AM7</f>
        <v>20008</v>
      </c>
      <c r="AN7" s="28">
        <f>AppJ!AN7</f>
        <v>19801</v>
      </c>
      <c r="AO7" s="5">
        <f>AppJ!AO7</f>
        <v>21477</v>
      </c>
      <c r="AP7" s="38">
        <f>ABS(1-AppJ!AP7)</f>
        <v>1.0454017473864985E-2</v>
      </c>
      <c r="AQ7" s="29">
        <f>ABS(1-AppJ!AQ7)</f>
        <v>7.8036969781626886E-2</v>
      </c>
      <c r="AR7" s="6">
        <f>ABS(1-AppJ!AR7)</f>
        <v>6.8398752153466469E-2</v>
      </c>
      <c r="AT7" s="30" t="s">
        <v>17</v>
      </c>
      <c r="AU7" s="4">
        <v>2002</v>
      </c>
      <c r="AV7" s="33">
        <f>AppJ!AV7</f>
        <v>33902</v>
      </c>
      <c r="AW7" s="28">
        <f>AppJ!AW7</f>
        <v>33489</v>
      </c>
      <c r="AX7" s="5">
        <f>AppJ!AX7</f>
        <v>33489</v>
      </c>
      <c r="AY7" s="38">
        <f>ABS(1-AppJ!AY7)</f>
        <v>1.2332407656245437E-2</v>
      </c>
      <c r="AZ7" s="29">
        <f>ABS(1-AppJ!AZ7)</f>
        <v>9.9999999999999978E-2</v>
      </c>
      <c r="BA7" s="6">
        <f>ABS(1-AppJ!BA7)</f>
        <v>1.2332407656245437E-2</v>
      </c>
      <c r="BC7" s="30"/>
      <c r="BD7" s="4">
        <v>2002</v>
      </c>
      <c r="BE7" s="33">
        <f>AppJ!BE7</f>
        <v>73151</v>
      </c>
      <c r="BF7" s="28">
        <f>AppJ!BF7</f>
        <v>77434</v>
      </c>
      <c r="BG7" s="5">
        <f>AppJ!BG7</f>
        <v>127200</v>
      </c>
      <c r="BH7" s="38">
        <f>ABS(1-AppJ!BH7)</f>
        <v>5.5311620218508661E-2</v>
      </c>
      <c r="BI7" s="29">
        <f>ABS(1-AppJ!BI7)</f>
        <v>0.39124213836477983</v>
      </c>
      <c r="BJ7" s="6">
        <f>ABS(1-AppJ!BJ7)</f>
        <v>0.42491352201257859</v>
      </c>
      <c r="BL7" s="30"/>
      <c r="BM7" s="4">
        <v>2002</v>
      </c>
      <c r="BN7" s="33">
        <f>AppJ!BN7</f>
        <v>153070</v>
      </c>
      <c r="BO7" s="28">
        <f>AppJ!BO7</f>
        <v>144400</v>
      </c>
      <c r="BP7" s="5">
        <f>AppJ!BP7</f>
        <v>160900</v>
      </c>
      <c r="BQ7" s="38">
        <f>ABS(1-AppJ!BQ7)</f>
        <v>6.0041551246537317E-2</v>
      </c>
      <c r="BR7" s="29">
        <f>ABS(1-AppJ!BR7)</f>
        <v>0.10254816656308263</v>
      </c>
      <c r="BS7" s="6">
        <f>ABS(1-AppJ!BS7)</f>
        <v>4.8663766314480994E-2</v>
      </c>
      <c r="BU7" s="30"/>
      <c r="BV7" s="4">
        <v>2002</v>
      </c>
      <c r="BW7" s="33">
        <f>AppJ!BW7</f>
        <v>102085</v>
      </c>
      <c r="BX7" s="28">
        <f>AppJ!BX7</f>
        <v>96200</v>
      </c>
      <c r="BY7" s="5">
        <f>AppJ!BY7</f>
        <v>108300</v>
      </c>
      <c r="BZ7" s="38">
        <f>ABS(1-AppJ!BZ7)</f>
        <v>6.1174636174636143E-2</v>
      </c>
      <c r="CA7" s="29">
        <f>ABS(1-AppJ!CA7)</f>
        <v>0.11172668513388739</v>
      </c>
      <c r="CB7" s="6">
        <f>ABS(1-AppJ!CB7)</f>
        <v>5.738688827331484E-2</v>
      </c>
    </row>
    <row r="8" spans="1:80" x14ac:dyDescent="0.25">
      <c r="A8" s="30"/>
      <c r="B8" s="4">
        <v>2003</v>
      </c>
      <c r="C8" s="33">
        <f>AppJ!C8</f>
        <v>22316</v>
      </c>
      <c r="D8" s="28" t="str">
        <f>AppJ!D8</f>
        <v>NA</v>
      </c>
      <c r="E8" s="5">
        <f>AppJ!E8</f>
        <v>14206</v>
      </c>
      <c r="F8" s="38" t="s">
        <v>120</v>
      </c>
      <c r="G8" s="29" t="s">
        <v>120</v>
      </c>
      <c r="H8" s="6">
        <f>ABS(1-AppJ!H8)</f>
        <v>0.57088554132056868</v>
      </c>
      <c r="J8" s="30"/>
      <c r="K8" s="4">
        <v>2003</v>
      </c>
      <c r="L8" s="33">
        <f>AppJ!L8</f>
        <v>36882</v>
      </c>
      <c r="M8" s="28" t="str">
        <f>AppJ!M8</f>
        <v>NA</v>
      </c>
      <c r="N8" s="5">
        <f>AppJ!N8</f>
        <v>31059</v>
      </c>
      <c r="O8" s="38" t="s">
        <v>120</v>
      </c>
      <c r="P8" s="29" t="s">
        <v>120</v>
      </c>
      <c r="Q8" s="6">
        <f>ABS(1-AppJ!Q8)</f>
        <v>0.18748188930744702</v>
      </c>
      <c r="S8" s="30"/>
      <c r="T8" s="4">
        <v>2003</v>
      </c>
      <c r="U8" s="33">
        <f>AppJ!U8</f>
        <v>202363</v>
      </c>
      <c r="V8" s="28" t="str">
        <f>AppJ!V8</f>
        <v>NA</v>
      </c>
      <c r="W8" s="5">
        <f>AppJ!W8</f>
        <v>188183</v>
      </c>
      <c r="X8" s="38" t="s">
        <v>120</v>
      </c>
      <c r="Y8" s="29" t="s">
        <v>120</v>
      </c>
      <c r="Z8" s="6">
        <f>ABS(1-AppJ!Z8)</f>
        <v>7.5352183778556014E-2</v>
      </c>
      <c r="AB8" s="30"/>
      <c r="AC8" s="4">
        <v>2003</v>
      </c>
      <c r="AD8" s="33">
        <f>AppJ!AD8</f>
        <v>48259</v>
      </c>
      <c r="AE8" s="28">
        <f>AppJ!AE8</f>
        <v>45750</v>
      </c>
      <c r="AF8" s="5">
        <f>AppJ!AF8</f>
        <v>45750</v>
      </c>
      <c r="AG8" s="38">
        <f>ABS(1-AppJ!AG8)</f>
        <v>5.484153005464476E-2</v>
      </c>
      <c r="AH8" s="29">
        <f>ABS(1-AppJ!AH8)</f>
        <v>0</v>
      </c>
      <c r="AI8" s="6">
        <f>ABS(1-AppJ!AI8)</f>
        <v>5.484153005464476E-2</v>
      </c>
      <c r="AK8" s="30"/>
      <c r="AL8" s="4">
        <v>2003</v>
      </c>
      <c r="AM8" s="33">
        <f>AppJ!AM8</f>
        <v>25743</v>
      </c>
      <c r="AN8" s="28">
        <f>AppJ!AN8</f>
        <v>26600</v>
      </c>
      <c r="AO8" s="5">
        <f>AppJ!AO8</f>
        <v>26600</v>
      </c>
      <c r="AP8" s="38">
        <f>ABS(1-AppJ!AP8)</f>
        <v>3.2218045112781923E-2</v>
      </c>
      <c r="AQ8" s="29">
        <f>ABS(1-AppJ!AQ8)</f>
        <v>0</v>
      </c>
      <c r="AR8" s="6">
        <f>ABS(1-AppJ!AR8)</f>
        <v>3.2218045112781923E-2</v>
      </c>
      <c r="AT8" s="30"/>
      <c r="AU8" s="4">
        <v>2003</v>
      </c>
      <c r="AV8" s="33">
        <f>AppJ!AV8</f>
        <v>32785</v>
      </c>
      <c r="AW8" s="28" t="str">
        <f>AppJ!AW8</f>
        <v>NA</v>
      </c>
      <c r="AX8" s="5">
        <f>AppJ!AX8</f>
        <v>25479</v>
      </c>
      <c r="AY8" s="38" t="str">
        <f>AppJ!AY8</f>
        <v>NA</v>
      </c>
      <c r="AZ8" s="29" t="str">
        <f>AppJ!AZ8</f>
        <v>NA</v>
      </c>
      <c r="BA8" s="6">
        <f>ABS(1-AppJ!BA8)</f>
        <v>0.28674594764315708</v>
      </c>
      <c r="BC8" s="30"/>
      <c r="BD8" s="4">
        <v>2003</v>
      </c>
      <c r="BE8" s="33">
        <f>AppJ!BE8</f>
        <v>108530</v>
      </c>
      <c r="BF8" s="28">
        <f>AppJ!BF8</f>
        <v>112521</v>
      </c>
      <c r="BG8" s="5">
        <f>AppJ!BG8</f>
        <v>129700</v>
      </c>
      <c r="BH8" s="38">
        <f>ABS(1-AppJ!BH8)</f>
        <v>3.5468934687747145E-2</v>
      </c>
      <c r="BI8" s="29">
        <f>ABS(1-AppJ!BI8)</f>
        <v>0.13245181187355437</v>
      </c>
      <c r="BJ8" s="6">
        <f>ABS(1-AppJ!BJ8)</f>
        <v>0.16322282189668469</v>
      </c>
      <c r="BL8" s="30"/>
      <c r="BM8" s="4">
        <v>2003</v>
      </c>
      <c r="BN8" s="33">
        <f>AppJ!BN8</f>
        <v>89116</v>
      </c>
      <c r="BO8" s="28">
        <f>AppJ!BO8</f>
        <v>96900</v>
      </c>
      <c r="BP8" s="5">
        <f>AppJ!BP8</f>
        <v>180600</v>
      </c>
      <c r="BQ8" s="38">
        <f>ABS(1-AppJ!BQ8)</f>
        <v>8.0330237358101186E-2</v>
      </c>
      <c r="BR8" s="29">
        <f>ABS(1-AppJ!BR8)</f>
        <v>0.46345514950166111</v>
      </c>
      <c r="BS8" s="6">
        <f>ABS(1-AppJ!BS8)</f>
        <v>0.50655592469545963</v>
      </c>
      <c r="BU8" s="30"/>
      <c r="BV8" s="4">
        <v>2003</v>
      </c>
      <c r="BW8" s="33">
        <f>AppJ!BW8</f>
        <v>126698</v>
      </c>
      <c r="BX8" s="28">
        <f>AppJ!BX8</f>
        <v>104800</v>
      </c>
      <c r="BY8" s="5">
        <f>AppJ!BY8</f>
        <v>150300</v>
      </c>
      <c r="BZ8" s="38">
        <f>ABS(1-AppJ!BZ8)</f>
        <v>0.2089503816793894</v>
      </c>
      <c r="CA8" s="29">
        <f>ABS(1-AppJ!CA8)</f>
        <v>0.30272787757817698</v>
      </c>
      <c r="CB8" s="6">
        <f>ABS(1-AppJ!CB8)</f>
        <v>0.15703260146373921</v>
      </c>
    </row>
    <row r="9" spans="1:80" x14ac:dyDescent="0.25">
      <c r="A9" s="30"/>
      <c r="B9" s="4">
        <v>2004</v>
      </c>
      <c r="C9" s="33">
        <f>AppJ!C9</f>
        <v>11880</v>
      </c>
      <c r="D9" s="28" t="str">
        <f>AppJ!D9</f>
        <v>NA</v>
      </c>
      <c r="E9" s="5">
        <f>AppJ!E9</f>
        <v>16420</v>
      </c>
      <c r="F9" s="38" t="s">
        <v>120</v>
      </c>
      <c r="G9" s="29" t="s">
        <v>120</v>
      </c>
      <c r="H9" s="6">
        <f>ABS(1-AppJ!H9)</f>
        <v>0.27649208282582216</v>
      </c>
      <c r="J9" s="30"/>
      <c r="K9" s="4">
        <v>2004</v>
      </c>
      <c r="L9" s="33">
        <f>AppJ!L9</f>
        <v>39766</v>
      </c>
      <c r="M9" s="28" t="str">
        <f>AppJ!M9</f>
        <v>NA</v>
      </c>
      <c r="N9" s="5">
        <f>AppJ!N9</f>
        <v>28359</v>
      </c>
      <c r="O9" s="38" t="s">
        <v>120</v>
      </c>
      <c r="P9" s="29" t="s">
        <v>120</v>
      </c>
      <c r="Q9" s="6">
        <f>ABS(1-AppJ!Q9)</f>
        <v>0.40223562184844308</v>
      </c>
      <c r="S9" s="30"/>
      <c r="T9" s="4">
        <v>2004</v>
      </c>
      <c r="U9" s="33">
        <f>AppJ!U9</f>
        <v>185450</v>
      </c>
      <c r="V9" s="28" t="str">
        <f>AppJ!V9</f>
        <v>NA</v>
      </c>
      <c r="W9" s="5">
        <f>AppJ!W9</f>
        <v>141029</v>
      </c>
      <c r="X9" s="38" t="s">
        <v>120</v>
      </c>
      <c r="Y9" s="29" t="s">
        <v>120</v>
      </c>
      <c r="Z9" s="6">
        <f>ABS(1-AppJ!Z9)</f>
        <v>0.31497777052946563</v>
      </c>
      <c r="AB9" s="30"/>
      <c r="AC9" s="4">
        <v>2004</v>
      </c>
      <c r="AD9" s="33">
        <f>AppJ!AD9</f>
        <v>37980</v>
      </c>
      <c r="AE9" s="28">
        <f>AppJ!AE9</f>
        <v>34200</v>
      </c>
      <c r="AF9" s="5">
        <f>AppJ!AF9</f>
        <v>17803</v>
      </c>
      <c r="AG9" s="38">
        <f>ABS(1-AppJ!AG9)</f>
        <v>0.11052631578947358</v>
      </c>
      <c r="AH9" s="29">
        <f>ABS(1-AppJ!AH9)</f>
        <v>0.92102454642475995</v>
      </c>
      <c r="AI9" s="6">
        <f>ABS(1-AppJ!AI9)</f>
        <v>1.1333483120822332</v>
      </c>
      <c r="AK9" s="30"/>
      <c r="AL9" s="4">
        <v>2004</v>
      </c>
      <c r="AM9" s="33">
        <f>AppJ!AM9</f>
        <v>24616</v>
      </c>
      <c r="AN9" s="28">
        <f>AppJ!AN9</f>
        <v>23200</v>
      </c>
      <c r="AO9" s="5">
        <f>AppJ!AO9</f>
        <v>33333</v>
      </c>
      <c r="AP9" s="38">
        <f>ABS(1-AppJ!AP9)</f>
        <v>6.1034482758620667E-2</v>
      </c>
      <c r="AQ9" s="29">
        <f>ABS(1-AppJ!AQ9)</f>
        <v>0.30399303993039928</v>
      </c>
      <c r="AR9" s="6">
        <f>ABS(1-AppJ!AR9)</f>
        <v>0.26151261512615132</v>
      </c>
      <c r="AT9" s="30"/>
      <c r="AU9" s="4">
        <v>2004</v>
      </c>
      <c r="AV9" s="33">
        <f>AppJ!AV9</f>
        <v>28185</v>
      </c>
      <c r="AW9" s="28" t="str">
        <f>AppJ!AW9</f>
        <v>NA</v>
      </c>
      <c r="AX9" s="5">
        <f>AppJ!AX9</f>
        <v>29715</v>
      </c>
      <c r="AY9" s="38" t="str">
        <f>AppJ!AY9</f>
        <v>NA</v>
      </c>
      <c r="AZ9" s="29" t="str">
        <f>AppJ!AZ9</f>
        <v>NA</v>
      </c>
      <c r="BA9" s="6">
        <f>ABS(1-AppJ!BA9)</f>
        <v>5.1489146895507321E-2</v>
      </c>
      <c r="BC9" s="30"/>
      <c r="BD9" s="4">
        <v>2004</v>
      </c>
      <c r="BE9" s="33">
        <f>AppJ!BE9</f>
        <v>113708</v>
      </c>
      <c r="BF9" s="28">
        <f>AppJ!BF9</f>
        <v>112701</v>
      </c>
      <c r="BG9" s="5">
        <f>AppJ!BG9</f>
        <v>112701</v>
      </c>
      <c r="BH9" s="38">
        <f>ABS(1-AppJ!BH9)</f>
        <v>8.935146981836839E-3</v>
      </c>
      <c r="BI9" s="29">
        <f>ABS(1-AppJ!BI9)</f>
        <v>0</v>
      </c>
      <c r="BJ9" s="6">
        <f>ABS(1-AppJ!BJ9)</f>
        <v>8.935146981836839E-3</v>
      </c>
      <c r="BL9" s="30"/>
      <c r="BM9" s="4">
        <v>2004</v>
      </c>
      <c r="BN9" s="33">
        <f>AppJ!BN9</f>
        <v>124820</v>
      </c>
      <c r="BO9" s="28">
        <f>AppJ!BO9</f>
        <v>138000</v>
      </c>
      <c r="BP9" s="5">
        <f>AppJ!BP9</f>
        <v>175300</v>
      </c>
      <c r="BQ9" s="38">
        <f>ABS(1-AppJ!BQ9)</f>
        <v>9.5507246376811628E-2</v>
      </c>
      <c r="BR9" s="29">
        <f>ABS(1-AppJ!BR9)</f>
        <v>0.21277809469480891</v>
      </c>
      <c r="BS9" s="6">
        <f>ABS(1-AppJ!BS9)</f>
        <v>0.28796349115801478</v>
      </c>
      <c r="BU9" s="30"/>
      <c r="BV9" s="4">
        <v>2004</v>
      </c>
      <c r="BW9" s="33">
        <f>AppJ!BW9</f>
        <v>94895</v>
      </c>
      <c r="BX9" s="28">
        <f>AppJ!BX9</f>
        <v>90400</v>
      </c>
      <c r="BY9" s="5">
        <f>AppJ!BY9</f>
        <v>117600</v>
      </c>
      <c r="BZ9" s="38">
        <f>ABS(1-AppJ!BZ9)</f>
        <v>4.972345132743361E-2</v>
      </c>
      <c r="CA9" s="29">
        <f>ABS(1-AppJ!CA9)</f>
        <v>0.23129251700680276</v>
      </c>
      <c r="CB9" s="6">
        <f>ABS(1-AppJ!CB9)</f>
        <v>0.19306972789115651</v>
      </c>
    </row>
    <row r="10" spans="1:80" x14ac:dyDescent="0.25">
      <c r="A10" s="30"/>
      <c r="B10" s="4">
        <v>2005</v>
      </c>
      <c r="C10" s="33">
        <f>AppJ!C10</f>
        <v>25204</v>
      </c>
      <c r="D10" s="28" t="str">
        <f>AppJ!D10</f>
        <v>NA</v>
      </c>
      <c r="E10" s="5">
        <f>AppJ!E10</f>
        <v>16102</v>
      </c>
      <c r="F10" s="38" t="s">
        <v>120</v>
      </c>
      <c r="G10" s="29" t="s">
        <v>120</v>
      </c>
      <c r="H10" s="6">
        <f>ABS(1-AppJ!H10)</f>
        <v>0.56527139485778166</v>
      </c>
      <c r="J10" s="30"/>
      <c r="K10" s="4">
        <v>2005</v>
      </c>
      <c r="L10" s="33">
        <f>AppJ!L10</f>
        <v>38798</v>
      </c>
      <c r="M10" s="28" t="str">
        <f>AppJ!M10</f>
        <v>NA</v>
      </c>
      <c r="N10" s="5">
        <f>AppJ!N10</f>
        <v>31517</v>
      </c>
      <c r="O10" s="38" t="s">
        <v>120</v>
      </c>
      <c r="P10" s="29" t="s">
        <v>120</v>
      </c>
      <c r="Q10" s="6">
        <f>ABS(1-AppJ!Q10)</f>
        <v>0.23101818066440338</v>
      </c>
      <c r="S10" s="30"/>
      <c r="T10" s="4">
        <v>2005</v>
      </c>
      <c r="U10" s="33">
        <f>AppJ!U10</f>
        <v>151591</v>
      </c>
      <c r="V10" s="28" t="str">
        <f>AppJ!V10</f>
        <v>NA</v>
      </c>
      <c r="W10" s="5">
        <f>AppJ!W10</f>
        <v>134461</v>
      </c>
      <c r="X10" s="38" t="s">
        <v>120</v>
      </c>
      <c r="Y10" s="29" t="s">
        <v>120</v>
      </c>
      <c r="Z10" s="6">
        <f>ABS(1-AppJ!Z10)</f>
        <v>0.12739753534482112</v>
      </c>
      <c r="AB10" s="30"/>
      <c r="AC10" s="4">
        <v>2005</v>
      </c>
      <c r="AD10" s="33">
        <f>AppJ!AD10</f>
        <v>19808</v>
      </c>
      <c r="AE10" s="28">
        <f>AppJ!AE10</f>
        <v>19523</v>
      </c>
      <c r="AF10" s="5">
        <f>AppJ!AF10</f>
        <v>14841</v>
      </c>
      <c r="AG10" s="38">
        <f>ABS(1-AppJ!AG10)</f>
        <v>1.4598166265430423E-2</v>
      </c>
      <c r="AH10" s="29">
        <f>ABS(1-AppJ!AH10)</f>
        <v>0.31547739370662353</v>
      </c>
      <c r="AI10" s="6">
        <f>ABS(1-AppJ!AI10)</f>
        <v>0.33468095141836796</v>
      </c>
      <c r="AK10" s="30"/>
      <c r="AL10" s="4">
        <v>2005</v>
      </c>
      <c r="AM10" s="33">
        <f>AppJ!AM10</f>
        <v>22208</v>
      </c>
      <c r="AN10" s="28">
        <f>AppJ!AN10</f>
        <v>17715</v>
      </c>
      <c r="AO10" s="5">
        <f>AppJ!AO10</f>
        <v>13394</v>
      </c>
      <c r="AP10" s="38">
        <f>ABS(1-AppJ!AP10)</f>
        <v>0.25362686988427896</v>
      </c>
      <c r="AQ10" s="29">
        <f>ABS(1-AppJ!AQ10)</f>
        <v>0.32260713752426451</v>
      </c>
      <c r="AR10" s="6">
        <f>ABS(1-AppJ!AR10)</f>
        <v>0.65805584590114985</v>
      </c>
      <c r="AT10" s="30"/>
      <c r="AU10" s="4">
        <v>2005</v>
      </c>
      <c r="AV10" s="33">
        <f>AppJ!AV10</f>
        <v>34857</v>
      </c>
      <c r="AW10" s="28" t="str">
        <f>AppJ!AW10</f>
        <v>NA</v>
      </c>
      <c r="AX10" s="5">
        <f>AppJ!AX10</f>
        <v>37255</v>
      </c>
      <c r="AY10" s="38" t="str">
        <f>AppJ!AY10</f>
        <v>NA</v>
      </c>
      <c r="AZ10" s="29" t="str">
        <f>AppJ!AZ10</f>
        <v>NA</v>
      </c>
      <c r="BA10" s="6">
        <f>ABS(1-AppJ!BA10)</f>
        <v>6.4367199033686706E-2</v>
      </c>
      <c r="BC10" s="30"/>
      <c r="BD10" s="4">
        <v>2005</v>
      </c>
      <c r="BE10" s="33">
        <f>AppJ!BE10</f>
        <v>105111</v>
      </c>
      <c r="BF10" s="28">
        <f>AppJ!BF10</f>
        <v>122280</v>
      </c>
      <c r="BG10" s="5">
        <f>AppJ!BG10</f>
        <v>59500</v>
      </c>
      <c r="BH10" s="38">
        <f>ABS(1-AppJ!BH10)</f>
        <v>0.14040726202158982</v>
      </c>
      <c r="BI10" s="29">
        <f>ABS(1-AppJ!BI10)</f>
        <v>1.055126050420168</v>
      </c>
      <c r="BJ10" s="6">
        <f>ABS(1-AppJ!BJ10)</f>
        <v>0.76657142857142868</v>
      </c>
      <c r="BL10" s="30"/>
      <c r="BM10" s="4">
        <v>2005</v>
      </c>
      <c r="BN10" s="33">
        <f>AppJ!BN10</f>
        <v>92021</v>
      </c>
      <c r="BO10" s="28">
        <f>AppJ!BO10</f>
        <v>114100</v>
      </c>
      <c r="BP10" s="5">
        <f>AppJ!BP10</f>
        <v>93145</v>
      </c>
      <c r="BQ10" s="38">
        <f>ABS(1-AppJ!BQ10)</f>
        <v>0.19350569675723051</v>
      </c>
      <c r="BR10" s="29">
        <f>ABS(1-AppJ!BR10)</f>
        <v>0.22497181813301848</v>
      </c>
      <c r="BS10" s="6">
        <f>ABS(1-AppJ!BS10)</f>
        <v>1.2067207042782746E-2</v>
      </c>
      <c r="BU10" s="30"/>
      <c r="BV10" s="4">
        <v>2005</v>
      </c>
      <c r="BW10" s="33">
        <f>AppJ!BW10</f>
        <v>93837</v>
      </c>
      <c r="BX10" s="28">
        <f>AppJ!BX10</f>
        <v>89400</v>
      </c>
      <c r="BY10" s="5">
        <f>AppJ!BY10</f>
        <v>97900</v>
      </c>
      <c r="BZ10" s="38">
        <f>ABS(1-AppJ!BZ10)</f>
        <v>4.9630872483221511E-2</v>
      </c>
      <c r="CA10" s="29">
        <f>ABS(1-AppJ!CA10)</f>
        <v>8.6823289070480092E-2</v>
      </c>
      <c r="CB10" s="6">
        <f>ABS(1-AppJ!CB10)</f>
        <v>4.1501532175689526E-2</v>
      </c>
    </row>
    <row r="11" spans="1:80" x14ac:dyDescent="0.25">
      <c r="A11" s="30"/>
      <c r="B11" s="4">
        <v>2006</v>
      </c>
      <c r="C11" s="33">
        <f>AppJ!C11</f>
        <v>17966</v>
      </c>
      <c r="D11" s="28" t="str">
        <f>AppJ!D11</f>
        <v>NA</v>
      </c>
      <c r="E11" s="5">
        <f>AppJ!E11</f>
        <v>20866</v>
      </c>
      <c r="F11" s="38" t="s">
        <v>120</v>
      </c>
      <c r="G11" s="29" t="s">
        <v>120</v>
      </c>
      <c r="H11" s="6">
        <f>ABS(1-AppJ!H11)</f>
        <v>0.13898207610466784</v>
      </c>
      <c r="J11" s="30"/>
      <c r="K11" s="4">
        <v>2006</v>
      </c>
      <c r="L11" s="33">
        <f>AppJ!L11</f>
        <v>39171</v>
      </c>
      <c r="M11" s="28" t="str">
        <f>AppJ!M11</f>
        <v>NA</v>
      </c>
      <c r="N11" s="5">
        <f>AppJ!N11</f>
        <v>33024</v>
      </c>
      <c r="O11" s="38" t="s">
        <v>120</v>
      </c>
      <c r="P11" s="29" t="s">
        <v>120</v>
      </c>
      <c r="Q11" s="6">
        <f>ABS(1-AppJ!Q11)</f>
        <v>0.18613735465116288</v>
      </c>
      <c r="S11" s="30"/>
      <c r="T11" s="4">
        <v>2006</v>
      </c>
      <c r="U11" s="33">
        <f>AppJ!U11</f>
        <v>141517</v>
      </c>
      <c r="V11" s="28" t="str">
        <f>AppJ!V11</f>
        <v>NA</v>
      </c>
      <c r="W11" s="5">
        <f>AppJ!W11</f>
        <v>203212</v>
      </c>
      <c r="X11" s="38" t="s">
        <v>120</v>
      </c>
      <c r="Y11" s="29" t="s">
        <v>120</v>
      </c>
      <c r="Z11" s="6">
        <f>ABS(1-AppJ!Z11)</f>
        <v>0.303599196897821</v>
      </c>
      <c r="AB11" s="30"/>
      <c r="AC11" s="4">
        <v>2006</v>
      </c>
      <c r="AD11" s="33">
        <f>AppJ!AD11</f>
        <v>16795</v>
      </c>
      <c r="AE11" s="28">
        <f>AppJ!AE11</f>
        <v>16899</v>
      </c>
      <c r="AF11" s="5">
        <f>AppJ!AF11</f>
        <v>30591</v>
      </c>
      <c r="AG11" s="38">
        <f>ABS(1-AppJ!AG11)</f>
        <v>6.1542103083023214E-3</v>
      </c>
      <c r="AH11" s="29">
        <f>ABS(1-AppJ!AH11)</f>
        <v>0.44758262233990387</v>
      </c>
      <c r="AI11" s="6">
        <f>ABS(1-AppJ!AI11)</f>
        <v>0.45098231505998498</v>
      </c>
      <c r="AK11" s="30"/>
      <c r="AL11" s="4">
        <v>2006</v>
      </c>
      <c r="AM11" s="33">
        <f>AppJ!AM11</f>
        <v>20182</v>
      </c>
      <c r="AN11" s="28">
        <f>AppJ!AN11</f>
        <v>21301</v>
      </c>
      <c r="AO11" s="5">
        <f>AppJ!AO11</f>
        <v>23555</v>
      </c>
      <c r="AP11" s="38">
        <f>ABS(1-AppJ!AP11)</f>
        <v>5.2532744941552023E-2</v>
      </c>
      <c r="AQ11" s="29">
        <f>ABS(1-AppJ!AQ11)</f>
        <v>9.5690936106983648E-2</v>
      </c>
      <c r="AR11" s="6">
        <f>ABS(1-AppJ!AR11)</f>
        <v>0.14319677350880922</v>
      </c>
      <c r="AT11" s="30"/>
      <c r="AU11" s="4">
        <v>2006</v>
      </c>
      <c r="AV11" s="33">
        <f>AppJ!AV11</f>
        <v>43866</v>
      </c>
      <c r="AW11" s="28" t="str">
        <f>AppJ!AW11</f>
        <v>NA</v>
      </c>
      <c r="AX11" s="5">
        <f>AppJ!AX11</f>
        <v>34150</v>
      </c>
      <c r="AY11" s="38" t="str">
        <f>AppJ!AY11</f>
        <v>NA</v>
      </c>
      <c r="AZ11" s="29" t="str">
        <f>AppJ!AZ11</f>
        <v>NA</v>
      </c>
      <c r="BA11" s="6">
        <f>ABS(1-AppJ!BA11)</f>
        <v>0.2845095168374816</v>
      </c>
      <c r="BC11" s="30"/>
      <c r="BD11" s="4">
        <v>2006</v>
      </c>
      <c r="BE11" s="33">
        <f>AppJ!BE11</f>
        <v>48880</v>
      </c>
      <c r="BF11" s="28">
        <f>AppJ!BF11</f>
        <v>52388</v>
      </c>
      <c r="BG11" s="5">
        <f>AppJ!BG11</f>
        <v>52388</v>
      </c>
      <c r="BH11" s="38">
        <f>ABS(1-AppJ!BH11)</f>
        <v>6.6961899671680536E-2</v>
      </c>
      <c r="BI11" s="29">
        <f>ABS(1-AppJ!BI11)</f>
        <v>0</v>
      </c>
      <c r="BJ11" s="6">
        <f>ABS(1-AppJ!BJ11)</f>
        <v>6.6961899671680536E-2</v>
      </c>
      <c r="BL11" s="30"/>
      <c r="BM11" s="4">
        <v>2006</v>
      </c>
      <c r="BN11" s="33">
        <f>AppJ!BN11</f>
        <v>43421</v>
      </c>
      <c r="BO11" s="28">
        <f>AppJ!BO11</f>
        <v>50000</v>
      </c>
      <c r="BP11" s="5">
        <f>AppJ!BP11</f>
        <v>27918</v>
      </c>
      <c r="BQ11" s="38">
        <f>ABS(1-AppJ!BQ11)</f>
        <v>0.13158000000000003</v>
      </c>
      <c r="BR11" s="29">
        <f>ABS(1-AppJ!BR11)</f>
        <v>0.79095923776774835</v>
      </c>
      <c r="BS11" s="6">
        <f>ABS(1-AppJ!BS11)</f>
        <v>0.55530482126226799</v>
      </c>
      <c r="BU11" s="30"/>
      <c r="BV11" s="4">
        <v>2006</v>
      </c>
      <c r="BW11" s="33">
        <f>AppJ!BW11</f>
        <v>90780</v>
      </c>
      <c r="BX11" s="28">
        <f>AppJ!BX11</f>
        <v>88300</v>
      </c>
      <c r="BY11" s="5">
        <f>AppJ!BY11</f>
        <v>80471</v>
      </c>
      <c r="BZ11" s="38">
        <f>ABS(1-AppJ!BZ11)</f>
        <v>2.8086070215175507E-2</v>
      </c>
      <c r="CA11" s="29">
        <f>ABS(1-AppJ!CA11)</f>
        <v>9.7289706850915314E-2</v>
      </c>
      <c r="CB11" s="6">
        <f>ABS(1-AppJ!CB11)</f>
        <v>0.12810826260391939</v>
      </c>
    </row>
    <row r="12" spans="1:80" x14ac:dyDescent="0.25">
      <c r="A12" s="30"/>
      <c r="B12" s="4">
        <v>2007</v>
      </c>
      <c r="C12" s="33">
        <f>AppJ!C12</f>
        <v>25653</v>
      </c>
      <c r="D12" s="28" t="str">
        <f>AppJ!D12</f>
        <v>NA</v>
      </c>
      <c r="E12" s="5">
        <f>AppJ!E12</f>
        <v>15095</v>
      </c>
      <c r="F12" s="38" t="s">
        <v>120</v>
      </c>
      <c r="G12" s="29" t="s">
        <v>120</v>
      </c>
      <c r="H12" s="6">
        <f>ABS(1-AppJ!H12)</f>
        <v>0.69943689963564104</v>
      </c>
      <c r="J12" s="30"/>
      <c r="K12" s="4">
        <v>2007</v>
      </c>
      <c r="L12" s="33">
        <f>AppJ!L12</f>
        <v>41711</v>
      </c>
      <c r="M12" s="28" t="str">
        <f>AppJ!M12</f>
        <v>NA</v>
      </c>
      <c r="N12" s="5">
        <f>AppJ!N12</f>
        <v>22674</v>
      </c>
      <c r="O12" s="38" t="s">
        <v>120</v>
      </c>
      <c r="P12" s="29" t="s">
        <v>120</v>
      </c>
      <c r="Q12" s="6">
        <f>ABS(1-AppJ!Q12)</f>
        <v>0.83959601305460008</v>
      </c>
      <c r="S12" s="30"/>
      <c r="T12" s="4">
        <v>2007</v>
      </c>
      <c r="U12" s="33">
        <f>AppJ!U12</f>
        <v>196060</v>
      </c>
      <c r="V12" s="28" t="str">
        <f>AppJ!V12</f>
        <v>NA</v>
      </c>
      <c r="W12" s="5">
        <f>AppJ!W12</f>
        <v>110884</v>
      </c>
      <c r="X12" s="38" t="s">
        <v>120</v>
      </c>
      <c r="Y12" s="29" t="s">
        <v>120</v>
      </c>
      <c r="Z12" s="6">
        <f>ABS(1-AppJ!Z12)</f>
        <v>0.76815410699469711</v>
      </c>
      <c r="AB12" s="30"/>
      <c r="AC12" s="4">
        <v>2007</v>
      </c>
      <c r="AD12" s="33">
        <f>AppJ!AD12</f>
        <v>22086</v>
      </c>
      <c r="AE12" s="28">
        <f>AppJ!AE12</f>
        <v>18834</v>
      </c>
      <c r="AF12" s="5">
        <f>AppJ!AF12</f>
        <v>23485</v>
      </c>
      <c r="AG12" s="38">
        <f>ABS(1-AppJ!AG12)</f>
        <v>0.17266645428480398</v>
      </c>
      <c r="AH12" s="29">
        <f>ABS(1-AppJ!AH12)</f>
        <v>0.19804130295933575</v>
      </c>
      <c r="AI12" s="6">
        <f>ABS(1-AppJ!AI12)</f>
        <v>5.9569938258462796E-2</v>
      </c>
      <c r="AK12" s="30"/>
      <c r="AL12" s="4">
        <v>2007</v>
      </c>
      <c r="AM12" s="33">
        <f>AppJ!AM12</f>
        <v>18964</v>
      </c>
      <c r="AN12" s="28">
        <f>AppJ!AN12</f>
        <v>17014</v>
      </c>
      <c r="AO12" s="5">
        <f>AppJ!AO12</f>
        <v>22670</v>
      </c>
      <c r="AP12" s="38">
        <f>ABS(1-AppJ!AP12)</f>
        <v>0.11461149641471735</v>
      </c>
      <c r="AQ12" s="29">
        <f>ABS(1-AppJ!AQ12)</f>
        <v>0.24949272165857961</v>
      </c>
      <c r="AR12" s="6">
        <f>ABS(1-AppJ!AR12)</f>
        <v>0.16347595941773274</v>
      </c>
      <c r="AT12" s="30"/>
      <c r="AU12" s="4">
        <v>2007</v>
      </c>
      <c r="AV12" s="33">
        <f>AppJ!AV12</f>
        <v>35695</v>
      </c>
      <c r="AW12" s="28">
        <f>AppJ!AW12</f>
        <v>32362</v>
      </c>
      <c r="AX12" s="5">
        <f>AppJ!AX12</f>
        <v>36499</v>
      </c>
      <c r="AY12" s="38">
        <f>ABS(1-AppJ!AY12)</f>
        <v>0.10299116247450724</v>
      </c>
      <c r="AZ12" s="29">
        <f>ABS(1-AppJ!AZ12)</f>
        <v>0.11334557111153731</v>
      </c>
      <c r="BA12" s="6">
        <f>ABS(1-AppJ!BA12)</f>
        <v>2.2028000767144285E-2</v>
      </c>
      <c r="BC12" s="30"/>
      <c r="BD12" s="4">
        <v>2007</v>
      </c>
      <c r="BE12" s="33">
        <f>AppJ!BE12</f>
        <v>44542</v>
      </c>
      <c r="BF12" s="28">
        <f>AppJ!BF12</f>
        <v>61071</v>
      </c>
      <c r="BG12" s="5">
        <f>AppJ!BG12</f>
        <v>44509</v>
      </c>
      <c r="BH12" s="38">
        <f>ABS(1-AppJ!BH12)</f>
        <v>0.27065219171128685</v>
      </c>
      <c r="BI12" s="29">
        <f>ABS(1-AppJ!BI12)</f>
        <v>0.37210451818733281</v>
      </c>
      <c r="BJ12" s="6">
        <f>ABS(1-AppJ!BJ12)</f>
        <v>7.4142308297209247E-4</v>
      </c>
      <c r="BL12" s="30"/>
      <c r="BM12" s="4">
        <v>2007</v>
      </c>
      <c r="BN12" s="33">
        <f>AppJ!BN12</f>
        <v>19421</v>
      </c>
      <c r="BO12" s="28">
        <f>AppJ!BO12</f>
        <v>21800</v>
      </c>
      <c r="BP12" s="5">
        <f>AppJ!BP12</f>
        <v>14583</v>
      </c>
      <c r="BQ12" s="38">
        <f>ABS(1-AppJ!BQ12)</f>
        <v>0.10912844036697245</v>
      </c>
      <c r="BR12" s="29">
        <f>ABS(1-AppJ!BR12)</f>
        <v>0.49489131180141266</v>
      </c>
      <c r="BS12" s="6">
        <f>ABS(1-AppJ!BS12)</f>
        <v>0.33175615442638695</v>
      </c>
      <c r="BU12" s="30"/>
      <c r="BV12" s="4">
        <v>2007</v>
      </c>
      <c r="BW12" s="33">
        <f>AppJ!BW12</f>
        <v>77470</v>
      </c>
      <c r="BX12" s="28">
        <f>AppJ!BX12</f>
        <v>68000</v>
      </c>
      <c r="BY12" s="5">
        <f>AppJ!BY12</f>
        <v>47106</v>
      </c>
      <c r="BZ12" s="38">
        <f>ABS(1-AppJ!BZ12)</f>
        <v>0.13926470588235285</v>
      </c>
      <c r="CA12" s="29">
        <f>ABS(1-AppJ!CA12)</f>
        <v>0.44355283827962477</v>
      </c>
      <c r="CB12" s="6">
        <f>ABS(1-AppJ!CB12)</f>
        <v>0.64458879972827243</v>
      </c>
    </row>
    <row r="13" spans="1:80" x14ac:dyDescent="0.25">
      <c r="A13" s="31"/>
      <c r="B13" s="7">
        <v>2008</v>
      </c>
      <c r="C13" s="34">
        <f>AppJ!C13</f>
        <v>14626</v>
      </c>
      <c r="D13" s="8" t="str">
        <f>AppJ!D13</f>
        <v>NA</v>
      </c>
      <c r="E13" s="9">
        <f>AppJ!E13</f>
        <v>13865</v>
      </c>
      <c r="F13" s="39" t="s">
        <v>120</v>
      </c>
      <c r="G13" s="18" t="s">
        <v>120</v>
      </c>
      <c r="H13" s="10">
        <f>ABS(1-AppJ!H13)</f>
        <v>5.488640461593941E-2</v>
      </c>
      <c r="J13" s="31"/>
      <c r="K13" s="7">
        <v>2008</v>
      </c>
      <c r="L13" s="34">
        <f>AppJ!L13</f>
        <v>30065</v>
      </c>
      <c r="M13" s="8" t="str">
        <f>AppJ!M13</f>
        <v>NA</v>
      </c>
      <c r="N13" s="9">
        <f>AppJ!N13</f>
        <v>20641</v>
      </c>
      <c r="O13" s="39" t="s">
        <v>120</v>
      </c>
      <c r="P13" s="18" t="s">
        <v>120</v>
      </c>
      <c r="Q13" s="10">
        <f>ABS(1-AppJ!Q13)</f>
        <v>0.45656702679133754</v>
      </c>
      <c r="S13" s="31"/>
      <c r="T13" s="7">
        <v>2008</v>
      </c>
      <c r="U13" s="34">
        <f>AppJ!U13</f>
        <v>128347</v>
      </c>
      <c r="V13" s="8" t="str">
        <f>AppJ!V13</f>
        <v>NA</v>
      </c>
      <c r="W13" s="9">
        <f>AppJ!W13</f>
        <v>148284</v>
      </c>
      <c r="X13" s="39" t="s">
        <v>120</v>
      </c>
      <c r="Y13" s="18" t="s">
        <v>120</v>
      </c>
      <c r="Z13" s="10">
        <f>ABS(1-AppJ!Z13)</f>
        <v>0.13445145801300207</v>
      </c>
      <c r="AB13" s="31"/>
      <c r="AC13" s="7">
        <v>2008</v>
      </c>
      <c r="AD13" s="34">
        <f>AppJ!AD13</f>
        <v>34392</v>
      </c>
      <c r="AE13" s="8">
        <f>AppJ!AE13</f>
        <v>35271</v>
      </c>
      <c r="AF13" s="9">
        <f>AppJ!AF13</f>
        <v>28969</v>
      </c>
      <c r="AG13" s="39">
        <f>ABS(1-AppJ!AG13)</f>
        <v>2.4921323466870815E-2</v>
      </c>
      <c r="AH13" s="18">
        <f>ABS(1-AppJ!AH13)</f>
        <v>0.21754289067624022</v>
      </c>
      <c r="AI13" s="10">
        <f>ABS(1-AppJ!AI13)</f>
        <v>0.18720011046290863</v>
      </c>
      <c r="AK13" s="31"/>
      <c r="AL13" s="7">
        <v>2008</v>
      </c>
      <c r="AM13" s="34">
        <f>AppJ!AM13</f>
        <v>23118</v>
      </c>
      <c r="AN13" s="8">
        <f>AppJ!AN13</f>
        <v>21100</v>
      </c>
      <c r="AO13" s="9">
        <f>AppJ!AO13</f>
        <v>23193</v>
      </c>
      <c r="AP13" s="39">
        <f>ABS(1-AppJ!AP13)</f>
        <v>9.563981042654035E-2</v>
      </c>
      <c r="AQ13" s="18">
        <f>ABS(1-AppJ!AQ13)</f>
        <v>9.0242745656016865E-2</v>
      </c>
      <c r="AR13" s="10">
        <f>ABS(1-AppJ!AR13)</f>
        <v>3.2337343163885146E-3</v>
      </c>
      <c r="AT13" s="31"/>
      <c r="AU13" s="7">
        <v>2008</v>
      </c>
      <c r="AV13" s="34">
        <f>AppJ!AV13</f>
        <v>32187</v>
      </c>
      <c r="AW13" s="8">
        <f>AppJ!AW13</f>
        <v>26923</v>
      </c>
      <c r="AX13" s="9">
        <f>AppJ!AX13</f>
        <v>39246</v>
      </c>
      <c r="AY13" s="39">
        <f>ABS(1-AppJ!AY13)</f>
        <v>0.1955205586301676</v>
      </c>
      <c r="AZ13" s="18">
        <f>ABS(1-AppJ!AZ13)</f>
        <v>0.31399378280589108</v>
      </c>
      <c r="BA13" s="10">
        <f>ABS(1-AppJ!BA13)</f>
        <v>0.17986546399633085</v>
      </c>
      <c r="BC13" s="31"/>
      <c r="BD13" s="7">
        <v>2008</v>
      </c>
      <c r="BE13" s="34">
        <f>AppJ!BE13</f>
        <v>20185</v>
      </c>
      <c r="BF13" s="8">
        <f>AppJ!BF13</f>
        <v>40851</v>
      </c>
      <c r="BG13" s="9">
        <f>AppJ!BG13</f>
        <v>40050</v>
      </c>
      <c r="BH13" s="39">
        <f>ABS(1-AppJ!BH13)</f>
        <v>0.50588724878215952</v>
      </c>
      <c r="BI13" s="18">
        <f>ABS(1-AppJ!BI13)</f>
        <v>2.0000000000000018E-2</v>
      </c>
      <c r="BJ13" s="10">
        <f>ABS(1-AppJ!BJ13)</f>
        <v>0.49600499375780271</v>
      </c>
      <c r="BL13" s="31"/>
      <c r="BM13" s="7">
        <v>2008</v>
      </c>
      <c r="BN13" s="34">
        <f>AppJ!BN13</f>
        <v>87109</v>
      </c>
      <c r="BO13" s="8">
        <f>AppJ!BO13</f>
        <v>87200</v>
      </c>
      <c r="BP13" s="9">
        <f>AppJ!BP13</f>
        <v>79433</v>
      </c>
      <c r="BQ13" s="39">
        <f>ABS(1-AppJ!BQ13)</f>
        <v>1.0435779816513335E-3</v>
      </c>
      <c r="BR13" s="18">
        <f>ABS(1-AppJ!BR13)</f>
        <v>9.7780519431470481E-2</v>
      </c>
      <c r="BS13" s="10">
        <f>ABS(1-AppJ!BS13)</f>
        <v>9.6634899852706013E-2</v>
      </c>
      <c r="BU13" s="31"/>
      <c r="BV13" s="7">
        <v>2008</v>
      </c>
      <c r="BW13" s="34">
        <f>AppJ!BW13</f>
        <v>59481</v>
      </c>
      <c r="BX13" s="8">
        <f>AppJ!BX13</f>
        <v>54000</v>
      </c>
      <c r="BY13" s="9">
        <f>AppJ!BY13</f>
        <v>75489</v>
      </c>
      <c r="BZ13" s="39">
        <f>ABS(1-AppJ!BZ13)</f>
        <v>0.10149999999999992</v>
      </c>
      <c r="CA13" s="18">
        <f>ABS(1-AppJ!CA13)</f>
        <v>0.28466399078011362</v>
      </c>
      <c r="CB13" s="10">
        <f>ABS(1-AppJ!CB13)</f>
        <v>0.21205738584429523</v>
      </c>
    </row>
    <row r="14" spans="1:80" x14ac:dyDescent="0.25">
      <c r="A14" s="30"/>
      <c r="B14" s="4">
        <v>2009</v>
      </c>
      <c r="C14" s="33">
        <f>AppJ!C14</f>
        <v>14362</v>
      </c>
      <c r="D14" s="28" t="str">
        <f>AppJ!D14</f>
        <v>NA</v>
      </c>
      <c r="E14" s="5">
        <f>AppJ!E14</f>
        <v>11296</v>
      </c>
      <c r="F14" s="38" t="s">
        <v>120</v>
      </c>
      <c r="G14" s="29" t="s">
        <v>120</v>
      </c>
      <c r="H14" s="6">
        <f>ABS(1-AppJ!H14)</f>
        <v>0.27142351274787546</v>
      </c>
      <c r="J14" s="30"/>
      <c r="K14" s="4">
        <v>2009</v>
      </c>
      <c r="L14" s="33">
        <f>AppJ!L14</f>
        <v>26173</v>
      </c>
      <c r="M14" s="28" t="str">
        <f>AppJ!M14</f>
        <v>NA</v>
      </c>
      <c r="N14" s="5">
        <f>AppJ!N14</f>
        <v>19923</v>
      </c>
      <c r="O14" s="38" t="s">
        <v>120</v>
      </c>
      <c r="P14" s="29" t="s">
        <v>120</v>
      </c>
      <c r="Q14" s="6">
        <f>ABS(1-AppJ!Q14)</f>
        <v>0.313707774933494</v>
      </c>
      <c r="S14" s="30"/>
      <c r="T14" s="4">
        <v>2009</v>
      </c>
      <c r="U14" s="33">
        <f>AppJ!U14</f>
        <v>153593</v>
      </c>
      <c r="V14" s="28" t="str">
        <f>AppJ!V14</f>
        <v>NA</v>
      </c>
      <c r="W14" s="5">
        <f>AppJ!W14</f>
        <v>134307</v>
      </c>
      <c r="X14" s="38" t="s">
        <v>120</v>
      </c>
      <c r="Y14" s="29" t="s">
        <v>120</v>
      </c>
      <c r="Z14" s="6">
        <f>ABS(1-AppJ!Z14)</f>
        <v>0.14359638738114922</v>
      </c>
      <c r="AB14" s="30"/>
      <c r="AC14" s="4">
        <v>2009</v>
      </c>
      <c r="AD14" s="33">
        <f>AppJ!AD14</f>
        <v>26072</v>
      </c>
      <c r="AE14" s="28">
        <f>AppJ!AE14</f>
        <v>23014</v>
      </c>
      <c r="AF14" s="5">
        <f>AppJ!AF14</f>
        <v>21548</v>
      </c>
      <c r="AG14" s="38">
        <f>ABS(1-AppJ!AG14)</f>
        <v>0.13287564091422621</v>
      </c>
      <c r="AH14" s="29">
        <f>ABS(1-AppJ!AH14)</f>
        <v>6.8034156302209103E-2</v>
      </c>
      <c r="AI14" s="6">
        <f>ABS(1-AppJ!AI14)</f>
        <v>0.20994987933914988</v>
      </c>
      <c r="AK14" s="30"/>
      <c r="AL14" s="4">
        <v>2009</v>
      </c>
      <c r="AM14" s="33">
        <f>AppJ!AM14</f>
        <v>24698</v>
      </c>
      <c r="AN14" s="28">
        <f>AppJ!AN14</f>
        <v>23073</v>
      </c>
      <c r="AO14" s="5">
        <f>AppJ!AO14</f>
        <v>8305</v>
      </c>
      <c r="AP14" s="38">
        <f>ABS(1-AppJ!AP14)</f>
        <v>7.0428639535387694E-2</v>
      </c>
      <c r="AQ14" s="29">
        <f>ABS(1-AppJ!AQ14)</f>
        <v>1.7782059000602048</v>
      </c>
      <c r="AR14" s="6">
        <f>ABS(1-AppJ!AR14)</f>
        <v>1.9738711619506319</v>
      </c>
      <c r="AT14" s="30"/>
      <c r="AU14" s="4">
        <v>2009</v>
      </c>
      <c r="AV14" s="33">
        <f>AppJ!AV14</f>
        <v>35485</v>
      </c>
      <c r="AW14" s="28">
        <f>AppJ!AW14</f>
        <v>31318</v>
      </c>
      <c r="AX14" s="5">
        <f>AppJ!AX14</f>
        <v>38616</v>
      </c>
      <c r="AY14" s="38">
        <f>ABS(1-AppJ!AY14)</f>
        <v>0.13305447346573862</v>
      </c>
      <c r="AZ14" s="29">
        <f>ABS(1-AppJ!AZ14)</f>
        <v>0.18898902009529728</v>
      </c>
      <c r="BA14" s="6">
        <f>ABS(1-AppJ!BA14)</f>
        <v>8.1080381189144402E-2</v>
      </c>
      <c r="BC14" s="30"/>
      <c r="BD14" s="4">
        <v>2009</v>
      </c>
      <c r="BE14" s="33">
        <f>AppJ!BE14</f>
        <v>44161</v>
      </c>
      <c r="BF14" s="28">
        <f>AppJ!BF14</f>
        <v>41205</v>
      </c>
      <c r="BG14" s="5">
        <f>AppJ!BG14</f>
        <v>38110</v>
      </c>
      <c r="BH14" s="38">
        <f>ABS(1-AppJ!BH14)</f>
        <v>7.1738866642397703E-2</v>
      </c>
      <c r="BI14" s="29">
        <f>ABS(1-AppJ!BI14)</f>
        <v>8.1212280241406365E-2</v>
      </c>
      <c r="BJ14" s="6">
        <f>ABS(1-AppJ!BJ14)</f>
        <v>0.15877722382576742</v>
      </c>
      <c r="BL14" s="30"/>
      <c r="BM14" s="4">
        <v>2009</v>
      </c>
      <c r="BN14" s="33">
        <f>AppJ!BN14</f>
        <v>46652</v>
      </c>
      <c r="BO14" s="28">
        <f>AppJ!BO14</f>
        <v>59300</v>
      </c>
      <c r="BP14" s="5">
        <f>AppJ!BP14</f>
        <v>48970</v>
      </c>
      <c r="BQ14" s="38">
        <f>ABS(1-AppJ!BQ14)</f>
        <v>0.21328836424957842</v>
      </c>
      <c r="BR14" s="29">
        <f>ABS(1-AppJ!BR14)</f>
        <v>0.2109454768225445</v>
      </c>
      <c r="BS14" s="6">
        <f>ABS(1-AppJ!BS14)</f>
        <v>4.7335103124361844E-2</v>
      </c>
      <c r="BU14" s="30"/>
      <c r="BV14" s="4">
        <v>2009</v>
      </c>
      <c r="BW14" s="33">
        <f>AppJ!BW14</f>
        <v>99685</v>
      </c>
      <c r="BX14" s="28">
        <f>AppJ!BX14</f>
        <v>94400</v>
      </c>
      <c r="BY14" s="5">
        <f>AppJ!BY14</f>
        <v>73069</v>
      </c>
      <c r="BZ14" s="38">
        <f>ABS(1-AppJ!BZ14)</f>
        <v>5.5985169491525433E-2</v>
      </c>
      <c r="CA14" s="29">
        <f>ABS(1-AppJ!CA14)</f>
        <v>0.29192954604551868</v>
      </c>
      <c r="CB14" s="6">
        <f>ABS(1-AppJ!CB14)</f>
        <v>0.36425844065198643</v>
      </c>
    </row>
    <row r="15" spans="1:80" x14ac:dyDescent="0.25">
      <c r="A15" s="30"/>
      <c r="B15" s="4">
        <v>2010</v>
      </c>
      <c r="C15" s="33">
        <f>AppJ!C15</f>
        <v>16445</v>
      </c>
      <c r="D15" s="28" t="str">
        <f>AppJ!D15</f>
        <v>NA</v>
      </c>
      <c r="E15" s="5">
        <f>AppJ!E15</f>
        <v>16194</v>
      </c>
      <c r="F15" s="38" t="s">
        <v>121</v>
      </c>
      <c r="G15" s="29" t="s">
        <v>120</v>
      </c>
      <c r="H15" s="26">
        <f>ABS(1-AppJ!H15)</f>
        <v>1.5499567741138698E-2</v>
      </c>
      <c r="J15" s="30"/>
      <c r="K15" s="4">
        <v>2010</v>
      </c>
      <c r="L15" s="33">
        <f>AppJ!L15</f>
        <v>26624</v>
      </c>
      <c r="M15" s="28" t="str">
        <f>AppJ!M15</f>
        <v>NA</v>
      </c>
      <c r="N15" s="5">
        <f>AppJ!N15</f>
        <v>18523</v>
      </c>
      <c r="O15" s="38" t="s">
        <v>121</v>
      </c>
      <c r="P15" s="29" t="s">
        <v>120</v>
      </c>
      <c r="Q15" s="26">
        <f>ABS(1-AppJ!Q15)</f>
        <v>0.4373481617448578</v>
      </c>
      <c r="S15" s="30"/>
      <c r="T15" s="4">
        <v>2010</v>
      </c>
      <c r="U15" s="33">
        <f>AppJ!U15</f>
        <v>144214</v>
      </c>
      <c r="V15" s="28" t="str">
        <f>AppJ!V15</f>
        <v>NA</v>
      </c>
      <c r="W15" s="5">
        <f>AppJ!W15</f>
        <v>171819</v>
      </c>
      <c r="X15" s="38" t="s">
        <v>121</v>
      </c>
      <c r="Y15" s="29" t="s">
        <v>120</v>
      </c>
      <c r="Z15" s="26">
        <f>ABS(1-AppJ!Z15)</f>
        <v>0.16066325610089682</v>
      </c>
      <c r="AB15" s="30"/>
      <c r="AC15" s="4">
        <v>2010</v>
      </c>
      <c r="AD15" s="33">
        <f>AppJ!AD15</f>
        <v>32061</v>
      </c>
      <c r="AE15" s="28">
        <f>AppJ!AE15</f>
        <v>32627</v>
      </c>
      <c r="AF15" s="5">
        <f>AppJ!AF15</f>
        <v>32627</v>
      </c>
      <c r="AG15" s="38">
        <f>ABS(1-AppJ!AG15)</f>
        <v>1.7347595549698114E-2</v>
      </c>
      <c r="AH15" s="29">
        <f>ABS(1-AppJ!AH15)</f>
        <v>0</v>
      </c>
      <c r="AI15" s="26">
        <f>ABS(1-AppJ!AI15)</f>
        <v>1.7347595549698114E-2</v>
      </c>
      <c r="AK15" s="30"/>
      <c r="AL15" s="4">
        <v>2010</v>
      </c>
      <c r="AM15" s="33">
        <f>AppJ!AM15</f>
        <v>14734</v>
      </c>
      <c r="AN15" s="28">
        <f>AppJ!AN15</f>
        <v>15128</v>
      </c>
      <c r="AO15" s="5">
        <f>AppJ!AO15</f>
        <v>19491</v>
      </c>
      <c r="AP15" s="38">
        <f>ABS(1-AppJ!AP15)</f>
        <v>2.6044420941300883E-2</v>
      </c>
      <c r="AQ15" s="29">
        <f>ABS(1-AppJ!AQ15)</f>
        <v>0.22384690369914317</v>
      </c>
      <c r="AR15" s="26">
        <f>ABS(1-AppJ!AR15)</f>
        <v>0.24406136165409675</v>
      </c>
      <c r="AT15" s="30"/>
      <c r="AU15" s="4">
        <v>2010</v>
      </c>
      <c r="AV15" s="33">
        <f>AppJ!AV15</f>
        <v>39215</v>
      </c>
      <c r="AW15" s="28" t="str">
        <f>AppJ!AW15</f>
        <v>NA</v>
      </c>
      <c r="AX15" s="5">
        <f>AppJ!AX15</f>
        <v>31783</v>
      </c>
      <c r="AY15" s="38" t="str">
        <f>AppJ!AY15</f>
        <v>NA </v>
      </c>
      <c r="AZ15" s="29" t="str">
        <f>AppJ!AZ15</f>
        <v>NA</v>
      </c>
      <c r="BA15" s="26">
        <f>ABS(1-AppJ!BA15)</f>
        <v>0.23383569832929552</v>
      </c>
      <c r="BC15" s="30"/>
      <c r="BD15" s="4">
        <v>2010</v>
      </c>
      <c r="BE15" s="33">
        <f>AppJ!BE15</f>
        <v>70960</v>
      </c>
      <c r="BF15" s="28">
        <f>AppJ!BF15</f>
        <v>66360</v>
      </c>
      <c r="BG15" s="5">
        <f>AppJ!BG15</f>
        <v>119114</v>
      </c>
      <c r="BH15" s="38">
        <f>ABS(1-AppJ!BH15)</f>
        <v>6.9318866787221323E-2</v>
      </c>
      <c r="BI15" s="29">
        <f>ABS(1-AppJ!BI15)</f>
        <v>0.44288664640596398</v>
      </c>
      <c r="BJ15" s="26">
        <f>ABS(1-AppJ!BJ15)</f>
        <v>0.40426818006279697</v>
      </c>
      <c r="BL15" s="30"/>
      <c r="BM15" s="4">
        <v>2010</v>
      </c>
      <c r="BN15" s="33">
        <f>AppJ!BN15</f>
        <v>167251</v>
      </c>
      <c r="BO15" s="28">
        <f>AppJ!BO15</f>
        <v>169000</v>
      </c>
      <c r="BP15" s="5">
        <f>AppJ!BP15</f>
        <v>130768</v>
      </c>
      <c r="BQ15" s="38">
        <f>ABS(1-AppJ!BQ15)</f>
        <v>1.0349112426035534E-2</v>
      </c>
      <c r="BR15" s="29">
        <f>ABS(1-AppJ!BR15)</f>
        <v>0.29236510461274934</v>
      </c>
      <c r="BS15" s="26">
        <f>ABS(1-AppJ!BS15)</f>
        <v>0.27899027284962674</v>
      </c>
      <c r="BU15" s="30"/>
      <c r="BV15" s="4">
        <v>2010</v>
      </c>
      <c r="BW15" s="33">
        <f>AppJ!BW15</f>
        <v>82454</v>
      </c>
      <c r="BX15" s="28">
        <f>AppJ!BX15</f>
        <v>72600</v>
      </c>
      <c r="BY15" s="5">
        <f>AppJ!BY15</f>
        <v>78937</v>
      </c>
      <c r="BZ15" s="38">
        <f>ABS(1-AppJ!BZ15)</f>
        <v>0.1357300275482094</v>
      </c>
      <c r="CA15" s="29">
        <f>ABS(1-AppJ!CA15)</f>
        <v>8.0279210002913715E-2</v>
      </c>
      <c r="CB15" s="26">
        <f>ABS(1-AppJ!CB15)</f>
        <v>4.4554518160051737E-2</v>
      </c>
    </row>
    <row r="16" spans="1:80" x14ac:dyDescent="0.25">
      <c r="A16" s="30"/>
      <c r="B16" s="4">
        <v>2011</v>
      </c>
      <c r="C16" s="33">
        <f>AppJ!C16</f>
        <v>17065</v>
      </c>
      <c r="D16" s="28" t="str">
        <f>AppJ!D16</f>
        <v>NA</v>
      </c>
      <c r="E16" s="5">
        <f>AppJ!E16</f>
        <v>11938</v>
      </c>
      <c r="F16" s="38" t="s">
        <v>121</v>
      </c>
      <c r="G16" s="29" t="s">
        <v>120</v>
      </c>
      <c r="H16" s="26">
        <f>ABS(1-AppJ!H16)</f>
        <v>0.42946892276763271</v>
      </c>
      <c r="J16" s="30"/>
      <c r="K16" s="4">
        <v>2011</v>
      </c>
      <c r="L16" s="33">
        <f>AppJ!L16</f>
        <v>23998</v>
      </c>
      <c r="M16" s="28" t="str">
        <f>AppJ!M16</f>
        <v>NA</v>
      </c>
      <c r="N16" s="5">
        <f>AppJ!N16</f>
        <v>19469</v>
      </c>
      <c r="O16" s="38" t="s">
        <v>121</v>
      </c>
      <c r="P16" s="29" t="s">
        <v>120</v>
      </c>
      <c r="Q16" s="26">
        <f>ABS(1-AppJ!Q16)</f>
        <v>0.23262622630849039</v>
      </c>
      <c r="S16" s="30"/>
      <c r="T16" s="4">
        <v>2011</v>
      </c>
      <c r="U16" s="33">
        <f>AppJ!U16</f>
        <v>174183</v>
      </c>
      <c r="V16" s="28" t="str">
        <f>AppJ!V16</f>
        <v>NA</v>
      </c>
      <c r="W16" s="5">
        <f>AppJ!W16</f>
        <v>164913</v>
      </c>
      <c r="X16" s="38" t="s">
        <v>121</v>
      </c>
      <c r="Y16" s="29" t="s">
        <v>120</v>
      </c>
      <c r="Z16" s="26">
        <f>ABS(1-AppJ!Z16)</f>
        <v>5.6211456950028271E-2</v>
      </c>
      <c r="AB16" s="30"/>
      <c r="AC16" s="4">
        <v>2011</v>
      </c>
      <c r="AD16" s="33">
        <f>AppJ!AD16</f>
        <v>39144</v>
      </c>
      <c r="AE16" s="28">
        <f>AppJ!AE16</f>
        <v>37902</v>
      </c>
      <c r="AF16" s="5">
        <f>AppJ!AF16</f>
        <v>37975</v>
      </c>
      <c r="AG16" s="38">
        <f>ABS(1-AppJ!AG16)</f>
        <v>0.18999999999999995</v>
      </c>
      <c r="AH16" s="29">
        <f>ABS(1-AppJ!AH16)</f>
        <v>1.9223173140223704E-3</v>
      </c>
      <c r="AI16" s="26">
        <f>ABS(1-AppJ!AI16)</f>
        <v>3.0783410138248923E-2</v>
      </c>
      <c r="AK16" s="30"/>
      <c r="AL16" s="4">
        <v>2011</v>
      </c>
      <c r="AM16" s="33">
        <f>AppJ!AM16</f>
        <v>18115</v>
      </c>
      <c r="AN16" s="28">
        <f>AppJ!AN16</f>
        <v>15997</v>
      </c>
      <c r="AO16" s="5">
        <f>AppJ!AO16</f>
        <v>11659</v>
      </c>
      <c r="AP16" s="38">
        <f>ABS(1-AppJ!AP16)</f>
        <v>0.13239982496718139</v>
      </c>
      <c r="AQ16" s="29">
        <f>ABS(1-AppJ!AQ16)</f>
        <v>0.37207307659318989</v>
      </c>
      <c r="AR16" s="26">
        <f>ABS(1-AppJ!AR16)</f>
        <v>0.55373531177631019</v>
      </c>
      <c r="AT16" s="30"/>
      <c r="AU16" s="4">
        <v>2011</v>
      </c>
      <c r="AV16" s="33">
        <f>AppJ!AV16</f>
        <v>32205</v>
      </c>
      <c r="AW16" s="28" t="str">
        <f>AppJ!AW16</f>
        <v>NA</v>
      </c>
      <c r="AX16" s="5">
        <f>AppJ!AX16</f>
        <v>43925</v>
      </c>
      <c r="AY16" s="38" t="s">
        <v>120</v>
      </c>
      <c r="AZ16" s="29" t="str">
        <f>AppJ!AZ16</f>
        <v>NA</v>
      </c>
      <c r="BA16" s="26">
        <f>ABS(1-AppJ!BA16)</f>
        <v>0.2668184405236198</v>
      </c>
      <c r="BC16" s="30"/>
      <c r="BD16" s="4">
        <v>2011</v>
      </c>
      <c r="BE16" s="33">
        <f>AppJ!BE16</f>
        <v>117375</v>
      </c>
      <c r="BF16" s="28">
        <f>AppJ!BF16</f>
        <v>109600</v>
      </c>
      <c r="BG16" s="5">
        <f>AppJ!BG16</f>
        <v>84603</v>
      </c>
      <c r="BH16" s="38">
        <f>ABS(1-AppJ!BH16)</f>
        <v>7.0939781021897907E-2</v>
      </c>
      <c r="BI16" s="29">
        <f>ABS(1-AppJ!BI16)</f>
        <v>0.29546233585097448</v>
      </c>
      <c r="BJ16" s="26">
        <f>ABS(1-AppJ!BJ16)</f>
        <v>0.38736215027835885</v>
      </c>
      <c r="BL16" s="30"/>
      <c r="BM16" s="4">
        <v>2011</v>
      </c>
      <c r="BN16" s="33">
        <f>AppJ!BN16</f>
        <v>105900</v>
      </c>
      <c r="BO16" s="28">
        <f>AppJ!BO16</f>
        <v>116400</v>
      </c>
      <c r="BP16" s="5">
        <f>AppJ!BP16</f>
        <v>70577</v>
      </c>
      <c r="BQ16" s="38">
        <f>ABS(1-AppJ!BQ16)</f>
        <v>9.0206185567010322E-2</v>
      </c>
      <c r="BR16" s="29">
        <f>ABS(1-AppJ!BR16)</f>
        <v>0.6492625076157954</v>
      </c>
      <c r="BS16" s="26">
        <f>ABS(1-AppJ!BS16)</f>
        <v>0.5004888278050923</v>
      </c>
      <c r="BU16" s="30"/>
      <c r="BV16" s="4">
        <v>2011</v>
      </c>
      <c r="BW16" s="33">
        <f>AppJ!BW16</f>
        <v>108005</v>
      </c>
      <c r="BX16" s="28">
        <f>AppJ!BX16</f>
        <v>100000</v>
      </c>
      <c r="BY16" s="5">
        <f>AppJ!BY16</f>
        <v>87263</v>
      </c>
      <c r="BZ16" s="38">
        <f>ABS(1-AppJ!BZ16)</f>
        <v>8.0049999999999955E-2</v>
      </c>
      <c r="CA16" s="29">
        <f>ABS(1-AppJ!CA16)</f>
        <v>0.1459610602431729</v>
      </c>
      <c r="CB16" s="26">
        <f>ABS(1-AppJ!CB16)</f>
        <v>0.23769524311563894</v>
      </c>
    </row>
    <row r="17" spans="1:80" x14ac:dyDescent="0.25">
      <c r="A17" s="30"/>
      <c r="B17" s="4">
        <v>2012</v>
      </c>
      <c r="C17" s="33">
        <f>AppJ!C17</f>
        <v>12557</v>
      </c>
      <c r="D17" s="28" t="str">
        <f>AppJ!D17</f>
        <v>NA</v>
      </c>
      <c r="E17" s="5">
        <f>AppJ!E17</f>
        <v>6784</v>
      </c>
      <c r="F17" s="38" t="s">
        <v>121</v>
      </c>
      <c r="G17" s="29" t="s">
        <v>120</v>
      </c>
      <c r="H17" s="6">
        <f>ABS(1-AppJ!H17)</f>
        <v>0.85097287735849059</v>
      </c>
      <c r="J17" s="30"/>
      <c r="K17" s="4">
        <v>2012</v>
      </c>
      <c r="L17" s="33">
        <f>AppJ!L17</f>
        <v>25756</v>
      </c>
      <c r="M17" s="28" t="str">
        <f>AppJ!M17</f>
        <v>NA</v>
      </c>
      <c r="N17" s="5">
        <f>AppJ!N17</f>
        <v>24304</v>
      </c>
      <c r="O17" s="38" t="s">
        <v>121</v>
      </c>
      <c r="P17" s="29" t="s">
        <v>120</v>
      </c>
      <c r="Q17" s="6">
        <f>ABS(1-AppJ!Q17)</f>
        <v>5.974325213956555E-2</v>
      </c>
      <c r="S17" s="30"/>
      <c r="T17" s="4">
        <v>2012</v>
      </c>
      <c r="U17" s="33">
        <f>AppJ!U17</f>
        <v>175729</v>
      </c>
      <c r="V17" s="28" t="str">
        <f>AppJ!V17</f>
        <v>NA</v>
      </c>
      <c r="W17" s="5"/>
      <c r="X17" s="38" t="s">
        <v>121</v>
      </c>
      <c r="Y17" s="29" t="s">
        <v>120</v>
      </c>
      <c r="Z17" s="6">
        <f>ABS(1-AppJ!Z17)</f>
        <v>1.3790563866513232</v>
      </c>
      <c r="AB17" s="30"/>
      <c r="AC17" s="4">
        <v>2012</v>
      </c>
      <c r="AD17" s="33">
        <f>AppJ!AD17</f>
        <v>45719</v>
      </c>
      <c r="AE17" s="28">
        <f>AppJ!AE17</f>
        <v>43973</v>
      </c>
      <c r="AF17" s="5">
        <f>AppJ!AF17</f>
        <v>41832</v>
      </c>
      <c r="AG17" s="38">
        <f>ABS(1-AppJ!AG17)</f>
        <v>3.9706183339776713E-2</v>
      </c>
      <c r="AH17" s="29">
        <f>ABS(1-AppJ!AH17)</f>
        <v>5.11809141327213E-2</v>
      </c>
      <c r="AI17" s="6">
        <f>ABS(1-AppJ!AI17)</f>
        <v>9.2919296232549353E-2</v>
      </c>
      <c r="AK17" s="30"/>
      <c r="AL17" s="4">
        <v>2012</v>
      </c>
      <c r="AM17" s="33">
        <f>AppJ!AM17</f>
        <v>14396</v>
      </c>
      <c r="AN17" s="28">
        <f>AppJ!AN17</f>
        <v>13860</v>
      </c>
      <c r="AO17" s="5">
        <f>AppJ!AO17</f>
        <v>17594</v>
      </c>
      <c r="AP17" s="38">
        <f>ABS(1-AppJ!AP17)</f>
        <v>3.8672438672438636E-2</v>
      </c>
      <c r="AQ17" s="29">
        <f>ABS(1-AppJ!AQ17)</f>
        <v>0.21223144253722859</v>
      </c>
      <c r="AR17" s="6">
        <f>ABS(1-AppJ!AR17)</f>
        <v>0.18176651131067412</v>
      </c>
      <c r="AT17" s="30"/>
      <c r="AU17" s="4">
        <v>2012</v>
      </c>
      <c r="AV17" s="33">
        <f>AppJ!AV17</f>
        <v>45153</v>
      </c>
      <c r="AW17" s="28">
        <f>AppJ!AW17</f>
        <v>41500</v>
      </c>
      <c r="AX17" s="5">
        <f>AppJ!AX17</f>
        <v>27812</v>
      </c>
      <c r="AY17" s="39">
        <f>ABS(1-AppJ!AY17)</f>
        <v>8.8024096385542094E-2</v>
      </c>
      <c r="AZ17" s="29">
        <f>AppJ!AZ17</f>
        <v>1.4921616568387746</v>
      </c>
      <c r="BA17" s="6">
        <f>ABS(1-AppJ!BA17)</f>
        <v>0.62350783834316115</v>
      </c>
      <c r="BC17" s="30"/>
      <c r="BD17" s="4">
        <v>2012</v>
      </c>
      <c r="BE17" s="33">
        <f>AppJ!BE17</f>
        <v>105098</v>
      </c>
      <c r="BF17" s="28">
        <f>AppJ!BF17</f>
        <v>88202</v>
      </c>
      <c r="BG17" s="5">
        <f>AppJ!BG17</f>
        <v>70153</v>
      </c>
      <c r="BH17" s="38">
        <f>ABS(1-AppJ!BH17)</f>
        <v>0.19156028207977149</v>
      </c>
      <c r="BI17" s="29">
        <f>ABS(1-AppJ!BI17)</f>
        <v>0.25728051544481345</v>
      </c>
      <c r="BJ17" s="6">
        <f>ABS(1-AppJ!BJ17)</f>
        <v>0.49812552563682244</v>
      </c>
      <c r="BL17" s="30"/>
      <c r="BM17" s="4">
        <v>2012</v>
      </c>
      <c r="BN17" s="33">
        <f>AppJ!BN17</f>
        <v>72135</v>
      </c>
      <c r="BO17" s="28">
        <f>AppJ!BO17</f>
        <v>63800</v>
      </c>
      <c r="BP17" s="5">
        <f>AppJ!BP17</f>
        <v>56766</v>
      </c>
      <c r="BQ17" s="38">
        <f>ABS(1-AppJ!BQ17)</f>
        <v>0.13064263322884018</v>
      </c>
      <c r="BR17" s="29">
        <f>ABS(1-AppJ!BR17)</f>
        <v>0.12391220096536659</v>
      </c>
      <c r="BS17" s="6">
        <f>ABS(1-AppJ!BS17)</f>
        <v>0.27074305041750346</v>
      </c>
      <c r="BU17" s="30"/>
      <c r="BV17" s="4">
        <v>2012</v>
      </c>
      <c r="BW17" s="33">
        <f>AppJ!BW17</f>
        <v>100809</v>
      </c>
      <c r="BX17" s="28">
        <f>AppJ!BX17</f>
        <v>90800</v>
      </c>
      <c r="BY17" s="5">
        <f>AppJ!BY17</f>
        <v>61850</v>
      </c>
      <c r="BZ17" s="38">
        <f>ABS(1-AppJ!BZ17)</f>
        <v>0.11023127753303963</v>
      </c>
      <c r="CA17" s="29">
        <f>ABS(1-AppJ!CA17)</f>
        <v>0.46806790622473726</v>
      </c>
      <c r="CB17" s="6">
        <f>ABS(1-AppJ!CB17)</f>
        <v>0.62989490703314477</v>
      </c>
    </row>
    <row r="18" spans="1:80" ht="15.75" thickBot="1" x14ac:dyDescent="0.3">
      <c r="A18" s="43"/>
      <c r="B18" s="11">
        <v>2013</v>
      </c>
      <c r="C18" s="33">
        <f>AppJ!C18</f>
        <v>4838</v>
      </c>
      <c r="D18" s="28" t="str">
        <f>AppJ!D18</f>
        <v>NA</v>
      </c>
      <c r="E18" s="5">
        <f>AppJ!E18</f>
        <v>8175</v>
      </c>
      <c r="F18" s="38" t="s">
        <v>121</v>
      </c>
      <c r="G18" s="29" t="s">
        <v>120</v>
      </c>
      <c r="H18" s="6">
        <f>ABS(1-AppJ!H18)</f>
        <v>0.40819571865443427</v>
      </c>
      <c r="J18" s="30"/>
      <c r="K18" s="4">
        <v>2013</v>
      </c>
      <c r="L18" s="33">
        <f>AppJ!L18</f>
        <v>31498</v>
      </c>
      <c r="M18" s="28" t="str">
        <f>AppJ!M18</f>
        <v>NA</v>
      </c>
      <c r="N18" s="5">
        <f>AppJ!N18</f>
        <v>22927</v>
      </c>
      <c r="O18" s="38" t="s">
        <v>121</v>
      </c>
      <c r="P18" s="29" t="s">
        <v>120</v>
      </c>
      <c r="Q18" s="6">
        <f>ABS(1-AppJ!Q18)</f>
        <v>0.37383870545644871</v>
      </c>
      <c r="S18" s="30"/>
      <c r="T18" s="4">
        <v>2013</v>
      </c>
      <c r="U18" s="33">
        <f>AppJ!U18</f>
        <v>83719</v>
      </c>
      <c r="V18" s="28" t="str">
        <f>AppJ!V18</f>
        <v>NA</v>
      </c>
      <c r="W18" s="5"/>
      <c r="X18" s="38" t="s">
        <v>121</v>
      </c>
      <c r="Y18" s="29" t="s">
        <v>120</v>
      </c>
      <c r="Z18" s="6">
        <f>ABS(1-AppJ!Z18)</f>
        <v>0.49474948400101393</v>
      </c>
      <c r="AB18" s="30"/>
      <c r="AC18" s="4">
        <v>2012</v>
      </c>
      <c r="AD18" s="33">
        <f>AppJ!AD18</f>
        <v>50065</v>
      </c>
      <c r="AE18" s="28">
        <f>AppJ!AE18</f>
        <v>48257</v>
      </c>
      <c r="AF18" s="5">
        <f>AppJ!AF18</f>
        <v>42068</v>
      </c>
      <c r="AG18" s="38">
        <f>ABS(1-AppJ!AG18)</f>
        <v>3.746606709907363E-2</v>
      </c>
      <c r="AH18" s="29">
        <f>ABS(1-AppJ!AH18)</f>
        <v>0.14711895027098976</v>
      </c>
      <c r="AI18" s="6">
        <f>ABS(1-AppJ!AI18)</f>
        <v>0.19009698583246171</v>
      </c>
      <c r="AK18" s="30"/>
      <c r="AL18" s="4">
        <v>2013</v>
      </c>
      <c r="AM18" s="33">
        <f>AppJ!AM18</f>
        <v>12079</v>
      </c>
      <c r="AN18" s="28">
        <f>AppJ!AN18</f>
        <v>8767</v>
      </c>
      <c r="AO18" s="5" t="str">
        <f>AppJ!AO18</f>
        <v>NA</v>
      </c>
      <c r="AP18" s="38">
        <f>ABS(1-AppJ!AP18)</f>
        <v>0.37778031253564492</v>
      </c>
      <c r="AQ18" s="29" t="str">
        <f>AppJ!AQ18</f>
        <v>NA</v>
      </c>
      <c r="AR18" s="6" t="str">
        <f>AppJ!AR18</f>
        <v>NA</v>
      </c>
      <c r="AT18" s="30"/>
      <c r="AU18" s="4">
        <v>2012</v>
      </c>
      <c r="AV18" s="33">
        <f>AppJ!AV18</f>
        <v>35464</v>
      </c>
      <c r="AW18" s="28">
        <f>AppJ!AW18</f>
        <v>34023</v>
      </c>
      <c r="AX18" s="5">
        <f>AppJ!AX18</f>
        <v>34023</v>
      </c>
      <c r="AY18" s="39">
        <f>ABS(1-AppJ!AY18)</f>
        <v>4.235370190753307E-2</v>
      </c>
      <c r="AZ18" s="29">
        <f>AppJ!AZ18</f>
        <v>1</v>
      </c>
      <c r="BA18" s="6">
        <f>ABS(1-AppJ!BA18)</f>
        <v>4.235370190753307E-2</v>
      </c>
      <c r="BC18" s="30"/>
      <c r="BD18" s="4">
        <v>2012</v>
      </c>
      <c r="BE18" s="33">
        <f>AppJ!BE18</f>
        <v>58436</v>
      </c>
      <c r="BF18" s="28">
        <f>AppJ!BF18</f>
        <v>65982</v>
      </c>
      <c r="BG18" s="5">
        <f>AppJ!BG18</f>
        <v>53062</v>
      </c>
      <c r="BH18" s="38">
        <f>ABS(1-AppJ!BH18)</f>
        <v>0.11436452365796734</v>
      </c>
      <c r="BI18" s="29">
        <f>ABS(1-AppJ!BI18)</f>
        <v>0.24348874901059148</v>
      </c>
      <c r="BJ18" s="6">
        <f>ABS(1-AppJ!BJ18)</f>
        <v>0.10127775055595345</v>
      </c>
      <c r="BL18" s="30"/>
      <c r="BM18" s="4">
        <v>2012</v>
      </c>
      <c r="BN18" s="33">
        <f>AppJ!BN18</f>
        <v>36276</v>
      </c>
      <c r="BO18" s="28">
        <f>AppJ!BO18</f>
        <v>38000</v>
      </c>
      <c r="BP18" s="5">
        <f>AppJ!BP18</f>
        <v>86569</v>
      </c>
      <c r="BQ18" s="38">
        <f>ABS(1-AppJ!BQ18)</f>
        <v>4.5368421052631613E-2</v>
      </c>
      <c r="BR18" s="29">
        <f>ABS(1-AppJ!BR18)</f>
        <v>0.56104379165752172</v>
      </c>
      <c r="BS18" s="6">
        <f>ABS(1-AppJ!BS18)</f>
        <v>0.58095854174126993</v>
      </c>
      <c r="BU18" s="30"/>
      <c r="BV18" s="4">
        <v>2012</v>
      </c>
      <c r="BW18" s="33">
        <f>AppJ!BW18</f>
        <v>113333</v>
      </c>
      <c r="BX18" s="28">
        <f>AppJ!BX18</f>
        <v>105200</v>
      </c>
      <c r="BY18" s="5">
        <f>AppJ!BY18</f>
        <v>243434</v>
      </c>
      <c r="BZ18" s="38">
        <f>ABS(1-AppJ!BZ18)</f>
        <v>7.7309885931558853E-2</v>
      </c>
      <c r="CA18" s="29">
        <f>ABS(1-AppJ!CA18)</f>
        <v>0.56785001273445779</v>
      </c>
      <c r="CB18" s="6">
        <f>ABS(1-AppJ!CB18)</f>
        <v>0.53444054651363415</v>
      </c>
    </row>
    <row r="19" spans="1:80" ht="15.75" thickBot="1" x14ac:dyDescent="0.3">
      <c r="A19" s="43"/>
      <c r="B19" s="11"/>
      <c r="C19" s="33">
        <f>AppJ!C19</f>
        <v>4239</v>
      </c>
      <c r="D19" s="28" t="str">
        <f>AppJ!D19</f>
        <v>NA</v>
      </c>
      <c r="E19" s="5">
        <f>AppJ!E19</f>
        <v>0</v>
      </c>
      <c r="F19" s="38" t="s">
        <v>121</v>
      </c>
      <c r="G19" s="29" t="s">
        <v>120</v>
      </c>
      <c r="H19" s="6">
        <f>ABS(1-AppJ!H19)</f>
        <v>1</v>
      </c>
      <c r="J19" s="30"/>
      <c r="K19" s="4">
        <v>2014</v>
      </c>
      <c r="L19" s="33">
        <f>AppJ!L19</f>
        <v>30162</v>
      </c>
      <c r="M19" s="28" t="str">
        <f>AppJ!M19</f>
        <v>NA</v>
      </c>
      <c r="N19" s="5">
        <f>AppJ!N19</f>
        <v>0</v>
      </c>
      <c r="O19" s="38" t="s">
        <v>121</v>
      </c>
      <c r="P19" s="29" t="s">
        <v>120</v>
      </c>
      <c r="Q19" s="6">
        <f>ABS(1-AppJ!Q19)</f>
        <v>1</v>
      </c>
      <c r="S19" s="30"/>
      <c r="T19" s="4">
        <v>2014</v>
      </c>
      <c r="U19" s="33">
        <f>AppJ!U19</f>
        <v>176008</v>
      </c>
      <c r="V19" s="28" t="str">
        <f>AppJ!V19</f>
        <v>NA</v>
      </c>
      <c r="W19" s="5"/>
      <c r="X19" s="38" t="s">
        <v>121</v>
      </c>
      <c r="Y19" s="29" t="s">
        <v>120</v>
      </c>
      <c r="Z19" s="6">
        <f>ABS(1-AppJ!Z19)</f>
        <v>1</v>
      </c>
      <c r="AB19" s="30"/>
      <c r="AC19" s="4">
        <v>2012</v>
      </c>
      <c r="AD19" s="33">
        <f>AppJ!AD19</f>
        <v>46771</v>
      </c>
      <c r="AE19" s="28">
        <f>AppJ!AE19</f>
        <v>44046</v>
      </c>
      <c r="AF19" s="5">
        <f>AppJ!AF19</f>
        <v>0</v>
      </c>
      <c r="AG19" s="38">
        <f>ABS(1-AppJ!AG19)</f>
        <v>6.1867138900240759E-2</v>
      </c>
      <c r="AH19" s="29">
        <f>ABS(1-AppJ!AH19)</f>
        <v>1</v>
      </c>
      <c r="AI19" s="6">
        <f>ABS(1-AppJ!AI19)</f>
        <v>1</v>
      </c>
      <c r="AK19" s="30"/>
      <c r="AL19" s="4">
        <v>2014</v>
      </c>
      <c r="AM19" s="33">
        <f>AppJ!AM19</f>
        <v>9253</v>
      </c>
      <c r="AN19" s="28">
        <f>AppJ!AN19</f>
        <v>8125</v>
      </c>
      <c r="AO19" s="5">
        <f>AppJ!AO19</f>
        <v>0</v>
      </c>
      <c r="AP19" s="38">
        <f>ABS(1-AppJ!AP19)</f>
        <v>0.13883076923076931</v>
      </c>
      <c r="AQ19" s="29">
        <f>ABS(1-AppJ!AQ19)</f>
        <v>1</v>
      </c>
      <c r="AR19" s="6">
        <f>ABS(1-AppJ!AR19)</f>
        <v>1</v>
      </c>
      <c r="AT19" s="30"/>
      <c r="AU19" s="4">
        <v>2012</v>
      </c>
      <c r="AV19" s="33">
        <f>AppJ!AV19</f>
        <v>44952</v>
      </c>
      <c r="AW19" s="28">
        <f>AppJ!AW19</f>
        <v>46275</v>
      </c>
      <c r="AX19" s="5">
        <f>AppJ!AX19</f>
        <v>0</v>
      </c>
      <c r="AY19" s="39">
        <f>ABS(1-AppJ!AY19)</f>
        <v>2.858995137763376E-2</v>
      </c>
      <c r="AZ19" s="29">
        <f>AppJ!AZ19</f>
        <v>0</v>
      </c>
      <c r="BA19" s="6">
        <f>ABS(1-AppJ!BA19)</f>
        <v>1</v>
      </c>
      <c r="BC19" s="30"/>
      <c r="BD19" s="4">
        <v>2012</v>
      </c>
      <c r="BE19" s="33">
        <f>AppJ!BE19</f>
        <v>58496</v>
      </c>
      <c r="BF19" s="28">
        <f>AppJ!BF19</f>
        <v>64189</v>
      </c>
      <c r="BG19" s="5">
        <f>AppJ!BG19</f>
        <v>0</v>
      </c>
      <c r="BH19" s="38">
        <f>ABS(1-AppJ!BH19)</f>
        <v>8.8691208774088981E-2</v>
      </c>
      <c r="BI19" s="29">
        <f>ABS(1-AppJ!BI19)</f>
        <v>1</v>
      </c>
      <c r="BJ19" s="6">
        <f>ABS(1-AppJ!BJ19)</f>
        <v>1</v>
      </c>
      <c r="BL19" s="30"/>
      <c r="BM19" s="4">
        <v>2012</v>
      </c>
      <c r="BN19" s="33">
        <f>AppJ!BN19</f>
        <v>108724</v>
      </c>
      <c r="BO19" s="28">
        <f>AppJ!BO19</f>
        <v>115100</v>
      </c>
      <c r="BP19" s="5">
        <f>AppJ!BP19</f>
        <v>0</v>
      </c>
      <c r="BQ19" s="38">
        <f>ABS(1-AppJ!BQ19)</f>
        <v>5.5395308427454437E-2</v>
      </c>
      <c r="BR19" s="29">
        <f>ABS(1-AppJ!BR19)</f>
        <v>1</v>
      </c>
      <c r="BS19" s="6">
        <f>ABS(1-AppJ!BS19)</f>
        <v>1</v>
      </c>
      <c r="BU19" s="30"/>
      <c r="BV19" s="4">
        <v>2012</v>
      </c>
      <c r="BW19" s="33">
        <f>AppJ!BW19</f>
        <v>377357</v>
      </c>
      <c r="BX19" s="28">
        <f>AppJ!BX19</f>
        <v>360100</v>
      </c>
      <c r="BY19" s="5">
        <f>AppJ!BY19</f>
        <v>0</v>
      </c>
      <c r="BZ19" s="38">
        <f>ABS(1-AppJ!BZ19)</f>
        <v>4.792279922243825E-2</v>
      </c>
      <c r="CA19" s="29">
        <f>ABS(1-AppJ!CA19)</f>
        <v>1</v>
      </c>
      <c r="CB19" s="6">
        <f>ABS(1-AppJ!CB19)</f>
        <v>1</v>
      </c>
    </row>
    <row r="20" spans="1:80" thickBot="1" x14ac:dyDescent="0.35">
      <c r="A20" s="44"/>
      <c r="B20" s="11" t="s">
        <v>10</v>
      </c>
      <c r="C20" s="35"/>
      <c r="D20" s="12"/>
      <c r="E20" s="36"/>
      <c r="F20" s="40" t="s">
        <v>120</v>
      </c>
      <c r="G20" s="19" t="s">
        <v>120</v>
      </c>
      <c r="H20" s="41">
        <f>AVERAGE(H4:H18)</f>
        <v>0.31832789535658473</v>
      </c>
      <c r="J20" s="44"/>
      <c r="K20" s="11" t="s">
        <v>10</v>
      </c>
      <c r="L20" s="35"/>
      <c r="M20" s="12"/>
      <c r="N20" s="36"/>
      <c r="O20" s="40" t="s">
        <v>120</v>
      </c>
      <c r="P20" s="19" t="s">
        <v>120</v>
      </c>
      <c r="Q20" s="41">
        <f>AVERAGE(Q4:Q18)</f>
        <v>0.30154277958492276</v>
      </c>
      <c r="S20" s="44"/>
      <c r="T20" s="11" t="s">
        <v>10</v>
      </c>
      <c r="U20" s="35"/>
      <c r="V20" s="12"/>
      <c r="W20" s="36"/>
      <c r="X20" s="40" t="s">
        <v>120</v>
      </c>
      <c r="Y20" s="19" t="s">
        <v>120</v>
      </c>
      <c r="Z20" s="41">
        <f>AVERAGE(Z4:Z18)</f>
        <v>0.33600892254606285</v>
      </c>
      <c r="AB20" s="44"/>
      <c r="AC20" s="11" t="s">
        <v>10</v>
      </c>
      <c r="AD20" s="35"/>
      <c r="AE20" s="12"/>
      <c r="AF20" s="36"/>
      <c r="AG20" s="40">
        <f>AVERAGE(AG4:AG19)</f>
        <v>7.1425589449386012E-2</v>
      </c>
      <c r="AH20" s="41">
        <f t="shared" ref="AH20:AI20" si="0">AVERAGE(AH4:AH18)</f>
        <v>0.17313866912761836</v>
      </c>
      <c r="AI20" s="41">
        <f t="shared" si="0"/>
        <v>0.20106045068383349</v>
      </c>
      <c r="AK20" s="44"/>
      <c r="AL20" s="11" t="s">
        <v>10</v>
      </c>
      <c r="AM20" s="35"/>
      <c r="AN20" s="12"/>
      <c r="AO20" s="36"/>
      <c r="AP20" s="40">
        <f>AVERAGE(AP4:AP19)</f>
        <v>0.12560493842862297</v>
      </c>
      <c r="AQ20" s="41">
        <f t="shared" ref="AQ20:AR20" si="1">AVERAGE(AQ4:AQ18)</f>
        <v>0.30197626831004676</v>
      </c>
      <c r="AR20" s="41">
        <f t="shared" si="1"/>
        <v>0.32758906606530525</v>
      </c>
      <c r="AT20" s="44"/>
      <c r="AU20" s="11" t="s">
        <v>10</v>
      </c>
      <c r="AV20" s="35"/>
      <c r="AW20" s="12"/>
      <c r="AX20" s="36"/>
      <c r="AY20" s="40">
        <f>AVERAGE(AY4:AY19)</f>
        <v>7.3513579694006626E-2</v>
      </c>
      <c r="AZ20" s="41">
        <f t="shared" ref="AZ20:BA20" si="2">AVERAGE(AZ4:AZ18)</f>
        <v>0.49606125385643751</v>
      </c>
      <c r="BA20" s="41">
        <f t="shared" si="2"/>
        <v>0.21099307300595929</v>
      </c>
      <c r="BC20" s="44"/>
      <c r="BD20" s="11" t="s">
        <v>10</v>
      </c>
      <c r="BE20" s="35"/>
      <c r="BF20" s="12"/>
      <c r="BG20" s="36"/>
      <c r="BH20" s="40">
        <f>AVERAGE(BH4:BH19)</f>
        <v>0.11476696368363065</v>
      </c>
      <c r="BI20" s="41">
        <f t="shared" ref="BI20:BJ20" si="3">AVERAGE(BI4:BI18)</f>
        <v>0.25219593296406245</v>
      </c>
      <c r="BJ20" s="41">
        <f t="shared" si="3"/>
        <v>0.26452661596861293</v>
      </c>
      <c r="BL20" s="44"/>
      <c r="BM20" s="11" t="s">
        <v>10</v>
      </c>
      <c r="BN20" s="35"/>
      <c r="BO20" s="12"/>
      <c r="BP20" s="36"/>
      <c r="BQ20" s="40">
        <f>AVERAGE(BQ4:BQ19)</f>
        <v>9.2436507045104949E-2</v>
      </c>
      <c r="BR20" s="41">
        <f t="shared" ref="BR20:BS20" si="4">AVERAGE(BR4:BR18)</f>
        <v>0.34660426615712603</v>
      </c>
      <c r="BS20" s="41">
        <f t="shared" si="4"/>
        <v>0.29889100635154237</v>
      </c>
      <c r="BU20" s="44"/>
      <c r="BV20" s="11" t="s">
        <v>10</v>
      </c>
      <c r="BW20" s="35"/>
      <c r="BX20" s="12"/>
      <c r="BY20" s="36"/>
      <c r="BZ20" s="40">
        <f>AVERAGE(BZ4:BZ19)</f>
        <v>7.7858710638140247E-2</v>
      </c>
      <c r="CA20" s="19">
        <f>AVERAGE(CA4:CA18)</f>
        <v>0.27117154000925731</v>
      </c>
      <c r="CB20" s="41">
        <f>AVERAGE(CB4:CB18)</f>
        <v>0.28402292896267139</v>
      </c>
    </row>
    <row r="21" spans="1:80" ht="16.149999999999999" x14ac:dyDescent="0.3">
      <c r="A21" s="42" t="s">
        <v>11</v>
      </c>
      <c r="B21" s="13">
        <v>1999</v>
      </c>
      <c r="C21" s="32">
        <f>AppJ!C21</f>
        <v>149593</v>
      </c>
      <c r="D21" s="14" t="str">
        <f>AppJ!D21</f>
        <v>NA</v>
      </c>
      <c r="E21" s="15">
        <f>AppJ!E21</f>
        <v>150775</v>
      </c>
      <c r="F21" s="37" t="s">
        <v>120</v>
      </c>
      <c r="G21" s="17" t="s">
        <v>120</v>
      </c>
      <c r="H21" s="16">
        <f>ABS(1-AppJ!H21)</f>
        <v>7.8394959376554274E-3</v>
      </c>
      <c r="J21" s="42" t="s">
        <v>21</v>
      </c>
      <c r="K21" s="13">
        <v>1999</v>
      </c>
      <c r="L21" s="32">
        <f>AppJ!L21</f>
        <v>23648</v>
      </c>
      <c r="M21" s="14" t="str">
        <f>AppJ!M21</f>
        <v>NA</v>
      </c>
      <c r="N21" s="15">
        <f>AppJ!N21</f>
        <v>20000</v>
      </c>
      <c r="O21" s="37" t="s">
        <v>120</v>
      </c>
      <c r="P21" s="17" t="s">
        <v>120</v>
      </c>
      <c r="Q21" s="16">
        <f>ABS(1-AppJ!Q21)</f>
        <v>0.1823999999999999</v>
      </c>
      <c r="S21" s="42" t="s">
        <v>30</v>
      </c>
      <c r="T21" s="13">
        <v>1999</v>
      </c>
      <c r="U21" s="32">
        <f>AppJ!U21</f>
        <v>144316</v>
      </c>
      <c r="V21" s="14">
        <f>AppJ!V21</f>
        <v>82650</v>
      </c>
      <c r="W21" s="15">
        <f>AppJ!W21</f>
        <v>189400</v>
      </c>
      <c r="X21" s="37">
        <f>ABS(1-AppJ!X21)</f>
        <v>0.74611010284331525</v>
      </c>
      <c r="Y21" s="17">
        <f>ABS(1-AppJ!Y21)</f>
        <v>0.56362196409714893</v>
      </c>
      <c r="Z21" s="16">
        <f>ABS(1-AppJ!Z21)</f>
        <v>0.23803590285110876</v>
      </c>
      <c r="AB21" s="42" t="s">
        <v>39</v>
      </c>
      <c r="AC21" s="13">
        <v>1999</v>
      </c>
      <c r="AD21" s="32">
        <f>AppJ!AD21</f>
        <v>5823</v>
      </c>
      <c r="AE21" s="14">
        <f>AppJ!AE21</f>
        <v>5600</v>
      </c>
      <c r="AF21" s="15">
        <f>AppJ!AF21</f>
        <v>5600</v>
      </c>
      <c r="AG21" s="37">
        <f>ABS(1-AppJ!AG21)</f>
        <v>3.9821428571428674E-2</v>
      </c>
      <c r="AH21" s="17">
        <f>ABS(1-AppJ!AH21)</f>
        <v>0</v>
      </c>
      <c r="AI21" s="16">
        <f>ABS(1-AppJ!AI21)</f>
        <v>3.9821428571428674E-2</v>
      </c>
      <c r="AK21" s="42" t="s">
        <v>48</v>
      </c>
      <c r="AL21" s="13">
        <v>1999</v>
      </c>
      <c r="AM21" s="32">
        <f>AppJ!AM21</f>
        <v>1332</v>
      </c>
      <c r="AN21" s="14" t="str">
        <f>AppJ!AN21</f>
        <v>NA</v>
      </c>
      <c r="AO21" s="15">
        <f>AppJ!AO21</f>
        <v>1098</v>
      </c>
      <c r="AP21" s="37" t="str">
        <f>AppJ!AP21</f>
        <v>NA</v>
      </c>
      <c r="AQ21" s="17" t="str">
        <f>AppJ!AQ21</f>
        <v>NA</v>
      </c>
      <c r="AR21" s="16">
        <f>ABS(1-AppJ!AR21)</f>
        <v>0.21311475409836067</v>
      </c>
      <c r="AT21" s="42" t="s">
        <v>57</v>
      </c>
      <c r="AU21" s="13">
        <v>1999</v>
      </c>
      <c r="AV21" s="32">
        <f>AppJ!AV21</f>
        <v>35239</v>
      </c>
      <c r="AW21" s="14">
        <f>AppJ!AW21</f>
        <v>42752</v>
      </c>
      <c r="AX21" s="15">
        <f>AppJ!AX21</f>
        <v>8964</v>
      </c>
      <c r="AY21" s="37">
        <f>ABS(1-AppJ!AY21)</f>
        <v>0.17573446856287422</v>
      </c>
      <c r="AZ21" s="17">
        <f>ABS(1-AppJ!AZ21)</f>
        <v>1.92</v>
      </c>
      <c r="BA21" s="16">
        <f>ABS(1-AppJ!BA21)</f>
        <v>2.931169120928157</v>
      </c>
      <c r="BC21" s="42" t="s">
        <v>63</v>
      </c>
      <c r="BD21" s="13">
        <v>1999</v>
      </c>
      <c r="BE21" s="32">
        <f>AppJ!BE21</f>
        <v>21651</v>
      </c>
      <c r="BF21" s="14">
        <f>AppJ!BF21</f>
        <v>20900</v>
      </c>
      <c r="BG21" s="15">
        <f>AppJ!BG21</f>
        <v>22276</v>
      </c>
      <c r="BH21" s="37">
        <f>ABS(1-AppJ!BH21)</f>
        <v>3.5933014354067039E-2</v>
      </c>
      <c r="BI21" s="17">
        <f>ABS(1-AppJ!BI21)</f>
        <v>6.1770515352846167E-2</v>
      </c>
      <c r="BJ21" s="16">
        <f>ABS(1-AppJ!BJ21)</f>
        <v>2.8057101813611096E-2</v>
      </c>
      <c r="BL21" s="42" t="s">
        <v>72</v>
      </c>
      <c r="BM21" s="13">
        <v>1999</v>
      </c>
      <c r="BN21" s="32">
        <f>AppJ!BN21</f>
        <v>173866</v>
      </c>
      <c r="BO21" s="14">
        <f>AppJ!BO21</f>
        <v>147500</v>
      </c>
      <c r="BP21" s="15">
        <f>AppJ!BP21</f>
        <v>166700</v>
      </c>
      <c r="BQ21" s="37">
        <f>ABS(1-AppJ!BQ21)</f>
        <v>0.1787525423728813</v>
      </c>
      <c r="BR21" s="17">
        <f>ABS(1-AppJ!BR21)</f>
        <v>0.1151769646070786</v>
      </c>
      <c r="BS21" s="16">
        <f>ABS(1-AppJ!BS21)</f>
        <v>4.2987402519496065E-2</v>
      </c>
      <c r="BU21" s="42" t="s">
        <v>79</v>
      </c>
      <c r="BV21" s="13">
        <v>1999</v>
      </c>
      <c r="BW21" s="32">
        <f>AppJ!BW21</f>
        <v>3072</v>
      </c>
      <c r="BX21" s="14">
        <f>AppJ!BX21</f>
        <v>2600</v>
      </c>
      <c r="BY21" s="15">
        <f>AppJ!BY21</f>
        <v>3400</v>
      </c>
      <c r="BZ21" s="37">
        <f>ABS(1-AppJ!BZ21)</f>
        <v>0.18153846153846165</v>
      </c>
      <c r="CA21" s="17">
        <f>ABS(1-AppJ!CA21)</f>
        <v>0.23529411764705888</v>
      </c>
      <c r="CB21" s="16">
        <f>ABS(1-AppJ!CB21)</f>
        <v>9.6470588235294086E-2</v>
      </c>
    </row>
    <row r="22" spans="1:80" x14ac:dyDescent="0.25">
      <c r="A22" s="30" t="s">
        <v>12</v>
      </c>
      <c r="B22" s="4">
        <v>2000</v>
      </c>
      <c r="C22" s="33">
        <f>AppJ!C22</f>
        <v>159818</v>
      </c>
      <c r="D22" s="28" t="str">
        <f>AppJ!D22</f>
        <v>NA</v>
      </c>
      <c r="E22" s="5">
        <f>AppJ!E22</f>
        <v>185147</v>
      </c>
      <c r="F22" s="38" t="s">
        <v>120</v>
      </c>
      <c r="G22" s="29" t="s">
        <v>120</v>
      </c>
      <c r="H22" s="6">
        <f>ABS(1-AppJ!H22)</f>
        <v>0.13680480915164706</v>
      </c>
      <c r="J22" s="30" t="s">
        <v>22</v>
      </c>
      <c r="K22" s="4">
        <v>2000</v>
      </c>
      <c r="L22" s="33">
        <f>AppJ!L22</f>
        <v>19165</v>
      </c>
      <c r="M22" s="28" t="str">
        <f>AppJ!M22</f>
        <v>NA</v>
      </c>
      <c r="N22" s="5">
        <f>AppJ!N22</f>
        <v>20286</v>
      </c>
      <c r="O22" s="38" t="s">
        <v>120</v>
      </c>
      <c r="P22" s="29" t="s">
        <v>120</v>
      </c>
      <c r="Q22" s="6">
        <f>ABS(1-AppJ!Q22)</f>
        <v>5.5259785073449641E-2</v>
      </c>
      <c r="S22" s="30" t="s">
        <v>31</v>
      </c>
      <c r="T22" s="4">
        <v>2000</v>
      </c>
      <c r="U22" s="33">
        <f>AppJ!U22</f>
        <v>187970</v>
      </c>
      <c r="V22" s="28">
        <f>AppJ!V22</f>
        <v>220400</v>
      </c>
      <c r="W22" s="5">
        <f>AppJ!W22</f>
        <v>195542</v>
      </c>
      <c r="X22" s="38">
        <f>ABS(1-AppJ!X22)</f>
        <v>0.14714156079854812</v>
      </c>
      <c r="Y22" s="29">
        <f>ABS(1-AppJ!Y22)</f>
        <v>0.12712358470303053</v>
      </c>
      <c r="Z22" s="6">
        <f>ABS(1-AppJ!Z22)</f>
        <v>3.8723138763027909E-2</v>
      </c>
      <c r="AB22" s="30" t="s">
        <v>40</v>
      </c>
      <c r="AC22" s="4">
        <v>2000</v>
      </c>
      <c r="AD22" s="33">
        <f>AppJ!AD22</f>
        <v>5997</v>
      </c>
      <c r="AE22" s="28">
        <f>AppJ!AE22</f>
        <v>6000</v>
      </c>
      <c r="AF22" s="5">
        <f>AppJ!AF22</f>
        <v>6000</v>
      </c>
      <c r="AG22" s="38">
        <f>ABS(1-AppJ!AG22)</f>
        <v>4.9999999999994493E-4</v>
      </c>
      <c r="AH22" s="29">
        <f>ABS(1-AppJ!AH22)</f>
        <v>0</v>
      </c>
      <c r="AI22" s="6">
        <f>ABS(1-AppJ!AI22)</f>
        <v>4.9999999999994493E-4</v>
      </c>
      <c r="AK22" s="30" t="s">
        <v>49</v>
      </c>
      <c r="AL22" s="4">
        <v>2000</v>
      </c>
      <c r="AM22" s="33">
        <f>AppJ!AM22</f>
        <v>1370</v>
      </c>
      <c r="AN22" s="28">
        <f>AppJ!AN22</f>
        <v>1500</v>
      </c>
      <c r="AO22" s="5">
        <f>AppJ!AO22</f>
        <v>1457</v>
      </c>
      <c r="AP22" s="38">
        <f>ABS(1-AppJ!AP22)</f>
        <v>8.9999999999999969E-2</v>
      </c>
      <c r="AQ22" s="29">
        <f>ABS(1-AppJ!AQ22)</f>
        <v>8.9999999999999969E-2</v>
      </c>
      <c r="AR22" s="6">
        <f>ABS(1-AppJ!AR22)</f>
        <v>5.9711736444749475E-2</v>
      </c>
      <c r="AT22" s="30" t="s">
        <v>55</v>
      </c>
      <c r="AU22" s="4">
        <v>2000</v>
      </c>
      <c r="AV22" s="33">
        <f>AppJ!AV22</f>
        <v>16244</v>
      </c>
      <c r="AW22" s="28" t="str">
        <f>AppJ!AW22</f>
        <v>NA</v>
      </c>
      <c r="AX22" s="5">
        <f>AppJ!AX22</f>
        <v>14447</v>
      </c>
      <c r="AY22" s="38" t="str">
        <f>AppJ!AY22</f>
        <v>NA</v>
      </c>
      <c r="AZ22" s="29" t="str">
        <f>AppJ!AZ22</f>
        <v>NA</v>
      </c>
      <c r="BA22" s="6">
        <f>ABS(1-AppJ!BA22)</f>
        <v>0.12438568560946917</v>
      </c>
      <c r="BC22" s="30" t="s">
        <v>64</v>
      </c>
      <c r="BD22" s="4">
        <v>2000</v>
      </c>
      <c r="BE22" s="33">
        <f>AppJ!BE22</f>
        <v>27214</v>
      </c>
      <c r="BF22" s="28">
        <f>AppJ!BF22</f>
        <v>28038</v>
      </c>
      <c r="BG22" s="5">
        <f>AppJ!BG22</f>
        <v>30700</v>
      </c>
      <c r="BH22" s="38">
        <f>ABS(1-AppJ!BH22)</f>
        <v>2.9388686782224172E-2</v>
      </c>
      <c r="BI22" s="29">
        <f>ABS(1-AppJ!BI22)</f>
        <v>8.6710097719869705E-2</v>
      </c>
      <c r="BJ22" s="6">
        <f>ABS(1-AppJ!BJ22)</f>
        <v>0.11355048859934858</v>
      </c>
      <c r="BL22" s="30" t="s">
        <v>64</v>
      </c>
      <c r="BM22" s="4">
        <v>2000</v>
      </c>
      <c r="BN22" s="33">
        <f>AppJ!BN22</f>
        <v>212317</v>
      </c>
      <c r="BO22" s="28">
        <f>AppJ!BO22</f>
        <v>171100</v>
      </c>
      <c r="BP22" s="5">
        <f>AppJ!BP22</f>
        <v>155900</v>
      </c>
      <c r="BQ22" s="38">
        <f>ABS(1-AppJ!BQ22)</f>
        <v>0.2408942139099941</v>
      </c>
      <c r="BR22" s="29">
        <f>ABS(1-AppJ!BR22)</f>
        <v>9.749839640795388E-2</v>
      </c>
      <c r="BS22" s="6">
        <f>ABS(1-AppJ!BS22)</f>
        <v>0.36187940987812706</v>
      </c>
      <c r="BU22" s="30" t="s">
        <v>80</v>
      </c>
      <c r="BV22" s="4">
        <v>2000</v>
      </c>
      <c r="BW22" s="33">
        <f>AppJ!BW22</f>
        <v>4053</v>
      </c>
      <c r="BX22" s="28">
        <f>AppJ!BX22</f>
        <v>3500</v>
      </c>
      <c r="BY22" s="5">
        <f>AppJ!BY22</f>
        <v>10200</v>
      </c>
      <c r="BZ22" s="38">
        <f>ABS(1-AppJ!BZ22)</f>
        <v>0.15799999999999992</v>
      </c>
      <c r="CA22" s="29">
        <f>ABS(1-AppJ!CA22)</f>
        <v>0.65686274509803921</v>
      </c>
      <c r="CB22" s="6">
        <f>ABS(1-AppJ!CB22)</f>
        <v>0.60264705882352942</v>
      </c>
    </row>
    <row r="23" spans="1:80" x14ac:dyDescent="0.25">
      <c r="A23" s="30" t="s">
        <v>13</v>
      </c>
      <c r="B23" s="4">
        <v>2001</v>
      </c>
      <c r="C23" s="33">
        <f>AppJ!C23</f>
        <v>189088</v>
      </c>
      <c r="D23" s="28" t="str">
        <f>AppJ!D23</f>
        <v>NA</v>
      </c>
      <c r="E23" s="5">
        <f>AppJ!E23</f>
        <v>228774</v>
      </c>
      <c r="F23" s="38" t="s">
        <v>120</v>
      </c>
      <c r="G23" s="29" t="s">
        <v>120</v>
      </c>
      <c r="H23" s="6">
        <f>ABS(1-AppJ!H23)</f>
        <v>0.1734725099880231</v>
      </c>
      <c r="J23" s="30" t="s">
        <v>23</v>
      </c>
      <c r="K23" s="4">
        <v>2001</v>
      </c>
      <c r="L23" s="33">
        <f>AppJ!L23</f>
        <v>17547</v>
      </c>
      <c r="M23" s="28" t="str">
        <f>AppJ!M23</f>
        <v>NA</v>
      </c>
      <c r="N23" s="5">
        <f>AppJ!N23</f>
        <v>27458</v>
      </c>
      <c r="O23" s="38" t="s">
        <v>120</v>
      </c>
      <c r="P23" s="29" t="s">
        <v>120</v>
      </c>
      <c r="Q23" s="6">
        <f>ABS(1-AppJ!Q23)</f>
        <v>0.36095127103212177</v>
      </c>
      <c r="S23" s="30"/>
      <c r="T23" s="4">
        <v>2001</v>
      </c>
      <c r="U23" s="33">
        <f>AppJ!U23</f>
        <v>141745</v>
      </c>
      <c r="V23" s="28">
        <f>AppJ!V23</f>
        <v>131800</v>
      </c>
      <c r="W23" s="5">
        <f>AppJ!W23</f>
        <v>141196</v>
      </c>
      <c r="X23" s="38">
        <f>ABS(1-AppJ!X23)</f>
        <v>7.5455235204855864E-2</v>
      </c>
      <c r="Y23" s="29">
        <f>ABS(1-AppJ!Y23)</f>
        <v>6.6545794498427679E-2</v>
      </c>
      <c r="Z23" s="6">
        <f>ABS(1-AppJ!Z23)</f>
        <v>3.8882121306551554E-3</v>
      </c>
      <c r="AB23" s="30" t="s">
        <v>41</v>
      </c>
      <c r="AC23" s="4">
        <v>2001</v>
      </c>
      <c r="AD23" s="33">
        <f>AppJ!AD23</f>
        <v>5876</v>
      </c>
      <c r="AE23" s="28">
        <f>AppJ!AE23</f>
        <v>5760</v>
      </c>
      <c r="AF23" s="5">
        <f>AppJ!AF23</f>
        <v>5760</v>
      </c>
      <c r="AG23" s="38">
        <f>ABS(1-AppJ!AG23)</f>
        <v>2.0138888888888928E-2</v>
      </c>
      <c r="AH23" s="29">
        <f>ABS(1-AppJ!AH23)</f>
        <v>0</v>
      </c>
      <c r="AI23" s="6">
        <f>ABS(1-AppJ!AI23)</f>
        <v>2.0138888888888928E-2</v>
      </c>
      <c r="AK23" s="30" t="s">
        <v>50</v>
      </c>
      <c r="AL23" s="4">
        <v>2001</v>
      </c>
      <c r="AM23" s="33">
        <f>AppJ!AM23</f>
        <v>1328</v>
      </c>
      <c r="AN23" s="28">
        <f>AppJ!AN23</f>
        <v>1360</v>
      </c>
      <c r="AO23" s="5">
        <f>AppJ!AO23</f>
        <v>1360</v>
      </c>
      <c r="AP23" s="38">
        <f>ABS(1-AppJ!AP23)</f>
        <v>2.0000000000000018E-2</v>
      </c>
      <c r="AQ23" s="29">
        <f>ABS(1-AppJ!AQ23)</f>
        <v>2.0000000000000018E-2</v>
      </c>
      <c r="AR23" s="6">
        <f>ABS(1-AppJ!AR23)</f>
        <v>2.352941176470591E-2</v>
      </c>
      <c r="AT23" s="30" t="s">
        <v>56</v>
      </c>
      <c r="AU23" s="4">
        <v>2001</v>
      </c>
      <c r="AV23" s="33">
        <f>AppJ!AV23</f>
        <v>15792</v>
      </c>
      <c r="AW23" s="28" t="str">
        <f>AppJ!AW23</f>
        <v>NA</v>
      </c>
      <c r="AX23" s="5">
        <f>AppJ!AX23</f>
        <v>22859</v>
      </c>
      <c r="AY23" s="38" t="str">
        <f>AppJ!AY23</f>
        <v>NA</v>
      </c>
      <c r="AZ23" s="29" t="str">
        <f>AppJ!AZ23</f>
        <v>NA</v>
      </c>
      <c r="BA23" s="6">
        <f>ABS(1-AppJ!BA23)</f>
        <v>0.30915613106435103</v>
      </c>
      <c r="BC23" s="30" t="s">
        <v>65</v>
      </c>
      <c r="BD23" s="4">
        <v>2001</v>
      </c>
      <c r="BE23" s="33">
        <f>AppJ!BE23</f>
        <v>27029</v>
      </c>
      <c r="BF23" s="28">
        <f>AppJ!BF23</f>
        <v>24500</v>
      </c>
      <c r="BG23" s="5">
        <f>AppJ!BG23</f>
        <v>54521</v>
      </c>
      <c r="BH23" s="38">
        <f>ABS(1-AppJ!BH23)</f>
        <v>0.10322448979591847</v>
      </c>
      <c r="BI23" s="29">
        <f>ABS(1-AppJ!BI23)</f>
        <v>0.55063186662020147</v>
      </c>
      <c r="BJ23" s="6">
        <f>ABS(1-AppJ!BJ23)</f>
        <v>0.50424607032152746</v>
      </c>
      <c r="BL23" s="30" t="s">
        <v>73</v>
      </c>
      <c r="BM23" s="4">
        <v>2001</v>
      </c>
      <c r="BN23" s="33">
        <f>AppJ!BN23</f>
        <v>150973</v>
      </c>
      <c r="BO23" s="28">
        <f>AppJ!BO23</f>
        <v>127200</v>
      </c>
      <c r="BP23" s="5">
        <f>AppJ!BP23</f>
        <v>232500</v>
      </c>
      <c r="BQ23" s="38">
        <f>ABS(1-AppJ!BQ23)</f>
        <v>0.18689465408805028</v>
      </c>
      <c r="BR23" s="29">
        <f>ABS(1-AppJ!BR23)</f>
        <v>0.45290322580645159</v>
      </c>
      <c r="BS23" s="6">
        <f>ABS(1-AppJ!BS23)</f>
        <v>0.35065376344086019</v>
      </c>
      <c r="BU23" s="30" t="s">
        <v>41</v>
      </c>
      <c r="BV23" s="4">
        <v>2001</v>
      </c>
      <c r="BW23" s="33">
        <f>AppJ!BW23</f>
        <v>16574</v>
      </c>
      <c r="BX23" s="28">
        <f>AppJ!BX23</f>
        <v>16700</v>
      </c>
      <c r="BY23" s="5">
        <f>AppJ!BY23</f>
        <v>15700</v>
      </c>
      <c r="BZ23" s="38">
        <f>ABS(1-AppJ!BZ23)</f>
        <v>7.5449101796407625E-3</v>
      </c>
      <c r="CA23" s="29">
        <f>ABS(1-AppJ!CA23)</f>
        <v>6.3694267515923553E-2</v>
      </c>
      <c r="CB23" s="6">
        <f>ABS(1-AppJ!CB23)</f>
        <v>5.5668789808917207E-2</v>
      </c>
    </row>
    <row r="24" spans="1:80" x14ac:dyDescent="0.25">
      <c r="A24" s="30"/>
      <c r="B24" s="4">
        <v>2002</v>
      </c>
      <c r="C24" s="33">
        <f>AppJ!C24</f>
        <v>228073</v>
      </c>
      <c r="D24" s="28" t="str">
        <f>AppJ!D24</f>
        <v>NA</v>
      </c>
      <c r="E24" s="5">
        <f>AppJ!E24</f>
        <v>136625</v>
      </c>
      <c r="F24" s="38" t="s">
        <v>120</v>
      </c>
      <c r="G24" s="29" t="s">
        <v>120</v>
      </c>
      <c r="H24" s="6">
        <f>ABS(1-AppJ!H24)</f>
        <v>0.66933577310155545</v>
      </c>
      <c r="J24" s="30" t="s">
        <v>24</v>
      </c>
      <c r="K24" s="4">
        <v>2002</v>
      </c>
      <c r="L24" s="33">
        <f>AppJ!L24</f>
        <v>25051</v>
      </c>
      <c r="M24" s="28" t="str">
        <f>AppJ!M24</f>
        <v>NA</v>
      </c>
      <c r="N24" s="5">
        <f>AppJ!N24</f>
        <v>23557</v>
      </c>
      <c r="O24" s="38" t="s">
        <v>120</v>
      </c>
      <c r="P24" s="29" t="s">
        <v>120</v>
      </c>
      <c r="Q24" s="6">
        <f>ABS(1-AppJ!Q24)</f>
        <v>6.342063930042019E-2</v>
      </c>
      <c r="S24" s="30"/>
      <c r="T24" s="4">
        <v>2002</v>
      </c>
      <c r="U24" s="33">
        <f>AppJ!U24</f>
        <v>132946</v>
      </c>
      <c r="V24" s="28">
        <f>AppJ!V24</f>
        <v>160100</v>
      </c>
      <c r="W24" s="5">
        <f>AppJ!W24</f>
        <v>165245</v>
      </c>
      <c r="X24" s="38">
        <f>ABS(1-AppJ!X24)</f>
        <v>0.16960649594003752</v>
      </c>
      <c r="Y24" s="29">
        <f>ABS(1-AppJ!Y24)</f>
        <v>3.1135586553299621E-2</v>
      </c>
      <c r="Z24" s="6">
        <f>ABS(1-AppJ!Z24)</f>
        <v>0.19546128475899427</v>
      </c>
      <c r="AB24" s="30"/>
      <c r="AC24" s="4">
        <v>2002</v>
      </c>
      <c r="AD24" s="33">
        <f>AppJ!AD24</f>
        <v>6524</v>
      </c>
      <c r="AE24" s="28">
        <f>AppJ!AE24</f>
        <v>6700</v>
      </c>
      <c r="AF24" s="5">
        <f>AppJ!AF24</f>
        <v>7245</v>
      </c>
      <c r="AG24" s="38">
        <f>ABS(1-AppJ!AG24)</f>
        <v>2.6268656716417871E-2</v>
      </c>
      <c r="AH24" s="29">
        <f>ABS(1-AppJ!AH24)</f>
        <v>7.5224292615596933E-2</v>
      </c>
      <c r="AI24" s="6">
        <f>ABS(1-AppJ!AI24)</f>
        <v>9.9516908212560429E-2</v>
      </c>
      <c r="AK24" s="30" t="s">
        <v>41</v>
      </c>
      <c r="AL24" s="4">
        <v>2002</v>
      </c>
      <c r="AM24" s="33">
        <f>AppJ!AM24</f>
        <v>1372</v>
      </c>
      <c r="AN24" s="28">
        <f>AppJ!AN24</f>
        <v>1449</v>
      </c>
      <c r="AO24" s="5">
        <f>AppJ!AO24</f>
        <v>1588</v>
      </c>
      <c r="AP24" s="38">
        <f>ABS(1-AppJ!AP24)</f>
        <v>5.0000000000000044E-2</v>
      </c>
      <c r="AQ24" s="29">
        <f>ABS(1-AppJ!AQ24)</f>
        <v>8.9999999999999969E-2</v>
      </c>
      <c r="AR24" s="6">
        <f>ABS(1-AppJ!AR24)</f>
        <v>0.1360201511335013</v>
      </c>
      <c r="AT24" s="30" t="s">
        <v>58</v>
      </c>
      <c r="AU24" s="4">
        <v>2002</v>
      </c>
      <c r="AV24" s="33">
        <f>AppJ!AV24</f>
        <v>23678</v>
      </c>
      <c r="AW24" s="28" t="str">
        <f>AppJ!AW24</f>
        <v>NA</v>
      </c>
      <c r="AX24" s="5">
        <f>AppJ!AX24</f>
        <v>21351</v>
      </c>
      <c r="AY24" s="38" t="str">
        <f>AppJ!AY24</f>
        <v>NA</v>
      </c>
      <c r="AZ24" s="29" t="str">
        <f>AppJ!AZ24</f>
        <v>NA</v>
      </c>
      <c r="BA24" s="6">
        <f>ABS(1-AppJ!BA24)</f>
        <v>0.1089878694206361</v>
      </c>
      <c r="BC24" s="30"/>
      <c r="BD24" s="4">
        <v>2002</v>
      </c>
      <c r="BE24" s="33">
        <f>AppJ!BE24</f>
        <v>70290</v>
      </c>
      <c r="BF24" s="28">
        <f>AppJ!BF24</f>
        <v>77700</v>
      </c>
      <c r="BG24" s="5">
        <f>AppJ!BG24</f>
        <v>129000</v>
      </c>
      <c r="BH24" s="38">
        <f>ABS(1-AppJ!BH24)</f>
        <v>9.5366795366795376E-2</v>
      </c>
      <c r="BI24" s="29">
        <f>ABS(1-AppJ!BI24)</f>
        <v>0.39767441860465114</v>
      </c>
      <c r="BJ24" s="6">
        <f>ABS(1-AppJ!BJ24)</f>
        <v>0.45511627906976748</v>
      </c>
      <c r="BL24" s="30" t="s">
        <v>74</v>
      </c>
      <c r="BM24" s="4">
        <v>2002</v>
      </c>
      <c r="BN24" s="33">
        <f>AppJ!BN24</f>
        <v>249721</v>
      </c>
      <c r="BO24" s="28">
        <f>AppJ!BO24</f>
        <v>281000</v>
      </c>
      <c r="BP24" s="5">
        <f>AppJ!BP24</f>
        <v>276900</v>
      </c>
      <c r="BQ24" s="38">
        <f>ABS(1-AppJ!BQ24)</f>
        <v>0.11131316725978646</v>
      </c>
      <c r="BR24" s="29">
        <f>ABS(1-AppJ!BR24)</f>
        <v>1.4806789454676839E-2</v>
      </c>
      <c r="BS24" s="6">
        <f>ABS(1-AppJ!BS24)</f>
        <v>9.8154568436258582E-2</v>
      </c>
      <c r="BU24" s="30"/>
      <c r="BV24" s="4">
        <v>2002</v>
      </c>
      <c r="BW24" s="33">
        <f>AppJ!BW24</f>
        <v>18910</v>
      </c>
      <c r="BX24" s="28">
        <f>AppJ!BX24</f>
        <v>18200</v>
      </c>
      <c r="BY24" s="5">
        <f>AppJ!BY24</f>
        <v>24900</v>
      </c>
      <c r="BZ24" s="38">
        <f>ABS(1-AppJ!BZ24)</f>
        <v>3.9010989010989094E-2</v>
      </c>
      <c r="CA24" s="29">
        <f>ABS(1-AppJ!CA24)</f>
        <v>0.26907630522088355</v>
      </c>
      <c r="CB24" s="6">
        <f>ABS(1-AppJ!CB24)</f>
        <v>0.24056224899598389</v>
      </c>
    </row>
    <row r="25" spans="1:80" x14ac:dyDescent="0.25">
      <c r="A25" s="30"/>
      <c r="B25" s="4">
        <v>2003</v>
      </c>
      <c r="C25" s="33">
        <f>AppJ!C25</f>
        <v>154103</v>
      </c>
      <c r="D25" s="28" t="str">
        <f>AppJ!D25</f>
        <v>NA</v>
      </c>
      <c r="E25" s="5">
        <f>AppJ!E25</f>
        <v>166568</v>
      </c>
      <c r="F25" s="38" t="s">
        <v>120</v>
      </c>
      <c r="G25" s="29" t="s">
        <v>120</v>
      </c>
      <c r="H25" s="6">
        <f>ABS(1-AppJ!H25)</f>
        <v>7.4834301906728795E-2</v>
      </c>
      <c r="J25" s="30"/>
      <c r="K25" s="4">
        <v>2003</v>
      </c>
      <c r="L25" s="33">
        <f>AppJ!L25</f>
        <v>21222</v>
      </c>
      <c r="M25" s="28" t="str">
        <f>AppJ!M25</f>
        <v>NA</v>
      </c>
      <c r="N25" s="5">
        <f>AppJ!N25</f>
        <v>24084</v>
      </c>
      <c r="O25" s="38" t="s">
        <v>120</v>
      </c>
      <c r="P25" s="29" t="s">
        <v>120</v>
      </c>
      <c r="Q25" s="6">
        <f>ABS(1-AppJ!Q25)</f>
        <v>0.1188340807174888</v>
      </c>
      <c r="S25" s="30"/>
      <c r="T25" s="4">
        <v>2003</v>
      </c>
      <c r="U25" s="33">
        <f>AppJ!U25</f>
        <v>127144</v>
      </c>
      <c r="V25" s="28">
        <f>AppJ!V25</f>
        <v>114780</v>
      </c>
      <c r="W25" s="5">
        <f>AppJ!W25</f>
        <v>313929</v>
      </c>
      <c r="X25" s="38">
        <f>ABS(1-AppJ!X25)</f>
        <v>0.10771911482836738</v>
      </c>
      <c r="Y25" s="29">
        <f>ABS(1-AppJ!Y25)</f>
        <v>0.63437592576665425</v>
      </c>
      <c r="Z25" s="6">
        <f>ABS(1-AppJ!Z25)</f>
        <v>0.59499122413029704</v>
      </c>
      <c r="AB25" s="30"/>
      <c r="AC25" s="4">
        <v>2003</v>
      </c>
      <c r="AD25" s="33">
        <f>AppJ!AD25</f>
        <v>6033</v>
      </c>
      <c r="AE25" s="28">
        <f>AppJ!AE25</f>
        <v>5450</v>
      </c>
      <c r="AF25" s="5">
        <f>AppJ!AF25</f>
        <v>5450</v>
      </c>
      <c r="AG25" s="38">
        <f>ABS(1-AppJ!AG25)</f>
        <v>0.10697247706422019</v>
      </c>
      <c r="AH25" s="29">
        <f>ABS(1-AppJ!AH25)</f>
        <v>0</v>
      </c>
      <c r="AI25" s="6">
        <f>ABS(1-AppJ!AI25)</f>
        <v>0.10697247706422019</v>
      </c>
      <c r="AK25" s="30"/>
      <c r="AL25" s="4">
        <v>2003</v>
      </c>
      <c r="AM25" s="33">
        <f>AppJ!AM25</f>
        <v>1860</v>
      </c>
      <c r="AN25" s="28">
        <f>AppJ!AN25</f>
        <v>2050</v>
      </c>
      <c r="AO25" s="5">
        <f>AppJ!AO25</f>
        <v>2050</v>
      </c>
      <c r="AP25" s="38">
        <f>ABS(1-AppJ!AP25)</f>
        <v>8.9999999999999969E-2</v>
      </c>
      <c r="AQ25" s="29">
        <f>ABS(1-AppJ!AQ25)</f>
        <v>1.0699999999999998</v>
      </c>
      <c r="AR25" s="6">
        <f>ABS(1-AppJ!AR25)</f>
        <v>9.2682926829268264E-2</v>
      </c>
      <c r="AT25" s="30"/>
      <c r="AU25" s="4">
        <v>2003</v>
      </c>
      <c r="AV25" s="33">
        <f>AppJ!AV25</f>
        <v>20755</v>
      </c>
      <c r="AW25" s="28">
        <f>AppJ!AW25</f>
        <v>18222</v>
      </c>
      <c r="AX25" s="5">
        <f>AppJ!AX25</f>
        <v>25812</v>
      </c>
      <c r="AY25" s="38">
        <f>ABS(1-AppJ!AY25)</f>
        <v>0.13900779277796071</v>
      </c>
      <c r="AZ25" s="29">
        <f>ABS(1-AppJ!AZ25)</f>
        <v>0.56000000000000005</v>
      </c>
      <c r="BA25" s="6">
        <f>ABS(1-AppJ!BA25)</f>
        <v>0.19591662792499609</v>
      </c>
      <c r="BC25" s="30"/>
      <c r="BD25" s="4">
        <v>2003</v>
      </c>
      <c r="BE25" s="33">
        <f>AppJ!BE25</f>
        <v>97280</v>
      </c>
      <c r="BF25" s="28">
        <f>AppJ!BF25</f>
        <v>87600</v>
      </c>
      <c r="BG25" s="5">
        <f>AppJ!BG25</f>
        <v>83084</v>
      </c>
      <c r="BH25" s="38">
        <f>ABS(1-AppJ!BH25)</f>
        <v>0.11050228310502286</v>
      </c>
      <c r="BI25" s="29">
        <f>ABS(1-AppJ!BI25)</f>
        <v>5.4354629050118008E-2</v>
      </c>
      <c r="BJ25" s="6">
        <f>ABS(1-AppJ!BJ25)</f>
        <v>0.17086322276250532</v>
      </c>
      <c r="BL25" s="30"/>
      <c r="BM25" s="4">
        <v>2003</v>
      </c>
      <c r="BN25" s="33">
        <f>AppJ!BN25</f>
        <v>246890</v>
      </c>
      <c r="BO25" s="28">
        <f>AppJ!BO25</f>
        <v>280400</v>
      </c>
      <c r="BP25" s="5">
        <f>AppJ!BP25</f>
        <v>373200</v>
      </c>
      <c r="BQ25" s="38">
        <f>ABS(1-AppJ!BQ25)</f>
        <v>0.11950784593437946</v>
      </c>
      <c r="BR25" s="29">
        <f>ABS(1-AppJ!BR25)</f>
        <v>0.2486602357984995</v>
      </c>
      <c r="BS25" s="6">
        <f>ABS(1-AppJ!BS25)</f>
        <v>0.33845123258306542</v>
      </c>
      <c r="BU25" s="30"/>
      <c r="BV25" s="4">
        <v>2003</v>
      </c>
      <c r="BW25" s="33">
        <f>AppJ!BW25</f>
        <v>25820</v>
      </c>
      <c r="BX25" s="28">
        <f>AppJ!BX25</f>
        <v>24600</v>
      </c>
      <c r="BY25" s="5">
        <f>AppJ!BY25</f>
        <v>25900</v>
      </c>
      <c r="BZ25" s="38">
        <f>ABS(1-AppJ!BZ25)</f>
        <v>4.959349593495932E-2</v>
      </c>
      <c r="CA25" s="29">
        <f>ABS(1-AppJ!CA25)</f>
        <v>5.0193050193050204E-2</v>
      </c>
      <c r="CB25" s="6">
        <f>ABS(1-AppJ!CB25)</f>
        <v>3.0888030888031048E-3</v>
      </c>
    </row>
    <row r="26" spans="1:80" x14ac:dyDescent="0.25">
      <c r="A26" s="30"/>
      <c r="B26" s="4">
        <v>2004</v>
      </c>
      <c r="C26" s="33">
        <f>AppJ!C26</f>
        <v>171070</v>
      </c>
      <c r="D26" s="28" t="str">
        <f>AppJ!D26</f>
        <v>NA</v>
      </c>
      <c r="E26" s="5">
        <f>AppJ!E26</f>
        <v>152207</v>
      </c>
      <c r="F26" s="38" t="s">
        <v>120</v>
      </c>
      <c r="G26" s="29" t="s">
        <v>120</v>
      </c>
      <c r="H26" s="6">
        <f>ABS(1-AppJ!H26)</f>
        <v>0.12392991123929908</v>
      </c>
      <c r="J26" s="30"/>
      <c r="K26" s="4">
        <v>2004</v>
      </c>
      <c r="L26" s="33">
        <f>AppJ!L26</f>
        <v>16573</v>
      </c>
      <c r="M26" s="28" t="str">
        <f>AppJ!M26</f>
        <v>NA</v>
      </c>
      <c r="N26" s="5">
        <f>AppJ!N26</f>
        <v>22119</v>
      </c>
      <c r="O26" s="38" t="s">
        <v>120</v>
      </c>
      <c r="P26" s="29" t="s">
        <v>120</v>
      </c>
      <c r="Q26" s="6">
        <f>ABS(1-AppJ!Q26)</f>
        <v>0.25073466250734666</v>
      </c>
      <c r="S26" s="30"/>
      <c r="T26" s="4">
        <v>2004</v>
      </c>
      <c r="U26" s="33">
        <f>AppJ!U26</f>
        <v>104597</v>
      </c>
      <c r="V26" s="28">
        <f>AppJ!V26</f>
        <v>97227</v>
      </c>
      <c r="W26" s="5">
        <f>AppJ!W26</f>
        <v>196396</v>
      </c>
      <c r="X26" s="38">
        <f>ABS(1-AppJ!X26)</f>
        <v>7.580198915938996E-2</v>
      </c>
      <c r="Y26" s="29">
        <f>ABS(1-AppJ!Y26)</f>
        <v>0.50494409254770978</v>
      </c>
      <c r="Z26" s="6">
        <f>ABS(1-AppJ!Z26)</f>
        <v>0.46741787001771928</v>
      </c>
      <c r="AB26" s="30"/>
      <c r="AC26" s="4">
        <v>2004</v>
      </c>
      <c r="AD26" s="33">
        <f>AppJ!AD26</f>
        <v>12845</v>
      </c>
      <c r="AE26" s="28">
        <f>AppJ!AE26</f>
        <v>15700</v>
      </c>
      <c r="AF26" s="5">
        <f>AppJ!AF26</f>
        <v>10830</v>
      </c>
      <c r="AG26" s="38">
        <f>ABS(1-AppJ!AG26)</f>
        <v>0.1818471337579618</v>
      </c>
      <c r="AH26" s="29">
        <f>ABS(1-AppJ!AH26)</f>
        <v>0.4496768236380424</v>
      </c>
      <c r="AI26" s="6">
        <f>ABS(1-AppJ!AI26)</f>
        <v>0.1860572483841183</v>
      </c>
      <c r="AK26" s="30"/>
      <c r="AL26" s="4">
        <v>2004</v>
      </c>
      <c r="AM26" s="33">
        <f>AppJ!AM26</f>
        <v>1795</v>
      </c>
      <c r="AN26" s="28" t="str">
        <f>AppJ!AN26</f>
        <v>NA</v>
      </c>
      <c r="AO26" s="5">
        <f>AppJ!AO26</f>
        <v>1506</v>
      </c>
      <c r="AP26" s="38" t="str">
        <f>AppJ!AP26</f>
        <v>NA</v>
      </c>
      <c r="AQ26" s="29" t="str">
        <f>AppJ!AQ26</f>
        <v>NA</v>
      </c>
      <c r="AR26" s="6">
        <f>ABS(1-AppJ!AR26)</f>
        <v>0.19189907038512621</v>
      </c>
      <c r="AT26" s="30"/>
      <c r="AU26" s="4">
        <v>2004</v>
      </c>
      <c r="AV26" s="33">
        <f>AppJ!AV26</f>
        <v>28900</v>
      </c>
      <c r="AW26" s="28" t="str">
        <f>AppJ!AW26</f>
        <v>NA</v>
      </c>
      <c r="AX26" s="5">
        <f>AppJ!AX26</f>
        <v>24406</v>
      </c>
      <c r="AY26" s="38" t="str">
        <f>AppJ!AY26</f>
        <v>NA</v>
      </c>
      <c r="AZ26" s="29" t="str">
        <f>AppJ!AZ26</f>
        <v>NA</v>
      </c>
      <c r="BA26" s="6">
        <f>ABS(1-AppJ!BA26)</f>
        <v>0.18413504875850206</v>
      </c>
      <c r="BC26" s="30"/>
      <c r="BD26" s="4">
        <v>2004</v>
      </c>
      <c r="BE26" s="33">
        <f>AppJ!BE26</f>
        <v>83246</v>
      </c>
      <c r="BF26" s="28">
        <f>AppJ!BF26</f>
        <v>78569</v>
      </c>
      <c r="BG26" s="5">
        <f>AppJ!BG26</f>
        <v>65446</v>
      </c>
      <c r="BH26" s="38">
        <f>ABS(1-AppJ!BH26)</f>
        <v>5.952729448001115E-2</v>
      </c>
      <c r="BI26" s="29">
        <f>ABS(1-AppJ!BI26)</f>
        <v>0.20051645631513004</v>
      </c>
      <c r="BJ26" s="6">
        <f>ABS(1-AppJ!BJ26)</f>
        <v>0.27197995293830024</v>
      </c>
      <c r="BL26" s="30"/>
      <c r="BM26" s="4">
        <v>2004</v>
      </c>
      <c r="BN26" s="33">
        <f>AppJ!BN26</f>
        <v>246943</v>
      </c>
      <c r="BO26" s="28">
        <f>AppJ!BO26</f>
        <v>292200</v>
      </c>
      <c r="BP26" s="5">
        <f>AppJ!BP26</f>
        <v>367900</v>
      </c>
      <c r="BQ26" s="38">
        <f>ABS(1-AppJ!BQ26)</f>
        <v>0.15488364134154686</v>
      </c>
      <c r="BR26" s="29">
        <f>ABS(1-AppJ!BR26)</f>
        <v>0.20576243544441419</v>
      </c>
      <c r="BS26" s="6">
        <f>ABS(1-AppJ!BS26)</f>
        <v>0.32877684153302533</v>
      </c>
      <c r="BU26" s="30"/>
      <c r="BV26" s="4">
        <v>2004</v>
      </c>
      <c r="BW26" s="33">
        <f>AppJ!BW26</f>
        <v>24590</v>
      </c>
      <c r="BX26" s="28">
        <f>AppJ!BX26</f>
        <v>24100</v>
      </c>
      <c r="BY26" s="5">
        <f>AppJ!BY26</f>
        <v>21200</v>
      </c>
      <c r="BZ26" s="38">
        <f>ABS(1-AppJ!BZ26)</f>
        <v>2.0331950207468807E-2</v>
      </c>
      <c r="CA26" s="29">
        <f>ABS(1-AppJ!CA26)</f>
        <v>0.1367924528301887</v>
      </c>
      <c r="CB26" s="6">
        <f>ABS(1-AppJ!CB26)</f>
        <v>0.15990566037735854</v>
      </c>
    </row>
    <row r="27" spans="1:80" x14ac:dyDescent="0.25">
      <c r="A27" s="30"/>
      <c r="B27" s="4">
        <v>2005</v>
      </c>
      <c r="C27" s="33">
        <f>AppJ!C27</f>
        <v>154552</v>
      </c>
      <c r="D27" s="28" t="str">
        <f>AppJ!D27</f>
        <v>NA</v>
      </c>
      <c r="E27" s="5">
        <f>AppJ!E27</f>
        <v>127075</v>
      </c>
      <c r="F27" s="38" t="s">
        <v>120</v>
      </c>
      <c r="G27" s="29" t="s">
        <v>120</v>
      </c>
      <c r="H27" s="6">
        <f>ABS(1-AppJ!H27)</f>
        <v>0.21622663781231566</v>
      </c>
      <c r="J27" s="30"/>
      <c r="K27" s="4">
        <v>2005</v>
      </c>
      <c r="L27" s="33">
        <f>AppJ!L27</f>
        <v>21046</v>
      </c>
      <c r="M27" s="28" t="str">
        <f>AppJ!M27</f>
        <v>NA</v>
      </c>
      <c r="N27" s="5">
        <f>AppJ!N27</f>
        <v>28226</v>
      </c>
      <c r="O27" s="38" t="s">
        <v>120</v>
      </c>
      <c r="P27" s="29" t="s">
        <v>120</v>
      </c>
      <c r="Q27" s="6">
        <f>ABS(1-AppJ!Q27)</f>
        <v>0.25437539856869551</v>
      </c>
      <c r="S27" s="30"/>
      <c r="T27" s="4">
        <v>2005</v>
      </c>
      <c r="U27" s="33">
        <f>AppJ!U27</f>
        <v>121315</v>
      </c>
      <c r="V27" s="28">
        <f>AppJ!V27</f>
        <v>108061</v>
      </c>
      <c r="W27" s="5">
        <f>AppJ!W27</f>
        <v>124704</v>
      </c>
      <c r="X27" s="38">
        <f>ABS(1-AppJ!X27)</f>
        <v>0.12265294602122867</v>
      </c>
      <c r="Y27" s="29">
        <f>ABS(1-AppJ!Y27)</f>
        <v>0.13346003335899415</v>
      </c>
      <c r="Z27" s="6">
        <f>ABS(1-AppJ!Z27)</f>
        <v>2.7176353605337433E-2</v>
      </c>
      <c r="AB27" s="30"/>
      <c r="AC27" s="4">
        <v>2005</v>
      </c>
      <c r="AD27" s="33">
        <f>AppJ!AD27</f>
        <v>10161</v>
      </c>
      <c r="AE27" s="28" t="str">
        <f>AppJ!AE27</f>
        <v>NA</v>
      </c>
      <c r="AF27" s="5">
        <f>AppJ!AF27</f>
        <v>4612</v>
      </c>
      <c r="AG27" s="38" t="str">
        <f>AppJ!AG27</f>
        <v>NA</v>
      </c>
      <c r="AH27" s="29" t="str">
        <f>AppJ!AH27</f>
        <v>NA</v>
      </c>
      <c r="AI27" s="6">
        <f>ABS(1-AppJ!AI27)</f>
        <v>1.2031656548135299</v>
      </c>
      <c r="AK27" s="30"/>
      <c r="AL27" s="4">
        <v>2005</v>
      </c>
      <c r="AM27" s="33">
        <f>AppJ!AM27</f>
        <v>1377</v>
      </c>
      <c r="AN27" s="28" t="str">
        <f>AppJ!AN27</f>
        <v>NA</v>
      </c>
      <c r="AO27" s="5">
        <f>AppJ!AO27</f>
        <v>963</v>
      </c>
      <c r="AP27" s="38" t="str">
        <f>AppJ!AP27</f>
        <v>NA</v>
      </c>
      <c r="AQ27" s="29" t="str">
        <f>AppJ!AQ27</f>
        <v>NA</v>
      </c>
      <c r="AR27" s="6">
        <f>ABS(1-AppJ!AR27)</f>
        <v>0.42990654205607481</v>
      </c>
      <c r="AT27" s="30"/>
      <c r="AU27" s="4">
        <v>2005</v>
      </c>
      <c r="AV27" s="33">
        <f>AppJ!AV27</f>
        <v>28626</v>
      </c>
      <c r="AW27" s="28" t="str">
        <f>AppJ!AW27</f>
        <v>NA</v>
      </c>
      <c r="AX27" s="5">
        <f>AppJ!AX27</f>
        <v>32421</v>
      </c>
      <c r="AY27" s="38" t="str">
        <f>AppJ!AY27</f>
        <v>NA</v>
      </c>
      <c r="AZ27" s="29" t="str">
        <f>AppJ!AZ27</f>
        <v>NA</v>
      </c>
      <c r="BA27" s="6">
        <f>ABS(1-AppJ!BA27)</f>
        <v>0.1170537614509114</v>
      </c>
      <c r="BC27" s="30"/>
      <c r="BD27" s="4">
        <v>2005</v>
      </c>
      <c r="BE27" s="33">
        <f>AppJ!BE27</f>
        <v>66190</v>
      </c>
      <c r="BF27" s="28">
        <f>AppJ!BF27</f>
        <v>62400</v>
      </c>
      <c r="BG27" s="5">
        <f>AppJ!BG27</f>
        <v>60060</v>
      </c>
      <c r="BH27" s="38">
        <f>ABS(1-AppJ!BH27)</f>
        <v>6.0737179487179382E-2</v>
      </c>
      <c r="BI27" s="29">
        <f>ABS(1-AppJ!BI27)</f>
        <v>3.8961038961038863E-2</v>
      </c>
      <c r="BJ27" s="6">
        <f>ABS(1-AppJ!BJ27)</f>
        <v>0.10206460206460211</v>
      </c>
      <c r="BL27" s="30"/>
      <c r="BM27" s="4">
        <v>2005</v>
      </c>
      <c r="BN27" s="33">
        <f>AppJ!BN27</f>
        <v>318535</v>
      </c>
      <c r="BO27" s="28">
        <f>AppJ!BO27</f>
        <v>352200</v>
      </c>
      <c r="BP27" s="5">
        <f>AppJ!BP27</f>
        <v>268744</v>
      </c>
      <c r="BQ27" s="38">
        <f>ABS(1-AppJ!BQ27)</f>
        <v>9.5584894946053378E-2</v>
      </c>
      <c r="BR27" s="29">
        <f>ABS(1-AppJ!BR27)</f>
        <v>0.31054088649421008</v>
      </c>
      <c r="BS27" s="6">
        <f>ABS(1-AppJ!BS27)</f>
        <v>0.18527297353615335</v>
      </c>
      <c r="BU27" s="30"/>
      <c r="BV27" s="4">
        <v>2005</v>
      </c>
      <c r="BW27" s="33">
        <f>AppJ!BW27</f>
        <v>21937</v>
      </c>
      <c r="BX27" s="28">
        <f>AppJ!BX27</f>
        <v>20200</v>
      </c>
      <c r="BY27" s="5">
        <f>AppJ!BY27</f>
        <v>16767</v>
      </c>
      <c r="BZ27" s="38">
        <f>ABS(1-AppJ!BZ27)</f>
        <v>8.5990099009900955E-2</v>
      </c>
      <c r="CA27" s="29">
        <f>ABS(1-AppJ!CA27)</f>
        <v>0.20474742052841899</v>
      </c>
      <c r="CB27" s="6">
        <f>ABS(1-AppJ!CB27)</f>
        <v>0.30834377050158057</v>
      </c>
    </row>
    <row r="28" spans="1:80" x14ac:dyDescent="0.25">
      <c r="A28" s="30"/>
      <c r="B28" s="4">
        <v>2006</v>
      </c>
      <c r="C28" s="33">
        <f>AppJ!C28</f>
        <v>132710</v>
      </c>
      <c r="D28" s="28" t="str">
        <f>AppJ!D28</f>
        <v>NA</v>
      </c>
      <c r="E28" s="5">
        <f>AppJ!E28</f>
        <v>151812</v>
      </c>
      <c r="F28" s="38" t="s">
        <v>120</v>
      </c>
      <c r="G28" s="29" t="s">
        <v>120</v>
      </c>
      <c r="H28" s="6">
        <f>ABS(1-AppJ!H28)</f>
        <v>0.12582668036782341</v>
      </c>
      <c r="J28" s="30"/>
      <c r="K28" s="4">
        <v>2006</v>
      </c>
      <c r="L28" s="33">
        <f>AppJ!L28</f>
        <v>18169</v>
      </c>
      <c r="M28" s="28" t="str">
        <f>AppJ!M28</f>
        <v>NA</v>
      </c>
      <c r="N28" s="5">
        <f>AppJ!N28</f>
        <v>22756</v>
      </c>
      <c r="O28" s="38" t="s">
        <v>120</v>
      </c>
      <c r="P28" s="29" t="s">
        <v>120</v>
      </c>
      <c r="Q28" s="6">
        <f>ABS(1-AppJ!Q28)</f>
        <v>0.20157321146071361</v>
      </c>
      <c r="S28" s="30"/>
      <c r="T28" s="4">
        <v>2006</v>
      </c>
      <c r="U28" s="33">
        <f>AppJ!U28</f>
        <v>115489</v>
      </c>
      <c r="V28" s="28">
        <f>AppJ!V28</f>
        <v>116682</v>
      </c>
      <c r="W28" s="5">
        <f>AppJ!W28</f>
        <v>108639</v>
      </c>
      <c r="X28" s="38">
        <f>ABS(1-AppJ!X28)</f>
        <v>1.0224370511304204E-2</v>
      </c>
      <c r="Y28" s="29">
        <f>ABS(1-AppJ!Y28)</f>
        <v>7.4034186618065378E-2</v>
      </c>
      <c r="Z28" s="6">
        <f>ABS(1-AppJ!Z28)</f>
        <v>6.3052863152274874E-2</v>
      </c>
      <c r="AB28" s="30"/>
      <c r="AC28" s="4">
        <v>2006</v>
      </c>
      <c r="AD28" s="33">
        <f>AppJ!AD28</f>
        <v>7824</v>
      </c>
      <c r="AE28" s="28">
        <f>AppJ!AE28</f>
        <v>8729</v>
      </c>
      <c r="AF28" s="5">
        <f>AppJ!AF28</f>
        <v>8438</v>
      </c>
      <c r="AG28" s="38">
        <f>ABS(1-AppJ!AG28)</f>
        <v>0.1036773971818078</v>
      </c>
      <c r="AH28" s="29">
        <f>ABS(1-AppJ!AH28)</f>
        <v>3.4486845223986817E-2</v>
      </c>
      <c r="AI28" s="6">
        <f>ABS(1-AppJ!AI28)</f>
        <v>7.2766058307655812E-2</v>
      </c>
      <c r="AK28" s="30"/>
      <c r="AL28" s="4">
        <v>2006</v>
      </c>
      <c r="AM28" s="33">
        <f>AppJ!AM28</f>
        <v>1113</v>
      </c>
      <c r="AN28" s="28">
        <f>AppJ!AN28</f>
        <v>1169</v>
      </c>
      <c r="AO28" s="5">
        <f>AppJ!AO28</f>
        <v>1254</v>
      </c>
      <c r="AP28" s="38">
        <f>ABS(1-AppJ!AP28)</f>
        <v>4.7904191616766512E-2</v>
      </c>
      <c r="AQ28" s="29">
        <f>ABS(1-AppJ!AQ28)</f>
        <v>7.999999999999996E-2</v>
      </c>
      <c r="AR28" s="6">
        <f>ABS(1-AppJ!AR28)</f>
        <v>0.11244019138755978</v>
      </c>
      <c r="AT28" s="30"/>
      <c r="AU28" s="4">
        <v>2006</v>
      </c>
      <c r="AV28" s="33">
        <f>AppJ!AV28</f>
        <v>36950</v>
      </c>
      <c r="AW28" s="28" t="str">
        <f>AppJ!AW28</f>
        <v>NA</v>
      </c>
      <c r="AX28" s="5">
        <f>AppJ!AX28</f>
        <v>38633</v>
      </c>
      <c r="AY28" s="38" t="str">
        <f>AppJ!AY28</f>
        <v>NA</v>
      </c>
      <c r="AZ28" s="29" t="str">
        <f>AppJ!AZ28</f>
        <v>NA</v>
      </c>
      <c r="BA28" s="6">
        <f>ABS(1-AppJ!BA28)</f>
        <v>4.3563792612533292E-2</v>
      </c>
      <c r="BC28" s="30"/>
      <c r="BD28" s="4">
        <v>2006</v>
      </c>
      <c r="BE28" s="33">
        <f>AppJ!BE28</f>
        <v>75848</v>
      </c>
      <c r="BF28" s="28">
        <f>AppJ!BF28</f>
        <v>78512</v>
      </c>
      <c r="BG28" s="5">
        <f>AppJ!BG28</f>
        <v>78196</v>
      </c>
      <c r="BH28" s="38">
        <f>ABS(1-AppJ!BH28)</f>
        <v>3.3931118809863436E-2</v>
      </c>
      <c r="BI28" s="29">
        <f>ABS(1-AppJ!BI28)</f>
        <v>4.0411274233975725E-3</v>
      </c>
      <c r="BJ28" s="6">
        <f>ABS(1-AppJ!BJ28)</f>
        <v>3.0027111361194958E-2</v>
      </c>
      <c r="BL28" s="30"/>
      <c r="BM28" s="4">
        <v>2006</v>
      </c>
      <c r="BN28" s="33">
        <f>AppJ!BN28</f>
        <v>231319</v>
      </c>
      <c r="BO28" s="28">
        <f>AppJ!BO28</f>
        <v>253900</v>
      </c>
      <c r="BP28" s="5">
        <f>AppJ!BP28</f>
        <v>227535</v>
      </c>
      <c r="BQ28" s="38">
        <f>ABS(1-AppJ!BQ28)</f>
        <v>8.8936589208349792E-2</v>
      </c>
      <c r="BR28" s="29">
        <f>ABS(1-AppJ!BR28)</f>
        <v>0.11587228338497368</v>
      </c>
      <c r="BS28" s="6">
        <f>ABS(1-AppJ!BS28)</f>
        <v>1.6630408508581107E-2</v>
      </c>
      <c r="BU28" s="30"/>
      <c r="BV28" s="4">
        <v>2006</v>
      </c>
      <c r="BW28" s="33">
        <f>AppJ!BW28</f>
        <v>19818</v>
      </c>
      <c r="BX28" s="28">
        <f>AppJ!BX28</f>
        <v>16600</v>
      </c>
      <c r="BY28" s="5">
        <f>AppJ!BY28</f>
        <v>17896</v>
      </c>
      <c r="BZ28" s="38">
        <f>ABS(1-AppJ!BZ28)</f>
        <v>0.19385542168674696</v>
      </c>
      <c r="CA28" s="29">
        <f>ABS(1-AppJ!CA28)</f>
        <v>7.2418417523468892E-2</v>
      </c>
      <c r="CB28" s="6">
        <f>ABS(1-AppJ!CB28)</f>
        <v>0.10739830129637906</v>
      </c>
    </row>
    <row r="29" spans="1:80" x14ac:dyDescent="0.25">
      <c r="A29" s="30"/>
      <c r="B29" s="4">
        <v>2007</v>
      </c>
      <c r="C29" s="33">
        <f>AppJ!C29</f>
        <v>156017</v>
      </c>
      <c r="D29" s="28" t="str">
        <f>AppJ!D29</f>
        <v>NA</v>
      </c>
      <c r="E29" s="5">
        <f>AppJ!E29</f>
        <v>123565</v>
      </c>
      <c r="F29" s="38" t="s">
        <v>120</v>
      </c>
      <c r="G29" s="29" t="s">
        <v>120</v>
      </c>
      <c r="H29" s="6">
        <f>ABS(1-AppJ!H29)</f>
        <v>0.26263100392505967</v>
      </c>
      <c r="J29" s="30"/>
      <c r="K29" s="4">
        <v>2007</v>
      </c>
      <c r="L29" s="33">
        <f>AppJ!L29</f>
        <v>24378</v>
      </c>
      <c r="M29" s="28" t="str">
        <f>AppJ!M29</f>
        <v>NA</v>
      </c>
      <c r="N29" s="5">
        <f>AppJ!N29</f>
        <v>13155</v>
      </c>
      <c r="O29" s="38" t="s">
        <v>120</v>
      </c>
      <c r="P29" s="29" t="s">
        <v>120</v>
      </c>
      <c r="Q29" s="6">
        <f>ABS(1-AppJ!Q29)</f>
        <v>0.85313568985176746</v>
      </c>
      <c r="S29" s="30"/>
      <c r="T29" s="4">
        <v>2007</v>
      </c>
      <c r="U29" s="33">
        <f>AppJ!U29</f>
        <v>122402</v>
      </c>
      <c r="V29" s="28">
        <f>AppJ!V29</f>
        <v>107311</v>
      </c>
      <c r="W29" s="5">
        <f>AppJ!W29</f>
        <v>105385</v>
      </c>
      <c r="X29" s="38">
        <f>ABS(1-AppJ!X29)</f>
        <v>0.14062864012077037</v>
      </c>
      <c r="Y29" s="29">
        <f>ABS(1-AppJ!Y29)</f>
        <v>1.8275845708592309E-2</v>
      </c>
      <c r="Z29" s="6">
        <f>ABS(1-AppJ!Z29)</f>
        <v>0.16147459315841917</v>
      </c>
      <c r="AB29" s="30"/>
      <c r="AC29" s="4">
        <v>2007</v>
      </c>
      <c r="AD29" s="33">
        <f>AppJ!AD29</f>
        <v>11153</v>
      </c>
      <c r="AE29" s="28">
        <f>AppJ!AE29</f>
        <v>12289</v>
      </c>
      <c r="AF29" s="5">
        <f>AppJ!AF29</f>
        <v>4005</v>
      </c>
      <c r="AG29" s="38">
        <f>ABS(1-AppJ!AG29)</f>
        <v>9.2440393848156943E-2</v>
      </c>
      <c r="AH29" s="29">
        <f>ABS(1-AppJ!AH29)</f>
        <v>2.0684144818976278</v>
      </c>
      <c r="AI29" s="6">
        <f>ABS(1-AppJ!AI29)</f>
        <v>1.7847690387016231</v>
      </c>
      <c r="AK29" s="30"/>
      <c r="AL29" s="4">
        <v>2007</v>
      </c>
      <c r="AM29" s="33">
        <f>AppJ!AM29</f>
        <v>1424</v>
      </c>
      <c r="AN29" s="28">
        <f>AppJ!AN29</f>
        <v>1510</v>
      </c>
      <c r="AO29" s="5">
        <f>AppJ!AO29</f>
        <v>785</v>
      </c>
      <c r="AP29" s="38">
        <f>ABS(1-AppJ!AP29)</f>
        <v>5.695364238410594E-2</v>
      </c>
      <c r="AQ29" s="29">
        <f>ABS(1-AppJ!AQ29)</f>
        <v>0.91999999999999993</v>
      </c>
      <c r="AR29" s="6">
        <f>ABS(1-AppJ!AR29)</f>
        <v>0.81401273885350323</v>
      </c>
      <c r="AT29" s="30"/>
      <c r="AU29" s="4">
        <v>2007</v>
      </c>
      <c r="AV29" s="33">
        <f>AppJ!AV29</f>
        <v>41801</v>
      </c>
      <c r="AW29" s="28">
        <f>AppJ!AW29</f>
        <v>40497</v>
      </c>
      <c r="AX29" s="5">
        <f>AppJ!AX29</f>
        <v>35880</v>
      </c>
      <c r="AY29" s="38">
        <f>ABS(1-AppJ!AY29)</f>
        <v>3.2199916043163634E-2</v>
      </c>
      <c r="AZ29" s="29">
        <f>ABS(1-AppJ!AZ29)</f>
        <v>0.12867892976588635</v>
      </c>
      <c r="BA29" s="6">
        <f>ABS(1-AppJ!BA29)</f>
        <v>0.16502229654403577</v>
      </c>
      <c r="BC29" s="30"/>
      <c r="BD29" s="4">
        <v>2007</v>
      </c>
      <c r="BE29" s="33">
        <f>AppJ!BE29</f>
        <v>56948</v>
      </c>
      <c r="BF29" s="28">
        <f>AppJ!BF29</f>
        <v>45555</v>
      </c>
      <c r="BG29" s="5">
        <f>AppJ!BG29</f>
        <v>37200</v>
      </c>
      <c r="BH29" s="38">
        <f>ABS(1-AppJ!BH29)</f>
        <v>0.25009329382065637</v>
      </c>
      <c r="BI29" s="29">
        <f>ABS(1-AppJ!BI29)</f>
        <v>0.2245967741935484</v>
      </c>
      <c r="BJ29" s="6">
        <f>ABS(1-AppJ!BJ29)</f>
        <v>0.53086021505376335</v>
      </c>
      <c r="BL29" s="30"/>
      <c r="BM29" s="4">
        <v>2007</v>
      </c>
      <c r="BN29" s="33">
        <f>AppJ!BN29</f>
        <v>168594</v>
      </c>
      <c r="BO29" s="28">
        <f>AppJ!BO29</f>
        <v>182400</v>
      </c>
      <c r="BP29" s="5">
        <f>AppJ!BP29</f>
        <v>114491</v>
      </c>
      <c r="BQ29" s="38">
        <f>ABS(1-AppJ!BQ29)</f>
        <v>7.5690789473684239E-2</v>
      </c>
      <c r="BR29" s="29">
        <f>ABS(1-AppJ!BR29)</f>
        <v>0.59313832528321009</v>
      </c>
      <c r="BS29" s="6">
        <f>ABS(1-AppJ!BS29)</f>
        <v>0.47255242770174077</v>
      </c>
      <c r="BU29" s="30"/>
      <c r="BV29" s="4">
        <v>2007</v>
      </c>
      <c r="BW29" s="33">
        <f>AppJ!BW29</f>
        <v>10306</v>
      </c>
      <c r="BX29" s="28">
        <f>AppJ!BX29</f>
        <v>10100</v>
      </c>
      <c r="BY29" s="5">
        <f>AppJ!BY29</f>
        <v>4276</v>
      </c>
      <c r="BZ29" s="38">
        <f>ABS(1-AppJ!BZ29)</f>
        <v>2.0396039603960414E-2</v>
      </c>
      <c r="CA29" s="29">
        <f>ABS(1-AppJ!CA29)</f>
        <v>1.3620205799812908</v>
      </c>
      <c r="CB29" s="6">
        <f>ABS(1-AppJ!CB29)</f>
        <v>1.4101964452759588</v>
      </c>
    </row>
    <row r="30" spans="1:80" ht="14.45" x14ac:dyDescent="0.3">
      <c r="A30" s="31"/>
      <c r="B30" s="7">
        <v>2008</v>
      </c>
      <c r="C30" s="34">
        <f>AppJ!C30</f>
        <v>131262</v>
      </c>
      <c r="D30" s="8" t="str">
        <f>AppJ!D30</f>
        <v>NA</v>
      </c>
      <c r="E30" s="9">
        <f>AppJ!E30</f>
        <v>105806</v>
      </c>
      <c r="F30" s="39" t="s">
        <v>120</v>
      </c>
      <c r="G30" s="18" t="s">
        <v>120</v>
      </c>
      <c r="H30" s="10">
        <f>ABS(1-AppJ!H30)</f>
        <v>0.24059127081639975</v>
      </c>
      <c r="J30" s="31"/>
      <c r="K30" s="7">
        <v>2008</v>
      </c>
      <c r="L30" s="34">
        <f>AppJ!L30</f>
        <v>11765</v>
      </c>
      <c r="M30" s="8" t="str">
        <f>AppJ!M30</f>
        <v>NA</v>
      </c>
      <c r="N30" s="9">
        <f>AppJ!N30</f>
        <v>13410</v>
      </c>
      <c r="O30" s="39" t="s">
        <v>120</v>
      </c>
      <c r="P30" s="18" t="s">
        <v>120</v>
      </c>
      <c r="Q30" s="10">
        <f>ABS(1-AppJ!Q30)</f>
        <v>0.12266964951528714</v>
      </c>
      <c r="S30" s="31"/>
      <c r="T30" s="7">
        <v>2008</v>
      </c>
      <c r="U30" s="34">
        <f>AppJ!U30</f>
        <v>125100</v>
      </c>
      <c r="V30" s="8">
        <f>AppJ!V30</f>
        <v>116038</v>
      </c>
      <c r="W30" s="9">
        <f>AppJ!W30</f>
        <v>88012</v>
      </c>
      <c r="X30" s="39">
        <f>ABS(1-AppJ!X30)</f>
        <v>7.8095106775366796E-2</v>
      </c>
      <c r="Y30" s="18">
        <f>ABS(1-AppJ!Y30)</f>
        <v>0.31843384992955515</v>
      </c>
      <c r="Z30" s="10">
        <f>ABS(1-AppJ!Z30)</f>
        <v>0.42139708221606154</v>
      </c>
      <c r="AB30" s="31"/>
      <c r="AC30" s="7">
        <v>2008</v>
      </c>
      <c r="AD30" s="34">
        <f>AppJ!AD30</f>
        <v>6103</v>
      </c>
      <c r="AE30" s="8">
        <f>AppJ!AE30</f>
        <v>6541</v>
      </c>
      <c r="AF30" s="9">
        <f>AppJ!AF30</f>
        <v>8490</v>
      </c>
      <c r="AG30" s="39">
        <f>ABS(1-AppJ!AG30)</f>
        <v>6.6962238189879231E-2</v>
      </c>
      <c r="AH30" s="18">
        <f>ABS(1-AppJ!AH30)</f>
        <v>0.22956419316843346</v>
      </c>
      <c r="AI30" s="10">
        <f>ABS(1-AppJ!AI30)</f>
        <v>0.28115429917550061</v>
      </c>
      <c r="AK30" s="31"/>
      <c r="AL30" s="7">
        <v>2008</v>
      </c>
      <c r="AM30" s="34">
        <f>AppJ!AM30</f>
        <v>689</v>
      </c>
      <c r="AN30" s="8">
        <f>AppJ!AN30</f>
        <v>637</v>
      </c>
      <c r="AO30" s="9">
        <f>AppJ!AO30</f>
        <v>1800</v>
      </c>
      <c r="AP30" s="39">
        <f>ABS(1-AppJ!AP30)</f>
        <v>8.163265306122458E-2</v>
      </c>
      <c r="AQ30" s="18">
        <f>ABS(1-AppJ!AQ30)</f>
        <v>0.65</v>
      </c>
      <c r="AR30" s="10">
        <f>ABS(1-AppJ!AR30)</f>
        <v>0.61722222222222223</v>
      </c>
      <c r="AT30" s="31"/>
      <c r="AU30" s="7">
        <v>2008</v>
      </c>
      <c r="AV30" s="34">
        <f>AppJ!AV30</f>
        <v>34841</v>
      </c>
      <c r="AW30" s="8">
        <f>AppJ!AW30</f>
        <v>31251</v>
      </c>
      <c r="AX30" s="9">
        <f>AppJ!AX30</f>
        <v>36568</v>
      </c>
      <c r="AY30" s="39">
        <f>ABS(1-AppJ!AY30)</f>
        <v>0.11487632395763336</v>
      </c>
      <c r="AZ30" s="18">
        <f>ABS(1-AppJ!AZ30)</f>
        <v>0.1454003500328156</v>
      </c>
      <c r="BA30" s="10">
        <f>ABS(1-AppJ!BA30)</f>
        <v>4.7227083789105229E-2</v>
      </c>
      <c r="BC30" s="31"/>
      <c r="BD30" s="7">
        <v>2008</v>
      </c>
      <c r="BE30" s="34">
        <f>AppJ!BE30</f>
        <v>50171</v>
      </c>
      <c r="BF30" s="8">
        <f>AppJ!BF30</f>
        <v>52000</v>
      </c>
      <c r="BG30" s="9">
        <f>AppJ!BG30</f>
        <v>55500</v>
      </c>
      <c r="BH30" s="39">
        <f>ABS(1-AppJ!BH30)</f>
        <v>3.5173076923076918E-2</v>
      </c>
      <c r="BI30" s="18">
        <f>ABS(1-AppJ!BI30)</f>
        <v>6.3063063063063085E-2</v>
      </c>
      <c r="BJ30" s="10">
        <f>ABS(1-AppJ!BJ30)</f>
        <v>9.6018018018018014E-2</v>
      </c>
      <c r="BL30" s="31"/>
      <c r="BM30" s="7">
        <v>2008</v>
      </c>
      <c r="BN30" s="34">
        <f>AppJ!BN30</f>
        <v>151839</v>
      </c>
      <c r="BO30" s="8">
        <f>AppJ!BO30</f>
        <v>162500</v>
      </c>
      <c r="BP30" s="9">
        <f>AppJ!BP30</f>
        <v>196881</v>
      </c>
      <c r="BQ30" s="39">
        <f>ABS(1-AppJ!BQ30)</f>
        <v>6.560615384615387E-2</v>
      </c>
      <c r="BR30" s="18">
        <f>ABS(1-AppJ!BR30)</f>
        <v>0.17462832878744017</v>
      </c>
      <c r="BS30" s="10">
        <f>ABS(1-AppJ!BS30)</f>
        <v>0.22877778962926842</v>
      </c>
      <c r="BU30" s="31"/>
      <c r="BV30" s="7">
        <v>2008</v>
      </c>
      <c r="BW30" s="34">
        <f>AppJ!BW30</f>
        <v>4479</v>
      </c>
      <c r="BX30" s="8">
        <f>AppJ!BX30</f>
        <v>3800</v>
      </c>
      <c r="BY30" s="9">
        <f>AppJ!BY30</f>
        <v>7120</v>
      </c>
      <c r="BZ30" s="39">
        <f>ABS(1-AppJ!BZ30)</f>
        <v>0.17868421052631578</v>
      </c>
      <c r="CA30" s="18">
        <f>ABS(1-AppJ!CA30)</f>
        <v>0.4662921348314607</v>
      </c>
      <c r="CB30" s="10">
        <f>ABS(1-AppJ!CB30)</f>
        <v>0.37092696629213484</v>
      </c>
    </row>
    <row r="31" spans="1:80" ht="14.45" x14ac:dyDescent="0.3">
      <c r="A31" s="30"/>
      <c r="B31" s="4">
        <v>2009</v>
      </c>
      <c r="C31" s="33">
        <f>AppJ!C31</f>
        <v>119761</v>
      </c>
      <c r="D31" s="28" t="str">
        <f>AppJ!D31</f>
        <v>NA</v>
      </c>
      <c r="E31" s="5">
        <f>AppJ!E31</f>
        <v>126605</v>
      </c>
      <c r="F31" s="38" t="s">
        <v>120</v>
      </c>
      <c r="G31" s="29" t="s">
        <v>120</v>
      </c>
      <c r="H31" s="6">
        <f>ABS(1-AppJ!H31)</f>
        <v>5.4057896607558997E-2</v>
      </c>
      <c r="J31" s="30"/>
      <c r="K31" s="4">
        <v>2009</v>
      </c>
      <c r="L31" s="33">
        <f>AppJ!L31</f>
        <v>17551</v>
      </c>
      <c r="M31" s="28" t="str">
        <f>AppJ!M31</f>
        <v>NA</v>
      </c>
      <c r="N31" s="5">
        <f>AppJ!N31</f>
        <v>14398</v>
      </c>
      <c r="O31" s="38" t="s">
        <v>120</v>
      </c>
      <c r="P31" s="29" t="s">
        <v>120</v>
      </c>
      <c r="Q31" s="6">
        <f>ABS(1-AppJ!Q31)</f>
        <v>0.218988748437283</v>
      </c>
      <c r="S31" s="30"/>
      <c r="T31" s="4">
        <v>2009</v>
      </c>
      <c r="U31" s="33">
        <f>AppJ!U31</f>
        <v>119892</v>
      </c>
      <c r="V31" s="28">
        <f>AppJ!V31</f>
        <v>91391</v>
      </c>
      <c r="W31" s="5">
        <f>AppJ!W31</f>
        <v>87365</v>
      </c>
      <c r="X31" s="38">
        <f>ABS(1-AppJ!X31)</f>
        <v>0.31185784158177499</v>
      </c>
      <c r="Y31" s="29">
        <f>ABS(1-AppJ!Y31)</f>
        <v>4.6082527327877321E-2</v>
      </c>
      <c r="Z31" s="6">
        <f>ABS(1-AppJ!Z31)</f>
        <v>0.37231156641675733</v>
      </c>
      <c r="AB31" s="30"/>
      <c r="AC31" s="4">
        <v>2009</v>
      </c>
      <c r="AD31" s="33">
        <f>AppJ!AD31</f>
        <v>8503</v>
      </c>
      <c r="AE31" s="28">
        <f>AppJ!AE31</f>
        <v>8410</v>
      </c>
      <c r="AF31" s="5">
        <f>AppJ!AF31</f>
        <v>2391</v>
      </c>
      <c r="AG31" s="38">
        <f>ABS(1-AppJ!AG31)</f>
        <v>1.1058263971462479E-2</v>
      </c>
      <c r="AH31" s="29">
        <f>ABS(1-AppJ!AH31)</f>
        <v>2.5173567544960269</v>
      </c>
      <c r="AI31" s="6">
        <f>ABS(1-AppJ!AI31)</f>
        <v>2.5562526139690505</v>
      </c>
      <c r="AK31" s="30"/>
      <c r="AL31" s="4">
        <v>2009</v>
      </c>
      <c r="AM31" s="33">
        <f>AppJ!AM31</f>
        <v>1268</v>
      </c>
      <c r="AN31" s="28">
        <f>AppJ!AN31</f>
        <v>1086</v>
      </c>
      <c r="AO31" s="5">
        <f>AppJ!AO31</f>
        <v>1001</v>
      </c>
      <c r="AP31" s="38">
        <f>ABS(1-AppJ!AP31)</f>
        <v>0.16758747697974208</v>
      </c>
      <c r="AQ31" s="29">
        <f>ABS(1-AppJ!AQ31)</f>
        <v>8.0000000000000071E-2</v>
      </c>
      <c r="AR31" s="6">
        <f>ABS(1-AppJ!AR31)</f>
        <v>0.26673326673326669</v>
      </c>
      <c r="AT31" s="30"/>
      <c r="AU31" s="4">
        <v>2009</v>
      </c>
      <c r="AV31" s="33">
        <f>AppJ!AV31</f>
        <v>41756</v>
      </c>
      <c r="AW31" s="28">
        <f>AppJ!AW31</f>
        <v>42595</v>
      </c>
      <c r="AX31" s="5">
        <f>AppJ!AX31</f>
        <v>36908</v>
      </c>
      <c r="AY31" s="38">
        <f>ABS(1-AppJ!AY31)</f>
        <v>1.9697147552529604E-2</v>
      </c>
      <c r="AZ31" s="29">
        <f>ABS(1-AppJ!AZ31)</f>
        <v>0.15408583504931173</v>
      </c>
      <c r="BA31" s="6">
        <f>ABS(1-AppJ!BA31)</f>
        <v>0.13135363606806116</v>
      </c>
      <c r="BC31" s="30"/>
      <c r="BD31" s="4">
        <v>2009</v>
      </c>
      <c r="BE31" s="33">
        <f>AppJ!BE31</f>
        <v>68114</v>
      </c>
      <c r="BF31" s="28">
        <f>AppJ!BF31</f>
        <v>70700</v>
      </c>
      <c r="BG31" s="5">
        <f>AppJ!BG31</f>
        <v>53878</v>
      </c>
      <c r="BH31" s="38">
        <f>ABS(1-AppJ!BH31)</f>
        <v>3.6577086280056625E-2</v>
      </c>
      <c r="BI31" s="29">
        <f>ABS(1-AppJ!BI31)</f>
        <v>0.31222391328557109</v>
      </c>
      <c r="BJ31" s="6">
        <f>ABS(1-AppJ!BJ31)</f>
        <v>0.26422658599057125</v>
      </c>
      <c r="BL31" s="30"/>
      <c r="BM31" s="4">
        <v>2009</v>
      </c>
      <c r="BN31" s="33">
        <f>AppJ!BN31</f>
        <v>259415</v>
      </c>
      <c r="BO31" s="28">
        <f>AppJ!BO31</f>
        <v>259900</v>
      </c>
      <c r="BP31" s="5">
        <f>AppJ!BP31</f>
        <v>212047</v>
      </c>
      <c r="BQ31" s="38">
        <f>ABS(1-AppJ!BQ31)</f>
        <v>1.8661023470565308E-3</v>
      </c>
      <c r="BR31" s="29">
        <f>ABS(1-AppJ!BR31)</f>
        <v>0.22567166713040043</v>
      </c>
      <c r="BS31" s="6">
        <f>ABS(1-AppJ!BS31)</f>
        <v>0.22338443835564759</v>
      </c>
      <c r="BU31" s="30"/>
      <c r="BV31" s="4">
        <v>2009</v>
      </c>
      <c r="BW31" s="33">
        <f>AppJ!BW31</f>
        <v>9363</v>
      </c>
      <c r="BX31" s="28">
        <f>AppJ!BX31</f>
        <v>8500</v>
      </c>
      <c r="BY31" s="5">
        <f>AppJ!BY31</f>
        <v>7533</v>
      </c>
      <c r="BZ31" s="38">
        <f>ABS(1-AppJ!BZ31)</f>
        <v>0.10152941176470587</v>
      </c>
      <c r="CA31" s="29">
        <f>ABS(1-AppJ!CA31)</f>
        <v>0.12836851188105669</v>
      </c>
      <c r="CB31" s="6">
        <f>ABS(1-AppJ!CB31)</f>
        <v>0.24293110314615696</v>
      </c>
    </row>
    <row r="32" spans="1:80" x14ac:dyDescent="0.25">
      <c r="A32" s="30"/>
      <c r="B32" s="4">
        <v>2010</v>
      </c>
      <c r="C32" s="33">
        <f>AppJ!C32</f>
        <v>136998</v>
      </c>
      <c r="D32" s="28" t="str">
        <f>AppJ!D32</f>
        <v>NA</v>
      </c>
      <c r="E32" s="5">
        <f>AppJ!E32</f>
        <v>113361</v>
      </c>
      <c r="F32" s="38" t="s">
        <v>121</v>
      </c>
      <c r="G32" s="29" t="s">
        <v>120</v>
      </c>
      <c r="H32" s="26">
        <f>ABS(1-AppJ!H32)</f>
        <v>0.20851086352449255</v>
      </c>
      <c r="J32" s="30"/>
      <c r="K32" s="4">
        <v>2010</v>
      </c>
      <c r="L32" s="33">
        <f>AppJ!L32</f>
        <v>7999</v>
      </c>
      <c r="M32" s="28" t="str">
        <f>AppJ!M32</f>
        <v>NA</v>
      </c>
      <c r="N32" s="5">
        <f>AppJ!N32</f>
        <v>14360</v>
      </c>
      <c r="O32" s="38" t="s">
        <v>121</v>
      </c>
      <c r="P32" s="29" t="s">
        <v>120</v>
      </c>
      <c r="Q32" s="26">
        <f>ABS(1-AppJ!Q32)</f>
        <v>0.44296657381615601</v>
      </c>
      <c r="S32" s="30"/>
      <c r="T32" s="4">
        <v>2010</v>
      </c>
      <c r="U32" s="33">
        <f>AppJ!U32</f>
        <v>119953</v>
      </c>
      <c r="V32" s="28">
        <f>AppJ!V32</f>
        <v>118891</v>
      </c>
      <c r="W32" s="5">
        <f>AppJ!W32</f>
        <v>201334</v>
      </c>
      <c r="X32" s="38">
        <f>ABS(1-AppJ!X32)</f>
        <v>8.9325516649705339E-3</v>
      </c>
      <c r="Y32" s="29">
        <f>ABS(1-AppJ!Y32)</f>
        <v>0.40948374343131311</v>
      </c>
      <c r="Z32" s="26">
        <f>ABS(1-AppJ!Z32)</f>
        <v>0.40420892646050843</v>
      </c>
      <c r="AB32" s="30"/>
      <c r="AC32" s="4">
        <v>2010</v>
      </c>
      <c r="AD32" s="33">
        <f>AppJ!AD32</f>
        <v>8050</v>
      </c>
      <c r="AE32" s="28">
        <f>AppJ!AE32</f>
        <v>9858</v>
      </c>
      <c r="AF32" s="5">
        <f>AppJ!AF32</f>
        <v>9858</v>
      </c>
      <c r="AG32" s="38">
        <f>ABS(1-AppJ!AG32)</f>
        <v>0.18340434165145059</v>
      </c>
      <c r="AH32" s="29">
        <f>ABS(1-AppJ!AH32)</f>
        <v>0</v>
      </c>
      <c r="AI32" s="26">
        <f>ABS(1-AppJ!AI32)</f>
        <v>0.18340434165145059</v>
      </c>
      <c r="AK32" s="30"/>
      <c r="AL32" s="4">
        <v>2010</v>
      </c>
      <c r="AM32" s="33">
        <f>AppJ!AM32</f>
        <v>898</v>
      </c>
      <c r="AN32" s="28">
        <f>AppJ!AN32</f>
        <v>817</v>
      </c>
      <c r="AO32" s="5">
        <f>AppJ!AO32</f>
        <v>817</v>
      </c>
      <c r="AP32" s="38">
        <f>ABS(1-AppJ!AP32)</f>
        <v>9.9143206854345189E-2</v>
      </c>
      <c r="AQ32" s="29">
        <f>ABS(1-AppJ!AQ32)</f>
        <v>0</v>
      </c>
      <c r="AR32" s="26">
        <f>ABS(1-AppJ!AR32)</f>
        <v>9.9143206854345189E-2</v>
      </c>
      <c r="AT32" s="30"/>
      <c r="AU32" s="4">
        <v>2010</v>
      </c>
      <c r="AV32" s="33">
        <f>AppJ!AV32</f>
        <v>38347</v>
      </c>
      <c r="AW32" s="28" t="str">
        <f>AppJ!AW32</f>
        <v>NA</v>
      </c>
      <c r="AX32" s="5">
        <f>AppJ!AX32</f>
        <v>35638</v>
      </c>
      <c r="AY32" s="38" t="str">
        <f>AppJ!AY32</f>
        <v>NA </v>
      </c>
      <c r="AZ32" s="29" t="str">
        <f>AppJ!AZ32</f>
        <v>NA</v>
      </c>
      <c r="BA32" s="26">
        <f>ABS(1-AppJ!BA32)</f>
        <v>7.6014366687243928E-2</v>
      </c>
      <c r="BC32" s="30"/>
      <c r="BD32" s="4">
        <v>2010</v>
      </c>
      <c r="BE32" s="33">
        <f>AppJ!BE32</f>
        <v>81403</v>
      </c>
      <c r="BF32" s="28">
        <f>AppJ!BF32</f>
        <v>88800</v>
      </c>
      <c r="BG32" s="5">
        <f>AppJ!BG32</f>
        <v>72364</v>
      </c>
      <c r="BH32" s="38">
        <f>ABS(1-AppJ!BH32)</f>
        <v>8.3299549549549545E-2</v>
      </c>
      <c r="BI32" s="29">
        <f>ABS(1-AppJ!BI32)</f>
        <v>0.22712951191200048</v>
      </c>
      <c r="BJ32" s="26">
        <f>ABS(1-AppJ!BJ32)</f>
        <v>0.12491017633077228</v>
      </c>
      <c r="BL32" s="30"/>
      <c r="BM32" s="4">
        <v>2010</v>
      </c>
      <c r="BN32" s="33">
        <f>AppJ!BN32</f>
        <v>296816</v>
      </c>
      <c r="BO32" s="28">
        <f>AppJ!BO32</f>
        <v>310800</v>
      </c>
      <c r="BP32" s="5">
        <f>AppJ!BP32</f>
        <v>324908</v>
      </c>
      <c r="BQ32" s="38">
        <f>ABS(1-AppJ!BQ32)</f>
        <v>4.4993564993564994E-2</v>
      </c>
      <c r="BR32" s="29">
        <f>ABS(1-AppJ!BR32)</f>
        <v>4.3421522400187151E-2</v>
      </c>
      <c r="BS32" s="26">
        <f>ABS(1-AppJ!BS32)</f>
        <v>8.6461398303519732E-2</v>
      </c>
      <c r="BU32" s="30"/>
      <c r="BV32" s="4">
        <v>2010</v>
      </c>
      <c r="BW32" s="33">
        <f>AppJ!BW32</f>
        <v>11034</v>
      </c>
      <c r="BX32" s="28">
        <f>AppJ!BX32</f>
        <v>9700</v>
      </c>
      <c r="BY32" s="5">
        <f>AppJ!BY32</f>
        <v>10862</v>
      </c>
      <c r="BZ32" s="38">
        <f>ABS(1-AppJ!BZ32)</f>
        <v>0.13752577319587633</v>
      </c>
      <c r="CA32" s="29">
        <f>ABS(1-AppJ!CA32)</f>
        <v>0.10697845700607622</v>
      </c>
      <c r="CB32" s="26">
        <f>ABS(1-AppJ!CB32)</f>
        <v>1.5835021174737562E-2</v>
      </c>
    </row>
    <row r="33" spans="1:80" ht="14.45" x14ac:dyDescent="0.3">
      <c r="A33" s="30"/>
      <c r="B33" s="4">
        <v>2011</v>
      </c>
      <c r="C33" s="33">
        <f>AppJ!C33</f>
        <v>119323</v>
      </c>
      <c r="D33" s="28" t="str">
        <f>AppJ!D33</f>
        <v>NA</v>
      </c>
      <c r="E33" s="5">
        <f>AppJ!E33</f>
        <v>95175</v>
      </c>
      <c r="F33" s="38" t="s">
        <v>120</v>
      </c>
      <c r="G33" s="29" t="s">
        <v>120</v>
      </c>
      <c r="H33" s="26">
        <f>ABS(1-AppJ!H33)</f>
        <v>0.25372209088521136</v>
      </c>
      <c r="J33" s="30"/>
      <c r="K33" s="4">
        <v>2011</v>
      </c>
      <c r="L33" s="33">
        <f>AppJ!L33</f>
        <v>14671</v>
      </c>
      <c r="M33" s="28" t="str">
        <f>AppJ!M33</f>
        <v>NA</v>
      </c>
      <c r="N33" s="5">
        <f>AppJ!N33</f>
        <v>9555</v>
      </c>
      <c r="O33" s="38" t="s">
        <v>120</v>
      </c>
      <c r="P33" s="29" t="s">
        <v>120</v>
      </c>
      <c r="Q33" s="26">
        <f>ABS(1-AppJ!Q33)</f>
        <v>0.53542647828362111</v>
      </c>
      <c r="S33" s="30"/>
      <c r="T33" s="4">
        <v>2011</v>
      </c>
      <c r="U33" s="33">
        <f>AppJ!U33</f>
        <v>353646</v>
      </c>
      <c r="V33" s="28">
        <f>AppJ!V33</f>
        <v>284604</v>
      </c>
      <c r="W33" s="5">
        <f>AppJ!W33</f>
        <v>178224</v>
      </c>
      <c r="X33" s="38">
        <f>ABS(1-AppJ!X33)</f>
        <v>0.24258970358814347</v>
      </c>
      <c r="Y33" s="29">
        <f>ABS(1-AppJ!Y33)</f>
        <v>0.5968893078373283</v>
      </c>
      <c r="Z33" s="26">
        <f>ABS(1-AppJ!Z33)</f>
        <v>0.98427821168866148</v>
      </c>
      <c r="AB33" s="30"/>
      <c r="AC33" s="4">
        <v>2011</v>
      </c>
      <c r="AD33" s="33">
        <f>AppJ!AD33</f>
        <v>8281</v>
      </c>
      <c r="AE33" s="28">
        <f>AppJ!AE33</f>
        <v>7600</v>
      </c>
      <c r="AF33" s="5">
        <f>AppJ!AF33</f>
        <v>1192</v>
      </c>
      <c r="AG33" s="38">
        <f>ABS(1-AppJ!AG33)</f>
        <v>8.9605263157894743E-2</v>
      </c>
      <c r="AH33" s="29">
        <f>ABS(1-AppJ!AH33)</f>
        <v>5.375838926174497</v>
      </c>
      <c r="AI33" s="26">
        <f>ABS(1-AppJ!AI33)</f>
        <v>5.9471476510067118</v>
      </c>
      <c r="AK33" s="30"/>
      <c r="AL33" s="4">
        <v>2011</v>
      </c>
      <c r="AM33" s="33">
        <f>AppJ!AM33</f>
        <v>812</v>
      </c>
      <c r="AN33" s="28">
        <f>AppJ!AN33</f>
        <v>783</v>
      </c>
      <c r="AO33" s="5">
        <f>AppJ!AO33</f>
        <v>1017</v>
      </c>
      <c r="AP33" s="38">
        <f>ABS(1-AppJ!AP33)</f>
        <v>3.7037037037036979E-2</v>
      </c>
      <c r="AQ33" s="29">
        <f>ABS(1-AppJ!AQ33)</f>
        <v>0.23008849557522126</v>
      </c>
      <c r="AR33" s="26">
        <f>ABS(1-AppJ!AR33)</f>
        <v>0.20157325467059983</v>
      </c>
      <c r="AT33" s="30"/>
      <c r="AU33" s="4">
        <v>2011</v>
      </c>
      <c r="AV33" s="33">
        <f>AppJ!AV33</f>
        <v>38208</v>
      </c>
      <c r="AW33" s="28" t="str">
        <f>AppJ!AW33</f>
        <v>NA</v>
      </c>
      <c r="AX33" s="5">
        <f>AppJ!AX33</f>
        <v>38810</v>
      </c>
      <c r="AY33" s="38" t="s">
        <v>120</v>
      </c>
      <c r="AZ33" s="29" t="s">
        <v>120</v>
      </c>
      <c r="BA33" s="26">
        <f>ABS(1-AppJ!BA33)</f>
        <v>1.5511466116980177E-2</v>
      </c>
      <c r="BC33" s="30"/>
      <c r="BD33" s="4">
        <v>2011</v>
      </c>
      <c r="BE33" s="33">
        <f>AppJ!BE33</f>
        <v>89000</v>
      </c>
      <c r="BF33" s="28">
        <f>AppJ!BF33</f>
        <v>91900</v>
      </c>
      <c r="BG33" s="5">
        <f>AppJ!BG33</f>
        <v>80574</v>
      </c>
      <c r="BH33" s="38">
        <f>ABS(1-AppJ!BH33)</f>
        <v>3.1556039173014194E-2</v>
      </c>
      <c r="BI33" s="29">
        <f>ABS(1-AppJ!BI33)</f>
        <v>0.14056643582297013</v>
      </c>
      <c r="BJ33" s="26">
        <f>ABS(1-AppJ!BJ33)</f>
        <v>0.10457467669471532</v>
      </c>
      <c r="BL33" s="30"/>
      <c r="BM33" s="4">
        <v>2011</v>
      </c>
      <c r="BN33" s="33">
        <f>AppJ!BN33</f>
        <v>388138</v>
      </c>
      <c r="BO33" s="28">
        <f>AppJ!BO33</f>
        <v>398200</v>
      </c>
      <c r="BP33" s="5">
        <f>AppJ!BP33</f>
        <v>322234</v>
      </c>
      <c r="BQ33" s="38">
        <f>ABS(1-AppJ!BQ33)</f>
        <v>2.5268709191361149E-2</v>
      </c>
      <c r="BR33" s="29">
        <f>ABS(1-AppJ!BR33)</f>
        <v>0.23574793473066147</v>
      </c>
      <c r="BS33" s="26">
        <f>ABS(1-AppJ!BS33)</f>
        <v>0.20452217953412744</v>
      </c>
      <c r="BU33" s="30"/>
      <c r="BV33" s="4">
        <v>2011</v>
      </c>
      <c r="BW33" s="33">
        <f>AppJ!BW33</f>
        <v>13429</v>
      </c>
      <c r="BX33" s="28">
        <f>AppJ!BX33</f>
        <v>12500</v>
      </c>
      <c r="BY33" s="5">
        <f>AppJ!BY33</f>
        <v>15180</v>
      </c>
      <c r="BZ33" s="38">
        <f>ABS(1-AppJ!BZ33)</f>
        <v>7.4319999999999942E-2</v>
      </c>
      <c r="CA33" s="29">
        <f>ABS(1-AppJ!CA33)</f>
        <v>0.17654808959156787</v>
      </c>
      <c r="CB33" s="26">
        <f>ABS(1-AppJ!CB33)</f>
        <v>0.11534914361001314</v>
      </c>
    </row>
    <row r="34" spans="1:80" ht="14.45" x14ac:dyDescent="0.3">
      <c r="A34" s="30"/>
      <c r="B34" s="4">
        <v>2012</v>
      </c>
      <c r="C34" s="33">
        <f>AppJ!C34</f>
        <v>98010</v>
      </c>
      <c r="D34" s="28" t="str">
        <f>AppJ!D34</f>
        <v>NA</v>
      </c>
      <c r="E34" s="5">
        <f>AppJ!E34</f>
        <v>78714</v>
      </c>
      <c r="F34" s="38" t="s">
        <v>120</v>
      </c>
      <c r="G34" s="29" t="s">
        <v>120</v>
      </c>
      <c r="H34" s="6">
        <f>ABS(1-AppJ!H34)</f>
        <v>0.24514063571918587</v>
      </c>
      <c r="J34" s="30"/>
      <c r="K34" s="4">
        <v>2012</v>
      </c>
      <c r="L34" s="33">
        <f>AppJ!L34</f>
        <v>10104</v>
      </c>
      <c r="M34" s="28" t="str">
        <f>AppJ!M34</f>
        <v>NA</v>
      </c>
      <c r="N34" s="5">
        <f>AppJ!N34</f>
        <v>8449</v>
      </c>
      <c r="O34" s="38" t="s">
        <v>120</v>
      </c>
      <c r="P34" s="29" t="s">
        <v>120</v>
      </c>
      <c r="Q34" s="6">
        <f>ABS(1-AppJ!Q34)</f>
        <v>0.19588116936915601</v>
      </c>
      <c r="S34" s="30"/>
      <c r="T34" s="4">
        <v>2012</v>
      </c>
      <c r="U34" s="33">
        <f>AppJ!U34</f>
        <v>107738</v>
      </c>
      <c r="V34" s="28">
        <f>AppJ!V34</f>
        <v>93652</v>
      </c>
      <c r="W34" s="5">
        <f>AppJ!W34</f>
        <v>69530</v>
      </c>
      <c r="X34" s="38">
        <f>ABS(1-AppJ!X34)</f>
        <v>0.15040789305086921</v>
      </c>
      <c r="Y34" s="29">
        <f>ABS(1-AppJ!Y34)</f>
        <v>0.34692938300014386</v>
      </c>
      <c r="Z34" s="6">
        <f>ABS(1-AppJ!Z34)</f>
        <v>0.54951819358550269</v>
      </c>
      <c r="AB34" s="30"/>
      <c r="AC34" s="4">
        <v>2012</v>
      </c>
      <c r="AD34" s="33">
        <f>AppJ!AD34</f>
        <v>2506</v>
      </c>
      <c r="AE34" s="28">
        <f>AppJ!AE34</f>
        <v>2775</v>
      </c>
      <c r="AF34" s="5">
        <f>AppJ!AF34</f>
        <v>5355</v>
      </c>
      <c r="AG34" s="38">
        <f>ABS(1-AppJ!AG34)</f>
        <v>9.6936936936936946E-2</v>
      </c>
      <c r="AH34" s="29">
        <f>ABS(1-AppJ!AH34)</f>
        <v>0.48179271708683469</v>
      </c>
      <c r="AI34" s="6">
        <f>ABS(1-AppJ!AI34)</f>
        <v>0.53202614379084967</v>
      </c>
      <c r="AK34" s="30"/>
      <c r="AL34" s="4">
        <v>2012</v>
      </c>
      <c r="AM34" s="33">
        <f>AppJ!AM34</f>
        <v>569</v>
      </c>
      <c r="AN34" s="28">
        <f>AppJ!AN34</f>
        <v>395</v>
      </c>
      <c r="AO34" s="5">
        <f>AppJ!AO34</f>
        <v>1534</v>
      </c>
      <c r="AP34" s="38">
        <f>ABS(1-AppJ!AP34)</f>
        <v>0.44050632911392396</v>
      </c>
      <c r="AQ34" s="29">
        <f>ABS(1-AppJ!AQ34)</f>
        <v>0.74250325945241191</v>
      </c>
      <c r="AR34" s="6">
        <f>ABS(1-AppJ!AR34)</f>
        <v>0.62907431551499349</v>
      </c>
      <c r="AT34" s="30"/>
      <c r="AU34" s="4">
        <v>2012</v>
      </c>
      <c r="AV34" s="33">
        <f>AppJ!AV34</f>
        <v>45128</v>
      </c>
      <c r="AW34" s="28">
        <f>AppJ!AW34</f>
        <v>44300</v>
      </c>
      <c r="AX34" s="5">
        <f>AppJ!AX34</f>
        <v>43545</v>
      </c>
      <c r="AY34" s="38">
        <f>ABS(1-AppJ!AY34)</f>
        <v>1.8690744920993208E-2</v>
      </c>
      <c r="AZ34" s="29" t="s">
        <v>120</v>
      </c>
      <c r="BA34" s="6">
        <f>ABS(1-AppJ!BA34)</f>
        <v>3.6353197841313634E-2</v>
      </c>
      <c r="BC34" s="30"/>
      <c r="BD34" s="4">
        <v>2012</v>
      </c>
      <c r="BE34" s="33">
        <f>AppJ!BE34</f>
        <v>91202</v>
      </c>
      <c r="BF34" s="28">
        <f>AppJ!BF34</f>
        <v>91200</v>
      </c>
      <c r="BG34" s="5">
        <f>AppJ!BG34</f>
        <v>58300</v>
      </c>
      <c r="BH34" s="38">
        <f>ABS(1-AppJ!BH34)</f>
        <v>2.192982456139525E-5</v>
      </c>
      <c r="BI34" s="29">
        <f>ABS(1-AppJ!BI34)</f>
        <v>0.5643224699828473</v>
      </c>
      <c r="BJ34" s="6">
        <f>ABS(1-AppJ!BJ34)</f>
        <v>0.56435677530017148</v>
      </c>
      <c r="BL34" s="30"/>
      <c r="BM34" s="4">
        <v>2012</v>
      </c>
      <c r="BN34" s="33">
        <f>AppJ!BN34</f>
        <v>365693</v>
      </c>
      <c r="BO34" s="28">
        <f>AppJ!BO34</f>
        <v>353500</v>
      </c>
      <c r="BP34" s="5">
        <f>AppJ!BP34</f>
        <v>294947</v>
      </c>
      <c r="BQ34" s="38">
        <f>ABS(1-AppJ!BQ34)</f>
        <v>3.4492220650636396E-2</v>
      </c>
      <c r="BR34" s="29">
        <f>ABS(1-AppJ!BR34)</f>
        <v>0.19852041214184246</v>
      </c>
      <c r="BS34" s="6">
        <f>ABS(1-AppJ!BS34)</f>
        <v>0.23986004265173055</v>
      </c>
      <c r="BU34" s="30"/>
      <c r="BV34" s="4">
        <v>2012</v>
      </c>
      <c r="BW34" s="33">
        <f>AppJ!BW34</f>
        <v>17806</v>
      </c>
      <c r="BX34" s="28">
        <f>AppJ!BX34</f>
        <v>16200</v>
      </c>
      <c r="BY34" s="5">
        <f>AppJ!BY34</f>
        <v>13926</v>
      </c>
      <c r="BZ34" s="38">
        <f>ABS(1-AppJ!BZ34)</f>
        <v>9.9135802469135781E-2</v>
      </c>
      <c r="CA34" s="29">
        <f>ABS(1-AppJ!CA34)</f>
        <v>0.16329168461869892</v>
      </c>
      <c r="CB34" s="6">
        <f>ABS(1-AppJ!CB34)</f>
        <v>0.27861553927904636</v>
      </c>
    </row>
    <row r="35" spans="1:80" thickBot="1" x14ac:dyDescent="0.35">
      <c r="A35" s="43"/>
      <c r="B35" s="11">
        <v>2013</v>
      </c>
      <c r="C35" s="33">
        <f>AppJ!C35</f>
        <v>86819</v>
      </c>
      <c r="D35" s="28" t="str">
        <f>AppJ!D35</f>
        <v>NA</v>
      </c>
      <c r="E35" s="5">
        <f>AppJ!E35</f>
        <v>99874</v>
      </c>
      <c r="F35" s="38" t="s">
        <v>120</v>
      </c>
      <c r="G35" s="29" t="s">
        <v>120</v>
      </c>
      <c r="H35" s="6">
        <f>ABS(1-AppJ!H35)</f>
        <v>0.13071470052265854</v>
      </c>
      <c r="J35" s="30"/>
      <c r="K35" s="4">
        <v>2013</v>
      </c>
      <c r="L35" s="33">
        <f>AppJ!L35</f>
        <v>5568</v>
      </c>
      <c r="M35" s="28" t="str">
        <f>AppJ!M35</f>
        <v>NA</v>
      </c>
      <c r="N35" s="5">
        <f>AppJ!N35</f>
        <v>7716</v>
      </c>
      <c r="O35" s="38" t="s">
        <v>120</v>
      </c>
      <c r="P35" s="29" t="s">
        <v>120</v>
      </c>
      <c r="Q35" s="6">
        <f>ABS(1-AppJ!Q35)</f>
        <v>0.27838258164852259</v>
      </c>
      <c r="S35" s="30"/>
      <c r="T35" s="4">
        <v>2013</v>
      </c>
      <c r="U35" s="33">
        <f>AppJ!U35</f>
        <v>70178</v>
      </c>
      <c r="V35" s="28">
        <f>AppJ!V35</f>
        <v>73584</v>
      </c>
      <c r="W35" s="5">
        <f>AppJ!W35</f>
        <v>103422</v>
      </c>
      <c r="X35" s="38">
        <f>ABS(1-AppJ!X35)</f>
        <v>4.6287236355729511E-2</v>
      </c>
      <c r="Y35" s="29">
        <f>ABS(1-AppJ!Y35)</f>
        <v>0.28850728084933575</v>
      </c>
      <c r="Z35" s="6">
        <f>ABS(1-AppJ!Z35)</f>
        <v>0.32144031250604321</v>
      </c>
      <c r="AB35" s="30"/>
      <c r="AC35" s="4">
        <v>2013</v>
      </c>
      <c r="AD35" s="33">
        <f>AppJ!AD35</f>
        <v>3835</v>
      </c>
      <c r="AE35" s="28">
        <f>AppJ!AE35</f>
        <v>3161</v>
      </c>
      <c r="AF35" s="5">
        <f>AppJ!AF35</f>
        <v>3294</v>
      </c>
      <c r="AG35" s="38">
        <f>ABS(1-AppJ!AG35)</f>
        <v>0.21322366339765897</v>
      </c>
      <c r="AH35" s="29">
        <f>ABS(1-AppJ!AH35)</f>
        <v>4.0376442015786274E-2</v>
      </c>
      <c r="AI35" s="6">
        <f>ABS(1-AppJ!AI35)</f>
        <v>0.16423800850030368</v>
      </c>
      <c r="AK35" s="30"/>
      <c r="AL35" s="4">
        <v>2013</v>
      </c>
      <c r="AM35" s="33">
        <f>AppJ!AM35</f>
        <v>1393</v>
      </c>
      <c r="AN35" s="28">
        <f>AppJ!AN35</f>
        <v>1328</v>
      </c>
      <c r="AO35" s="5">
        <f>AppJ!AO35</f>
        <v>854</v>
      </c>
      <c r="AP35" s="38">
        <f>ABS(1-AppJ!AP35)</f>
        <v>4.8945783132530174E-2</v>
      </c>
      <c r="AQ35" s="29">
        <f>ABS(1-AppJ!AQ35)</f>
        <v>0.55503512880562056</v>
      </c>
      <c r="AR35" s="6">
        <f>ABS(1-AppJ!AR35)</f>
        <v>0.63114754098360648</v>
      </c>
      <c r="AT35" s="30"/>
      <c r="AU35" s="4">
        <v>2013</v>
      </c>
      <c r="AV35" s="33">
        <f>AppJ!AV35</f>
        <v>33629</v>
      </c>
      <c r="AW35" s="28">
        <f>AppJ!AW35</f>
        <v>25304</v>
      </c>
      <c r="AX35" s="5">
        <f>AppJ!AX35</f>
        <v>42907</v>
      </c>
      <c r="AY35" s="38">
        <f>ABS(1-AppJ!AY35)</f>
        <v>0.32899936768890292</v>
      </c>
      <c r="AZ35" s="29" t="s">
        <v>120</v>
      </c>
      <c r="BA35" s="6">
        <f>ABS(1-AppJ!BA35)</f>
        <v>0.21623511315170019</v>
      </c>
      <c r="BC35" s="30"/>
      <c r="BD35" s="4">
        <v>2013</v>
      </c>
      <c r="BE35" s="33">
        <f>AppJ!BE35</f>
        <v>72042</v>
      </c>
      <c r="BF35" s="28">
        <f>AppJ!BF35</f>
        <v>73500</v>
      </c>
      <c r="BG35" s="5">
        <f>AppJ!BG35</f>
        <v>67570</v>
      </c>
      <c r="BH35" s="38">
        <f>ABS(1-AppJ!BH35)</f>
        <v>1.9836734693877589E-2</v>
      </c>
      <c r="BI35" s="29">
        <f>ABS(1-AppJ!BI35)</f>
        <v>8.77608406097381E-2</v>
      </c>
      <c r="BJ35" s="6">
        <f>ABS(1-AppJ!BJ35)</f>
        <v>6.6183217404173433E-2</v>
      </c>
      <c r="BL35" s="30"/>
      <c r="BM35" s="4">
        <v>2013</v>
      </c>
      <c r="BN35" s="33">
        <f>AppJ!BN35</f>
        <v>437422</v>
      </c>
      <c r="BO35" s="28">
        <f>AppJ!BO35</f>
        <v>432500</v>
      </c>
      <c r="BP35" s="5">
        <f>AppJ!BP35</f>
        <v>784117</v>
      </c>
      <c r="BQ35" s="38">
        <f>ABS(1-AppJ!BQ35)</f>
        <v>1.1380346820809351E-2</v>
      </c>
      <c r="BR35" s="29">
        <f>ABS(1-AppJ!BR35)</f>
        <v>0.44842415098767152</v>
      </c>
      <c r="BS35" s="6">
        <f>ABS(1-AppJ!BS35)</f>
        <v>0.44214702652792892</v>
      </c>
      <c r="BU35" s="30"/>
      <c r="BV35" s="4">
        <v>2013</v>
      </c>
      <c r="BW35" s="33">
        <f>AppJ!BW35</f>
        <v>16713</v>
      </c>
      <c r="BX35" s="28">
        <f>AppJ!BX35</f>
        <v>14200</v>
      </c>
      <c r="BY35" s="5">
        <f>AppJ!BY35</f>
        <v>25841</v>
      </c>
      <c r="BZ35" s="38">
        <f>ABS(1-AppJ!BZ35)</f>
        <v>0.1769718309859154</v>
      </c>
      <c r="CA35" s="29">
        <f>ABS(1-AppJ!CA35)</f>
        <v>0.45048566231956966</v>
      </c>
      <c r="CB35" s="6">
        <f>ABS(1-AppJ!CB35)</f>
        <v>0.35323710382725126</v>
      </c>
    </row>
    <row r="36" spans="1:80" thickBot="1" x14ac:dyDescent="0.35">
      <c r="A36" s="43"/>
      <c r="B36" s="11"/>
      <c r="C36" s="33">
        <f>AppJ!C36</f>
        <v>94878</v>
      </c>
      <c r="D36" s="28" t="str">
        <f>AppJ!D36</f>
        <v>NA</v>
      </c>
      <c r="E36" s="5">
        <f>AppJ!E36</f>
        <v>0</v>
      </c>
      <c r="F36" s="38" t="s">
        <v>120</v>
      </c>
      <c r="G36" s="29" t="s">
        <v>120</v>
      </c>
      <c r="H36" s="6">
        <f>ABS(1-AppJ!H36)</f>
        <v>1</v>
      </c>
      <c r="J36" s="30"/>
      <c r="K36" s="4">
        <v>2014</v>
      </c>
      <c r="L36" s="33">
        <f>AppJ!L36</f>
        <v>6116</v>
      </c>
      <c r="M36" s="28" t="str">
        <f>AppJ!M36</f>
        <v>NA</v>
      </c>
      <c r="N36" s="5">
        <f>AppJ!N36</f>
        <v>0</v>
      </c>
      <c r="O36" s="38" t="s">
        <v>120</v>
      </c>
      <c r="P36" s="29" t="s">
        <v>120</v>
      </c>
      <c r="Q36" s="6">
        <f>ABS(1-AppJ!Q36)</f>
        <v>1</v>
      </c>
      <c r="S36" s="30"/>
      <c r="T36" s="4">
        <v>2014</v>
      </c>
      <c r="U36" s="33">
        <f>AppJ!U36</f>
        <v>131118</v>
      </c>
      <c r="V36" s="28">
        <f>AppJ!V36</f>
        <v>118361</v>
      </c>
      <c r="W36" s="5">
        <f>AppJ!W36</f>
        <v>0</v>
      </c>
      <c r="X36" s="38">
        <f>ABS(1-AppJ!X36)</f>
        <v>0.10778043443363949</v>
      </c>
      <c r="Y36" s="29">
        <f>ABS(1-AppJ!Y36)</f>
        <v>1</v>
      </c>
      <c r="Z36" s="6">
        <f>ABS(1-AppJ!Z36)</f>
        <v>1</v>
      </c>
      <c r="AB36" s="30"/>
      <c r="AC36" s="4">
        <v>2014</v>
      </c>
      <c r="AD36" s="33">
        <f>AppJ!AD36</f>
        <v>3416</v>
      </c>
      <c r="AE36" s="28">
        <f>AppJ!AE36</f>
        <v>3327</v>
      </c>
      <c r="AF36" s="5">
        <f>AppJ!AF36</f>
        <v>0</v>
      </c>
      <c r="AG36" s="38">
        <f>ABS(1-AppJ!AG36)</f>
        <v>2.6750826570483888E-2</v>
      </c>
      <c r="AH36" s="29">
        <f>ABS(1-AppJ!AH36)</f>
        <v>1</v>
      </c>
      <c r="AI36" s="6">
        <f>ABS(1-AppJ!AI36)</f>
        <v>1</v>
      </c>
      <c r="AK36" s="30"/>
      <c r="AL36" s="4">
        <v>2014</v>
      </c>
      <c r="AM36" s="33">
        <f>AppJ!AM36</f>
        <v>1000</v>
      </c>
      <c r="AN36" s="28">
        <f>AppJ!AN36</f>
        <v>850</v>
      </c>
      <c r="AO36" s="5">
        <f>AppJ!AO36</f>
        <v>0</v>
      </c>
      <c r="AP36" s="38">
        <f>ABS(1-AppJ!AP36)</f>
        <v>0.17647058823529416</v>
      </c>
      <c r="AQ36" s="29">
        <f>ABS(1-AppJ!AQ36)</f>
        <v>1</v>
      </c>
      <c r="AR36" s="6">
        <f>ABS(1-AppJ!AR36)</f>
        <v>1</v>
      </c>
      <c r="AT36" s="30"/>
      <c r="AU36" s="4">
        <v>2014</v>
      </c>
      <c r="AV36" s="33">
        <f>AppJ!AV36</f>
        <v>40866</v>
      </c>
      <c r="AW36" s="28">
        <f>AppJ!AW36</f>
        <v>42907</v>
      </c>
      <c r="AX36" s="5">
        <f>AppJ!AX36</f>
        <v>0</v>
      </c>
      <c r="AY36" s="38">
        <f>ABS(1-AppJ!AY36)</f>
        <v>4.7567995898105231E-2</v>
      </c>
      <c r="AZ36" s="29" t="s">
        <v>120</v>
      </c>
      <c r="BA36" s="6">
        <f>ABS(1-AppJ!BA36)</f>
        <v>1</v>
      </c>
      <c r="BC36" s="30"/>
      <c r="BD36" s="4">
        <v>2014</v>
      </c>
      <c r="BE36" s="33">
        <f>AppJ!BE36</f>
        <v>69644</v>
      </c>
      <c r="BF36" s="28">
        <f>AppJ!BF36</f>
        <v>67500</v>
      </c>
      <c r="BG36" s="5">
        <f>AppJ!BG36</f>
        <v>0</v>
      </c>
      <c r="BH36" s="38">
        <f>ABS(1-AppJ!BH36)</f>
        <v>3.1762962962962993E-2</v>
      </c>
      <c r="BI36" s="29">
        <f>ABS(1-AppJ!BI36)</f>
        <v>1</v>
      </c>
      <c r="BJ36" s="6">
        <f>ABS(1-AppJ!BJ36)</f>
        <v>1</v>
      </c>
      <c r="BL36" s="30"/>
      <c r="BM36" s="4">
        <v>2014</v>
      </c>
      <c r="BN36" s="33">
        <f>AppJ!BN36</f>
        <v>874989</v>
      </c>
      <c r="BO36" s="28">
        <f>AppJ!BO36</f>
        <v>973300</v>
      </c>
      <c r="BP36" s="5">
        <f>AppJ!BP36</f>
        <v>0</v>
      </c>
      <c r="BQ36" s="38">
        <f>ABS(1-AppJ!BQ36)</f>
        <v>0.10100791122983666</v>
      </c>
      <c r="BR36" s="29">
        <f>ABS(1-AppJ!BR36)</f>
        <v>1</v>
      </c>
      <c r="BS36" s="6">
        <f>ABS(1-AppJ!BS36)</f>
        <v>1</v>
      </c>
      <c r="BU36" s="30"/>
      <c r="BV36" s="4">
        <v>2014</v>
      </c>
      <c r="BW36" s="33">
        <f>AppJ!BW36</f>
        <v>42365</v>
      </c>
      <c r="BX36" s="28">
        <f>AppJ!BX36</f>
        <v>34200</v>
      </c>
      <c r="BY36" s="5">
        <f>AppJ!BY36</f>
        <v>0</v>
      </c>
      <c r="BZ36" s="38">
        <f>ABS(1-AppJ!BZ36)</f>
        <v>0.23874269005847948</v>
      </c>
      <c r="CA36" s="29">
        <f>ABS(1-AppJ!CA36)</f>
        <v>1</v>
      </c>
      <c r="CB36" s="6">
        <f>ABS(1-AppJ!CB36)</f>
        <v>1</v>
      </c>
    </row>
    <row r="37" spans="1:80" thickBot="1" x14ac:dyDescent="0.35">
      <c r="A37" s="44"/>
      <c r="B37" s="11" t="s">
        <v>10</v>
      </c>
      <c r="C37" s="35"/>
      <c r="D37" s="12"/>
      <c r="E37" s="36"/>
      <c r="F37" s="40" t="s">
        <v>120</v>
      </c>
      <c r="G37" s="19" t="s">
        <v>120</v>
      </c>
      <c r="H37" s="41">
        <f>AVERAGE(H21:H35)</f>
        <v>0.19490923876704097</v>
      </c>
      <c r="J37" s="44"/>
      <c r="K37" s="11" t="s">
        <v>10</v>
      </c>
      <c r="L37" s="35"/>
      <c r="M37" s="12"/>
      <c r="N37" s="36"/>
      <c r="O37" s="40" t="s">
        <v>120</v>
      </c>
      <c r="P37" s="19" t="s">
        <v>120</v>
      </c>
      <c r="Q37" s="41">
        <f>AVERAGE(Q21:Q35)</f>
        <v>0.27566666263880196</v>
      </c>
      <c r="S37" s="44"/>
      <c r="T37" s="11" t="s">
        <v>10</v>
      </c>
      <c r="U37" s="35"/>
      <c r="V37" s="12"/>
      <c r="W37" s="36"/>
      <c r="X37" s="40">
        <f>AVERAGE(X21:X36)</f>
        <v>0.15883070142989447</v>
      </c>
      <c r="Y37" s="41">
        <f t="shared" ref="Y37:Z37" si="5">AVERAGE(Y21:Y35)</f>
        <v>0.2773228737484984</v>
      </c>
      <c r="Z37" s="41">
        <f t="shared" si="5"/>
        <v>0.32289171569609121</v>
      </c>
      <c r="AB37" s="44"/>
      <c r="AC37" s="11" t="s">
        <v>10</v>
      </c>
      <c r="AD37" s="35"/>
      <c r="AE37" s="12"/>
      <c r="AF37" s="36"/>
      <c r="AG37" s="40">
        <f>AVERAGE(AG21:AG36)</f>
        <v>8.3973860660309943E-2</v>
      </c>
      <c r="AH37" s="41">
        <f t="shared" ref="AH37:AI37" si="6">AVERAGE(AH21:AH35)</f>
        <v>0.80519510545120221</v>
      </c>
      <c r="AI37" s="41">
        <f t="shared" si="6"/>
        <v>0.87852871740252614</v>
      </c>
      <c r="AK37" s="44"/>
      <c r="AL37" s="11" t="s">
        <v>10</v>
      </c>
      <c r="AM37" s="35"/>
      <c r="AN37" s="12"/>
      <c r="AO37" s="36"/>
      <c r="AP37" s="40">
        <f>AVERAGE(AP21:AP36)</f>
        <v>0.1081677621857669</v>
      </c>
      <c r="AQ37" s="41">
        <f t="shared" ref="AQ37:AR37" si="7">AVERAGE(AQ21:AQ35)</f>
        <v>0.37730224031943776</v>
      </c>
      <c r="AR37" s="41">
        <f t="shared" si="7"/>
        <v>0.30121408866212557</v>
      </c>
      <c r="AT37" s="44"/>
      <c r="AU37" s="11" t="s">
        <v>10</v>
      </c>
      <c r="AV37" s="35"/>
      <c r="AW37" s="12"/>
      <c r="AX37" s="36"/>
      <c r="AY37" s="40">
        <f>AVERAGE(AY21:AY36)</f>
        <v>0.10959671967527036</v>
      </c>
      <c r="AZ37" s="41">
        <f t="shared" ref="AZ37:BA37" si="8">AVERAGE(AZ21:AZ35)</f>
        <v>0.58163302296960273</v>
      </c>
      <c r="BA37" s="41">
        <f t="shared" si="8"/>
        <v>0.31347234653119976</v>
      </c>
      <c r="BC37" s="44"/>
      <c r="BD37" s="11" t="s">
        <v>10</v>
      </c>
      <c r="BE37" s="35"/>
      <c r="BF37" s="12"/>
      <c r="BG37" s="36"/>
      <c r="BH37" s="40">
        <f>AVERAGE(BH21:BH36)</f>
        <v>6.3558220963052345E-2</v>
      </c>
      <c r="BI37" s="41">
        <f t="shared" ref="BI37:BJ37" si="9">AVERAGE(BI21:BI35)</f>
        <v>0.20095487726113276</v>
      </c>
      <c r="BJ37" s="41">
        <f t="shared" si="9"/>
        <v>0.22846896624820279</v>
      </c>
      <c r="BL37" s="44"/>
      <c r="BM37" s="11" t="s">
        <v>10</v>
      </c>
      <c r="BN37" s="35"/>
      <c r="BO37" s="12"/>
      <c r="BP37" s="36"/>
      <c r="BQ37" s="40">
        <f>AVERAGE(BQ21:BQ36)</f>
        <v>9.6067084225884058E-2</v>
      </c>
      <c r="BR37" s="41">
        <f t="shared" ref="BR37:BS37" si="10">AVERAGE(BR21:BR35)</f>
        <v>0.23205157059064477</v>
      </c>
      <c r="BS37" s="41">
        <f t="shared" si="10"/>
        <v>0.24136746020930203</v>
      </c>
      <c r="BU37" s="44"/>
      <c r="BV37" s="11" t="s">
        <v>10</v>
      </c>
      <c r="BW37" s="35"/>
      <c r="BX37" s="12"/>
      <c r="BY37" s="36"/>
      <c r="BZ37" s="40">
        <f>AVERAGE(BZ21:BZ36)</f>
        <v>0.11019819288578478</v>
      </c>
      <c r="CA37" s="19">
        <f>AVERAGE(CA21:CA35)</f>
        <v>0.30287092645245023</v>
      </c>
      <c r="CB37" s="41">
        <f>AVERAGE(CB21:CB35)</f>
        <v>0.29074510291554295</v>
      </c>
    </row>
    <row r="38" spans="1:80" ht="16.149999999999999" x14ac:dyDescent="0.3">
      <c r="A38" s="42" t="s">
        <v>14</v>
      </c>
      <c r="B38" s="13">
        <v>1999</v>
      </c>
      <c r="C38" s="32">
        <f>AppJ!C38</f>
        <v>78074</v>
      </c>
      <c r="D38" s="14">
        <f>AppJ!D38</f>
        <v>68400</v>
      </c>
      <c r="E38" s="15">
        <f>AppJ!E38</f>
        <v>98400</v>
      </c>
      <c r="F38" s="37">
        <f>ABS(1-AppJ!F38)</f>
        <v>0.1414327485380118</v>
      </c>
      <c r="G38" s="17">
        <f>ABS(1-AppJ!G38)</f>
        <v>0.30487804878048785</v>
      </c>
      <c r="H38" s="16">
        <f>ABS(1-AppJ!H38)</f>
        <v>0.20656504065040648</v>
      </c>
      <c r="J38" s="42" t="s">
        <v>25</v>
      </c>
      <c r="K38" s="13">
        <v>1999</v>
      </c>
      <c r="L38" s="32">
        <f>AppJ!L38</f>
        <v>14737</v>
      </c>
      <c r="M38" s="14" t="str">
        <f>AppJ!M38</f>
        <v>NA</v>
      </c>
      <c r="N38" s="15">
        <f>AppJ!N38</f>
        <v>9032</v>
      </c>
      <c r="O38" s="37" t="s">
        <v>120</v>
      </c>
      <c r="P38" s="17" t="s">
        <v>120</v>
      </c>
      <c r="Q38" s="16">
        <f>ABS(1-AppJ!Q38)</f>
        <v>0.63164304694419848</v>
      </c>
      <c r="S38" s="42" t="s">
        <v>32</v>
      </c>
      <c r="T38" s="13">
        <v>1999</v>
      </c>
      <c r="U38" s="32">
        <f>AppJ!U38</f>
        <v>1068</v>
      </c>
      <c r="V38" s="14" t="str">
        <f>AppJ!V38</f>
        <v>NA</v>
      </c>
      <c r="W38" s="15" t="str">
        <f>AppJ!W38</f>
        <v>NA</v>
      </c>
      <c r="X38" s="37" t="str">
        <f>AppJ!X38</f>
        <v>NA</v>
      </c>
      <c r="Y38" s="17" t="str">
        <f>AppJ!Y38</f>
        <v>NA</v>
      </c>
      <c r="Z38" s="16" t="s">
        <v>120</v>
      </c>
      <c r="AB38" s="42" t="s">
        <v>42</v>
      </c>
      <c r="AC38" s="13">
        <v>1999</v>
      </c>
      <c r="AD38" s="32">
        <f>AppJ!AD38</f>
        <v>9107</v>
      </c>
      <c r="AE38" s="14">
        <f>AppJ!AE38</f>
        <v>7600</v>
      </c>
      <c r="AF38" s="15">
        <f>AppJ!AF38</f>
        <v>7600</v>
      </c>
      <c r="AG38" s="37">
        <f>ABS(1-AppJ!AG38)</f>
        <v>0.19828947368421046</v>
      </c>
      <c r="AH38" s="17">
        <f>ABS(1-AppJ!AH38)</f>
        <v>0</v>
      </c>
      <c r="AI38" s="16">
        <f>ABS(1-AppJ!AI38)</f>
        <v>0.19828947368421046</v>
      </c>
      <c r="AK38" s="42" t="s">
        <v>51</v>
      </c>
      <c r="AL38" s="13">
        <v>1999</v>
      </c>
      <c r="AM38" s="32">
        <f>AppJ!AM38</f>
        <v>66876</v>
      </c>
      <c r="AN38" s="14">
        <f>AppJ!AN38</f>
        <v>69285</v>
      </c>
      <c r="AO38" s="15">
        <f>AppJ!AO38</f>
        <v>97685</v>
      </c>
      <c r="AP38" s="37">
        <f>ABS(1-AppJ!AP38)</f>
        <v>3.476943061268678E-2</v>
      </c>
      <c r="AQ38" s="17">
        <f>ABS(1-AppJ!AQ38)</f>
        <v>0.29073040896759994</v>
      </c>
      <c r="AR38" s="16">
        <f>ABS(1-AppJ!AR38)</f>
        <v>0.31539130879868971</v>
      </c>
      <c r="AT38" s="42" t="s">
        <v>59</v>
      </c>
      <c r="AU38" s="13">
        <v>1999</v>
      </c>
      <c r="AV38" s="32">
        <f>AppJ!AV38</f>
        <v>3363</v>
      </c>
      <c r="AW38" s="14">
        <f>AppJ!AW38</f>
        <v>3950</v>
      </c>
      <c r="AX38" s="15">
        <f>AppJ!AX38</f>
        <v>4296</v>
      </c>
      <c r="AY38" s="37">
        <f>ABS(1-AppJ!AY38)</f>
        <v>0.14860759493670883</v>
      </c>
      <c r="AZ38" s="17">
        <f>ABS(1-AppJ!AZ38)</f>
        <v>8.0540037243947871E-2</v>
      </c>
      <c r="BA38" s="16">
        <f>ABS(1-AppJ!BA38)</f>
        <v>0.21717877094972071</v>
      </c>
      <c r="BC38" s="42" t="s">
        <v>66</v>
      </c>
      <c r="BD38" s="13">
        <v>1999</v>
      </c>
      <c r="BE38" s="32">
        <f>AppJ!BE38</f>
        <v>26651</v>
      </c>
      <c r="BF38" s="14">
        <f>AppJ!BF38</f>
        <v>34800</v>
      </c>
      <c r="BG38" s="15">
        <f>AppJ!BG38</f>
        <v>37300</v>
      </c>
      <c r="BH38" s="37">
        <f>ABS(1-AppJ!BH38)</f>
        <v>0.23416666666666663</v>
      </c>
      <c r="BI38" s="17">
        <f>ABS(1-AppJ!BI38)</f>
        <v>6.7024128686327122E-2</v>
      </c>
      <c r="BJ38" s="16">
        <f>ABS(1-AppJ!BJ38)</f>
        <v>0.28549597855227882</v>
      </c>
      <c r="BL38" s="42" t="s">
        <v>75</v>
      </c>
      <c r="BM38" s="13">
        <v>1999</v>
      </c>
      <c r="BN38" s="32">
        <f>AppJ!BN38</f>
        <v>542</v>
      </c>
      <c r="BO38" s="14" t="str">
        <f>AppJ!BO38</f>
        <v>NA</v>
      </c>
      <c r="BP38" s="15">
        <f>AppJ!BP38</f>
        <v>1631</v>
      </c>
      <c r="BQ38" s="37" t="str">
        <f>AppJ!BQ38</f>
        <v>NA</v>
      </c>
      <c r="BR38" s="17" t="str">
        <f>AppJ!BR38</f>
        <v>NA</v>
      </c>
      <c r="BS38" s="16">
        <f>ABS(1-AppJ!BS38)</f>
        <v>0.66768853464132438</v>
      </c>
      <c r="BU38" s="42" t="s">
        <v>81</v>
      </c>
      <c r="BV38" s="13">
        <v>1999</v>
      </c>
      <c r="BW38" s="32">
        <f>AppJ!BW38</f>
        <v>65338</v>
      </c>
      <c r="BX38" s="14">
        <f>AppJ!BX38</f>
        <v>72084</v>
      </c>
      <c r="BY38" s="15">
        <f>AppJ!BY38</f>
        <v>66039</v>
      </c>
      <c r="BZ38" s="37">
        <f>ABS(1-AppJ!BZ38)</f>
        <v>9.3585261639198669E-2</v>
      </c>
      <c r="CA38" s="17">
        <f>ABS(1-AppJ!CA38)</f>
        <v>9.1536819152319149E-2</v>
      </c>
      <c r="CB38" s="16">
        <f>ABS(1-AppJ!CB38)</f>
        <v>1.0614939656869438E-2</v>
      </c>
    </row>
    <row r="39" spans="1:80" ht="14.45" x14ac:dyDescent="0.3">
      <c r="A39" s="30" t="s">
        <v>15</v>
      </c>
      <c r="B39" s="4">
        <v>2000</v>
      </c>
      <c r="C39" s="33">
        <f>AppJ!C39</f>
        <v>21040</v>
      </c>
      <c r="D39" s="28">
        <f>AppJ!D39</f>
        <v>15040</v>
      </c>
      <c r="E39" s="5">
        <f>AppJ!E39</f>
        <v>37090</v>
      </c>
      <c r="F39" s="38">
        <f>ABS(1-AppJ!F39)</f>
        <v>0.39893617021276606</v>
      </c>
      <c r="G39" s="29">
        <f>ABS(1-AppJ!G39)</f>
        <v>0.59449986519277431</v>
      </c>
      <c r="H39" s="6">
        <f>ABS(1-AppJ!H39)</f>
        <v>0.43273119439201946</v>
      </c>
      <c r="J39" s="30" t="s">
        <v>26</v>
      </c>
      <c r="K39" s="4">
        <v>2000</v>
      </c>
      <c r="L39" s="33">
        <f>AppJ!L39</f>
        <v>11094</v>
      </c>
      <c r="M39" s="28" t="str">
        <f>AppJ!M39</f>
        <v>NA</v>
      </c>
      <c r="N39" s="5">
        <f>AppJ!N39</f>
        <v>8119</v>
      </c>
      <c r="O39" s="38" t="s">
        <v>120</v>
      </c>
      <c r="P39" s="29" t="s">
        <v>120</v>
      </c>
      <c r="Q39" s="6">
        <f>ABS(1-AppJ!Q39)</f>
        <v>0.36642443650695888</v>
      </c>
      <c r="S39" s="30" t="s">
        <v>33</v>
      </c>
      <c r="T39" s="4">
        <v>2000</v>
      </c>
      <c r="U39" s="33">
        <f>AppJ!U39</f>
        <v>834</v>
      </c>
      <c r="V39" s="28" t="str">
        <f>AppJ!V39</f>
        <v>NA</v>
      </c>
      <c r="W39" s="5" t="str">
        <f>AppJ!W39</f>
        <v>NA</v>
      </c>
      <c r="X39" s="38" t="str">
        <f>AppJ!X39</f>
        <v>NA</v>
      </c>
      <c r="Y39" s="29" t="str">
        <f>AppJ!Y39</f>
        <v>NA</v>
      </c>
      <c r="Z39" s="6" t="s">
        <v>120</v>
      </c>
      <c r="AB39" s="30" t="s">
        <v>43</v>
      </c>
      <c r="AC39" s="4">
        <v>2000</v>
      </c>
      <c r="AD39" s="33">
        <f>AppJ!AD39</f>
        <v>6988</v>
      </c>
      <c r="AE39" s="28">
        <f>AppJ!AE39</f>
        <v>7300</v>
      </c>
      <c r="AF39" s="5">
        <f>AppJ!AF39</f>
        <v>16843</v>
      </c>
      <c r="AG39" s="38">
        <f>ABS(1-AppJ!AG39)</f>
        <v>4.2739726027397285E-2</v>
      </c>
      <c r="AH39" s="29">
        <f>ABS(1-AppJ!AH39)</f>
        <v>0.56658552514397675</v>
      </c>
      <c r="AI39" s="6">
        <f>ABS(1-AppJ!AI39)</f>
        <v>0.5851095410556314</v>
      </c>
      <c r="AK39" s="30" t="s">
        <v>47</v>
      </c>
      <c r="AL39" s="4">
        <v>2000</v>
      </c>
      <c r="AM39" s="33">
        <f>AppJ!AM39</f>
        <v>67306</v>
      </c>
      <c r="AN39" s="28">
        <f>AppJ!AN39</f>
        <v>69800</v>
      </c>
      <c r="AO39" s="5">
        <f>AppJ!AO39</f>
        <v>125850</v>
      </c>
      <c r="AP39" s="38">
        <f>ABS(1-AppJ!AP39)</f>
        <v>3.5730659025787981E-2</v>
      </c>
      <c r="AQ39" s="29">
        <f>ABS(1-AppJ!AQ39)</f>
        <v>0.44537147397695664</v>
      </c>
      <c r="AR39" s="6">
        <f>ABS(1-AppJ!AR39)</f>
        <v>0.46518871672626139</v>
      </c>
      <c r="AT39" s="30" t="s">
        <v>60</v>
      </c>
      <c r="AU39" s="4">
        <v>2000</v>
      </c>
      <c r="AV39" s="33">
        <f>AppJ!AV39</f>
        <v>4596.93</v>
      </c>
      <c r="AW39" s="28">
        <f>AppJ!AW39</f>
        <v>6050</v>
      </c>
      <c r="AX39" s="5">
        <f>AppJ!AX39</f>
        <v>5598</v>
      </c>
      <c r="AY39" s="38">
        <f>ABS(1-AppJ!AY39)</f>
        <v>0.24017685950413215</v>
      </c>
      <c r="AZ39" s="29">
        <f>ABS(1-AppJ!AZ39)</f>
        <v>8.0743122543765589E-2</v>
      </c>
      <c r="BA39" s="6">
        <f>ABS(1-AppJ!BA39)</f>
        <v>0.17882636655948547</v>
      </c>
      <c r="BC39" s="30" t="s">
        <v>67</v>
      </c>
      <c r="BD39" s="4">
        <v>2000</v>
      </c>
      <c r="BE39" s="33">
        <f>AppJ!BE39</f>
        <v>17095</v>
      </c>
      <c r="BF39" s="28">
        <f>AppJ!BF39</f>
        <v>23700</v>
      </c>
      <c r="BG39" s="5">
        <f>AppJ!BG39</f>
        <v>27000</v>
      </c>
      <c r="BH39" s="38">
        <f>ABS(1-AppJ!BH39)</f>
        <v>0.27869198312236287</v>
      </c>
      <c r="BI39" s="29">
        <f>ABS(1-AppJ!BI39)</f>
        <v>0.12222222222222223</v>
      </c>
      <c r="BJ39" s="6">
        <f>ABS(1-AppJ!BJ39)</f>
        <v>0.36685185185185187</v>
      </c>
      <c r="BL39" s="30" t="s">
        <v>76</v>
      </c>
      <c r="BM39" s="4">
        <v>2000</v>
      </c>
      <c r="BN39" s="33">
        <f>AppJ!BN39</f>
        <v>1243</v>
      </c>
      <c r="BO39" s="28" t="str">
        <f>AppJ!BO39</f>
        <v>NA</v>
      </c>
      <c r="BP39" s="5">
        <f>AppJ!BP39</f>
        <v>900</v>
      </c>
      <c r="BQ39" s="38" t="str">
        <f>AppJ!BQ39</f>
        <v>NA</v>
      </c>
      <c r="BR39" s="29" t="str">
        <f>AppJ!BR39</f>
        <v>NA</v>
      </c>
      <c r="BS39" s="6">
        <f>ABS(1-AppJ!BS39)</f>
        <v>0.38111111111111118</v>
      </c>
      <c r="BU39" s="30" t="s">
        <v>82</v>
      </c>
      <c r="BV39" s="4">
        <v>2000</v>
      </c>
      <c r="BW39" s="33">
        <f>AppJ!BW39</f>
        <v>61457</v>
      </c>
      <c r="BX39" s="28">
        <f>AppJ!BX39</f>
        <v>63259</v>
      </c>
      <c r="BY39" s="5">
        <f>AppJ!BY39</f>
        <v>52889</v>
      </c>
      <c r="BZ39" s="38">
        <f>ABS(1-AppJ!BZ39)</f>
        <v>2.848606522392072E-2</v>
      </c>
      <c r="CA39" s="29">
        <f>ABS(1-AppJ!CA39)</f>
        <v>0.19607101665752813</v>
      </c>
      <c r="CB39" s="6">
        <f>ABS(1-AppJ!CB39)</f>
        <v>0.16199965966458052</v>
      </c>
    </row>
    <row r="40" spans="1:80" ht="14.45" x14ac:dyDescent="0.3">
      <c r="A40" s="30" t="s">
        <v>16</v>
      </c>
      <c r="B40" s="4">
        <v>2001</v>
      </c>
      <c r="C40" s="33">
        <f>AppJ!C40</f>
        <v>33702</v>
      </c>
      <c r="D40" s="28">
        <f>AppJ!D40</f>
        <v>30633</v>
      </c>
      <c r="E40" s="5">
        <f>AppJ!E40</f>
        <v>86787</v>
      </c>
      <c r="F40" s="38">
        <f>ABS(1-AppJ!F40)</f>
        <v>0.10018607384193512</v>
      </c>
      <c r="G40" s="29">
        <f>ABS(1-AppJ!G40)</f>
        <v>0.64703238964361021</v>
      </c>
      <c r="H40" s="6">
        <f>ABS(1-AppJ!H40)</f>
        <v>0.6116699505686336</v>
      </c>
      <c r="J40" s="30" t="s">
        <v>27</v>
      </c>
      <c r="K40" s="4">
        <v>2001</v>
      </c>
      <c r="L40" s="33">
        <f>AppJ!L40</f>
        <v>7955</v>
      </c>
      <c r="M40" s="28" t="str">
        <f>AppJ!M40</f>
        <v>NA</v>
      </c>
      <c r="N40" s="5">
        <f>AppJ!N40</f>
        <v>8836</v>
      </c>
      <c r="O40" s="38" t="s">
        <v>120</v>
      </c>
      <c r="P40" s="29" t="s">
        <v>120</v>
      </c>
      <c r="Q40" s="6">
        <f>ABS(1-AppJ!Q40)</f>
        <v>9.9705749207786298E-2</v>
      </c>
      <c r="S40" s="30" t="s">
        <v>34</v>
      </c>
      <c r="T40" s="4">
        <v>2001</v>
      </c>
      <c r="U40" s="33">
        <f>AppJ!U40</f>
        <v>982</v>
      </c>
      <c r="V40" s="28" t="str">
        <f>AppJ!V40</f>
        <v>NA</v>
      </c>
      <c r="W40" s="5" t="str">
        <f>AppJ!W40</f>
        <v>NA</v>
      </c>
      <c r="X40" s="38" t="str">
        <f>AppJ!X40</f>
        <v>NA</v>
      </c>
      <c r="Y40" s="29" t="str">
        <f>AppJ!Y40</f>
        <v>NA</v>
      </c>
      <c r="Z40" s="6" t="s">
        <v>120</v>
      </c>
      <c r="AB40" s="30" t="s">
        <v>44</v>
      </c>
      <c r="AC40" s="4">
        <v>2001</v>
      </c>
      <c r="AD40" s="33">
        <f>AppJ!AD40</f>
        <v>9064</v>
      </c>
      <c r="AE40" s="28">
        <f>AppJ!AE40</f>
        <v>9183</v>
      </c>
      <c r="AF40" s="5">
        <f>AppJ!AF40</f>
        <v>14005</v>
      </c>
      <c r="AG40" s="38">
        <f>ABS(1-AppJ!AG40)</f>
        <v>1.2958728084503934E-2</v>
      </c>
      <c r="AH40" s="29">
        <f>ABS(1-AppJ!AH40)</f>
        <v>0.34430560514102104</v>
      </c>
      <c r="AI40" s="6">
        <f>ABS(1-AppJ!AI40)</f>
        <v>0.35280257051053199</v>
      </c>
      <c r="AK40" s="30" t="s">
        <v>52</v>
      </c>
      <c r="AL40" s="4">
        <v>2001</v>
      </c>
      <c r="AM40" s="33">
        <f>AppJ!AM40</f>
        <v>102899</v>
      </c>
      <c r="AN40" s="28">
        <f>AppJ!AN40</f>
        <v>105955</v>
      </c>
      <c r="AO40" s="5">
        <f>AppJ!AO40</f>
        <v>124855</v>
      </c>
      <c r="AP40" s="38">
        <f>ABS(1-AppJ!AP40)</f>
        <v>2.8842433108395071E-2</v>
      </c>
      <c r="AQ40" s="29">
        <f>ABS(1-AppJ!AQ40)</f>
        <v>0.15137559569100156</v>
      </c>
      <c r="AR40" s="6">
        <f>ABS(1-AppJ!AR40)</f>
        <v>0.17585198830643545</v>
      </c>
      <c r="AT40" s="30" t="s">
        <v>34</v>
      </c>
      <c r="AU40" s="4">
        <v>2001</v>
      </c>
      <c r="AV40" s="33">
        <f>AppJ!AV40</f>
        <v>3890.5499999999997</v>
      </c>
      <c r="AW40" s="28">
        <f>AppJ!AW40</f>
        <v>4849</v>
      </c>
      <c r="AX40" s="5">
        <f>AppJ!AX40</f>
        <v>5508</v>
      </c>
      <c r="AY40" s="38">
        <f>ABS(1-AppJ!AY40)</f>
        <v>0.19765931119818525</v>
      </c>
      <c r="AZ40" s="29">
        <f>ABS(1-AppJ!AZ40)</f>
        <v>0.11964415395787942</v>
      </c>
      <c r="BA40" s="6">
        <f>ABS(1-AppJ!BA40)</f>
        <v>0.2936546840958606</v>
      </c>
      <c r="BC40" s="30" t="s">
        <v>68</v>
      </c>
      <c r="BD40" s="4">
        <v>2001</v>
      </c>
      <c r="BE40" s="33">
        <f>AppJ!BE40</f>
        <v>28732</v>
      </c>
      <c r="BF40" s="28">
        <f>AppJ!BF40</f>
        <v>32200</v>
      </c>
      <c r="BG40" s="5">
        <f>AppJ!BG40</f>
        <v>94200</v>
      </c>
      <c r="BH40" s="38">
        <f>ABS(1-AppJ!BH40)</f>
        <v>0.10770186335403731</v>
      </c>
      <c r="BI40" s="29">
        <f>ABS(1-AppJ!BI40)</f>
        <v>0.6581740976645436</v>
      </c>
      <c r="BJ40" s="6">
        <f>ABS(1-AppJ!BJ40)</f>
        <v>0.69498938428874735</v>
      </c>
      <c r="BL40" s="30" t="s">
        <v>41</v>
      </c>
      <c r="BM40" s="4">
        <v>2001</v>
      </c>
      <c r="BN40" s="33">
        <f>AppJ!BN40</f>
        <v>733</v>
      </c>
      <c r="BO40" s="28">
        <f>AppJ!BO40</f>
        <v>734</v>
      </c>
      <c r="BP40" s="5">
        <f>AppJ!BP40</f>
        <v>2652</v>
      </c>
      <c r="BQ40" s="38">
        <f>ABS(1-AppJ!BQ40)</f>
        <v>0</v>
      </c>
      <c r="BR40" s="29">
        <f>ABS(1-AppJ!BR40)</f>
        <v>0.86</v>
      </c>
      <c r="BS40" s="6">
        <f>ABS(1-AppJ!BS40)</f>
        <v>0.723604826546003</v>
      </c>
      <c r="BU40" s="30" t="s">
        <v>83</v>
      </c>
      <c r="BV40" s="4">
        <v>2001</v>
      </c>
      <c r="BW40" s="33">
        <f>AppJ!BW40</f>
        <v>58062</v>
      </c>
      <c r="BX40" s="28">
        <f>AppJ!BX40</f>
        <v>66412</v>
      </c>
      <c r="BY40" s="5">
        <f>AppJ!BY40</f>
        <v>100548</v>
      </c>
      <c r="BZ40" s="38">
        <f>ABS(1-AppJ!BZ40)</f>
        <v>0.12573028970667954</v>
      </c>
      <c r="CA40" s="29">
        <f>ABS(1-AppJ!CA40)</f>
        <v>0.33949954250706127</v>
      </c>
      <c r="CB40" s="6">
        <f>ABS(1-AppJ!CB40)</f>
        <v>0.42254445637904281</v>
      </c>
    </row>
    <row r="41" spans="1:80" x14ac:dyDescent="0.25">
      <c r="A41" s="30" t="s">
        <v>17</v>
      </c>
      <c r="B41" s="4">
        <v>2002</v>
      </c>
      <c r="C41" s="33">
        <f>AppJ!C41</f>
        <v>128068</v>
      </c>
      <c r="D41" s="28">
        <f>AppJ!D41</f>
        <v>109882</v>
      </c>
      <c r="E41" s="5">
        <f>AppJ!E41</f>
        <v>109882</v>
      </c>
      <c r="F41" s="38">
        <f>ABS(1-AppJ!F41)</f>
        <v>0.16550481425529195</v>
      </c>
      <c r="G41" s="29">
        <f>ABS(1-AppJ!G41)</f>
        <v>0</v>
      </c>
      <c r="H41" s="6">
        <f>ABS(1-AppJ!H41)</f>
        <v>0.16550481425529195</v>
      </c>
      <c r="J41" s="30"/>
      <c r="K41" s="4">
        <v>2002</v>
      </c>
      <c r="L41" s="33">
        <f>AppJ!L41</f>
        <v>8833</v>
      </c>
      <c r="M41" s="28" t="str">
        <f>AppJ!M41</f>
        <v>NA</v>
      </c>
      <c r="N41" s="5">
        <f>AppJ!N41</f>
        <v>8188</v>
      </c>
      <c r="O41" s="38" t="s">
        <v>120</v>
      </c>
      <c r="P41" s="29" t="s">
        <v>120</v>
      </c>
      <c r="Q41" s="6">
        <f>ABS(1-AppJ!Q41)</f>
        <v>7.8773815339521214E-2</v>
      </c>
      <c r="S41" s="30"/>
      <c r="T41" s="4">
        <v>2002</v>
      </c>
      <c r="U41" s="33">
        <f>AppJ!U41</f>
        <v>1216</v>
      </c>
      <c r="V41" s="28" t="str">
        <f>AppJ!V41</f>
        <v>NA</v>
      </c>
      <c r="W41" s="5" t="str">
        <f>AppJ!W41</f>
        <v>NA</v>
      </c>
      <c r="X41" s="38" t="str">
        <f>AppJ!X41</f>
        <v>NA</v>
      </c>
      <c r="Y41" s="29" t="str">
        <f>AppJ!Y41</f>
        <v>NA</v>
      </c>
      <c r="Z41" s="6" t="s">
        <v>120</v>
      </c>
      <c r="AB41" s="30" t="s">
        <v>45</v>
      </c>
      <c r="AC41" s="4">
        <v>2002</v>
      </c>
      <c r="AD41" s="33">
        <f>AppJ!AD41</f>
        <v>12635</v>
      </c>
      <c r="AE41" s="28">
        <f>AppJ!AE41</f>
        <v>13455</v>
      </c>
      <c r="AF41" s="5">
        <f>AppJ!AF41</f>
        <v>19807</v>
      </c>
      <c r="AG41" s="38">
        <f>ABS(1-AppJ!AG41)</f>
        <v>6.0943887030843524E-2</v>
      </c>
      <c r="AH41" s="29">
        <f>ABS(1-AppJ!AH41)</f>
        <v>0.32069470389256327</v>
      </c>
      <c r="AI41" s="6">
        <f>ABS(1-AppJ!AI41)</f>
        <v>0.36209420911798862</v>
      </c>
      <c r="AK41" s="30" t="s">
        <v>53</v>
      </c>
      <c r="AL41" s="4">
        <v>2002</v>
      </c>
      <c r="AM41" s="33">
        <f>AppJ!AM41</f>
        <v>114889</v>
      </c>
      <c r="AN41" s="28">
        <f>AppJ!AN41</f>
        <v>124608</v>
      </c>
      <c r="AO41" s="5">
        <f>AppJ!AO41</f>
        <v>92234</v>
      </c>
      <c r="AP41" s="38">
        <f>ABS(1-AppJ!AP41)</f>
        <v>7.7996597329224482E-2</v>
      </c>
      <c r="AQ41" s="29">
        <f>ABS(1-AppJ!AQ41)</f>
        <v>0.35099854717349355</v>
      </c>
      <c r="AR41" s="6">
        <f>ABS(1-AppJ!AR41)</f>
        <v>0.24562525749723529</v>
      </c>
      <c r="AT41" s="30"/>
      <c r="AU41" s="4">
        <v>2002</v>
      </c>
      <c r="AV41" s="33">
        <f>AppJ!AV41</f>
        <v>5126.4399999999996</v>
      </c>
      <c r="AW41" s="28">
        <f>AppJ!AW41</f>
        <v>6800</v>
      </c>
      <c r="AX41" s="5">
        <f>AppJ!AX41</f>
        <v>9910</v>
      </c>
      <c r="AY41" s="38">
        <f>ABS(1-AppJ!AY41)</f>
        <v>0.24611176470588236</v>
      </c>
      <c r="AZ41" s="29">
        <f>ABS(1-AppJ!AZ41)</f>
        <v>0.31382441977800202</v>
      </c>
      <c r="BA41" s="6">
        <f>ABS(1-AppJ!BA41)</f>
        <v>0.48270030272452069</v>
      </c>
      <c r="BC41" s="30" t="s">
        <v>69</v>
      </c>
      <c r="BD41" s="4">
        <v>2002</v>
      </c>
      <c r="BE41" s="33">
        <f>AppJ!BE41</f>
        <v>100401</v>
      </c>
      <c r="BF41" s="28">
        <f>AppJ!BF41</f>
        <v>137600</v>
      </c>
      <c r="BG41" s="5">
        <f>AppJ!BG41</f>
        <v>156400</v>
      </c>
      <c r="BH41" s="38">
        <f>ABS(1-AppJ!BH41)</f>
        <v>0.27034156976744184</v>
      </c>
      <c r="BI41" s="29">
        <f>ABS(1-AppJ!BI41)</f>
        <v>0.12020460358056262</v>
      </c>
      <c r="BJ41" s="6">
        <f>ABS(1-AppJ!BJ41)</f>
        <v>0.35804987212276218</v>
      </c>
      <c r="BL41" s="30"/>
      <c r="BM41" s="4">
        <v>2002</v>
      </c>
      <c r="BN41" s="33">
        <f>AppJ!BN41</f>
        <v>2066</v>
      </c>
      <c r="BO41" s="28" t="str">
        <f>AppJ!BO41</f>
        <v>NA</v>
      </c>
      <c r="BP41" s="5">
        <f>AppJ!BP41</f>
        <v>2185</v>
      </c>
      <c r="BQ41" s="38" t="str">
        <f>AppJ!BQ41</f>
        <v>NA</v>
      </c>
      <c r="BR41" s="29" t="str">
        <f>AppJ!BR41</f>
        <v>NA</v>
      </c>
      <c r="BS41" s="6">
        <f>ABS(1-AppJ!BS41)</f>
        <v>5.4462242562929086E-2</v>
      </c>
      <c r="BU41" s="30"/>
      <c r="BV41" s="4">
        <v>2002</v>
      </c>
      <c r="BW41" s="33">
        <f>AppJ!BW41</f>
        <v>73055</v>
      </c>
      <c r="BX41" s="28">
        <f>AppJ!BX41</f>
        <v>73914</v>
      </c>
      <c r="BY41" s="5">
        <f>AppJ!BY41</f>
        <v>149649</v>
      </c>
      <c r="BZ41" s="38">
        <f>ABS(1-AppJ!BZ41)</f>
        <v>1.1621614308520711E-2</v>
      </c>
      <c r="CA41" s="29">
        <f>ABS(1-AppJ!CA41)</f>
        <v>0.50608423711484873</v>
      </c>
      <c r="CB41" s="6">
        <f>ABS(1-AppJ!CB41)</f>
        <v>0.51182433561199869</v>
      </c>
    </row>
    <row r="42" spans="1:80" ht="14.45" x14ac:dyDescent="0.3">
      <c r="A42" s="30"/>
      <c r="B42" s="4">
        <v>2003</v>
      </c>
      <c r="C42" s="33">
        <f>AppJ!C42</f>
        <v>111430</v>
      </c>
      <c r="D42" s="28">
        <f>AppJ!D42</f>
        <v>105801</v>
      </c>
      <c r="E42" s="5">
        <f>AppJ!E42</f>
        <v>215345</v>
      </c>
      <c r="F42" s="38">
        <f>ABS(1-AppJ!F42)</f>
        <v>5.3203655920076365E-2</v>
      </c>
      <c r="G42" s="29">
        <f>ABS(1-AppJ!G42)</f>
        <v>0.50869070561192498</v>
      </c>
      <c r="H42" s="6">
        <f>ABS(1-AppJ!H42)</f>
        <v>0.48255125496296636</v>
      </c>
      <c r="J42" s="30"/>
      <c r="K42" s="4">
        <v>2003</v>
      </c>
      <c r="L42" s="33">
        <f>AppJ!L42</f>
        <v>8088</v>
      </c>
      <c r="M42" s="28" t="str">
        <f>AppJ!M42</f>
        <v>NA</v>
      </c>
      <c r="N42" s="5">
        <f>AppJ!N42</f>
        <v>5374</v>
      </c>
      <c r="O42" s="38" t="s">
        <v>120</v>
      </c>
      <c r="P42" s="29" t="s">
        <v>120</v>
      </c>
      <c r="Q42" s="6">
        <f>ABS(1-AppJ!Q42)</f>
        <v>0.50502419054707848</v>
      </c>
      <c r="S42" s="30"/>
      <c r="T42" s="4">
        <v>2003</v>
      </c>
      <c r="U42" s="33">
        <f>AppJ!U42</f>
        <v>1301</v>
      </c>
      <c r="V42" s="28" t="str">
        <f>AppJ!V42</f>
        <v>NA</v>
      </c>
      <c r="W42" s="5" t="str">
        <f>AppJ!W42</f>
        <v>NA</v>
      </c>
      <c r="X42" s="38" t="str">
        <f>AppJ!X42</f>
        <v>NA</v>
      </c>
      <c r="Y42" s="29" t="str">
        <f>AppJ!Y42</f>
        <v>NA</v>
      </c>
      <c r="Z42" s="6" t="s">
        <v>120</v>
      </c>
      <c r="AB42" s="30"/>
      <c r="AC42" s="4">
        <v>2003</v>
      </c>
      <c r="AD42" s="33">
        <f>AppJ!AD42</f>
        <v>11906</v>
      </c>
      <c r="AE42" s="28">
        <f>AppJ!AE42</f>
        <v>11348</v>
      </c>
      <c r="AF42" s="5">
        <f>AppJ!AF42</f>
        <v>11348</v>
      </c>
      <c r="AG42" s="38">
        <f>ABS(1-AppJ!AG42)</f>
        <v>4.9171660204441414E-2</v>
      </c>
      <c r="AH42" s="29">
        <f>ABS(1-AppJ!AH42)</f>
        <v>0</v>
      </c>
      <c r="AI42" s="6">
        <f>ABS(1-AppJ!AI42)</f>
        <v>4.9171660204441414E-2</v>
      </c>
      <c r="AK42" s="30"/>
      <c r="AL42" s="4">
        <v>2003</v>
      </c>
      <c r="AM42" s="33">
        <f>AppJ!AM42</f>
        <v>114275</v>
      </c>
      <c r="AN42" s="28">
        <f>AppJ!AN42</f>
        <v>133850</v>
      </c>
      <c r="AO42" s="5">
        <f>AppJ!AO42</f>
        <v>160450</v>
      </c>
      <c r="AP42" s="38">
        <f>ABS(1-AppJ!AP42)</f>
        <v>0.14624579753455358</v>
      </c>
      <c r="AQ42" s="29">
        <f>ABS(1-AppJ!AQ42)</f>
        <v>0.16578373325023377</v>
      </c>
      <c r="AR42" s="6">
        <f>ABS(1-AppJ!AR42)</f>
        <v>0.28778435649735123</v>
      </c>
      <c r="AT42" s="30"/>
      <c r="AU42" s="4">
        <v>2003</v>
      </c>
      <c r="AV42" s="33">
        <f>AppJ!AV42</f>
        <v>8821.2699999999986</v>
      </c>
      <c r="AW42" s="28">
        <f>AppJ!AW42</f>
        <v>11700</v>
      </c>
      <c r="AX42" s="5">
        <f>AppJ!AX42</f>
        <v>22691</v>
      </c>
      <c r="AY42" s="38">
        <f>ABS(1-AppJ!AY42)</f>
        <v>0.24604529914529927</v>
      </c>
      <c r="AZ42" s="29">
        <f>ABS(1-AppJ!AZ42)</f>
        <v>0.48437706579701201</v>
      </c>
      <c r="BA42" s="6">
        <f>ABS(1-AppJ!BA42)</f>
        <v>0.61124366488916315</v>
      </c>
      <c r="BC42" s="30"/>
      <c r="BD42" s="4">
        <v>2003</v>
      </c>
      <c r="BE42" s="33">
        <f>AppJ!BE42</f>
        <v>100196</v>
      </c>
      <c r="BF42" s="28">
        <f>AppJ!BF42</f>
        <v>115900</v>
      </c>
      <c r="BG42" s="5">
        <f>AppJ!BG42</f>
        <v>154983</v>
      </c>
      <c r="BH42" s="38">
        <f>ABS(1-AppJ!BH42)</f>
        <v>0.13549611734253664</v>
      </c>
      <c r="BI42" s="29">
        <f>ABS(1-AppJ!BI42)</f>
        <v>0.25217604511462544</v>
      </c>
      <c r="BJ42" s="6">
        <f>ABS(1-AppJ!BJ42)</f>
        <v>0.35350328745733406</v>
      </c>
      <c r="BL42" s="30"/>
      <c r="BM42" s="4">
        <v>2003</v>
      </c>
      <c r="BN42" s="33">
        <f>AppJ!BN42</f>
        <v>2493</v>
      </c>
      <c r="BO42" s="28">
        <f>AppJ!BO42</f>
        <v>2185</v>
      </c>
      <c r="BP42" s="5">
        <f>AppJ!BP42</f>
        <v>3895</v>
      </c>
      <c r="BQ42" s="38">
        <f>ABS(1-AppJ!BQ42)</f>
        <v>0.14096109839816928</v>
      </c>
      <c r="BR42" s="29">
        <f>ABS(1-AppJ!BR42)</f>
        <v>0.43902439024390238</v>
      </c>
      <c r="BS42" s="6">
        <f>ABS(1-AppJ!BS42)</f>
        <v>0.35994865211810012</v>
      </c>
      <c r="BU42" s="30"/>
      <c r="BV42" s="4">
        <v>2003</v>
      </c>
      <c r="BW42" s="33">
        <f>AppJ!BW42</f>
        <v>101310</v>
      </c>
      <c r="BX42" s="28">
        <f>AppJ!BX42</f>
        <v>85483</v>
      </c>
      <c r="BY42" s="5">
        <f>AppJ!BY42</f>
        <v>145302</v>
      </c>
      <c r="BZ42" s="38">
        <f>ABS(1-AppJ!BZ42)</f>
        <v>0.1851479241486611</v>
      </c>
      <c r="CA42" s="29">
        <f>ABS(1-AppJ!CA42)</f>
        <v>0.4116873821420215</v>
      </c>
      <c r="CB42" s="6">
        <f>ABS(1-AppJ!CB42)</f>
        <v>0.30276252219515221</v>
      </c>
    </row>
    <row r="43" spans="1:80" ht="14.45" x14ac:dyDescent="0.3">
      <c r="A43" s="30"/>
      <c r="B43" s="4">
        <v>2004</v>
      </c>
      <c r="C43" s="33">
        <f>AppJ!C43</f>
        <v>166548</v>
      </c>
      <c r="D43" s="28">
        <f>AppJ!D43</f>
        <v>144180</v>
      </c>
      <c r="E43" s="5">
        <f>AppJ!E43</f>
        <v>247500</v>
      </c>
      <c r="F43" s="38">
        <f>ABS(1-AppJ!F43)</f>
        <v>0.15513940907199331</v>
      </c>
      <c r="G43" s="29">
        <f>ABS(1-AppJ!G43)</f>
        <v>0.41745454545454541</v>
      </c>
      <c r="H43" s="6">
        <f>ABS(1-AppJ!H43)</f>
        <v>0.32707878787878786</v>
      </c>
      <c r="J43" s="30"/>
      <c r="K43" s="4">
        <v>2004</v>
      </c>
      <c r="L43" s="33">
        <f>AppJ!L43</f>
        <v>5157</v>
      </c>
      <c r="M43" s="28" t="str">
        <f>AppJ!M43</f>
        <v>NA</v>
      </c>
      <c r="N43" s="5">
        <f>AppJ!N43</f>
        <v>3700</v>
      </c>
      <c r="O43" s="38" t="s">
        <v>120</v>
      </c>
      <c r="P43" s="29" t="s">
        <v>120</v>
      </c>
      <c r="Q43" s="6">
        <f>ABS(1-AppJ!Q43)</f>
        <v>0.39378378378378387</v>
      </c>
      <c r="S43" s="30"/>
      <c r="T43" s="4">
        <v>2004</v>
      </c>
      <c r="U43" s="33">
        <f>AppJ!U43</f>
        <v>1708</v>
      </c>
      <c r="V43" s="28" t="str">
        <f>AppJ!V43</f>
        <v>NA</v>
      </c>
      <c r="W43" s="5" t="str">
        <f>AppJ!W43</f>
        <v>NA</v>
      </c>
      <c r="X43" s="38" t="str">
        <f>AppJ!X43</f>
        <v>NA</v>
      </c>
      <c r="Y43" s="29" t="str">
        <f>AppJ!Y43</f>
        <v>NA</v>
      </c>
      <c r="Z43" s="6" t="s">
        <v>120</v>
      </c>
      <c r="AB43" s="30"/>
      <c r="AC43" s="4">
        <v>2004</v>
      </c>
      <c r="AD43" s="33">
        <f>AppJ!AD43</f>
        <v>18761</v>
      </c>
      <c r="AE43" s="28">
        <f>AppJ!AE43</f>
        <v>20359</v>
      </c>
      <c r="AF43" s="5">
        <f>AppJ!AF43</f>
        <v>21757</v>
      </c>
      <c r="AG43" s="38">
        <f>ABS(1-AppJ!AG43)</f>
        <v>7.8491085023822404E-2</v>
      </c>
      <c r="AH43" s="29">
        <f>ABS(1-AppJ!AH43)</f>
        <v>6.425518224019855E-2</v>
      </c>
      <c r="AI43" s="6">
        <f>ABS(1-AppJ!AI43)</f>
        <v>0.13770280829158432</v>
      </c>
      <c r="AK43" s="30"/>
      <c r="AL43" s="4">
        <v>2004</v>
      </c>
      <c r="AM43" s="33">
        <f>AppJ!AM43</f>
        <v>127902</v>
      </c>
      <c r="AN43" s="28">
        <f>AppJ!AN43</f>
        <v>132300</v>
      </c>
      <c r="AO43" s="5">
        <f>AppJ!AO43</f>
        <v>130922</v>
      </c>
      <c r="AP43" s="38">
        <f>ABS(1-AppJ!AP43)</f>
        <v>3.3242630385487582E-2</v>
      </c>
      <c r="AQ43" s="29">
        <f>ABS(1-AppJ!AQ43)</f>
        <v>1.0525350972334646E-2</v>
      </c>
      <c r="AR43" s="6">
        <f>ABS(1-AppJ!AR43)</f>
        <v>2.3067169765203732E-2</v>
      </c>
      <c r="AT43" s="30"/>
      <c r="AU43" s="4">
        <v>2004</v>
      </c>
      <c r="AV43" s="33">
        <f>AppJ!AV43</f>
        <v>18105.530000000002</v>
      </c>
      <c r="AW43" s="28">
        <f>AppJ!AW43</f>
        <v>27350</v>
      </c>
      <c r="AX43" s="5">
        <f>AppJ!AX43</f>
        <v>32344</v>
      </c>
      <c r="AY43" s="38">
        <f>ABS(1-AppJ!AY43)</f>
        <v>0.33800621572212053</v>
      </c>
      <c r="AZ43" s="29">
        <f>ABS(1-AppJ!AZ43)</f>
        <v>0.15440267128370022</v>
      </c>
      <c r="BA43" s="6">
        <f>ABS(1-AppJ!BA43)</f>
        <v>0.44021982438783069</v>
      </c>
      <c r="BC43" s="30"/>
      <c r="BD43" s="4">
        <v>2004</v>
      </c>
      <c r="BE43" s="33">
        <f>AppJ!BE43</f>
        <v>64696</v>
      </c>
      <c r="BF43" s="28">
        <f>AppJ!BF43</f>
        <v>77100</v>
      </c>
      <c r="BG43" s="5">
        <f>AppJ!BG43</f>
        <v>108300</v>
      </c>
      <c r="BH43" s="38">
        <f>ABS(1-AppJ!BH43)</f>
        <v>0.1608819714656291</v>
      </c>
      <c r="BI43" s="29">
        <f>ABS(1-AppJ!BI43)</f>
        <v>0.2880886426592798</v>
      </c>
      <c r="BJ43" s="6">
        <f>ABS(1-AppJ!BJ43)</f>
        <v>0.40262234533702679</v>
      </c>
      <c r="BL43" s="30"/>
      <c r="BM43" s="4">
        <v>2004</v>
      </c>
      <c r="BN43" s="33">
        <f>AppJ!BN43</f>
        <v>4323</v>
      </c>
      <c r="BO43" s="28">
        <f>AppJ!BO43</f>
        <v>3725</v>
      </c>
      <c r="BP43" s="5">
        <f>AppJ!BP43</f>
        <v>4000</v>
      </c>
      <c r="BQ43" s="38">
        <f>ABS(1-AppJ!BQ43)</f>
        <v>0.16053691275167781</v>
      </c>
      <c r="BR43" s="29">
        <f>ABS(1-AppJ!BR43)</f>
        <v>6.8749999999999978E-2</v>
      </c>
      <c r="BS43" s="6">
        <f>ABS(1-AppJ!BS43)</f>
        <v>8.0750000000000099E-2</v>
      </c>
      <c r="BU43" s="30"/>
      <c r="BV43" s="4">
        <v>2004</v>
      </c>
      <c r="BW43" s="33">
        <f>AppJ!BW43</f>
        <v>135716</v>
      </c>
      <c r="BX43" s="28">
        <f>AppJ!BX43</f>
        <v>131904</v>
      </c>
      <c r="BY43" s="5">
        <f>AppJ!BY43</f>
        <v>129579</v>
      </c>
      <c r="BZ43" s="38">
        <f>ABS(1-AppJ!BZ43)</f>
        <v>2.8899805919456512E-2</v>
      </c>
      <c r="CA43" s="29">
        <f>ABS(1-AppJ!CA43)</f>
        <v>1.7942722200356531E-2</v>
      </c>
      <c r="CB43" s="6">
        <f>ABS(1-AppJ!CB43)</f>
        <v>4.7361069309070247E-2</v>
      </c>
    </row>
    <row r="44" spans="1:80" ht="14.45" x14ac:dyDescent="0.3">
      <c r="A44" s="30"/>
      <c r="B44" s="4">
        <v>2005</v>
      </c>
      <c r="C44" s="33">
        <f>AppJ!C44</f>
        <v>244768</v>
      </c>
      <c r="D44" s="28">
        <f>AppJ!D44</f>
        <v>218840</v>
      </c>
      <c r="E44" s="5">
        <f>AppJ!E44</f>
        <v>154594</v>
      </c>
      <c r="F44" s="38">
        <f>ABS(1-AppJ!F44)</f>
        <v>0.1184792542496802</v>
      </c>
      <c r="G44" s="29">
        <f>ABS(1-AppJ!G44)</f>
        <v>0.41557887110754632</v>
      </c>
      <c r="H44" s="6">
        <f>ABS(1-AppJ!H44)</f>
        <v>0.58329560008797232</v>
      </c>
      <c r="J44" s="30"/>
      <c r="K44" s="4">
        <v>2005</v>
      </c>
      <c r="L44" s="33">
        <f>AppJ!L44</f>
        <v>4459</v>
      </c>
      <c r="M44" s="28" t="str">
        <f>AppJ!M44</f>
        <v>NA</v>
      </c>
      <c r="N44" s="5">
        <f>AppJ!N44</f>
        <v>5415</v>
      </c>
      <c r="O44" s="38" t="s">
        <v>120</v>
      </c>
      <c r="P44" s="29" t="s">
        <v>120</v>
      </c>
      <c r="Q44" s="6">
        <f>ABS(1-AppJ!Q44)</f>
        <v>0.17654662973222535</v>
      </c>
      <c r="S44" s="30"/>
      <c r="T44" s="4">
        <v>2005</v>
      </c>
      <c r="U44" s="33">
        <f>AppJ!U44</f>
        <v>1549</v>
      </c>
      <c r="V44" s="28" t="str">
        <f>AppJ!V44</f>
        <v>NA</v>
      </c>
      <c r="W44" s="5">
        <f>AppJ!W44</f>
        <v>330</v>
      </c>
      <c r="X44" s="38" t="str">
        <f>AppJ!X44</f>
        <v>NA</v>
      </c>
      <c r="Y44" s="29" t="str">
        <f>AppJ!Y44</f>
        <v>NA</v>
      </c>
      <c r="Z44" s="6">
        <f>ABS(1-AppJ!Z44)</f>
        <v>3.6939393939393943</v>
      </c>
      <c r="AB44" s="30"/>
      <c r="AC44" s="4">
        <v>2005</v>
      </c>
      <c r="AD44" s="33">
        <f>AppJ!AD44</f>
        <v>16220</v>
      </c>
      <c r="AE44" s="28">
        <f>AppJ!AE44</f>
        <v>19493</v>
      </c>
      <c r="AF44" s="5">
        <f>AppJ!AF44</f>
        <v>21555</v>
      </c>
      <c r="AG44" s="38">
        <f>ABS(1-AppJ!AG44)</f>
        <v>0.16790642794849431</v>
      </c>
      <c r="AH44" s="29">
        <f>ABS(1-AppJ!AH44)</f>
        <v>9.5662259336580791E-2</v>
      </c>
      <c r="AI44" s="6">
        <f>ABS(1-AppJ!AI44)</f>
        <v>0.24750637903038741</v>
      </c>
      <c r="AK44" s="30"/>
      <c r="AL44" s="4">
        <v>2005</v>
      </c>
      <c r="AM44" s="33">
        <f>AppJ!AM44</f>
        <v>104084</v>
      </c>
      <c r="AN44" s="28">
        <f>AppJ!AN44</f>
        <v>110542</v>
      </c>
      <c r="AO44" s="5">
        <f>AppJ!AO44</f>
        <v>114814</v>
      </c>
      <c r="AP44" s="38">
        <f>ABS(1-AppJ!AP44)</f>
        <v>5.8421233558285546E-2</v>
      </c>
      <c r="AQ44" s="29">
        <f>ABS(1-AppJ!AQ44)</f>
        <v>3.7208005992300563E-2</v>
      </c>
      <c r="AR44" s="6">
        <f>ABS(1-AppJ!AR44)</f>
        <v>9.3455501942271813E-2</v>
      </c>
      <c r="AT44" s="30"/>
      <c r="AU44" s="4">
        <v>2005</v>
      </c>
      <c r="AV44" s="33">
        <f>AppJ!AV44</f>
        <v>16291.02</v>
      </c>
      <c r="AW44" s="28">
        <f>AppJ!AW44</f>
        <v>24850</v>
      </c>
      <c r="AX44" s="5">
        <f>AppJ!AX44</f>
        <v>15700</v>
      </c>
      <c r="AY44" s="38">
        <f>ABS(1-AppJ!AY44)</f>
        <v>0.34442575452716295</v>
      </c>
      <c r="AZ44" s="29">
        <f>ABS(1-AppJ!AZ44)</f>
        <v>0.58280254777070062</v>
      </c>
      <c r="BA44" s="6">
        <f>ABS(1-AppJ!BA44)</f>
        <v>3.764458598726117E-2</v>
      </c>
      <c r="BC44" s="30"/>
      <c r="BD44" s="4">
        <v>2005</v>
      </c>
      <c r="BE44" s="33">
        <f>AppJ!BE44</f>
        <v>65971</v>
      </c>
      <c r="BF44" s="28">
        <f>AppJ!BF44</f>
        <v>74100</v>
      </c>
      <c r="BG44" s="5">
        <f>AppJ!BG44</f>
        <v>77799</v>
      </c>
      <c r="BH44" s="38">
        <f>ABS(1-AppJ!BH44)</f>
        <v>0.10970310391363025</v>
      </c>
      <c r="BI44" s="29">
        <f>ABS(1-AppJ!BI44)</f>
        <v>4.7545598272471401E-2</v>
      </c>
      <c r="BJ44" s="6">
        <f>ABS(1-AppJ!BJ44)</f>
        <v>0.15203280247818096</v>
      </c>
      <c r="BL44" s="30"/>
      <c r="BM44" s="4">
        <v>2005</v>
      </c>
      <c r="BN44" s="33">
        <f>AppJ!BN44</f>
        <v>4453</v>
      </c>
      <c r="BO44" s="28">
        <f>AppJ!BO44</f>
        <v>4000</v>
      </c>
      <c r="BP44" s="5">
        <f>AppJ!BP44</f>
        <v>3454</v>
      </c>
      <c r="BQ44" s="38">
        <f>ABS(1-AppJ!BQ44)</f>
        <v>0.11325000000000007</v>
      </c>
      <c r="BR44" s="29">
        <f>ABS(1-AppJ!BR44)</f>
        <v>0.15807759119861031</v>
      </c>
      <c r="BS44" s="6">
        <f>ABS(1-AppJ!BS44)</f>
        <v>0.28922987840185299</v>
      </c>
      <c r="BU44" s="30"/>
      <c r="BV44" s="4">
        <v>2005</v>
      </c>
      <c r="BW44" s="33">
        <f>AppJ!BW44</f>
        <v>133886</v>
      </c>
      <c r="BX44" s="28">
        <f>AppJ!BX44</f>
        <v>167213</v>
      </c>
      <c r="BY44" s="5">
        <f>AppJ!BY44</f>
        <v>167211</v>
      </c>
      <c r="BZ44" s="38">
        <f>ABS(1-AppJ!BZ44)</f>
        <v>0.19930866619222187</v>
      </c>
      <c r="CA44" s="29">
        <f>ABS(1-AppJ!CA44)</f>
        <v>1.1960935584420795E-5</v>
      </c>
      <c r="CB44" s="6">
        <f>ABS(1-AppJ!CB44)</f>
        <v>0.19929908917475525</v>
      </c>
    </row>
    <row r="45" spans="1:80" ht="14.45" x14ac:dyDescent="0.3">
      <c r="A45" s="30"/>
      <c r="B45" s="4">
        <v>2006</v>
      </c>
      <c r="C45" s="33">
        <f>AppJ!C45</f>
        <v>152483</v>
      </c>
      <c r="D45" s="28">
        <f>AppJ!D45</f>
        <v>138878</v>
      </c>
      <c r="E45" s="5">
        <f>AppJ!E45</f>
        <v>197097</v>
      </c>
      <c r="F45" s="38">
        <f>ABS(1-AppJ!F45)</f>
        <v>9.7963680352539662E-2</v>
      </c>
      <c r="G45" s="29">
        <f>ABS(1-AppJ!G45)</f>
        <v>0.29538247664855377</v>
      </c>
      <c r="H45" s="6">
        <f>ABS(1-AppJ!H45)</f>
        <v>0.22635555082015457</v>
      </c>
      <c r="J45" s="30"/>
      <c r="K45" s="4">
        <v>2006</v>
      </c>
      <c r="L45" s="33">
        <f>AppJ!L45</f>
        <v>4070</v>
      </c>
      <c r="M45" s="28" t="str">
        <f>AppJ!M45</f>
        <v>NA</v>
      </c>
      <c r="N45" s="5">
        <f>AppJ!N45</f>
        <v>7469</v>
      </c>
      <c r="O45" s="38" t="s">
        <v>120</v>
      </c>
      <c r="P45" s="29" t="s">
        <v>120</v>
      </c>
      <c r="Q45" s="6">
        <f>ABS(1-AppJ!Q45)</f>
        <v>0.4550810014727541</v>
      </c>
      <c r="S45" s="30"/>
      <c r="T45" s="4">
        <v>2006</v>
      </c>
      <c r="U45" s="33">
        <f>AppJ!U45</f>
        <v>583</v>
      </c>
      <c r="V45" s="28">
        <f>AppJ!V45</f>
        <v>677</v>
      </c>
      <c r="W45" s="5">
        <f>AppJ!W45</f>
        <v>630</v>
      </c>
      <c r="X45" s="38">
        <f>ABS(1-AppJ!X45)</f>
        <v>0.13884785819793211</v>
      </c>
      <c r="Y45" s="29">
        <f>ABS(1-AppJ!Y45)</f>
        <v>7.460317460317456E-2</v>
      </c>
      <c r="Z45" s="6">
        <f>ABS(1-AppJ!Z45)</f>
        <v>7.460317460317456E-2</v>
      </c>
      <c r="AB45" s="30"/>
      <c r="AC45" s="4">
        <v>2006</v>
      </c>
      <c r="AD45" s="33">
        <f>AppJ!AD45</f>
        <v>22402</v>
      </c>
      <c r="AE45" s="28">
        <f>AppJ!AE45</f>
        <v>21811</v>
      </c>
      <c r="AF45" s="5">
        <f>AppJ!AF45</f>
        <v>21246</v>
      </c>
      <c r="AG45" s="38">
        <f>ABS(1-AppJ!AG45)</f>
        <v>2.7096419237999214E-2</v>
      </c>
      <c r="AH45" s="29">
        <f>ABS(1-AppJ!AH45)</f>
        <v>2.6593241080673957E-2</v>
      </c>
      <c r="AI45" s="6">
        <f>ABS(1-AppJ!AI45)</f>
        <v>5.4410241927892233E-2</v>
      </c>
      <c r="AK45" s="30"/>
      <c r="AL45" s="4">
        <v>2006</v>
      </c>
      <c r="AM45" s="33">
        <f>AppJ!AM45</f>
        <v>107292</v>
      </c>
      <c r="AN45" s="28">
        <f>AppJ!AN45</f>
        <v>113486</v>
      </c>
      <c r="AO45" s="5">
        <f>AppJ!AO45</f>
        <v>141591</v>
      </c>
      <c r="AP45" s="38">
        <f>ABS(1-AppJ!AP45)</f>
        <v>5.4579419487866376E-2</v>
      </c>
      <c r="AQ45" s="29">
        <f>ABS(1-AppJ!AQ45)</f>
        <v>0.1984942545783277</v>
      </c>
      <c r="AR45" s="6">
        <f>ABS(1-AppJ!AR45)</f>
        <v>0.24223997287963217</v>
      </c>
      <c r="AT45" s="30"/>
      <c r="AU45" s="4">
        <v>2006</v>
      </c>
      <c r="AV45" s="33">
        <f>AppJ!AV45</f>
        <v>10699.36</v>
      </c>
      <c r="AW45" s="28">
        <f>AppJ!AW45</f>
        <v>15250</v>
      </c>
      <c r="AX45" s="5">
        <f>AppJ!AX45</f>
        <v>20081</v>
      </c>
      <c r="AY45" s="38">
        <f>ABS(1-AppJ!AY45)</f>
        <v>0.29840262295081965</v>
      </c>
      <c r="AZ45" s="29">
        <f>ABS(1-AppJ!AZ45)</f>
        <v>0.24057566854240331</v>
      </c>
      <c r="BA45" s="6">
        <f>ABS(1-AppJ!BA45)</f>
        <v>0.46718988098202274</v>
      </c>
      <c r="BC45" s="30"/>
      <c r="BD45" s="4">
        <v>2006</v>
      </c>
      <c r="BE45" s="33">
        <f>AppJ!BE45</f>
        <v>49173</v>
      </c>
      <c r="BF45" s="28">
        <f>AppJ!BF45</f>
        <v>55800</v>
      </c>
      <c r="BG45" s="5">
        <f>AppJ!BG45</f>
        <v>58317</v>
      </c>
      <c r="BH45" s="38">
        <f>ABS(1-AppJ!BH45)</f>
        <v>0.11876344086021506</v>
      </c>
      <c r="BI45" s="29">
        <f>ABS(1-AppJ!BI45)</f>
        <v>4.3160656412366882E-2</v>
      </c>
      <c r="BJ45" s="6">
        <f>ABS(1-AppJ!BJ45)</f>
        <v>0.15679818920726374</v>
      </c>
      <c r="BL45" s="30"/>
      <c r="BM45" s="4">
        <v>2006</v>
      </c>
      <c r="BN45" s="33">
        <f>AppJ!BN45</f>
        <v>8285</v>
      </c>
      <c r="BO45" s="28">
        <f>AppJ!BO45</f>
        <v>3500</v>
      </c>
      <c r="BP45" s="5">
        <f>AppJ!BP45</f>
        <v>2743</v>
      </c>
      <c r="BQ45" s="38">
        <f>ABS(1-AppJ!BQ45)</f>
        <v>1.367142857142857</v>
      </c>
      <c r="BR45" s="29">
        <f>ABS(1-AppJ!BR45)</f>
        <v>0.27597520962449873</v>
      </c>
      <c r="BS45" s="6">
        <f>ABS(1-AppJ!BS45)</f>
        <v>2.020415603353992</v>
      </c>
      <c r="BU45" s="30"/>
      <c r="BV45" s="4">
        <v>2006</v>
      </c>
      <c r="BW45" s="33">
        <f>AppJ!BW45</f>
        <v>125550</v>
      </c>
      <c r="BX45" s="28">
        <f>AppJ!BX45</f>
        <v>136373</v>
      </c>
      <c r="BY45" s="5">
        <f>AppJ!BY45</f>
        <v>112797</v>
      </c>
      <c r="BZ45" s="38">
        <f>ABS(1-AppJ!BZ45)</f>
        <v>7.9363217059095326E-2</v>
      </c>
      <c r="CA45" s="29">
        <f>ABS(1-AppJ!CA45)</f>
        <v>0.20901265104568378</v>
      </c>
      <c r="CB45" s="6">
        <f>ABS(1-AppJ!CB45)</f>
        <v>0.11306151759355298</v>
      </c>
    </row>
    <row r="46" spans="1:80" ht="14.45" x14ac:dyDescent="0.3">
      <c r="A46" s="30"/>
      <c r="B46" s="4">
        <v>2007</v>
      </c>
      <c r="C46" s="33">
        <f>AppJ!C46</f>
        <v>151925</v>
      </c>
      <c r="D46" s="28">
        <f>AppJ!D46</f>
        <v>117321</v>
      </c>
      <c r="E46" s="5">
        <f>AppJ!E46</f>
        <v>118082</v>
      </c>
      <c r="F46" s="38">
        <f>ABS(1-AppJ!F46)</f>
        <v>0.29495145796575217</v>
      </c>
      <c r="G46" s="29">
        <f>ABS(1-AppJ!G46)</f>
        <v>6.4446740400738722E-3</v>
      </c>
      <c r="H46" s="6">
        <f>ABS(1-AppJ!H46)</f>
        <v>0.28660591792144441</v>
      </c>
      <c r="J46" s="30"/>
      <c r="K46" s="4">
        <v>2007</v>
      </c>
      <c r="L46" s="33">
        <f>AppJ!L46</f>
        <v>7782</v>
      </c>
      <c r="M46" s="28" t="str">
        <f>AppJ!M46</f>
        <v>NA</v>
      </c>
      <c r="N46" s="5">
        <f>AppJ!N46</f>
        <v>4778</v>
      </c>
      <c r="O46" s="38" t="s">
        <v>120</v>
      </c>
      <c r="P46" s="29" t="s">
        <v>120</v>
      </c>
      <c r="Q46" s="6">
        <f>ABS(1-AppJ!Q46)</f>
        <v>0.62871494349100043</v>
      </c>
      <c r="S46" s="30"/>
      <c r="T46" s="4">
        <v>2007</v>
      </c>
      <c r="U46" s="33">
        <f>AppJ!U46</f>
        <v>582</v>
      </c>
      <c r="V46" s="28">
        <f>AppJ!V46</f>
        <v>575</v>
      </c>
      <c r="W46" s="5">
        <f>AppJ!W46</f>
        <v>334</v>
      </c>
      <c r="X46" s="38">
        <f>ABS(1-AppJ!X46)</f>
        <v>1.2173913043478368E-2</v>
      </c>
      <c r="Y46" s="29">
        <f>ABS(1-AppJ!Y46)</f>
        <v>0.72155688622754499</v>
      </c>
      <c r="Z46" s="6">
        <f>ABS(1-AppJ!Z46)</f>
        <v>0.74251497005988032</v>
      </c>
      <c r="AB46" s="30"/>
      <c r="AC46" s="4">
        <v>2007</v>
      </c>
      <c r="AD46" s="33">
        <f>AppJ!AD46</f>
        <v>12324</v>
      </c>
      <c r="AE46" s="28">
        <f>AppJ!AE46</f>
        <v>14252</v>
      </c>
      <c r="AF46" s="5">
        <f>AppJ!AF46</f>
        <v>12868</v>
      </c>
      <c r="AG46" s="38">
        <f>ABS(1-AppJ!AG46)</f>
        <v>0.13527925905136118</v>
      </c>
      <c r="AH46" s="29">
        <f>ABS(1-AppJ!AH46)</f>
        <v>0.1075536213863848</v>
      </c>
      <c r="AI46" s="6">
        <f>ABS(1-AppJ!AI46)</f>
        <v>4.227541187441719E-2</v>
      </c>
      <c r="AK46" s="30"/>
      <c r="AL46" s="4">
        <v>2007</v>
      </c>
      <c r="AM46" s="33">
        <f>AppJ!AM46</f>
        <v>127115</v>
      </c>
      <c r="AN46" s="28">
        <f>AppJ!AN46</f>
        <v>135714</v>
      </c>
      <c r="AO46" s="5">
        <f>AppJ!AO46</f>
        <v>201012</v>
      </c>
      <c r="AP46" s="38">
        <f>ABS(1-AppJ!AP46)</f>
        <v>6.3361186023549565E-2</v>
      </c>
      <c r="AQ46" s="29">
        <f>ABS(1-AppJ!AQ46)</f>
        <v>0.3248462778341592</v>
      </c>
      <c r="AR46" s="6">
        <f>ABS(1-AppJ!AR46)</f>
        <v>0.3676248184188009</v>
      </c>
      <c r="AT46" s="30"/>
      <c r="AU46" s="4">
        <v>2007</v>
      </c>
      <c r="AV46" s="33">
        <f>AppJ!AV46</f>
        <v>8945.9599999999991</v>
      </c>
      <c r="AW46" s="28">
        <f>AppJ!AW46</f>
        <v>10600</v>
      </c>
      <c r="AX46" s="5">
        <f>AppJ!AX46</f>
        <v>11959</v>
      </c>
      <c r="AY46" s="38">
        <f>ABS(1-AppJ!AY46)</f>
        <v>0.15604150943396233</v>
      </c>
      <c r="AZ46" s="29">
        <f>ABS(1-AppJ!AZ46)</f>
        <v>0.1136382640689021</v>
      </c>
      <c r="BA46" s="6">
        <f>ABS(1-AppJ!BA46)</f>
        <v>0.25194748724809779</v>
      </c>
      <c r="BC46" s="30"/>
      <c r="BD46" s="4">
        <v>2007</v>
      </c>
      <c r="BE46" s="33">
        <f>AppJ!BE46</f>
        <v>49219</v>
      </c>
      <c r="BF46" s="28">
        <f>AppJ!BF46</f>
        <v>54900</v>
      </c>
      <c r="BG46" s="5">
        <f>AppJ!BG46</f>
        <v>32689</v>
      </c>
      <c r="BH46" s="38">
        <f>ABS(1-AppJ!BH46)</f>
        <v>0.10347905282331515</v>
      </c>
      <c r="BI46" s="29">
        <f>ABS(1-AppJ!BI46)</f>
        <v>0.67946403989109494</v>
      </c>
      <c r="BJ46" s="6">
        <f>ABS(1-AppJ!BJ46)</f>
        <v>0.50567469179234603</v>
      </c>
      <c r="BL46" s="30"/>
      <c r="BM46" s="4">
        <v>2007</v>
      </c>
      <c r="BN46" s="33">
        <f>AppJ!BN46</f>
        <v>3128</v>
      </c>
      <c r="BO46" s="28">
        <f>AppJ!BO46</f>
        <v>2700</v>
      </c>
      <c r="BP46" s="5">
        <f>AppJ!BP46</f>
        <v>2016</v>
      </c>
      <c r="BQ46" s="38">
        <f>ABS(1-AppJ!BQ46)</f>
        <v>0.1585185185185185</v>
      </c>
      <c r="BR46" s="29">
        <f>ABS(1-AppJ!BR46)</f>
        <v>0.33928571428571419</v>
      </c>
      <c r="BS46" s="6">
        <f>ABS(1-AppJ!BS46)</f>
        <v>0.55158730158730163</v>
      </c>
      <c r="BU46" s="30"/>
      <c r="BV46" s="4">
        <v>2007</v>
      </c>
      <c r="BW46" s="33">
        <f>AppJ!BW46</f>
        <v>108338</v>
      </c>
      <c r="BX46" s="28">
        <f>AppJ!BX46</f>
        <v>131195</v>
      </c>
      <c r="BY46" s="5">
        <f>AppJ!BY46</f>
        <v>47011</v>
      </c>
      <c r="BZ46" s="38">
        <f>ABS(1-AppJ!BZ46)</f>
        <v>0.17422157856625631</v>
      </c>
      <c r="CA46" s="29">
        <f>ABS(1-AppJ!CA46)</f>
        <v>1.7907298291889133</v>
      </c>
      <c r="CB46" s="6">
        <f>ABS(1-AppJ!CB46)</f>
        <v>1.304524472995682</v>
      </c>
    </row>
    <row r="47" spans="1:80" ht="14.45" x14ac:dyDescent="0.3">
      <c r="A47" s="31"/>
      <c r="B47" s="7">
        <v>2008</v>
      </c>
      <c r="C47" s="34">
        <f>AppJ!C47</f>
        <v>67347</v>
      </c>
      <c r="D47" s="8">
        <f>AppJ!D47</f>
        <v>60255</v>
      </c>
      <c r="E47" s="9">
        <f>AppJ!E47</f>
        <v>98744</v>
      </c>
      <c r="F47" s="39">
        <f>ABS(1-AppJ!F47)</f>
        <v>0.11769977595220316</v>
      </c>
      <c r="G47" s="18">
        <f>ABS(1-AppJ!G47)</f>
        <v>0.38978570849874428</v>
      </c>
      <c r="H47" s="10">
        <f>ABS(1-AppJ!H47)</f>
        <v>0.31796362310621407</v>
      </c>
      <c r="J47" s="31"/>
      <c r="K47" s="7">
        <v>2008</v>
      </c>
      <c r="L47" s="34">
        <f>AppJ!L47</f>
        <v>6823</v>
      </c>
      <c r="M47" s="8" t="str">
        <f>AppJ!M47</f>
        <v>NA</v>
      </c>
      <c r="N47" s="9">
        <f>AppJ!N47</f>
        <v>4926</v>
      </c>
      <c r="O47" s="39" t="s">
        <v>120</v>
      </c>
      <c r="P47" s="18" t="s">
        <v>120</v>
      </c>
      <c r="Q47" s="10">
        <f>ABS(1-AppJ!Q47)</f>
        <v>0.38509947218838825</v>
      </c>
      <c r="S47" s="31"/>
      <c r="T47" s="7">
        <v>2008</v>
      </c>
      <c r="U47" s="34">
        <f>AppJ!U47</f>
        <v>371</v>
      </c>
      <c r="V47" s="8">
        <f>AppJ!V47</f>
        <v>378</v>
      </c>
      <c r="W47" s="9">
        <f>AppJ!W47</f>
        <v>351</v>
      </c>
      <c r="X47" s="39">
        <f>ABS(1-AppJ!X47)</f>
        <v>1.851851851851849E-2</v>
      </c>
      <c r="Y47" s="18">
        <f>ABS(1-AppJ!Y47)</f>
        <v>7.6923076923076872E-2</v>
      </c>
      <c r="Z47" s="10">
        <f>ABS(1-AppJ!Z47)</f>
        <v>5.6980056980056926E-2</v>
      </c>
      <c r="AB47" s="31"/>
      <c r="AC47" s="7">
        <v>2008</v>
      </c>
      <c r="AD47" s="34">
        <f>AppJ!AD47</f>
        <v>18598</v>
      </c>
      <c r="AE47" s="8">
        <f>AppJ!AE47</f>
        <v>18302</v>
      </c>
      <c r="AF47" s="9">
        <f>AppJ!AF47</f>
        <v>14035</v>
      </c>
      <c r="AG47" s="39">
        <f>ABS(1-AppJ!AG47)</f>
        <v>1.617309583652049E-2</v>
      </c>
      <c r="AH47" s="18">
        <f>ABS(1-AppJ!AH47)</f>
        <v>0.30402565016031358</v>
      </c>
      <c r="AI47" s="10">
        <f>ABS(1-AppJ!AI47)</f>
        <v>0.32511578197363744</v>
      </c>
      <c r="AK47" s="31"/>
      <c r="AL47" s="7">
        <v>2008</v>
      </c>
      <c r="AM47" s="34">
        <f>AppJ!AM47</f>
        <v>166071</v>
      </c>
      <c r="AN47" s="8">
        <f>AppJ!AN47</f>
        <v>159200</v>
      </c>
      <c r="AO47" s="9">
        <f>AppJ!AO47</f>
        <v>161118</v>
      </c>
      <c r="AP47" s="39">
        <f>ABS(1-AppJ!AP47)</f>
        <v>4.315954773869346E-2</v>
      </c>
      <c r="AQ47" s="18">
        <f>ABS(1-AppJ!AQ47)</f>
        <v>1.1904318573964456E-2</v>
      </c>
      <c r="AR47" s="10">
        <f>ABS(1-AppJ!AR47)</f>
        <v>3.0741444158939313E-2</v>
      </c>
      <c r="AT47" s="31"/>
      <c r="AU47" s="7">
        <v>2008</v>
      </c>
      <c r="AV47" s="34">
        <f>AppJ!AV47</f>
        <v>8184.619999999999</v>
      </c>
      <c r="AW47" s="8">
        <f>AppJ!AW47</f>
        <v>12400</v>
      </c>
      <c r="AX47" s="9">
        <f>AppJ!AX47</f>
        <v>6741</v>
      </c>
      <c r="AY47" s="39">
        <f>ABS(1-AppJ!AY47)</f>
        <v>0.33995000000000009</v>
      </c>
      <c r="AZ47" s="18">
        <f>ABS(1-AppJ!AZ47)</f>
        <v>0.8394896899569797</v>
      </c>
      <c r="BA47" s="10">
        <f>ABS(1-AppJ!BA47)</f>
        <v>0.21415516985610439</v>
      </c>
      <c r="BC47" s="31"/>
      <c r="BD47" s="7">
        <v>2008</v>
      </c>
      <c r="BE47" s="34">
        <f>AppJ!BE47</f>
        <v>58557</v>
      </c>
      <c r="BF47" s="8">
        <f>AppJ!BF47</f>
        <v>59000</v>
      </c>
      <c r="BG47" s="9">
        <f>AppJ!BG47</f>
        <v>60268</v>
      </c>
      <c r="BH47" s="39">
        <f>ABS(1-AppJ!BH47)</f>
        <v>7.5084745762712402E-3</v>
      </c>
      <c r="BI47" s="18">
        <f>ABS(1-AppJ!BI47)</f>
        <v>2.1039357536337677E-2</v>
      </c>
      <c r="BJ47" s="10">
        <f>ABS(1-AppJ!BJ47)</f>
        <v>2.8389858631446163E-2</v>
      </c>
      <c r="BL47" s="31"/>
      <c r="BM47" s="7">
        <v>2008</v>
      </c>
      <c r="BN47" s="34">
        <f>AppJ!BN47</f>
        <v>2718</v>
      </c>
      <c r="BO47" s="8">
        <f>AppJ!BO47</f>
        <v>2534</v>
      </c>
      <c r="BP47" s="9">
        <f>AppJ!BP47</f>
        <v>1598</v>
      </c>
      <c r="BQ47" s="39">
        <f>ABS(1-AppJ!BQ47)</f>
        <v>7.2612470402525719E-2</v>
      </c>
      <c r="BR47" s="18">
        <f>ABS(1-AppJ!BR47)</f>
        <v>0.58573216520650817</v>
      </c>
      <c r="BS47" s="10">
        <f>ABS(1-AppJ!BS47)</f>
        <v>0.70087609511889859</v>
      </c>
      <c r="BU47" s="31"/>
      <c r="BV47" s="7">
        <v>2008</v>
      </c>
      <c r="BW47" s="34">
        <f>AppJ!BW47</f>
        <v>53417</v>
      </c>
      <c r="BX47" s="8">
        <f>AppJ!BX47</f>
        <v>70101</v>
      </c>
      <c r="BY47" s="9">
        <f>AppJ!BY47</f>
        <v>39615</v>
      </c>
      <c r="BZ47" s="39">
        <f>ABS(1-AppJ!BZ47)</f>
        <v>0.23799945792499388</v>
      </c>
      <c r="CA47" s="18">
        <f>ABS(1-AppJ!CA47)</f>
        <v>0.76955698599015521</v>
      </c>
      <c r="CB47" s="10">
        <f>ABS(1-AppJ!CB47)</f>
        <v>0.34840338255711223</v>
      </c>
    </row>
    <row r="48" spans="1:80" ht="14.45" x14ac:dyDescent="0.3">
      <c r="A48" s="30"/>
      <c r="B48" s="4">
        <v>2009</v>
      </c>
      <c r="C48" s="33">
        <f>AppJ!C48</f>
        <v>76063</v>
      </c>
      <c r="D48" s="28">
        <f>AppJ!D48</f>
        <v>58382</v>
      </c>
      <c r="E48" s="5">
        <f>AppJ!E48</f>
        <v>88429</v>
      </c>
      <c r="F48" s="38">
        <f>ABS(1-AppJ!F48)</f>
        <v>0.3028501935528074</v>
      </c>
      <c r="G48" s="29">
        <f>ABS(1-AppJ!G48)</f>
        <v>0.33978672155062251</v>
      </c>
      <c r="H48" s="6">
        <f>ABS(1-AppJ!H48)</f>
        <v>0.13984100238609509</v>
      </c>
      <c r="J48" s="30"/>
      <c r="K48" s="4">
        <v>2009</v>
      </c>
      <c r="L48" s="33">
        <f>AppJ!L48</f>
        <v>5701</v>
      </c>
      <c r="M48" s="28" t="str">
        <f>AppJ!M48</f>
        <v>NA</v>
      </c>
      <c r="N48" s="5">
        <f>AppJ!N48</f>
        <v>2966</v>
      </c>
      <c r="O48" s="38" t="s">
        <v>120</v>
      </c>
      <c r="P48" s="29" t="s">
        <v>120</v>
      </c>
      <c r="Q48" s="6">
        <f>ABS(1-AppJ!Q48)</f>
        <v>0.92211732973701954</v>
      </c>
      <c r="S48" s="30"/>
      <c r="T48" s="4">
        <v>2009</v>
      </c>
      <c r="U48" s="33">
        <f>AppJ!U48</f>
        <v>336</v>
      </c>
      <c r="V48" s="28">
        <f>AppJ!V48</f>
        <v>315</v>
      </c>
      <c r="W48" s="5">
        <f>AppJ!W48</f>
        <v>291</v>
      </c>
      <c r="X48" s="38">
        <f>ABS(1-AppJ!X48)</f>
        <v>6.6666666666666652E-2</v>
      </c>
      <c r="Y48" s="29">
        <f>ABS(1-AppJ!Y48)</f>
        <v>8.247422680412364E-2</v>
      </c>
      <c r="Z48" s="6">
        <f>ABS(1-AppJ!Z48)</f>
        <v>0.15463917525773185</v>
      </c>
      <c r="AB48" s="30"/>
      <c r="AC48" s="4">
        <v>2009</v>
      </c>
      <c r="AD48" s="33">
        <f>AppJ!AD48</f>
        <v>22193</v>
      </c>
      <c r="AE48" s="28">
        <f>AppJ!AE48</f>
        <v>20400</v>
      </c>
      <c r="AF48" s="5">
        <f>AppJ!AF48</f>
        <v>10989</v>
      </c>
      <c r="AG48" s="38">
        <f>ABS(1-AppJ!AG48)</f>
        <v>8.7892156862745097E-2</v>
      </c>
      <c r="AH48" s="29">
        <f>ABS(1-AppJ!AH48)</f>
        <v>0.85640185640185651</v>
      </c>
      <c r="AI48" s="6">
        <f>ABS(1-AppJ!AI48)</f>
        <v>1.0195650195650194</v>
      </c>
      <c r="AK48" s="30"/>
      <c r="AL48" s="4">
        <v>2009</v>
      </c>
      <c r="AM48" s="33">
        <f>AppJ!AM48</f>
        <v>138299</v>
      </c>
      <c r="AN48" s="28">
        <f>AppJ!AN48</f>
        <v>133187</v>
      </c>
      <c r="AO48" s="5">
        <f>AppJ!AO48</f>
        <v>121132</v>
      </c>
      <c r="AP48" s="38">
        <f>ABS(1-AppJ!AP48)</f>
        <v>3.8382124381508786E-2</v>
      </c>
      <c r="AQ48" s="29">
        <f>ABS(1-AppJ!AQ48)</f>
        <v>9.9519532410923706E-2</v>
      </c>
      <c r="AR48" s="6">
        <f>ABS(1-AppJ!AR48)</f>
        <v>0.14172142786381792</v>
      </c>
      <c r="AT48" s="30"/>
      <c r="AU48" s="4">
        <v>2009</v>
      </c>
      <c r="AV48" s="33">
        <f>AppJ!AV48</f>
        <v>5121.59</v>
      </c>
      <c r="AW48" s="28">
        <f>AppJ!AW48</f>
        <v>14400</v>
      </c>
      <c r="AX48" s="5">
        <f>AppJ!AX48</f>
        <v>7183</v>
      </c>
      <c r="AY48" s="38">
        <f>ABS(1-AppJ!AY48)</f>
        <v>0.64433402777777782</v>
      </c>
      <c r="AZ48" s="29">
        <f>ABS(1-AppJ!AZ48)</f>
        <v>1.0047333983015454</v>
      </c>
      <c r="BA48" s="6">
        <f>ABS(1-AppJ!BA48)</f>
        <v>0.28698454684672137</v>
      </c>
      <c r="BC48" s="30"/>
      <c r="BD48" s="4">
        <v>2009</v>
      </c>
      <c r="BE48" s="33">
        <f>AppJ!BE48</f>
        <v>91519</v>
      </c>
      <c r="BF48" s="28">
        <f>AppJ!BF48</f>
        <v>88800</v>
      </c>
      <c r="BG48" s="5">
        <f>AppJ!BG48</f>
        <v>76738</v>
      </c>
      <c r="BH48" s="38">
        <f>ABS(1-AppJ!BH48)</f>
        <v>3.0619369369369265E-2</v>
      </c>
      <c r="BI48" s="29">
        <f>ABS(1-AppJ!BI48)</f>
        <v>0.15718418514946952</v>
      </c>
      <c r="BJ48" s="6">
        <f>ABS(1-AppJ!BJ48)</f>
        <v>0.19261643514295401</v>
      </c>
      <c r="BL48" s="30"/>
      <c r="BM48" s="4">
        <v>2009</v>
      </c>
      <c r="BN48" s="33">
        <f>AppJ!BN48</f>
        <v>5743</v>
      </c>
      <c r="BO48" s="28">
        <f>AppJ!BO48</f>
        <v>6952</v>
      </c>
      <c r="BP48" s="5">
        <f>AppJ!BP48</f>
        <v>1430</v>
      </c>
      <c r="BQ48" s="38">
        <f>ABS(1-AppJ!BQ48)</f>
        <v>0.17390678941311855</v>
      </c>
      <c r="BR48" s="29">
        <f>ABS(1-AppJ!BR48)</f>
        <v>3.8615384615384611</v>
      </c>
      <c r="BS48" s="6">
        <f>ABS(1-AppJ!BS48)</f>
        <v>3.0160839160839163</v>
      </c>
      <c r="BU48" s="30"/>
      <c r="BV48" s="4">
        <v>2009</v>
      </c>
      <c r="BW48" s="33">
        <f>AppJ!BW48</f>
        <v>32254</v>
      </c>
      <c r="BX48" s="28">
        <f>AppJ!BX48</f>
        <v>48072</v>
      </c>
      <c r="BY48" s="5">
        <f>AppJ!BY48</f>
        <v>41800</v>
      </c>
      <c r="BZ48" s="38">
        <f>ABS(1-AppJ!BZ48)</f>
        <v>0.32904809452487938</v>
      </c>
      <c r="CA48" s="29">
        <f>ABS(1-AppJ!CA48)</f>
        <v>0.15004784688995221</v>
      </c>
      <c r="CB48" s="6">
        <f>ABS(1-AppJ!CB48)</f>
        <v>0.22837320574162678</v>
      </c>
    </row>
    <row r="49" spans="1:80" x14ac:dyDescent="0.25">
      <c r="A49" s="30"/>
      <c r="B49" s="4">
        <v>2010</v>
      </c>
      <c r="C49" s="33">
        <f>AppJ!C49</f>
        <v>75748</v>
      </c>
      <c r="D49" s="28">
        <f>AppJ!D49</f>
        <v>61586</v>
      </c>
      <c r="E49" s="5">
        <f>AppJ!E49</f>
        <v>92534</v>
      </c>
      <c r="F49" s="38">
        <f>ABS(1-AppJ!F49)</f>
        <v>0.22995485987074993</v>
      </c>
      <c r="G49" s="29">
        <f>ABS(1-AppJ!G49)</f>
        <v>0.33445003998530265</v>
      </c>
      <c r="H49" s="26">
        <f>ABS(1-AppJ!H49)</f>
        <v>0.18140359219313984</v>
      </c>
      <c r="J49" s="30"/>
      <c r="K49" s="4">
        <v>2010</v>
      </c>
      <c r="L49" s="33">
        <f>AppJ!L49</f>
        <v>2972</v>
      </c>
      <c r="M49" s="28" t="str">
        <f>AppJ!M49</f>
        <v>NA</v>
      </c>
      <c r="N49" s="5">
        <f>AppJ!N49</f>
        <v>5676</v>
      </c>
      <c r="O49" s="38" t="s">
        <v>121</v>
      </c>
      <c r="P49" s="29" t="s">
        <v>120</v>
      </c>
      <c r="Q49" s="26">
        <f>ABS(1-AppJ!Q49)</f>
        <v>0.47639182522903456</v>
      </c>
      <c r="S49" s="30"/>
      <c r="T49" s="4">
        <v>2010</v>
      </c>
      <c r="U49" s="33">
        <f>AppJ!U49</f>
        <v>374</v>
      </c>
      <c r="V49" s="28">
        <f>AppJ!V49</f>
        <v>390</v>
      </c>
      <c r="W49" s="5">
        <f>AppJ!W49</f>
        <v>390</v>
      </c>
      <c r="X49" s="38">
        <f>ABS(1-AppJ!X49)</f>
        <v>4.1025641025640991E-2</v>
      </c>
      <c r="Y49" s="29">
        <f>ABS(1-AppJ!Y49)</f>
        <v>0</v>
      </c>
      <c r="Z49" s="26">
        <f>ABS(1-AppJ!Z49)</f>
        <v>4.1025641025640991E-2</v>
      </c>
      <c r="AB49" s="30"/>
      <c r="AC49" s="4">
        <v>2010</v>
      </c>
      <c r="AD49" s="33">
        <f>AppJ!AD49</f>
        <v>9894</v>
      </c>
      <c r="AE49" s="28">
        <f>AppJ!AE49</f>
        <v>11853</v>
      </c>
      <c r="AF49" s="5">
        <f>AppJ!AF49</f>
        <v>7926</v>
      </c>
      <c r="AG49" s="38">
        <f>ABS(1-AppJ!AG49)</f>
        <v>0.16527461402176669</v>
      </c>
      <c r="AH49" s="29">
        <f>ABS(1-AppJ!AH49)</f>
        <v>0.49545798637395921</v>
      </c>
      <c r="AI49" s="26">
        <f>ABS(1-AppJ!AI49)</f>
        <v>0.24829674489023468</v>
      </c>
      <c r="AK49" s="30"/>
      <c r="AL49" s="4">
        <v>2010</v>
      </c>
      <c r="AM49" s="33">
        <f>AppJ!AM49</f>
        <v>138238</v>
      </c>
      <c r="AN49" s="28">
        <f>AppJ!AN49</f>
        <v>140074</v>
      </c>
      <c r="AO49" s="5">
        <f>AppJ!AO49</f>
        <v>181842</v>
      </c>
      <c r="AP49" s="38">
        <f>ABS(1-AppJ!AP49)</f>
        <v>1.3107357539586251E-2</v>
      </c>
      <c r="AQ49" s="29">
        <f>ABS(1-AppJ!AQ49)</f>
        <v>0.22969391009777718</v>
      </c>
      <c r="AR49" s="26">
        <f>ABS(1-AppJ!AR49)</f>
        <v>0.23979058743304626</v>
      </c>
      <c r="AT49" s="30"/>
      <c r="AU49" s="4">
        <v>2010</v>
      </c>
      <c r="AV49" s="33">
        <f>AppJ!AV49</f>
        <v>14459</v>
      </c>
      <c r="AW49" s="28">
        <f>AppJ!AW49</f>
        <v>19409</v>
      </c>
      <c r="AX49" s="5">
        <f>AppJ!AX49</f>
        <v>12410</v>
      </c>
      <c r="AY49" s="38">
        <f>ABS(1-AppJ!AY49)</f>
        <v>0.25503632335514448</v>
      </c>
      <c r="AZ49" s="29">
        <f>ABS(1-AppJ!AZ49)</f>
        <v>0.56398066075745357</v>
      </c>
      <c r="BA49" s="26">
        <f>ABS(1-AppJ!BA49)</f>
        <v>0.16510878323932321</v>
      </c>
      <c r="BC49" s="30"/>
      <c r="BD49" s="4">
        <v>2010</v>
      </c>
      <c r="BE49" s="33">
        <f>AppJ!BE49</f>
        <v>95581</v>
      </c>
      <c r="BF49" s="28">
        <f>AppJ!BF49</f>
        <v>90600</v>
      </c>
      <c r="BG49" s="5">
        <f>AppJ!BG49</f>
        <v>103055</v>
      </c>
      <c r="BH49" s="38">
        <f>ABS(1-AppJ!BH49)</f>
        <v>5.4977924944812351E-2</v>
      </c>
      <c r="BI49" s="29">
        <f>ABS(1-AppJ!BI49)</f>
        <v>0.1208577943816409</v>
      </c>
      <c r="BJ49" s="26">
        <f>ABS(1-AppJ!BJ49)</f>
        <v>7.2524380185337911E-2</v>
      </c>
      <c r="BL49" s="30"/>
      <c r="BM49" s="4">
        <v>2010</v>
      </c>
      <c r="BN49" s="33">
        <f>AppJ!BN49</f>
        <v>2609</v>
      </c>
      <c r="BO49" s="28">
        <f>AppJ!BO49</f>
        <v>2610</v>
      </c>
      <c r="BP49" s="5">
        <f>AppJ!BP49</f>
        <v>9583</v>
      </c>
      <c r="BQ49" s="38">
        <f>ABS(1-AppJ!BQ49)</f>
        <v>3.8314176245213272E-4</v>
      </c>
      <c r="BR49" s="29">
        <f>ABS(1-AppJ!BR49)</f>
        <v>0.7276427006156736</v>
      </c>
      <c r="BS49" s="26">
        <f>ABS(1-AppJ!BS49)</f>
        <v>0.72774705207137647</v>
      </c>
      <c r="BU49" s="30"/>
      <c r="BV49" s="4">
        <v>2010</v>
      </c>
      <c r="BW49" s="33">
        <f>AppJ!BW49</f>
        <v>51234</v>
      </c>
      <c r="BX49" s="28">
        <f>AppJ!BX49</f>
        <v>59806</v>
      </c>
      <c r="BY49" s="5">
        <f>AppJ!BY49</f>
        <v>64799</v>
      </c>
      <c r="BZ49" s="38">
        <f>ABS(1-AppJ!BZ49)</f>
        <v>0.14333010065879681</v>
      </c>
      <c r="CA49" s="29">
        <f>ABS(1-AppJ!CA49)</f>
        <v>7.7053658235466616E-2</v>
      </c>
      <c r="CB49" s="26">
        <f>ABS(1-AppJ!CB49)</f>
        <v>0.20933965030324542</v>
      </c>
    </row>
    <row r="50" spans="1:80" ht="14.45" x14ac:dyDescent="0.3">
      <c r="A50" s="30"/>
      <c r="B50" s="4">
        <v>2011</v>
      </c>
      <c r="C50" s="33">
        <f>AppJ!C50</f>
        <v>98929</v>
      </c>
      <c r="D50" s="28">
        <f>AppJ!D50</f>
        <v>74708</v>
      </c>
      <c r="E50" s="5">
        <f>AppJ!E50</f>
        <v>161914</v>
      </c>
      <c r="F50" s="38">
        <f>ABS(1-AppJ!F50)</f>
        <v>0.32420892006210855</v>
      </c>
      <c r="G50" s="29">
        <f>ABS(1-AppJ!G50)</f>
        <v>0.53859456254554883</v>
      </c>
      <c r="H50" s="26">
        <f>ABS(1-AppJ!H50)</f>
        <v>0.38900280395765652</v>
      </c>
      <c r="J50" s="30"/>
      <c r="K50" s="4">
        <v>2011</v>
      </c>
      <c r="L50" s="33">
        <f>AppJ!L50</f>
        <v>10778</v>
      </c>
      <c r="M50" s="28" t="str">
        <f>AppJ!M50</f>
        <v>NA</v>
      </c>
      <c r="N50" s="5">
        <f>AppJ!N50</f>
        <v>7873</v>
      </c>
      <c r="O50" s="38" t="s">
        <v>120</v>
      </c>
      <c r="P50" s="29" t="s">
        <v>120</v>
      </c>
      <c r="Q50" s="26">
        <f>ABS(1-AppJ!Q50)</f>
        <v>0.36898259875523953</v>
      </c>
      <c r="S50" s="30"/>
      <c r="T50" s="4">
        <v>2011</v>
      </c>
      <c r="U50" s="33">
        <f>AppJ!U50</f>
        <v>340</v>
      </c>
      <c r="V50" s="28">
        <f>AppJ!V50</f>
        <v>309</v>
      </c>
      <c r="W50" s="5">
        <f>AppJ!W50</f>
        <v>309</v>
      </c>
      <c r="X50" s="38">
        <f>ABS(1-AppJ!X50)</f>
        <v>0.10032362459546929</v>
      </c>
      <c r="Y50" s="29">
        <f>ABS(1-AppJ!Y50)</f>
        <v>0</v>
      </c>
      <c r="Z50" s="26">
        <f>ABS(1-AppJ!Z50)</f>
        <v>0.10032362459546929</v>
      </c>
      <c r="AB50" s="30"/>
      <c r="AC50" s="4">
        <v>2011</v>
      </c>
      <c r="AD50" s="33">
        <f>AppJ!AD50</f>
        <v>12556</v>
      </c>
      <c r="AE50" s="28">
        <f>AppJ!AE50</f>
        <v>13044</v>
      </c>
      <c r="AF50" s="5">
        <f>AppJ!AF50</f>
        <v>8382</v>
      </c>
      <c r="AG50" s="38">
        <f>ABS(1-AppJ!AG50)</f>
        <v>3.7411836859858938E-2</v>
      </c>
      <c r="AH50" s="29">
        <f>ABS(1-AppJ!AH50)</f>
        <v>0.55619183965640651</v>
      </c>
      <c r="AI50" s="26">
        <f>ABS(1-AppJ!AI50)</f>
        <v>0.49797184442853726</v>
      </c>
      <c r="AK50" s="30"/>
      <c r="AL50" s="4">
        <v>2011</v>
      </c>
      <c r="AM50" s="33">
        <f>AppJ!AM50</f>
        <v>172415</v>
      </c>
      <c r="AN50" s="28">
        <f>AppJ!AN50</f>
        <v>168642</v>
      </c>
      <c r="AO50" s="5">
        <f>AppJ!AO50</f>
        <v>142763</v>
      </c>
      <c r="AP50" s="38">
        <f>ABS(1-AppJ!AP50)</f>
        <v>2.2372837134284396E-2</v>
      </c>
      <c r="AQ50" s="29">
        <f>ABS(1-AppJ!AQ50)</f>
        <v>0.18127245855018459</v>
      </c>
      <c r="AR50" s="26">
        <f>ABS(1-AppJ!AR50)</f>
        <v>0.20770087487654365</v>
      </c>
      <c r="AT50" s="30"/>
      <c r="AU50" s="4">
        <v>2011</v>
      </c>
      <c r="AV50" s="33">
        <f>AppJ!AV50</f>
        <v>8426.9599999999991</v>
      </c>
      <c r="AW50" s="28">
        <f>AppJ!AW50</f>
        <v>10602</v>
      </c>
      <c r="AX50" s="5">
        <f>AppJ!AX50</f>
        <v>6264</v>
      </c>
      <c r="AY50" s="38">
        <f>ABS(1-AppJ!AY50)</f>
        <v>0.20515374457649505</v>
      </c>
      <c r="AZ50" s="29">
        <f>ABS(1-AppJ!AZ50)</f>
        <v>0.69252873563218387</v>
      </c>
      <c r="BA50" s="26">
        <f>ABS(1-AppJ!BA50)</f>
        <v>0.34530012771392071</v>
      </c>
      <c r="BC50" s="30"/>
      <c r="BD50" s="4">
        <v>2011</v>
      </c>
      <c r="BE50" s="33">
        <f>AppJ!BE50</f>
        <v>139873</v>
      </c>
      <c r="BF50" s="28">
        <f>AppJ!BF50</f>
        <v>133430</v>
      </c>
      <c r="BG50" s="5">
        <f>AppJ!BG50</f>
        <v>108961</v>
      </c>
      <c r="BH50" s="38">
        <f>ABS(1-AppJ!BH50)</f>
        <v>4.8287491568612673E-2</v>
      </c>
      <c r="BI50" s="29">
        <f>ABS(1-AppJ!BI50)</f>
        <v>0.22456658804526386</v>
      </c>
      <c r="BJ50" s="26">
        <f>ABS(1-AppJ!BJ50)</f>
        <v>0.28369783684070438</v>
      </c>
      <c r="BL50" s="30"/>
      <c r="BM50" s="4">
        <v>2011</v>
      </c>
      <c r="BN50" s="33">
        <f>AppJ!BN50</f>
        <v>9199</v>
      </c>
      <c r="BO50" s="28">
        <f>AppJ!BO50</f>
        <v>8006</v>
      </c>
      <c r="BP50" s="5">
        <f>AppJ!BP50</f>
        <v>9215</v>
      </c>
      <c r="BQ50" s="38">
        <f>ABS(1-AppJ!BQ50)</f>
        <v>0.14901324006994754</v>
      </c>
      <c r="BR50" s="29">
        <f>ABS(1-AppJ!BR50)</f>
        <v>0.13119913185024412</v>
      </c>
      <c r="BS50" s="26">
        <f>ABS(1-AppJ!BS50)</f>
        <v>1.736299511665762E-3</v>
      </c>
      <c r="BU50" s="30"/>
      <c r="BV50" s="4">
        <v>2011</v>
      </c>
      <c r="BW50" s="33">
        <f>AppJ!BW50</f>
        <v>73043</v>
      </c>
      <c r="BX50" s="28">
        <f>AppJ!BX50</f>
        <v>78199</v>
      </c>
      <c r="BY50" s="5">
        <f>AppJ!BY50</f>
        <v>87646</v>
      </c>
      <c r="BZ50" s="38">
        <f>ABS(1-AppJ!BZ50)</f>
        <v>6.5934346986534331E-2</v>
      </c>
      <c r="CA50" s="29">
        <f>ABS(1-AppJ!CA50)</f>
        <v>0.10778586586952055</v>
      </c>
      <c r="CB50" s="26">
        <f>ABS(1-AppJ!CB50)</f>
        <v>0.16661342217556996</v>
      </c>
    </row>
    <row r="51" spans="1:80" ht="14.45" x14ac:dyDescent="0.3">
      <c r="A51" s="30"/>
      <c r="B51" s="4">
        <v>2012</v>
      </c>
      <c r="C51" s="33">
        <f>AppJ!C51</f>
        <v>70838</v>
      </c>
      <c r="D51" s="28">
        <f>AppJ!D51</f>
        <v>54765</v>
      </c>
      <c r="E51" s="5">
        <f>AppJ!E51</f>
        <v>84432</v>
      </c>
      <c r="F51" s="38">
        <f>ABS(1-AppJ!F51)</f>
        <v>0.29349036793572547</v>
      </c>
      <c r="G51" s="29">
        <f>ABS(1-AppJ!G51)</f>
        <v>0.35137151790790222</v>
      </c>
      <c r="H51" s="6">
        <f>ABS(1-AppJ!H51)</f>
        <v>0.16100530604510144</v>
      </c>
      <c r="J51" s="30"/>
      <c r="K51" s="4">
        <v>2012</v>
      </c>
      <c r="L51" s="33">
        <f>AppJ!L51</f>
        <v>11433</v>
      </c>
      <c r="M51" s="28" t="str">
        <f>AppJ!M51</f>
        <v>NA</v>
      </c>
      <c r="N51" s="5">
        <f>AppJ!N51</f>
        <v>6070</v>
      </c>
      <c r="O51" s="38" t="s">
        <v>120</v>
      </c>
      <c r="P51" s="29"/>
      <c r="Q51" s="6"/>
      <c r="S51" s="30"/>
      <c r="T51" s="4">
        <v>2012</v>
      </c>
      <c r="U51" s="33">
        <f>AppJ!U51</f>
        <v>271</v>
      </c>
      <c r="V51" s="28">
        <f>AppJ!V51</f>
        <v>243</v>
      </c>
      <c r="W51" s="5">
        <f>AppJ!W51</f>
        <v>1236</v>
      </c>
      <c r="X51" s="38">
        <f>ABS(1-AppJ!X51)</f>
        <v>0.11522633744855959</v>
      </c>
      <c r="Y51" s="29">
        <f>ABS(1-AppJ!Y51)</f>
        <v>0.80339805825242716</v>
      </c>
      <c r="Z51" s="6">
        <f>ABS(1-AppJ!Z51)</f>
        <v>0.78074433656957931</v>
      </c>
      <c r="AB51" s="30"/>
      <c r="AC51" s="4">
        <v>2012</v>
      </c>
      <c r="AD51" s="33">
        <f>AppJ!AD51</f>
        <v>10020</v>
      </c>
      <c r="AE51" s="28">
        <f>AppJ!AE51</f>
        <v>8337</v>
      </c>
      <c r="AF51" s="5">
        <f>AppJ!AF51</f>
        <v>8337</v>
      </c>
      <c r="AG51" s="38">
        <f>ABS(1-AppJ!AG51)</f>
        <v>0.20187117668225985</v>
      </c>
      <c r="AH51" s="29">
        <f>ABS(1-AppJ!AH51)</f>
        <v>0</v>
      </c>
      <c r="AI51" s="6">
        <f>ABS(1-AppJ!AI51)</f>
        <v>0.20187117668225985</v>
      </c>
      <c r="AK51" s="30"/>
      <c r="AL51" s="4">
        <v>2012</v>
      </c>
      <c r="AM51" s="33">
        <f>AppJ!AM51</f>
        <v>153462</v>
      </c>
      <c r="AN51" s="28">
        <f>AppJ!AN51</f>
        <v>153989</v>
      </c>
      <c r="AO51" s="5">
        <f>AppJ!AO51</f>
        <v>195888</v>
      </c>
      <c r="AP51" s="38">
        <f>ABS(1-AppJ!AP51)</f>
        <v>3.4223223736760122E-3</v>
      </c>
      <c r="AQ51" s="29">
        <f>ABS(1-AppJ!AQ51)</f>
        <v>0.21389263252470803</v>
      </c>
      <c r="AR51" s="6">
        <f>ABS(1-AppJ!AR51)</f>
        <v>0.21658294535653022</v>
      </c>
      <c r="AT51" s="30"/>
      <c r="AU51" s="4">
        <v>2012</v>
      </c>
      <c r="AV51" s="33">
        <f>AppJ!AV51</f>
        <v>7733.35</v>
      </c>
      <c r="AW51" s="28">
        <f>AppJ!AW51</f>
        <v>8724</v>
      </c>
      <c r="AX51" s="5">
        <f>AppJ!AX51</f>
        <v>11627</v>
      </c>
      <c r="AY51" s="38">
        <f>ABS(1-AppJ!AY51)</f>
        <v>0.1135545621274644</v>
      </c>
      <c r="AZ51" s="29">
        <f>ABS(1-AppJ!AZ51)</f>
        <v>0.24967747484303771</v>
      </c>
      <c r="BA51" s="6">
        <f>ABS(1-AppJ!BA51)</f>
        <v>0.33488002064161004</v>
      </c>
      <c r="BC51" s="30"/>
      <c r="BD51" s="4">
        <v>2012</v>
      </c>
      <c r="BE51" s="33">
        <f>AppJ!BE51</f>
        <v>132629</v>
      </c>
      <c r="BF51" s="28">
        <f>AppJ!BF51</f>
        <v>126999</v>
      </c>
      <c r="BG51" s="5">
        <f>AppJ!BG51</f>
        <v>84798</v>
      </c>
      <c r="BH51" s="38">
        <f>ABS(1-AppJ!BH51)</f>
        <v>4.4331057724863898E-2</v>
      </c>
      <c r="BI51" s="29">
        <f>ABS(1-AppJ!BI51)</f>
        <v>0.49766503926979411</v>
      </c>
      <c r="BJ51" s="6">
        <f>ABS(1-AppJ!BJ51)</f>
        <v>0.56405811457817401</v>
      </c>
      <c r="BL51" s="30"/>
      <c r="BM51" s="4">
        <v>2012</v>
      </c>
      <c r="BN51" s="33">
        <f>AppJ!BN51</f>
        <v>10401</v>
      </c>
      <c r="BO51" s="28">
        <f>AppJ!BO51</f>
        <v>8683</v>
      </c>
      <c r="BP51" s="5">
        <f>AppJ!BP51</f>
        <v>11115</v>
      </c>
      <c r="BQ51" s="38">
        <f>ABS(1-AppJ!BQ51)</f>
        <v>0.19785788322008524</v>
      </c>
      <c r="BR51" s="29">
        <f>ABS(1-AppJ!BR51)</f>
        <v>0.2188034188034188</v>
      </c>
      <c r="BS51" s="6">
        <f>ABS(1-AppJ!BS51)</f>
        <v>6.4237516869095845E-2</v>
      </c>
      <c r="BU51" s="30"/>
      <c r="BV51" s="4">
        <v>2012</v>
      </c>
      <c r="BW51" s="33">
        <f>AppJ!BW51</f>
        <v>82789</v>
      </c>
      <c r="BX51" s="28">
        <f>AppJ!BX51</f>
        <v>80749</v>
      </c>
      <c r="BY51" s="5">
        <f>AppJ!BY51</f>
        <v>87540</v>
      </c>
      <c r="BZ51" s="38">
        <f>ABS(1-AppJ!BZ51)</f>
        <v>2.5263470755055861E-2</v>
      </c>
      <c r="CA51" s="29">
        <f>ABS(1-AppJ!CA51)</f>
        <v>7.7575965273018022E-2</v>
      </c>
      <c r="CB51" s="6">
        <f>ABS(1-AppJ!CB51)</f>
        <v>5.4272332647932409E-2</v>
      </c>
    </row>
    <row r="52" spans="1:80" thickBot="1" x14ac:dyDescent="0.35">
      <c r="A52" s="43"/>
      <c r="B52" s="4">
        <v>2013</v>
      </c>
      <c r="C52" s="33">
        <f>AppJ!C52</f>
        <v>32180</v>
      </c>
      <c r="D52" s="28" t="str">
        <f>AppJ!D52</f>
        <v>NA</v>
      </c>
      <c r="E52" s="5">
        <f>AppJ!E52</f>
        <v>173632</v>
      </c>
      <c r="F52" s="28" t="str">
        <f>AppJ!F52</f>
        <v>NA</v>
      </c>
      <c r="G52" s="28" t="str">
        <f>AppJ!G52</f>
        <v>NA</v>
      </c>
      <c r="H52" s="6">
        <f>ABS(1-AppJ!H52)</f>
        <v>0.81466549944710653</v>
      </c>
      <c r="J52" s="30"/>
      <c r="K52" s="4">
        <v>2013</v>
      </c>
      <c r="L52" s="33">
        <f>AppJ!L52</f>
        <v>8267</v>
      </c>
      <c r="M52" s="28" t="str">
        <f>AppJ!M52</f>
        <v>NA</v>
      </c>
      <c r="N52" s="5">
        <f>AppJ!N52</f>
        <v>5668</v>
      </c>
      <c r="O52" s="38" t="s">
        <v>120</v>
      </c>
      <c r="P52" s="29"/>
      <c r="Q52" s="6"/>
      <c r="S52" s="30"/>
      <c r="T52" s="4">
        <v>2013</v>
      </c>
      <c r="U52" s="33">
        <f>AppJ!U52</f>
        <v>1331</v>
      </c>
      <c r="V52" s="28" t="str">
        <f>AppJ!V52</f>
        <v>NA</v>
      </c>
      <c r="W52" s="5" t="str">
        <f>AppJ!W52</f>
        <v>NA</v>
      </c>
      <c r="X52" s="28" t="str">
        <f>AppJ!X52</f>
        <v>NA</v>
      </c>
      <c r="Y52" s="28" t="str">
        <f>AppJ!Y52</f>
        <v>NA</v>
      </c>
      <c r="Z52" s="28" t="str">
        <f>AppJ!Z52</f>
        <v>NA</v>
      </c>
      <c r="AB52" s="30"/>
      <c r="AC52" s="4">
        <v>2013</v>
      </c>
      <c r="AD52" s="33">
        <f>AppJ!AD52</f>
        <v>7287</v>
      </c>
      <c r="AE52" s="28">
        <f>AppJ!AE52</f>
        <v>13018</v>
      </c>
      <c r="AF52" s="5">
        <f>AppJ!AF52</f>
        <v>13312</v>
      </c>
      <c r="AG52" s="38">
        <f>ABS(1-AppJ!AG52)</f>
        <v>0.44023659548317717</v>
      </c>
      <c r="AH52" s="29">
        <f>ABS(1-AppJ!AH52)</f>
        <v>2.2085336538461564E-2</v>
      </c>
      <c r="AI52" s="6">
        <f>ABS(1-AppJ!AI52)</f>
        <v>0.45259915865384615</v>
      </c>
      <c r="AK52" s="30"/>
      <c r="AL52" s="4">
        <v>2013</v>
      </c>
      <c r="AM52" s="33">
        <f>AppJ!AM52</f>
        <v>189645</v>
      </c>
      <c r="AN52" s="28">
        <f>AppJ!AN52</f>
        <v>184783</v>
      </c>
      <c r="AO52" s="5">
        <f>AppJ!AO52</f>
        <v>171004</v>
      </c>
      <c r="AP52" s="38">
        <f>ABS(1-AppJ!AP52)</f>
        <v>2.6311944280588584E-2</v>
      </c>
      <c r="AQ52" s="29">
        <f>ABS(1-AppJ!AQ52)</f>
        <v>8.0577062524853194E-2</v>
      </c>
      <c r="AR52" s="6">
        <f>ABS(1-AppJ!AR52)</f>
        <v>0.1090091459848892</v>
      </c>
      <c r="AT52" s="30"/>
      <c r="AU52" s="4">
        <v>2013</v>
      </c>
      <c r="AV52" s="33">
        <f>AppJ!AV52</f>
        <v>9348</v>
      </c>
      <c r="AW52" s="28">
        <f>AppJ!AW52</f>
        <v>7727</v>
      </c>
      <c r="AX52" s="5">
        <f>AppJ!AX52</f>
        <v>12147</v>
      </c>
      <c r="AY52" s="38">
        <f>ABS(1-AppJ!AY52)</f>
        <v>0.20978387472499027</v>
      </c>
      <c r="AZ52" s="29">
        <f>ABS(1-AppJ!AZ52)</f>
        <v>0.36387585412035894</v>
      </c>
      <c r="BA52" s="6">
        <f>ABS(1-AppJ!BA52)</f>
        <v>0.2304272659916029</v>
      </c>
      <c r="BC52" s="30"/>
      <c r="BD52" s="4">
        <v>2013</v>
      </c>
      <c r="BE52" s="33">
        <f>AppJ!BE52</f>
        <v>86456</v>
      </c>
      <c r="BF52" s="28">
        <f>AppJ!BF52</f>
        <v>94600</v>
      </c>
      <c r="BG52" s="5">
        <f>AppJ!BG52</f>
        <v>193759</v>
      </c>
      <c r="BH52" s="38">
        <f>ABS(1-AppJ!BH52)</f>
        <v>8.6088794926004186E-2</v>
      </c>
      <c r="BI52" s="29">
        <f>ABS(1-AppJ!BI52)</f>
        <v>0.51176461480498969</v>
      </c>
      <c r="BJ52" s="6">
        <f>ABS(1-AppJ!BJ52)</f>
        <v>0.55379621075666163</v>
      </c>
      <c r="BL52" s="30"/>
      <c r="BM52" s="4">
        <v>2013</v>
      </c>
      <c r="BN52" s="33">
        <f>AppJ!BN52</f>
        <v>15154</v>
      </c>
      <c r="BO52" s="28">
        <f>AppJ!BO52</f>
        <v>14900</v>
      </c>
      <c r="BP52" s="5">
        <f>AppJ!BP52</f>
        <v>21124</v>
      </c>
      <c r="BQ52" s="38">
        <f>ABS(1-AppJ!BQ52)</f>
        <v>1.704697986577175E-2</v>
      </c>
      <c r="BR52" s="29">
        <f>ABS(1-AppJ!BR52)</f>
        <v>0.29464116644574889</v>
      </c>
      <c r="BS52" s="6">
        <f>ABS(1-AppJ!BS52)</f>
        <v>0.28261692861200527</v>
      </c>
      <c r="BU52" s="30"/>
      <c r="BV52" s="4">
        <v>2013</v>
      </c>
      <c r="BW52" s="33">
        <f>AppJ!BW52</f>
        <v>70385</v>
      </c>
      <c r="BX52" s="28">
        <f>AppJ!BX52</f>
        <v>80095</v>
      </c>
      <c r="BY52" s="5">
        <f>AppJ!BY52</f>
        <v>95594</v>
      </c>
      <c r="BZ52" s="38">
        <f>ABS(1-AppJ!BZ52)</f>
        <v>0.12123103814220615</v>
      </c>
      <c r="CA52" s="29">
        <f>ABS(1-AppJ!CA52)</f>
        <v>0.16213360671171828</v>
      </c>
      <c r="CB52" s="6">
        <f>ABS(1-AppJ!CB52)</f>
        <v>0.26370901939452263</v>
      </c>
    </row>
    <row r="53" spans="1:80" thickBot="1" x14ac:dyDescent="0.35">
      <c r="A53" s="43"/>
      <c r="B53" s="4">
        <v>2014</v>
      </c>
      <c r="C53" s="33">
        <f>AppJ!C53</f>
        <v>205989</v>
      </c>
      <c r="D53" s="28">
        <f>AppJ!D53</f>
        <v>216727</v>
      </c>
      <c r="E53" s="5">
        <f>AppJ!E53</f>
        <v>0</v>
      </c>
      <c r="F53" s="38">
        <f>ABS(1-AppJ!F53)</f>
        <v>4.9546203288007518E-2</v>
      </c>
      <c r="G53" s="29">
        <f>ABS(1-AppJ!G53)</f>
        <v>1</v>
      </c>
      <c r="H53" s="6">
        <f>ABS(1-AppJ!H53)</f>
        <v>1</v>
      </c>
      <c r="J53" s="30"/>
      <c r="K53" s="4">
        <v>2014</v>
      </c>
      <c r="L53" s="33">
        <f>AppJ!L53</f>
        <v>11910</v>
      </c>
      <c r="M53" s="28" t="str">
        <f>AppJ!M53</f>
        <v>NA</v>
      </c>
      <c r="N53" s="5">
        <f>AppJ!N53</f>
        <v>0</v>
      </c>
      <c r="O53" s="38" t="s">
        <v>120</v>
      </c>
      <c r="P53" s="29"/>
      <c r="Q53" s="6"/>
      <c r="S53" s="30"/>
      <c r="T53" s="4">
        <v>2014</v>
      </c>
      <c r="U53" s="33">
        <f>AppJ!U53</f>
        <v>1361</v>
      </c>
      <c r="V53" s="28">
        <f>AppJ!V53</f>
        <v>1273</v>
      </c>
      <c r="W53" s="5">
        <f>AppJ!W53</f>
        <v>0</v>
      </c>
      <c r="X53" s="38">
        <f>ABS(1-AppJ!X53)</f>
        <v>6.9128043990573484E-2</v>
      </c>
      <c r="Y53" s="29">
        <f>ABS(1-AppJ!Y53)</f>
        <v>1</v>
      </c>
      <c r="Z53" s="6">
        <f>ABS(1-AppJ!Z53)</f>
        <v>1</v>
      </c>
      <c r="AB53" s="30"/>
      <c r="AC53" s="4">
        <v>2014</v>
      </c>
      <c r="AD53" s="33">
        <f>AppJ!AD53</f>
        <v>15221</v>
      </c>
      <c r="AE53" s="28">
        <f>AppJ!AE53</f>
        <v>17874</v>
      </c>
      <c r="AF53" s="5">
        <f>AppJ!AF53</f>
        <v>0</v>
      </c>
      <c r="AG53" s="38">
        <f>ABS(1-AppJ!AG53)</f>
        <v>0.1484278840774309</v>
      </c>
      <c r="AH53" s="29">
        <f>ABS(1-AppJ!AH53)</f>
        <v>1</v>
      </c>
      <c r="AI53" s="6">
        <f>ABS(1-AppJ!AI53)</f>
        <v>1</v>
      </c>
      <c r="AK53" s="30"/>
      <c r="AL53" s="4">
        <v>2014</v>
      </c>
      <c r="AM53" s="33">
        <f>AppJ!AM53</f>
        <v>191307</v>
      </c>
      <c r="AN53" s="28">
        <f>AppJ!AN53</f>
        <v>188039</v>
      </c>
      <c r="AO53" s="5">
        <f>AppJ!AO53</f>
        <v>0</v>
      </c>
      <c r="AP53" s="38">
        <f>ABS(1-AppJ!AP53)</f>
        <v>1.7379373427852673E-2</v>
      </c>
      <c r="AQ53" s="29">
        <f>ABS(1-AppJ!AQ53)</f>
        <v>1</v>
      </c>
      <c r="AR53" s="6">
        <f>ABS(1-AppJ!AR53)</f>
        <v>1</v>
      </c>
      <c r="AT53" s="30"/>
      <c r="AU53" s="4">
        <v>2014</v>
      </c>
      <c r="AV53" s="33">
        <f>AppJ!AV53</f>
        <v>9569</v>
      </c>
      <c r="AW53" s="28">
        <f>AppJ!AW53</f>
        <v>9400</v>
      </c>
      <c r="AX53" s="5">
        <f>AppJ!AX53</f>
        <v>0</v>
      </c>
      <c r="AY53" s="38">
        <f>ABS(1-AppJ!AY53)</f>
        <v>1.7978723404255215E-2</v>
      </c>
      <c r="AZ53" s="29">
        <f>ABS(1-AppJ!AZ53)</f>
        <v>1</v>
      </c>
      <c r="BA53" s="6">
        <f>ABS(1-AppJ!BA53)</f>
        <v>1</v>
      </c>
      <c r="BC53" s="30"/>
      <c r="BD53" s="4">
        <v>2014</v>
      </c>
      <c r="BE53" s="33">
        <f>AppJ!BE53</f>
        <v>219085</v>
      </c>
      <c r="BF53" s="28">
        <f>AppJ!BF53</f>
        <v>110000</v>
      </c>
      <c r="BG53" s="5">
        <f>AppJ!BG53</f>
        <v>0</v>
      </c>
      <c r="BH53" s="38">
        <f>ABS(1-AppJ!BH53)</f>
        <v>0.99168181818181811</v>
      </c>
      <c r="BI53" s="29">
        <f>ABS(1-AppJ!BI53)</f>
        <v>1</v>
      </c>
      <c r="BJ53" s="6">
        <f>ABS(1-AppJ!BJ53)</f>
        <v>1</v>
      </c>
      <c r="BL53" s="30"/>
      <c r="BM53" s="4">
        <v>2014</v>
      </c>
      <c r="BN53" s="33">
        <f>AppJ!BN53</f>
        <v>31106</v>
      </c>
      <c r="BO53" s="28">
        <f>AppJ!BO53</f>
        <v>31642</v>
      </c>
      <c r="BP53" s="5">
        <f>AppJ!BP53</f>
        <v>0</v>
      </c>
      <c r="BQ53" s="38">
        <f>ABS(1-AppJ!BQ53)</f>
        <v>1.6939510776815658E-2</v>
      </c>
      <c r="BR53" s="29">
        <f>ABS(1-AppJ!BR53)</f>
        <v>1</v>
      </c>
      <c r="BS53" s="6">
        <f>ABS(1-AppJ!BS53)</f>
        <v>1</v>
      </c>
      <c r="BU53" s="30"/>
      <c r="BV53" s="4">
        <v>2014</v>
      </c>
      <c r="BW53" s="33">
        <f>AppJ!BW53</f>
        <v>81984</v>
      </c>
      <c r="BX53" s="28">
        <f>AppJ!BX53</f>
        <v>109029</v>
      </c>
      <c r="BY53" s="5">
        <f>AppJ!BY53</f>
        <v>0</v>
      </c>
      <c r="BZ53" s="38">
        <f>ABS(1-AppJ!BZ53)</f>
        <v>0.24805327023085599</v>
      </c>
      <c r="CA53" s="29">
        <f>ABS(1-AppJ!CA53)</f>
        <v>1</v>
      </c>
      <c r="CB53" s="6">
        <f>ABS(1-AppJ!CB53)</f>
        <v>1</v>
      </c>
    </row>
    <row r="54" spans="1:80" thickBot="1" x14ac:dyDescent="0.35">
      <c r="A54" s="44"/>
      <c r="B54" s="11" t="s">
        <v>10</v>
      </c>
      <c r="C54" s="35"/>
      <c r="D54" s="12"/>
      <c r="E54" s="36"/>
      <c r="F54" s="40">
        <f>AVERAGE(F38:F53)</f>
        <v>0.18956983900464328</v>
      </c>
      <c r="G54" s="19">
        <f>AVERAGE(G38:G51)</f>
        <v>0.3674250090691169</v>
      </c>
      <c r="H54" s="41">
        <f>AVERAGE(H38:H52)</f>
        <v>0.35508266257819937</v>
      </c>
      <c r="J54" s="44"/>
      <c r="K54" s="11" t="s">
        <v>10</v>
      </c>
      <c r="L54" s="35"/>
      <c r="M54" s="12"/>
      <c r="N54" s="36"/>
      <c r="O54" s="40" t="s">
        <v>120</v>
      </c>
      <c r="P54" s="19" t="s">
        <v>120</v>
      </c>
      <c r="Q54" s="41">
        <f>AVERAGE(Q38:Q52)</f>
        <v>0.42217606330269153</v>
      </c>
      <c r="S54" s="44"/>
      <c r="T54" s="11" t="s">
        <v>10</v>
      </c>
      <c r="U54" s="35"/>
      <c r="V54" s="12"/>
      <c r="W54" s="36"/>
      <c r="X54" s="40">
        <f>AVERAGE(X38:X53)</f>
        <v>7.0238825435854871E-2</v>
      </c>
      <c r="Y54" s="41">
        <f>AVERAGE(Y38:Y52)</f>
        <v>0.25127934611576391</v>
      </c>
      <c r="Z54" s="41">
        <f>AVERAGE(Z38:Z52)</f>
        <v>0.70559629662886592</v>
      </c>
      <c r="AB54" s="44"/>
      <c r="AC54" s="11" t="s">
        <v>10</v>
      </c>
      <c r="AD54" s="35"/>
      <c r="AE54" s="12"/>
      <c r="AF54" s="36"/>
      <c r="AG54" s="40">
        <f>AVERAGE(AG38:AG53)</f>
        <v>0.11688525163230205</v>
      </c>
      <c r="AH54" s="41">
        <f t="shared" ref="AH54:AI54" si="11">AVERAGE(AH38:AH52)</f>
        <v>0.25065418715682652</v>
      </c>
      <c r="AI54" s="41">
        <f t="shared" si="11"/>
        <v>0.31831880145937463</v>
      </c>
      <c r="AK54" s="44"/>
      <c r="AL54" s="11" t="s">
        <v>10</v>
      </c>
      <c r="AM54" s="35"/>
      <c r="AN54" s="12"/>
      <c r="AO54" s="36"/>
      <c r="AP54" s="40">
        <f>AVERAGE(AP38:AP53)</f>
        <v>4.3582805871376695E-2</v>
      </c>
      <c r="AQ54" s="41">
        <f t="shared" ref="AQ54:AR54" si="12">AVERAGE(AQ38:AQ52)</f>
        <v>0.18614623754125462</v>
      </c>
      <c r="AR54" s="41">
        <f t="shared" si="12"/>
        <v>0.21078503443370983</v>
      </c>
      <c r="AT54" s="44"/>
      <c r="AU54" s="11" t="s">
        <v>10</v>
      </c>
      <c r="AV54" s="35"/>
      <c r="AW54" s="12"/>
      <c r="AX54" s="36"/>
      <c r="AY54" s="40">
        <f>AVERAGE(AY38:AY53)</f>
        <v>0.25007926175564998</v>
      </c>
      <c r="AZ54" s="41">
        <f t="shared" ref="AZ54:BA54" si="13">AVERAGE(AZ38:AZ52)</f>
        <v>0.39232225097319146</v>
      </c>
      <c r="BA54" s="41">
        <f t="shared" si="13"/>
        <v>0.30383076547421634</v>
      </c>
      <c r="BC54" s="44"/>
      <c r="BD54" s="11" t="s">
        <v>10</v>
      </c>
      <c r="BE54" s="35"/>
      <c r="BF54" s="12"/>
      <c r="BG54" s="36"/>
      <c r="BH54" s="40">
        <f>AVERAGE(BH38:BH53)</f>
        <v>0.17392004378797415</v>
      </c>
      <c r="BI54" s="41">
        <f t="shared" ref="BI54:BJ54" si="14">AVERAGE(BI38:BI52)</f>
        <v>0.25407584091273266</v>
      </c>
      <c r="BJ54" s="41">
        <f t="shared" si="14"/>
        <v>0.3314067492815379</v>
      </c>
      <c r="BL54" s="44"/>
      <c r="BM54" s="11" t="s">
        <v>10</v>
      </c>
      <c r="BN54" s="35"/>
      <c r="BO54" s="12"/>
      <c r="BP54" s="36"/>
      <c r="BQ54" s="40">
        <f>AVERAGE(BQ38:BQ53)</f>
        <v>0.19755149248630305</v>
      </c>
      <c r="BR54" s="41">
        <f t="shared" ref="BR54:BS54" si="15">AVERAGE(BR38:BR52)</f>
        <v>0.66338916248439839</v>
      </c>
      <c r="BS54" s="41">
        <f t="shared" si="15"/>
        <v>0.66147306390597138</v>
      </c>
      <c r="BU54" s="44"/>
      <c r="BV54" s="11" t="s">
        <v>10</v>
      </c>
      <c r="BW54" s="35"/>
      <c r="BX54" s="12"/>
      <c r="BY54" s="36"/>
      <c r="BZ54" s="40">
        <f>AVERAGE(BZ38:BZ53)</f>
        <v>0.13107651262420833</v>
      </c>
      <c r="CA54" s="19">
        <f>AVERAGE(CA38:CA52)</f>
        <v>0.32711533932760978</v>
      </c>
      <c r="CB54" s="41">
        <f>AVERAGE(CB38:CB52)</f>
        <v>0.28964687169338094</v>
      </c>
    </row>
    <row r="56" spans="1:80" x14ac:dyDescent="0.25">
      <c r="A56" t="s">
        <v>86</v>
      </c>
    </row>
    <row r="57" spans="1:80" x14ac:dyDescent="0.25">
      <c r="A57" t="s">
        <v>84</v>
      </c>
    </row>
    <row r="58" spans="1:80" x14ac:dyDescent="0.25">
      <c r="A58" t="s">
        <v>85</v>
      </c>
      <c r="B58" s="45">
        <f>AVERAGE(F20,O20,X20,AG20,AP20,AY20,BH20,BQ20,BZ20,BZ37,BQ37,BZ54,BQ54,BH54,BH37,AY37,AY54,AP37,AP54,AG54,AG37,X37,X54,O37,O54,F37,F54)</f>
        <v>0.117090612550627</v>
      </c>
      <c r="C58" s="27"/>
      <c r="D58" s="27"/>
    </row>
    <row r="60" spans="1:80" x14ac:dyDescent="0.25">
      <c r="A60" t="s">
        <v>87</v>
      </c>
    </row>
    <row r="61" spans="1:80" ht="12" customHeight="1" x14ac:dyDescent="0.25">
      <c r="A61" t="s">
        <v>84</v>
      </c>
    </row>
    <row r="62" spans="1:80" ht="15.75" customHeight="1" x14ac:dyDescent="0.25">
      <c r="A62" t="s">
        <v>85</v>
      </c>
      <c r="B62" s="45">
        <f>AVERAGE(G20,P20,Y20,AH20,AQ20,AZ20,BI20,BR20,CA20,CA37,BR37,CA54,BR54,BI54,BI37,AZ37,AZ54,AQ37,AQ54,AH54,AH37,Y37,Y54,P37,P54,G37,G54)</f>
        <v>0.34813742479992438</v>
      </c>
    </row>
    <row r="64" spans="1:80" x14ac:dyDescent="0.25">
      <c r="A64" t="s">
        <v>88</v>
      </c>
    </row>
    <row r="65" spans="1:2" x14ac:dyDescent="0.25">
      <c r="A65" t="s">
        <v>84</v>
      </c>
    </row>
    <row r="66" spans="1:2" x14ac:dyDescent="0.25">
      <c r="A66" t="s">
        <v>85</v>
      </c>
      <c r="B66" s="45">
        <f>AVERAGE(H20,Q20,Z20,AI20,AR20,BA20,BJ20,BS20,CB20,CB37,BS37,CB54,BS54,BJ54,BJ37,BA37,BA54,AR37,AR54,AI54,AI37,Z37,Z54,Q37,Q54,H37,H54)</f>
        <v>0.34031642023534353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AppJ</vt:lpstr>
      <vt:lpstr>Rfile</vt:lpstr>
      <vt:lpstr>PercentError</vt:lpstr>
      <vt:lpstr>AbsoluteError</vt:lpstr>
      <vt:lpstr>Sheet2</vt:lpstr>
      <vt:lpstr>Sheet3</vt:lpstr>
    </vt:vector>
  </TitlesOfParts>
  <Company>NMFS-NWR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La Voy</dc:creator>
  <cp:lastModifiedBy>Pete McHugh</cp:lastModifiedBy>
  <cp:lastPrinted>2012-04-24T18:14:05Z</cp:lastPrinted>
  <dcterms:created xsi:type="dcterms:W3CDTF">2011-06-18T00:18:15Z</dcterms:created>
  <dcterms:modified xsi:type="dcterms:W3CDTF">2014-11-04T00:16:46Z</dcterms:modified>
</cp:coreProperties>
</file>