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ATLAB\"/>
    </mc:Choice>
  </mc:AlternateContent>
  <bookViews>
    <workbookView xWindow="360" yWindow="105" windowWidth="14355" windowHeight="4695" activeTab="6"/>
  </bookViews>
  <sheets>
    <sheet name="Sheet1" sheetId="1" r:id="rId1"/>
    <sheet name="Sheet2" sheetId="2" r:id="rId2"/>
    <sheet name="Sheet3" sheetId="3" r:id="rId3"/>
    <sheet name="Chart1" sheetId="5" r:id="rId4"/>
    <sheet name="RAW DATA" sheetId="4" r:id="rId5"/>
    <sheet name="Sheet4" sheetId="6" r:id="rId6"/>
    <sheet name="Sheet5" sheetId="7" r:id="rId7"/>
  </sheets>
  <calcPr calcId="152511"/>
</workbook>
</file>

<file path=xl/calcChain.xml><?xml version="1.0" encoding="utf-8"?>
<calcChain xmlns="http://schemas.openxmlformats.org/spreadsheetml/2006/main">
  <c r="AV9" i="6" l="1"/>
  <c r="AT9" i="6"/>
  <c r="AS9" i="6"/>
  <c r="AR9" i="6"/>
  <c r="AQ9" i="6"/>
  <c r="AP9" i="6"/>
  <c r="AO9" i="6"/>
  <c r="AN9" i="6"/>
  <c r="AL9" i="6"/>
  <c r="AJ9" i="6"/>
  <c r="AI9" i="6"/>
  <c r="AG9" i="6"/>
  <c r="AF9" i="6"/>
  <c r="AC9" i="6"/>
  <c r="AB9" i="6"/>
  <c r="Z9" i="6"/>
  <c r="W60" i="1"/>
  <c r="L60" i="1"/>
  <c r="K60" i="1"/>
  <c r="R60" i="1" s="1"/>
  <c r="J60" i="1"/>
  <c r="U60" i="1" s="1"/>
  <c r="I60" i="1"/>
  <c r="S60" i="1" s="1"/>
  <c r="H60" i="1"/>
  <c r="W59" i="1"/>
  <c r="L59" i="1"/>
  <c r="K59" i="1"/>
  <c r="J59" i="1"/>
  <c r="P59" i="1" s="1"/>
  <c r="I59" i="1"/>
  <c r="H59" i="1"/>
  <c r="W58" i="1"/>
  <c r="L58" i="1"/>
  <c r="K58" i="1"/>
  <c r="J58" i="1"/>
  <c r="P58" i="1" s="1"/>
  <c r="I58" i="1"/>
  <c r="H58" i="1"/>
  <c r="W57" i="1"/>
  <c r="L57" i="1"/>
  <c r="K57" i="1"/>
  <c r="R57" i="1" s="1"/>
  <c r="J57" i="1"/>
  <c r="P57" i="1" s="1"/>
  <c r="I57" i="1"/>
  <c r="S57" i="1" s="1"/>
  <c r="H57" i="1"/>
  <c r="W56" i="1"/>
  <c r="L56" i="1"/>
  <c r="K56" i="1"/>
  <c r="R56" i="1" s="1"/>
  <c r="J56" i="1"/>
  <c r="P56" i="1" s="1"/>
  <c r="I56" i="1"/>
  <c r="S56" i="1" s="1"/>
  <c r="H56" i="1"/>
  <c r="W55" i="1"/>
  <c r="L55" i="1"/>
  <c r="K55" i="1"/>
  <c r="R55" i="1" s="1"/>
  <c r="J55" i="1"/>
  <c r="P55" i="1" s="1"/>
  <c r="I55" i="1"/>
  <c r="S55" i="1" s="1"/>
  <c r="H55" i="1"/>
  <c r="W54" i="1"/>
  <c r="Q54" i="1"/>
  <c r="L54" i="1"/>
  <c r="K54" i="1"/>
  <c r="R54" i="1" s="1"/>
  <c r="J54" i="1"/>
  <c r="I54" i="1"/>
  <c r="S54" i="1" s="1"/>
  <c r="H54" i="1"/>
  <c r="W53" i="1"/>
  <c r="Q53" i="1"/>
  <c r="L53" i="1"/>
  <c r="K53" i="1"/>
  <c r="R53" i="1" s="1"/>
  <c r="J53" i="1"/>
  <c r="I53" i="1"/>
  <c r="S53" i="1" s="1"/>
  <c r="H53" i="1"/>
  <c r="P53" i="1" l="1"/>
  <c r="U53" i="1"/>
  <c r="P54" i="1"/>
  <c r="U54" i="1"/>
  <c r="U55" i="1"/>
  <c r="U56" i="1"/>
  <c r="U57" i="1"/>
  <c r="U58" i="1"/>
  <c r="Q59" i="1"/>
  <c r="M60" i="1"/>
  <c r="Q55" i="1"/>
  <c r="Q56" i="1"/>
  <c r="Q57" i="1"/>
  <c r="S58" i="1"/>
  <c r="R58" i="1"/>
  <c r="Q58" i="1"/>
  <c r="S59" i="1"/>
  <c r="R59" i="1"/>
  <c r="M59" i="1"/>
  <c r="U59" i="1"/>
  <c r="P60" i="1"/>
  <c r="Q60" i="1"/>
  <c r="M54" i="1"/>
  <c r="M56" i="1"/>
  <c r="T53" i="1"/>
  <c r="T54" i="1"/>
  <c r="T55" i="1"/>
  <c r="T56" i="1"/>
  <c r="T57" i="1"/>
  <c r="T58" i="1"/>
  <c r="T59" i="1"/>
  <c r="T60" i="1"/>
  <c r="M55" i="1"/>
  <c r="M58" i="1"/>
  <c r="N53" i="1"/>
  <c r="V53" i="1"/>
  <c r="N54" i="1"/>
  <c r="V54" i="1"/>
  <c r="N55" i="1"/>
  <c r="V55" i="1"/>
  <c r="N56" i="1"/>
  <c r="V56" i="1"/>
  <c r="N57" i="1"/>
  <c r="V57" i="1"/>
  <c r="N58" i="1"/>
  <c r="V58" i="1"/>
  <c r="N59" i="1"/>
  <c r="V59" i="1"/>
  <c r="N60" i="1"/>
  <c r="V60" i="1"/>
  <c r="M53" i="1"/>
  <c r="M57" i="1"/>
  <c r="O53" i="1"/>
  <c r="O54" i="1"/>
  <c r="O55" i="1"/>
  <c r="O56" i="1"/>
  <c r="O57" i="1"/>
  <c r="O58" i="1"/>
  <c r="O59" i="1"/>
  <c r="O60" i="1"/>
  <c r="AW4" i="6"/>
  <c r="AV4" i="6"/>
  <c r="AT4" i="6"/>
  <c r="AS4" i="6"/>
  <c r="AR4" i="6"/>
  <c r="AQ4" i="6"/>
  <c r="AP4" i="6"/>
  <c r="AO4" i="6"/>
  <c r="AN4" i="6"/>
  <c r="AL4" i="6"/>
  <c r="AJ4" i="6"/>
  <c r="AI4" i="6"/>
  <c r="AG4" i="6"/>
  <c r="AF4" i="6"/>
  <c r="AC4" i="6"/>
  <c r="AB4" i="6"/>
  <c r="Z4" i="6"/>
  <c r="G28" i="4"/>
  <c r="G30" i="4"/>
  <c r="G31" i="4"/>
  <c r="G34" i="4"/>
  <c r="G35" i="4"/>
  <c r="G37" i="4"/>
  <c r="G38" i="4"/>
  <c r="G40" i="4"/>
  <c r="G42" i="4"/>
  <c r="G43" i="4"/>
  <c r="G44" i="4"/>
  <c r="G45" i="4"/>
  <c r="G46" i="4"/>
  <c r="G47" i="4"/>
  <c r="G48" i="4"/>
  <c r="G50" i="4"/>
  <c r="G51" i="4"/>
  <c r="L51" i="4" l="1"/>
  <c r="L50" i="4"/>
  <c r="L48" i="4"/>
  <c r="L47" i="4"/>
  <c r="L46" i="4"/>
  <c r="L45" i="4"/>
  <c r="L44" i="4"/>
  <c r="L43" i="4"/>
  <c r="L42" i="4"/>
  <c r="L40" i="4"/>
  <c r="L38" i="4"/>
  <c r="L37" i="4"/>
  <c r="L35" i="4"/>
  <c r="L34" i="4"/>
  <c r="L31" i="4"/>
  <c r="L30" i="4"/>
  <c r="L28" i="4"/>
  <c r="F57" i="4" l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B21" i="3" l="1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4" i="3"/>
  <c r="D4" i="3" s="1"/>
  <c r="H53" i="2" l="1"/>
  <c r="D52" i="2"/>
  <c r="D51" i="2"/>
  <c r="H50" i="2"/>
  <c r="D49" i="2"/>
  <c r="D48" i="2"/>
  <c r="D47" i="2"/>
  <c r="D46" i="2"/>
  <c r="D45" i="2"/>
  <c r="D44" i="2"/>
  <c r="D43" i="2"/>
  <c r="H42" i="2"/>
  <c r="D41" i="2"/>
  <c r="H40" i="2"/>
  <c r="D39" i="2"/>
  <c r="D38" i="2"/>
  <c r="H37" i="2"/>
  <c r="D36" i="2"/>
  <c r="D35" i="2"/>
  <c r="H34" i="2"/>
  <c r="H33" i="2"/>
  <c r="D32" i="2"/>
  <c r="D31" i="2"/>
  <c r="H30" i="2"/>
  <c r="D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I23" i="2" l="1"/>
  <c r="J23" i="2"/>
  <c r="I16" i="2"/>
  <c r="J16" i="2"/>
  <c r="I9" i="2"/>
  <c r="J9" i="2"/>
  <c r="I17" i="2"/>
  <c r="J17" i="2"/>
  <c r="I6" i="2"/>
  <c r="J6" i="2"/>
  <c r="I10" i="2"/>
  <c r="J10" i="2"/>
  <c r="I14" i="2"/>
  <c r="J14" i="2"/>
  <c r="I18" i="2"/>
  <c r="J18" i="2"/>
  <c r="I22" i="2"/>
  <c r="J22" i="2"/>
  <c r="I26" i="2"/>
  <c r="J26" i="2"/>
  <c r="I30" i="2"/>
  <c r="J30" i="2"/>
  <c r="I34" i="2"/>
  <c r="J34" i="2"/>
  <c r="I42" i="2"/>
  <c r="J42" i="2"/>
  <c r="I50" i="2"/>
  <c r="J50" i="2"/>
  <c r="I11" i="2"/>
  <c r="J11" i="2"/>
  <c r="I19" i="2"/>
  <c r="J19" i="2"/>
  <c r="I12" i="2"/>
  <c r="J12" i="2"/>
  <c r="I20" i="2"/>
  <c r="J20" i="2"/>
  <c r="I24" i="2"/>
  <c r="J24" i="2"/>
  <c r="I28" i="2"/>
  <c r="J28" i="2"/>
  <c r="I40" i="2"/>
  <c r="J40" i="2"/>
  <c r="I7" i="2"/>
  <c r="J7" i="2"/>
  <c r="I15" i="2"/>
  <c r="J15" i="2"/>
  <c r="I27" i="2"/>
  <c r="J27" i="2"/>
  <c r="I8" i="2"/>
  <c r="J8" i="2"/>
  <c r="I5" i="2"/>
  <c r="J5" i="2"/>
  <c r="I13" i="2"/>
  <c r="J13" i="2"/>
  <c r="I21" i="2"/>
  <c r="J21" i="2"/>
  <c r="I25" i="2"/>
  <c r="J25" i="2"/>
  <c r="I33" i="2"/>
  <c r="J33" i="2"/>
  <c r="I37" i="2"/>
  <c r="J37" i="2"/>
  <c r="I53" i="2"/>
  <c r="J53" i="2"/>
  <c r="H29" i="2"/>
  <c r="H31" i="2"/>
  <c r="H32" i="2"/>
  <c r="H35" i="2"/>
  <c r="H36" i="2"/>
  <c r="H38" i="2"/>
  <c r="H39" i="2"/>
  <c r="H41" i="2"/>
  <c r="H43" i="2"/>
  <c r="H44" i="2"/>
  <c r="H45" i="2"/>
  <c r="H46" i="2"/>
  <c r="H47" i="2"/>
  <c r="H48" i="2"/>
  <c r="H49" i="2"/>
  <c r="H51" i="2"/>
  <c r="H52" i="2"/>
  <c r="D44" i="1"/>
  <c r="H52" i="1"/>
  <c r="D51" i="1"/>
  <c r="I49" i="2" l="1"/>
  <c r="J49" i="2"/>
  <c r="I39" i="2"/>
  <c r="J39" i="2"/>
  <c r="I48" i="2"/>
  <c r="J48" i="2"/>
  <c r="I31" i="2"/>
  <c r="J31" i="2"/>
  <c r="I47" i="2"/>
  <c r="J47" i="2"/>
  <c r="I51" i="2"/>
  <c r="J51" i="2"/>
  <c r="I46" i="2"/>
  <c r="J46" i="2"/>
  <c r="I41" i="2"/>
  <c r="J41" i="2"/>
  <c r="I35" i="2"/>
  <c r="J35" i="2"/>
  <c r="I45" i="2"/>
  <c r="J45" i="2"/>
  <c r="I32" i="2"/>
  <c r="J32" i="2"/>
  <c r="I44" i="2"/>
  <c r="J44" i="2"/>
  <c r="I38" i="2"/>
  <c r="J38" i="2"/>
  <c r="I52" i="2"/>
  <c r="J52" i="2"/>
  <c r="I43" i="2"/>
  <c r="J43" i="2"/>
  <c r="I36" i="2"/>
  <c r="J36" i="2"/>
  <c r="I29" i="2"/>
  <c r="J29" i="2"/>
  <c r="D34" i="1"/>
  <c r="H34" i="1" s="1"/>
  <c r="D30" i="1"/>
  <c r="D31" i="1"/>
  <c r="D35" i="1"/>
  <c r="D37" i="1"/>
  <c r="D38" i="1"/>
  <c r="D40" i="1"/>
  <c r="D42" i="1"/>
  <c r="H42" i="1" s="1"/>
  <c r="D43" i="1"/>
  <c r="H43" i="1" s="1"/>
  <c r="D45" i="1"/>
  <c r="D46" i="1"/>
  <c r="H46" i="1" s="1"/>
  <c r="D47" i="1"/>
  <c r="D48" i="1"/>
  <c r="H48" i="1" s="1"/>
  <c r="D50" i="1"/>
  <c r="D28" i="1"/>
  <c r="H28" i="1" s="1"/>
  <c r="H29" i="1"/>
  <c r="H30" i="1"/>
  <c r="H31" i="1"/>
  <c r="H32" i="1"/>
  <c r="H33" i="1"/>
  <c r="H35" i="1"/>
  <c r="H36" i="1"/>
  <c r="H37" i="1"/>
  <c r="H38" i="1"/>
  <c r="H39" i="1"/>
  <c r="H40" i="1"/>
  <c r="H41" i="1"/>
  <c r="H44" i="1"/>
  <c r="H45" i="1"/>
  <c r="H47" i="1"/>
  <c r="H49" i="1"/>
  <c r="H50" i="1"/>
  <c r="H51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4" i="1"/>
  <c r="I45" i="1"/>
  <c r="I46" i="1"/>
  <c r="I47" i="1"/>
  <c r="I49" i="1"/>
  <c r="I50" i="1"/>
  <c r="I51" i="1"/>
  <c r="I52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I34" i="1" l="1"/>
  <c r="I48" i="1"/>
  <c r="I43" i="1"/>
  <c r="L43" i="1"/>
  <c r="L44" i="1"/>
  <c r="O44" i="1" s="1"/>
  <c r="L45" i="1"/>
  <c r="O45" i="1" s="1"/>
  <c r="L46" i="1"/>
  <c r="O46" i="1" s="1"/>
  <c r="L47" i="1"/>
  <c r="O47" i="1" s="1"/>
  <c r="L48" i="1"/>
  <c r="L49" i="1"/>
  <c r="L50" i="1"/>
  <c r="O50" i="1" s="1"/>
  <c r="L51" i="1"/>
  <c r="O51" i="1" s="1"/>
  <c r="L52" i="1"/>
  <c r="O52" i="1" s="1"/>
  <c r="K43" i="1"/>
  <c r="K44" i="1"/>
  <c r="K45" i="1"/>
  <c r="K46" i="1"/>
  <c r="K47" i="1"/>
  <c r="K48" i="1"/>
  <c r="R48" i="1" s="1"/>
  <c r="K49" i="1"/>
  <c r="N49" i="1" s="1"/>
  <c r="K50" i="1"/>
  <c r="K51" i="1"/>
  <c r="R51" i="1" s="1"/>
  <c r="K52" i="1"/>
  <c r="J45" i="1"/>
  <c r="V45" i="1" s="1"/>
  <c r="J46" i="1"/>
  <c r="J47" i="1"/>
  <c r="M47" i="1" s="1"/>
  <c r="J48" i="1"/>
  <c r="Q48" i="1" s="1"/>
  <c r="J49" i="1"/>
  <c r="M49" i="1" s="1"/>
  <c r="J50" i="1"/>
  <c r="J51" i="1"/>
  <c r="Q51" i="1" s="1"/>
  <c r="J52" i="1"/>
  <c r="J44" i="1"/>
  <c r="U44" i="1" s="1"/>
  <c r="J43" i="1"/>
  <c r="P43" i="1" s="1"/>
  <c r="Q44" i="1" l="1"/>
  <c r="U47" i="1"/>
  <c r="M52" i="1"/>
  <c r="S52" i="1"/>
  <c r="V52" i="1"/>
  <c r="U52" i="1"/>
  <c r="S50" i="1"/>
  <c r="M50" i="1"/>
  <c r="V50" i="1"/>
  <c r="M46" i="1"/>
  <c r="S46" i="1"/>
  <c r="V46" i="1"/>
  <c r="N50" i="1"/>
  <c r="T50" i="1"/>
  <c r="N46" i="1"/>
  <c r="T46" i="1"/>
  <c r="P50" i="1"/>
  <c r="P46" i="1"/>
  <c r="Q46" i="1"/>
  <c r="R46" i="1"/>
  <c r="U50" i="1"/>
  <c r="S43" i="1"/>
  <c r="M43" i="1"/>
  <c r="N43" i="1"/>
  <c r="M45" i="1"/>
  <c r="T52" i="1"/>
  <c r="N52" i="1"/>
  <c r="N44" i="1"/>
  <c r="T44" i="1"/>
  <c r="P52" i="1"/>
  <c r="M44" i="1"/>
  <c r="V44" i="1"/>
  <c r="S44" i="1"/>
  <c r="P49" i="1"/>
  <c r="P44" i="1"/>
  <c r="Q50" i="1"/>
  <c r="Q45" i="1"/>
  <c r="R50" i="1"/>
  <c r="R44" i="1"/>
  <c r="U48" i="1"/>
  <c r="M48" i="1"/>
  <c r="T48" i="1"/>
  <c r="V48" i="1"/>
  <c r="O48" i="1"/>
  <c r="S48" i="1"/>
  <c r="N48" i="1"/>
  <c r="P48" i="1"/>
  <c r="S49" i="1"/>
  <c r="S51" i="1"/>
  <c r="V51" i="1"/>
  <c r="S47" i="1"/>
  <c r="V47" i="1"/>
  <c r="N51" i="1"/>
  <c r="T51" i="1"/>
  <c r="T47" i="1"/>
  <c r="N47" i="1"/>
  <c r="P51" i="1"/>
  <c r="P47" i="1"/>
  <c r="Q52" i="1"/>
  <c r="Q47" i="1"/>
  <c r="R52" i="1"/>
  <c r="R47" i="1"/>
  <c r="U51" i="1"/>
  <c r="U46" i="1"/>
  <c r="M51" i="1"/>
  <c r="O43" i="1"/>
  <c r="T43" i="1"/>
  <c r="V43" i="1"/>
  <c r="Q43" i="1"/>
  <c r="R43" i="1"/>
  <c r="U43" i="1"/>
  <c r="N45" i="1"/>
  <c r="S45" i="1"/>
  <c r="T45" i="1"/>
  <c r="P45" i="1"/>
  <c r="R45" i="1"/>
  <c r="U45" i="1"/>
  <c r="O49" i="1"/>
  <c r="T49" i="1"/>
  <c r="V49" i="1"/>
  <c r="Q49" i="1"/>
  <c r="R49" i="1"/>
  <c r="U49" i="1"/>
  <c r="L28" i="1"/>
  <c r="O28" i="1" s="1"/>
  <c r="L29" i="1"/>
  <c r="L30" i="1"/>
  <c r="O30" i="1" s="1"/>
  <c r="L31" i="1"/>
  <c r="O31" i="1" s="1"/>
  <c r="L32" i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L40" i="1"/>
  <c r="O40" i="1" s="1"/>
  <c r="L41" i="1"/>
  <c r="L42" i="1"/>
  <c r="K28" i="1"/>
  <c r="K29" i="1"/>
  <c r="N29" i="1" s="1"/>
  <c r="K30" i="1"/>
  <c r="K31" i="1"/>
  <c r="K32" i="1"/>
  <c r="K33" i="1"/>
  <c r="K34" i="1"/>
  <c r="R34" i="1" s="1"/>
  <c r="K35" i="1"/>
  <c r="K36" i="1"/>
  <c r="K37" i="1"/>
  <c r="K38" i="1"/>
  <c r="K39" i="1"/>
  <c r="N39" i="1" s="1"/>
  <c r="K40" i="1"/>
  <c r="R40" i="1" s="1"/>
  <c r="K41" i="1"/>
  <c r="K42" i="1"/>
  <c r="N42" i="1" s="1"/>
  <c r="J28" i="1"/>
  <c r="U28" i="1" s="1"/>
  <c r="AA28" i="1" s="1"/>
  <c r="J29" i="1"/>
  <c r="J30" i="1"/>
  <c r="P30" i="1" s="1"/>
  <c r="J31" i="1"/>
  <c r="J32" i="1"/>
  <c r="M32" i="1" s="1"/>
  <c r="J33" i="1"/>
  <c r="P33" i="1" s="1"/>
  <c r="J34" i="1"/>
  <c r="P34" i="1" s="1"/>
  <c r="J35" i="1"/>
  <c r="Q35" i="1" s="1"/>
  <c r="J36" i="1"/>
  <c r="J37" i="1"/>
  <c r="U37" i="1" s="1"/>
  <c r="J38" i="1"/>
  <c r="J39" i="1"/>
  <c r="J40" i="1"/>
  <c r="Q40" i="1" s="1"/>
  <c r="J41" i="1"/>
  <c r="M41" i="1" s="1"/>
  <c r="J42" i="1"/>
  <c r="Q33" i="1" l="1"/>
  <c r="M34" i="1"/>
  <c r="N31" i="1"/>
  <c r="T31" i="1"/>
  <c r="R30" i="1"/>
  <c r="S42" i="1"/>
  <c r="M42" i="1"/>
  <c r="V38" i="1"/>
  <c r="M38" i="1"/>
  <c r="S38" i="1"/>
  <c r="V30" i="1"/>
  <c r="S30" i="1"/>
  <c r="M30" i="1"/>
  <c r="T37" i="1"/>
  <c r="N37" i="1"/>
  <c r="T33" i="1"/>
  <c r="N33" i="1"/>
  <c r="P38" i="1"/>
  <c r="P28" i="1"/>
  <c r="Q30" i="1"/>
  <c r="R37" i="1"/>
  <c r="R33" i="1"/>
  <c r="U40" i="1"/>
  <c r="U34" i="1"/>
  <c r="N34" i="1"/>
  <c r="V34" i="1"/>
  <c r="M28" i="1"/>
  <c r="V28" i="1"/>
  <c r="Z28" i="1" s="1"/>
  <c r="S28" i="1"/>
  <c r="N35" i="1"/>
  <c r="T35" i="1"/>
  <c r="P35" i="1"/>
  <c r="V37" i="1"/>
  <c r="S37" i="1"/>
  <c r="M37" i="1"/>
  <c r="M33" i="1"/>
  <c r="S33" i="1"/>
  <c r="V33" i="1"/>
  <c r="M29" i="1"/>
  <c r="S29" i="1"/>
  <c r="N40" i="1"/>
  <c r="T40" i="1"/>
  <c r="N36" i="1"/>
  <c r="T36" i="1"/>
  <c r="T28" i="1"/>
  <c r="N28" i="1"/>
  <c r="P42" i="1"/>
  <c r="P37" i="1"/>
  <c r="P31" i="1"/>
  <c r="Q34" i="1"/>
  <c r="Q28" i="1"/>
  <c r="R36" i="1"/>
  <c r="R31" i="1"/>
  <c r="U38" i="1"/>
  <c r="U33" i="1"/>
  <c r="S34" i="1"/>
  <c r="T34" i="1"/>
  <c r="M40" i="1"/>
  <c r="V40" i="1"/>
  <c r="S40" i="1"/>
  <c r="P40" i="1"/>
  <c r="Q38" i="1"/>
  <c r="R35" i="1"/>
  <c r="U31" i="1"/>
  <c r="S39" i="1"/>
  <c r="M39" i="1"/>
  <c r="M35" i="1"/>
  <c r="S35" i="1"/>
  <c r="V35" i="1"/>
  <c r="M31" i="1"/>
  <c r="S31" i="1"/>
  <c r="V31" i="1"/>
  <c r="T38" i="1"/>
  <c r="N38" i="1"/>
  <c r="N30" i="1"/>
  <c r="T30" i="1"/>
  <c r="P39" i="1"/>
  <c r="P29" i="1"/>
  <c r="Q37" i="1"/>
  <c r="Q31" i="1"/>
  <c r="R38" i="1"/>
  <c r="R28" i="1"/>
  <c r="AB28" i="1" s="1"/>
  <c r="U35" i="1"/>
  <c r="U30" i="1"/>
  <c r="O39" i="1"/>
  <c r="T39" i="1"/>
  <c r="V39" i="1"/>
  <c r="Q39" i="1"/>
  <c r="R39" i="1"/>
  <c r="U39" i="1"/>
  <c r="O32" i="1"/>
  <c r="V32" i="1"/>
  <c r="Q32" i="1"/>
  <c r="N41" i="1"/>
  <c r="S41" i="1"/>
  <c r="P41" i="1"/>
  <c r="O41" i="1"/>
  <c r="T41" i="1"/>
  <c r="V41" i="1"/>
  <c r="Q41" i="1"/>
  <c r="R41" i="1"/>
  <c r="U41" i="1"/>
  <c r="O42" i="1"/>
  <c r="T42" i="1"/>
  <c r="V42" i="1"/>
  <c r="Q42" i="1"/>
  <c r="R42" i="1"/>
  <c r="U42" i="1"/>
  <c r="O29" i="1"/>
  <c r="T29" i="1"/>
  <c r="V29" i="1"/>
  <c r="Z29" i="1" s="1"/>
  <c r="Q29" i="1"/>
  <c r="R29" i="1"/>
  <c r="AB29" i="1" s="1"/>
  <c r="U29" i="1"/>
  <c r="AA29" i="1" s="1"/>
  <c r="M36" i="1"/>
  <c r="S36" i="1"/>
  <c r="V36" i="1"/>
  <c r="P36" i="1"/>
  <c r="Q36" i="1"/>
  <c r="U36" i="1"/>
  <c r="N32" i="1"/>
  <c r="S32" i="1"/>
  <c r="T32" i="1"/>
  <c r="P32" i="1"/>
  <c r="R32" i="1"/>
  <c r="U3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4" i="1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4" i="1"/>
  <c r="K5" i="1"/>
  <c r="R5" i="1" s="1"/>
  <c r="K6" i="1"/>
  <c r="R6" i="1" s="1"/>
  <c r="K7" i="1"/>
  <c r="K8" i="1"/>
  <c r="R8" i="1" s="1"/>
  <c r="K9" i="1"/>
  <c r="R9" i="1" s="1"/>
  <c r="K10" i="1"/>
  <c r="R10" i="1" s="1"/>
  <c r="K11" i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K20" i="1"/>
  <c r="R20" i="1" s="1"/>
  <c r="AB20" i="1" s="1"/>
  <c r="K21" i="1"/>
  <c r="R21" i="1" s="1"/>
  <c r="AB21" i="1" s="1"/>
  <c r="K22" i="1"/>
  <c r="R22" i="1" s="1"/>
  <c r="AB22" i="1" s="1"/>
  <c r="K23" i="1"/>
  <c r="R23" i="1" s="1"/>
  <c r="AB23" i="1" s="1"/>
  <c r="K24" i="1"/>
  <c r="R24" i="1" s="1"/>
  <c r="AB24" i="1" s="1"/>
  <c r="K25" i="1"/>
  <c r="R25" i="1" s="1"/>
  <c r="AB25" i="1" s="1"/>
  <c r="K26" i="1"/>
  <c r="R26" i="1" s="1"/>
  <c r="AB26" i="1" s="1"/>
  <c r="K27" i="1"/>
  <c r="K4" i="1"/>
  <c r="R4" i="1" s="1"/>
  <c r="J5" i="1"/>
  <c r="U5" i="1" s="1"/>
  <c r="J6" i="1"/>
  <c r="U6" i="1" s="1"/>
  <c r="J7" i="1"/>
  <c r="U7" i="1" s="1"/>
  <c r="J8" i="1"/>
  <c r="P8" i="1" s="1"/>
  <c r="J9" i="1"/>
  <c r="U9" i="1" s="1"/>
  <c r="J10" i="1"/>
  <c r="U10" i="1" s="1"/>
  <c r="J11" i="1"/>
  <c r="Q11" i="1" s="1"/>
  <c r="J12" i="1"/>
  <c r="P12" i="1" s="1"/>
  <c r="J13" i="1"/>
  <c r="U13" i="1" s="1"/>
  <c r="J14" i="1"/>
  <c r="U14" i="1" s="1"/>
  <c r="J15" i="1"/>
  <c r="J16" i="1"/>
  <c r="P16" i="1" s="1"/>
  <c r="J17" i="1"/>
  <c r="U17" i="1" s="1"/>
  <c r="J18" i="1"/>
  <c r="U18" i="1" s="1"/>
  <c r="J19" i="1"/>
  <c r="P19" i="1" s="1"/>
  <c r="J20" i="1"/>
  <c r="P20" i="1" s="1"/>
  <c r="J21" i="1"/>
  <c r="U21" i="1" s="1"/>
  <c r="AA21" i="1" s="1"/>
  <c r="J22" i="1"/>
  <c r="U22" i="1" s="1"/>
  <c r="AA22" i="1" s="1"/>
  <c r="J23" i="1"/>
  <c r="P23" i="1" s="1"/>
  <c r="J24" i="1"/>
  <c r="P24" i="1" s="1"/>
  <c r="J25" i="1"/>
  <c r="U25" i="1" s="1"/>
  <c r="AA25" i="1" s="1"/>
  <c r="J26" i="1"/>
  <c r="U26" i="1" s="1"/>
  <c r="AA26" i="1" s="1"/>
  <c r="J27" i="1"/>
  <c r="P27" i="1" s="1"/>
  <c r="J4" i="1"/>
  <c r="U4" i="1" s="1"/>
  <c r="I23" i="1"/>
  <c r="T23" i="1" s="1"/>
  <c r="I24" i="1"/>
  <c r="T24" i="1" s="1"/>
  <c r="I25" i="1"/>
  <c r="V25" i="1" s="1"/>
  <c r="Z25" i="1" s="1"/>
  <c r="I26" i="1"/>
  <c r="V26" i="1" s="1"/>
  <c r="Z26" i="1" s="1"/>
  <c r="I27" i="1"/>
  <c r="S27" i="1" s="1"/>
  <c r="I5" i="1"/>
  <c r="V5" i="1" s="1"/>
  <c r="I6" i="1"/>
  <c r="S6" i="1" s="1"/>
  <c r="I7" i="1"/>
  <c r="S7" i="1" s="1"/>
  <c r="I8" i="1"/>
  <c r="V8" i="1" s="1"/>
  <c r="I9" i="1"/>
  <c r="V9" i="1" s="1"/>
  <c r="I10" i="1"/>
  <c r="S10" i="1" s="1"/>
  <c r="I11" i="1"/>
  <c r="S11" i="1" s="1"/>
  <c r="I12" i="1"/>
  <c r="V12" i="1" s="1"/>
  <c r="I13" i="1"/>
  <c r="V13" i="1" s="1"/>
  <c r="I14" i="1"/>
  <c r="S14" i="1" s="1"/>
  <c r="I15" i="1"/>
  <c r="S15" i="1" s="1"/>
  <c r="I16" i="1"/>
  <c r="V16" i="1" s="1"/>
  <c r="I17" i="1"/>
  <c r="V17" i="1" s="1"/>
  <c r="I18" i="1"/>
  <c r="V18" i="1" s="1"/>
  <c r="I19" i="1"/>
  <c r="S19" i="1" s="1"/>
  <c r="I20" i="1"/>
  <c r="T20" i="1" s="1"/>
  <c r="I21" i="1"/>
  <c r="V21" i="1" s="1"/>
  <c r="Z21" i="1" s="1"/>
  <c r="I22" i="1"/>
  <c r="V22" i="1" s="1"/>
  <c r="Z22" i="1" s="1"/>
  <c r="I4" i="1"/>
  <c r="V4" i="1" s="1"/>
  <c r="H26" i="1"/>
  <c r="H27" i="1"/>
  <c r="H25" i="1"/>
  <c r="H24" i="1"/>
  <c r="H21" i="1"/>
  <c r="H22" i="1"/>
  <c r="H23" i="1"/>
  <c r="H20" i="1"/>
  <c r="H16" i="1"/>
  <c r="H17" i="1"/>
  <c r="H18" i="1"/>
  <c r="H19" i="1"/>
  <c r="H15" i="1"/>
  <c r="H14" i="1"/>
  <c r="H13" i="1"/>
  <c r="H12" i="1"/>
  <c r="H11" i="1"/>
  <c r="H10" i="1"/>
  <c r="H9" i="1"/>
  <c r="H8" i="1"/>
  <c r="H7" i="1"/>
  <c r="H6" i="1"/>
  <c r="H5" i="1"/>
  <c r="H4" i="1"/>
  <c r="V15" i="1" l="1"/>
  <c r="N27" i="1"/>
  <c r="T19" i="1"/>
  <c r="T11" i="1"/>
  <c r="N7" i="1"/>
  <c r="O27" i="1"/>
  <c r="O23" i="1"/>
  <c r="O19" i="1"/>
  <c r="O15" i="1"/>
  <c r="O11" i="1"/>
  <c r="O7" i="1"/>
  <c r="P14" i="1"/>
  <c r="P6" i="1"/>
  <c r="P21" i="1"/>
  <c r="S12" i="1"/>
  <c r="S26" i="1"/>
  <c r="P18" i="1"/>
  <c r="P10" i="1"/>
  <c r="P25" i="1"/>
  <c r="S16" i="1"/>
  <c r="S8" i="1"/>
  <c r="T26" i="1"/>
  <c r="M27" i="1"/>
  <c r="M11" i="1"/>
  <c r="N23" i="1"/>
  <c r="N11" i="1"/>
  <c r="Q27" i="1"/>
  <c r="Q19" i="1"/>
  <c r="S22" i="1"/>
  <c r="T15" i="1"/>
  <c r="T7" i="1"/>
  <c r="T22" i="1"/>
  <c r="U23" i="1"/>
  <c r="AA23" i="1" s="1"/>
  <c r="V23" i="1"/>
  <c r="Z23" i="1" s="1"/>
  <c r="M4" i="1"/>
  <c r="M24" i="1"/>
  <c r="M20" i="1"/>
  <c r="M16" i="1"/>
  <c r="M12" i="1"/>
  <c r="M8" i="1"/>
  <c r="N4" i="1"/>
  <c r="N24" i="1"/>
  <c r="N20" i="1"/>
  <c r="N16" i="1"/>
  <c r="N12" i="1"/>
  <c r="N8" i="1"/>
  <c r="O4" i="1"/>
  <c r="O24" i="1"/>
  <c r="O20" i="1"/>
  <c r="O16" i="1"/>
  <c r="O12" i="1"/>
  <c r="O8" i="1"/>
  <c r="P4" i="1"/>
  <c r="P15" i="1"/>
  <c r="P11" i="1"/>
  <c r="P7" i="1"/>
  <c r="P26" i="1"/>
  <c r="P22" i="1"/>
  <c r="Q4" i="1"/>
  <c r="Q24" i="1"/>
  <c r="Q20" i="1"/>
  <c r="Q16" i="1"/>
  <c r="Q12" i="1"/>
  <c r="Q8" i="1"/>
  <c r="R27" i="1"/>
  <c r="AB27" i="1" s="1"/>
  <c r="S4" i="1"/>
  <c r="S13" i="1"/>
  <c r="S9" i="1"/>
  <c r="S5" i="1"/>
  <c r="S23" i="1"/>
  <c r="T4" i="1"/>
  <c r="T16" i="1"/>
  <c r="T12" i="1"/>
  <c r="T8" i="1"/>
  <c r="T27" i="1"/>
  <c r="U24" i="1"/>
  <c r="AA24" i="1" s="1"/>
  <c r="U20" i="1"/>
  <c r="AA20" i="1" s="1"/>
  <c r="U16" i="1"/>
  <c r="U12" i="1"/>
  <c r="U8" i="1"/>
  <c r="V24" i="1"/>
  <c r="Z24" i="1" s="1"/>
  <c r="V20" i="1"/>
  <c r="Z20" i="1" s="1"/>
  <c r="M23" i="1"/>
  <c r="M15" i="1"/>
  <c r="N15" i="1"/>
  <c r="Q23" i="1"/>
  <c r="Q15" i="1"/>
  <c r="Q7" i="1"/>
  <c r="R19" i="1"/>
  <c r="R11" i="1"/>
  <c r="R7" i="1"/>
  <c r="S18" i="1"/>
  <c r="U27" i="1"/>
  <c r="AA27" i="1" s="1"/>
  <c r="U19" i="1"/>
  <c r="U15" i="1"/>
  <c r="U11" i="1"/>
  <c r="V27" i="1"/>
  <c r="Z27" i="1" s="1"/>
  <c r="V19" i="1"/>
  <c r="V11" i="1"/>
  <c r="V7" i="1"/>
  <c r="M26" i="1"/>
  <c r="M22" i="1"/>
  <c r="M18" i="1"/>
  <c r="M14" i="1"/>
  <c r="M10" i="1"/>
  <c r="M6" i="1"/>
  <c r="N26" i="1"/>
  <c r="N22" i="1"/>
  <c r="N18" i="1"/>
  <c r="N14" i="1"/>
  <c r="N10" i="1"/>
  <c r="N6" i="1"/>
  <c r="O26" i="1"/>
  <c r="O22" i="1"/>
  <c r="O18" i="1"/>
  <c r="O14" i="1"/>
  <c r="O10" i="1"/>
  <c r="O6" i="1"/>
  <c r="P17" i="1"/>
  <c r="P13" i="1"/>
  <c r="P9" i="1"/>
  <c r="P5" i="1"/>
  <c r="Q26" i="1"/>
  <c r="Q22" i="1"/>
  <c r="Q18" i="1"/>
  <c r="Q14" i="1"/>
  <c r="Q10" i="1"/>
  <c r="Q6" i="1"/>
  <c r="S25" i="1"/>
  <c r="S21" i="1"/>
  <c r="S17" i="1"/>
  <c r="T18" i="1"/>
  <c r="T14" i="1"/>
  <c r="T10" i="1"/>
  <c r="T6" i="1"/>
  <c r="T25" i="1"/>
  <c r="T21" i="1"/>
  <c r="V14" i="1"/>
  <c r="V10" i="1"/>
  <c r="V6" i="1"/>
  <c r="M19" i="1"/>
  <c r="M7" i="1"/>
  <c r="N19" i="1"/>
  <c r="M25" i="1"/>
  <c r="M21" i="1"/>
  <c r="M17" i="1"/>
  <c r="M13" i="1"/>
  <c r="M9" i="1"/>
  <c r="M5" i="1"/>
  <c r="N25" i="1"/>
  <c r="N21" i="1"/>
  <c r="N17" i="1"/>
  <c r="N13" i="1"/>
  <c r="N9" i="1"/>
  <c r="N5" i="1"/>
  <c r="O25" i="1"/>
  <c r="O21" i="1"/>
  <c r="O17" i="1"/>
  <c r="O13" i="1"/>
  <c r="O9" i="1"/>
  <c r="O5" i="1"/>
  <c r="Q25" i="1"/>
  <c r="Q21" i="1"/>
  <c r="Q17" i="1"/>
  <c r="Q13" i="1"/>
  <c r="Q9" i="1"/>
  <c r="Q5" i="1"/>
  <c r="S24" i="1"/>
  <c r="S20" i="1"/>
  <c r="T17" i="1"/>
  <c r="T13" i="1"/>
  <c r="T9" i="1"/>
  <c r="T5" i="1"/>
</calcChain>
</file>

<file path=xl/sharedStrings.xml><?xml version="1.0" encoding="utf-8"?>
<sst xmlns="http://schemas.openxmlformats.org/spreadsheetml/2006/main" count="467" uniqueCount="171">
  <si>
    <t>Field Scores</t>
  </si>
  <si>
    <t>Auk</t>
  </si>
  <si>
    <t>RF(%)</t>
  </si>
  <si>
    <t>Struc.</t>
  </si>
  <si>
    <t>Visc.</t>
  </si>
  <si>
    <t>Areal dens.</t>
  </si>
  <si>
    <t>Vert. res. Het.</t>
  </si>
  <si>
    <t>Total score</t>
  </si>
  <si>
    <t>Brae S</t>
  </si>
  <si>
    <t>Brent</t>
  </si>
  <si>
    <t>Captain</t>
  </si>
  <si>
    <t>Don</t>
  </si>
  <si>
    <t>Forties</t>
  </si>
  <si>
    <t>Fulmar</t>
  </si>
  <si>
    <t>Heather</t>
  </si>
  <si>
    <t>Hutton</t>
  </si>
  <si>
    <t>Hutton NW</t>
  </si>
  <si>
    <t>Magnus</t>
  </si>
  <si>
    <t>Maureen</t>
  </si>
  <si>
    <t>Montrose</t>
  </si>
  <si>
    <t>Ninian</t>
  </si>
  <si>
    <t>Rob Roy Main</t>
  </si>
  <si>
    <t>Thistle</t>
  </si>
  <si>
    <t>Claire</t>
  </si>
  <si>
    <t>Mariner Maureen</t>
  </si>
  <si>
    <t>Mariner Heimdal</t>
  </si>
  <si>
    <t>Bentley</t>
  </si>
  <si>
    <t>Bressay</t>
  </si>
  <si>
    <t>Arbroath</t>
  </si>
  <si>
    <t>Arkwright</t>
  </si>
  <si>
    <t>Rob Roy Supra</t>
  </si>
  <si>
    <t>13    V,A&amp;H</t>
  </si>
  <si>
    <t>12    S,A&amp;H</t>
  </si>
  <si>
    <t>14      S,V&amp;H</t>
  </si>
  <si>
    <t>11    S,V&amp;A</t>
  </si>
  <si>
    <t>10       A&amp;H</t>
  </si>
  <si>
    <t>9    V&amp;H</t>
  </si>
  <si>
    <t>8     V&amp;A</t>
  </si>
  <si>
    <t>7     S&amp;H</t>
  </si>
  <si>
    <t>6             S&amp;A</t>
  </si>
  <si>
    <t>5      S&amp;V</t>
  </si>
  <si>
    <t>4    H</t>
  </si>
  <si>
    <t>3.   A</t>
  </si>
  <si>
    <t>2     V</t>
  </si>
  <si>
    <t>1    S</t>
  </si>
  <si>
    <t>Total Score a</t>
  </si>
  <si>
    <t>Prudhoe Bay</t>
  </si>
  <si>
    <t xml:space="preserve">Kuparuk River </t>
  </si>
  <si>
    <t>Hibernia</t>
  </si>
  <si>
    <t xml:space="preserve">Hebron </t>
  </si>
  <si>
    <t xml:space="preserve">Albacora-Leste </t>
  </si>
  <si>
    <t>Hawkins</t>
  </si>
  <si>
    <t>Empire Abo</t>
  </si>
  <si>
    <t>Swanson River</t>
  </si>
  <si>
    <t>Wilmington</t>
  </si>
  <si>
    <t>Ekofisk</t>
  </si>
  <si>
    <t xml:space="preserve">Barracuda </t>
  </si>
  <si>
    <t xml:space="preserve">White Rose </t>
  </si>
  <si>
    <t xml:space="preserve">Terra Nova </t>
  </si>
  <si>
    <t xml:space="preserve">Aneth </t>
  </si>
  <si>
    <t>Eider</t>
  </si>
  <si>
    <t>Recovery Factor</t>
  </si>
  <si>
    <t>Oil Viscosity</t>
  </si>
  <si>
    <t>STOIIP Areal Density</t>
  </si>
  <si>
    <t>Vert. Res. Het.</t>
  </si>
  <si>
    <t>Agbami</t>
  </si>
  <si>
    <t>Safaniya</t>
  </si>
  <si>
    <t>Statfjord</t>
  </si>
  <si>
    <t>Kirkuk</t>
  </si>
  <si>
    <t>Ghawar</t>
  </si>
  <si>
    <t>Abqaiq</t>
  </si>
  <si>
    <t>Yates</t>
  </si>
  <si>
    <t>Cantarell</t>
  </si>
  <si>
    <t>Boscán</t>
  </si>
  <si>
    <t>Cadlao</t>
  </si>
  <si>
    <t>`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</si>
  <si>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</si>
  <si>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</si>
  <si>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</si>
  <si>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</si>
  <si>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</si>
  <si>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</si>
  <si>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</si>
  <si>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</si>
  <si>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</si>
  <si>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</si>
  <si>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</si>
  <si>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</si>
  <si>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</si>
  <si>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</si>
  <si>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</si>
  <si>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</si>
  <si>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</si>
  <si>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</si>
  <si>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</si>
  <si>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</si>
  <si>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</si>
  <si>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</si>
  <si>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</si>
  <si>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</si>
  <si>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use</t>
  </si>
  <si>
    <t>MonSq</t>
  </si>
  <si>
    <t>Mon</t>
  </si>
  <si>
    <t>Moncubed</t>
  </si>
  <si>
    <t>Score sqrd</t>
  </si>
  <si>
    <t>SCORE SCUBE</t>
  </si>
  <si>
    <t>NO.</t>
  </si>
  <si>
    <t>FIELDS</t>
  </si>
  <si>
    <t>Lower Lagunillas-07</t>
  </si>
  <si>
    <t>Ceuta</t>
  </si>
  <si>
    <t>Silvestre</t>
  </si>
  <si>
    <t>Oveja Field</t>
  </si>
  <si>
    <t>Bati Raman oil field</t>
  </si>
  <si>
    <t>Struc./SCORE</t>
  </si>
  <si>
    <t>ANN SCORES</t>
  </si>
  <si>
    <t>VIS</t>
  </si>
  <si>
    <t>AREAL DENS.</t>
  </si>
  <si>
    <t>VERT. HET</t>
  </si>
  <si>
    <t>STRUC. COMP.</t>
  </si>
  <si>
    <t>SCORE RANGE 1 TO 10</t>
  </si>
  <si>
    <t>PARAMETER</t>
  </si>
  <si>
    <t>VISC</t>
  </si>
  <si>
    <t>VERT</t>
  </si>
  <si>
    <t>AREAL DENSITY</t>
  </si>
  <si>
    <t>0-0.5</t>
  </si>
  <si>
    <t>0.5-1</t>
  </si>
  <si>
    <t>1--10</t>
  </si>
  <si>
    <t>10--50</t>
  </si>
  <si>
    <t>100-250</t>
  </si>
  <si>
    <t>250-500</t>
  </si>
  <si>
    <t>500-750</t>
  </si>
  <si>
    <t>750- 1000</t>
  </si>
  <si>
    <t>&gt;1000</t>
  </si>
  <si>
    <t>0-5</t>
  </si>
  <si>
    <t>5--10</t>
  </si>
  <si>
    <t>50--100</t>
  </si>
  <si>
    <t>100-500</t>
  </si>
  <si>
    <t>500-10^3</t>
  </si>
  <si>
    <t>10^3-2000</t>
  </si>
  <si>
    <t>2000-5000</t>
  </si>
  <si>
    <t>5000-10^4</t>
  </si>
  <si>
    <t>&gt;10^4</t>
  </si>
  <si>
    <t>&gt;100</t>
  </si>
  <si>
    <t>100-50</t>
  </si>
  <si>
    <t>50-25</t>
  </si>
  <si>
    <t>25-15</t>
  </si>
  <si>
    <t>15-10</t>
  </si>
  <si>
    <t>10--5</t>
  </si>
  <si>
    <t>5--3</t>
  </si>
  <si>
    <t>3--1</t>
  </si>
  <si>
    <t>1--0.5</t>
  </si>
  <si>
    <t>&lt;0.5</t>
  </si>
  <si>
    <t>SCORES</t>
  </si>
  <si>
    <t>Kingfisher</t>
  </si>
  <si>
    <t>Bouri</t>
  </si>
  <si>
    <t>Tengiz</t>
  </si>
  <si>
    <t>Sarir</t>
  </si>
  <si>
    <t>Grane</t>
  </si>
  <si>
    <t>Oseberg</t>
  </si>
  <si>
    <t>Gullfaks</t>
  </si>
  <si>
    <t>Snorre</t>
  </si>
  <si>
    <t>Jubilee</t>
  </si>
  <si>
    <t>Performance</t>
  </si>
  <si>
    <t>Hidden Nodes</t>
  </si>
  <si>
    <t>Training Algorithm</t>
  </si>
  <si>
    <t># Layers</t>
  </si>
  <si>
    <t>Hidden Layer Transfer Function</t>
  </si>
  <si>
    <t>Training MSE</t>
  </si>
  <si>
    <t>Validation MSE</t>
  </si>
  <si>
    <t>Test MSE</t>
  </si>
  <si>
    <t>R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</si>
</sst>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Continuous"/>
    </xf>
    <xf numFmtId="0" fontId="3" fillId="0" borderId="0" xfId="0" applyFont="1" applyAlignment="1">
      <alignment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" fontId="0" fillId="0" borderId="1" xfId="0" applyNumberFormat="1" applyBorder="1"/>
    <xf numFmtId="0" fontId="1" fillId="0" borderId="1" xfId="0" applyFont="1" applyBorder="1"/>
    <xf numFmtId="0" fontId="0" fillId="0" borderId="6" xfId="0" applyFill="1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857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36999759405074367"/>
                  <c:y val="-0.57309346748323131"/>
                </c:manualLayout>
              </c:layout>
              <c:numFmt formatCode="General" sourceLinked="0"/>
            </c:trendlineLbl>
          </c:trendline>
          <c:xVal>
            <c:numRef>
              <c:f>Sheet1!$I$4:$I$27</c:f>
              <c:numCache>
                <c:formatCode>General</c:formatCode>
                <c:ptCount val="24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10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901696"/>
        <c:axId val="-2074896256"/>
      </c:scatterChart>
      <c:valAx>
        <c:axId val="-20749016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96256"/>
        <c:crosses val="autoZero"/>
        <c:crossBetween val="midCat"/>
      </c:valAx>
      <c:valAx>
        <c:axId val="-2074896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90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V&amp;H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35328280839895015"/>
                  <c:y val="-0.61917541557305333"/>
                </c:manualLayout>
              </c:layout>
              <c:numFmt formatCode="General" sourceLinked="0"/>
            </c:trendlineLbl>
          </c:trendline>
          <c:xVal>
            <c:numRef>
              <c:f>Sheet1!$Q$4:$Q$27</c:f>
              <c:numCache>
                <c:formatCode>General</c:formatCode>
                <c:ptCount val="24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11</c:v>
                </c:pt>
                <c:pt idx="21">
                  <c:v>11</c:v>
                </c:pt>
                <c:pt idx="22">
                  <c:v>5</c:v>
                </c:pt>
                <c:pt idx="23">
                  <c:v>3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4992"/>
        <c:axId val="-1930591520"/>
      </c:scatterChart>
      <c:valAx>
        <c:axId val="-1930584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V&amp;H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91520"/>
        <c:crosses val="autoZero"/>
        <c:crossBetween val="midCat"/>
      </c:valAx>
      <c:valAx>
        <c:axId val="-19305915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A&amp;H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0881124234470689"/>
                  <c:y val="-0.47261264216972876"/>
                </c:manualLayout>
              </c:layout>
              <c:numFmt formatCode="General" sourceLinked="0"/>
            </c:trendlineLbl>
          </c:trendline>
          <c:xVal>
            <c:numRef>
              <c:f>Sheet1!$R$4:$R$27</c:f>
              <c:numCache>
                <c:formatCode>General</c:formatCode>
                <c:ptCount val="24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1728"/>
        <c:axId val="-1930589888"/>
      </c:scatterChart>
      <c:valAx>
        <c:axId val="-193058172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A&amp;H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9888"/>
        <c:crosses val="autoZero"/>
        <c:crossBetween val="midCat"/>
      </c:valAx>
      <c:valAx>
        <c:axId val="-19305898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1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S,V&amp;A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3400328083989503"/>
                  <c:y val="-0.74400481189851264"/>
                </c:manualLayout>
              </c:layout>
              <c:numFmt formatCode="General" sourceLinked="0"/>
            </c:trendlineLbl>
          </c:trendline>
          <c:xVal>
            <c:numRef>
              <c:f>Sheet1!$S$4:$S$27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7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6</c:v>
                </c:pt>
                <c:pt idx="15">
                  <c:v>5</c:v>
                </c:pt>
                <c:pt idx="16">
                  <c:v>7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20</c:v>
                </c:pt>
                <c:pt idx="21">
                  <c:v>13</c:v>
                </c:pt>
                <c:pt idx="22">
                  <c:v>7</c:v>
                </c:pt>
                <c:pt idx="23">
                  <c:v>9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45456"/>
        <c:axId val="-1929855792"/>
      </c:scatterChart>
      <c:valAx>
        <c:axId val="-1929845456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1929855792"/>
        <c:crosses val="autoZero"/>
        <c:crossBetween val="midCat"/>
      </c:valAx>
      <c:valAx>
        <c:axId val="-1929855792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1929845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S,A&amp;H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4643219597550307"/>
                  <c:y val="-0.63103966170895309"/>
                </c:manualLayout>
              </c:layout>
              <c:numFmt formatCode="General" sourceLinked="0"/>
            </c:trendlineLbl>
          </c:trendline>
          <c:xVal>
            <c:numRef>
              <c:f>Sheet1!$T$4:$T$27</c:f>
              <c:numCache>
                <c:formatCode>General</c:formatCode>
                <c:ptCount val="24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12</c:v>
                </c:pt>
                <c:pt idx="5">
                  <c:v>5</c:v>
                </c:pt>
                <c:pt idx="6">
                  <c:v>5</c:v>
                </c:pt>
                <c:pt idx="7">
                  <c:v>11</c:v>
                </c:pt>
                <c:pt idx="8">
                  <c:v>7</c:v>
                </c:pt>
                <c:pt idx="9">
                  <c:v>11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5</c:v>
                </c:pt>
                <c:pt idx="15">
                  <c:v>4</c:v>
                </c:pt>
                <c:pt idx="16">
                  <c:v>8</c:v>
                </c:pt>
                <c:pt idx="17">
                  <c:v>12</c:v>
                </c:pt>
                <c:pt idx="18">
                  <c:v>10</c:v>
                </c:pt>
                <c:pt idx="19">
                  <c:v>8</c:v>
                </c:pt>
                <c:pt idx="20">
                  <c:v>11</c:v>
                </c:pt>
                <c:pt idx="21">
                  <c:v>4</c:v>
                </c:pt>
                <c:pt idx="22">
                  <c:v>8</c:v>
                </c:pt>
                <c:pt idx="23">
                  <c:v>8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50896"/>
        <c:axId val="-1929848720"/>
      </c:scatterChart>
      <c:valAx>
        <c:axId val="-19298508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S,A&amp;H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8720"/>
        <c:crosses val="autoZero"/>
        <c:crossBetween val="midCat"/>
      </c:valAx>
      <c:valAx>
        <c:axId val="-19298487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50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69722222222222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score a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42087620297462819"/>
                  <c:y val="-0.56130941965587633"/>
                </c:manualLayout>
              </c:layout>
              <c:numFmt formatCode="General" sourceLinked="0"/>
            </c:trendlineLbl>
          </c:trendline>
          <c:xVal>
            <c:numRef>
              <c:f>Sheet1!$W$4:$W$27</c:f>
              <c:numCache>
                <c:formatCode>General</c:formatCode>
                <c:ptCount val="24"/>
                <c:pt idx="0">
                  <c:v>12</c:v>
                </c:pt>
                <c:pt idx="1">
                  <c:v>10</c:v>
                </c:pt>
                <c:pt idx="2">
                  <c:v>7.5</c:v>
                </c:pt>
                <c:pt idx="3">
                  <c:v>11.5</c:v>
                </c:pt>
                <c:pt idx="4">
                  <c:v>13</c:v>
                </c:pt>
                <c:pt idx="5">
                  <c:v>5.5</c:v>
                </c:pt>
                <c:pt idx="6">
                  <c:v>5.5</c:v>
                </c:pt>
                <c:pt idx="7">
                  <c:v>9.5</c:v>
                </c:pt>
                <c:pt idx="8">
                  <c:v>9.5</c:v>
                </c:pt>
                <c:pt idx="9">
                  <c:v>11.5</c:v>
                </c:pt>
                <c:pt idx="10">
                  <c:v>7</c:v>
                </c:pt>
                <c:pt idx="11">
                  <c:v>6</c:v>
                </c:pt>
                <c:pt idx="12">
                  <c:v>7.5</c:v>
                </c:pt>
                <c:pt idx="13">
                  <c:v>10</c:v>
                </c:pt>
                <c:pt idx="14">
                  <c:v>5.5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18.5</c:v>
                </c:pt>
                <c:pt idx="21">
                  <c:v>13</c:v>
                </c:pt>
                <c:pt idx="22">
                  <c:v>7</c:v>
                </c:pt>
                <c:pt idx="23">
                  <c:v>8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50352"/>
        <c:axId val="-1929853072"/>
      </c:scatterChart>
      <c:valAx>
        <c:axId val="-19298503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 a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53072"/>
        <c:crosses val="autoZero"/>
        <c:crossBetween val="midCat"/>
      </c:valAx>
      <c:valAx>
        <c:axId val="-19298530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50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Total Score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4570223097112861"/>
                  <c:y val="-0.67571468875836771"/>
                </c:manualLayout>
              </c:layout>
              <c:numFmt formatCode="General" sourceLinked="0"/>
            </c:trendlineLbl>
          </c:trendline>
          <c:xVal>
            <c:numRef>
              <c:f>Sheet1!#REF!</c:f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41648"/>
        <c:axId val="-1929847088"/>
      </c:scatterChart>
      <c:valAx>
        <c:axId val="-19298416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7088"/>
        <c:crosses val="autoZero"/>
        <c:crossBetween val="midCat"/>
      </c:valAx>
      <c:valAx>
        <c:axId val="-1929847088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1648"/>
        <c:crosses val="autoZero"/>
        <c:crossBetween val="midCat"/>
        <c:majorUnit val="1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V,A&amp;H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4886811023622047"/>
                  <c:y val="-0.58494969378827644"/>
                </c:manualLayout>
              </c:layout>
              <c:numFmt formatCode="General" sourceLinked="0"/>
            </c:trendlineLbl>
          </c:trendline>
          <c:xVal>
            <c:numRef>
              <c:f>Sheet1!$U$4:$U$27</c:f>
              <c:numCache>
                <c:formatCode>General</c:formatCode>
                <c:ptCount val="24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9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9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10</c:v>
                </c:pt>
                <c:pt idx="20">
                  <c:v>15</c:v>
                </c:pt>
                <c:pt idx="21">
                  <c:v>12</c:v>
                </c:pt>
                <c:pt idx="22">
                  <c:v>8</c:v>
                </c:pt>
                <c:pt idx="23">
                  <c:v>6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54704"/>
        <c:axId val="-1929851440"/>
      </c:scatterChart>
      <c:valAx>
        <c:axId val="-1929854704"/>
        <c:scaling>
          <c:orientation val="minMax"/>
        </c:scaling>
        <c:delete val="0"/>
        <c:axPos val="b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1929851440"/>
        <c:crosses val="autoZero"/>
        <c:crossBetween val="midCat"/>
      </c:valAx>
      <c:valAx>
        <c:axId val="-1929851440"/>
        <c:scaling>
          <c:orientation val="minMax"/>
        </c:scaling>
        <c:delete val="0"/>
        <c:axPos val="l"/>
        <c:majorGridlines/>
        <c:minorGridlines/>
        <c:title>
          <c:overlay val="0"/>
        </c:title>
        <c:numFmt formatCode="General" sourceLinked="1"/>
        <c:majorTickMark val="out"/>
        <c:minorTickMark val="none"/>
        <c:tickLblPos val="nextTo"/>
        <c:crossAx val="-1929854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6023622047242"/>
          <c:y val="0.40702354913969085"/>
          <c:w val="0.2364175415573053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979855643044619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S,V&amp;H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9728783902012249"/>
                  <c:y val="-0.5534594634004083"/>
                </c:manualLayout>
              </c:layout>
              <c:numFmt formatCode="General" sourceLinked="0"/>
            </c:trendlineLbl>
          </c:trendline>
          <c:xVal>
            <c:numRef>
              <c:f>Sheet1!$V$4:$V$27</c:f>
              <c:numCache>
                <c:formatCode>General</c:formatCode>
                <c:ptCount val="24"/>
                <c:pt idx="0">
                  <c:v>13</c:v>
                </c:pt>
                <c:pt idx="1">
                  <c:v>11</c:v>
                </c:pt>
                <c:pt idx="2">
                  <c:v>8</c:v>
                </c:pt>
                <c:pt idx="3">
                  <c:v>11</c:v>
                </c:pt>
                <c:pt idx="4">
                  <c:v>13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  <c:pt idx="8">
                  <c:v>9</c:v>
                </c:pt>
                <c:pt idx="9">
                  <c:v>12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10</c:v>
                </c:pt>
                <c:pt idx="14">
                  <c:v>5</c:v>
                </c:pt>
                <c:pt idx="15">
                  <c:v>5</c:v>
                </c:pt>
                <c:pt idx="16">
                  <c:v>9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13</c:v>
                </c:pt>
                <c:pt idx="22">
                  <c:v>7</c:v>
                </c:pt>
                <c:pt idx="23">
                  <c:v>7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55248"/>
        <c:axId val="-1929846000"/>
      </c:scatterChart>
      <c:valAx>
        <c:axId val="-19298552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S,V&amp;H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6000"/>
        <c:crosses val="autoZero"/>
        <c:crossBetween val="midCat"/>
      </c:valAx>
      <c:valAx>
        <c:axId val="-192984600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552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2242782152230973"/>
                  <c:y val="-0.65895049577136189"/>
                </c:manualLayout>
              </c:layout>
              <c:numFmt formatCode="General" sourceLinked="0"/>
            </c:trendlineLbl>
          </c:trendline>
          <c:xVal>
            <c:numRef>
              <c:f>Sheet1!$H$4:$H$52</c:f>
              <c:numCache>
                <c:formatCode>General</c:formatCode>
                <c:ptCount val="49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21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16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13</c:v>
                </c:pt>
                <c:pt idx="35">
                  <c:v>16</c:v>
                </c:pt>
                <c:pt idx="36">
                  <c:v>10</c:v>
                </c:pt>
                <c:pt idx="37">
                  <c:v>13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9</c:v>
                </c:pt>
                <c:pt idx="47">
                  <c:v>21</c:v>
                </c:pt>
                <c:pt idx="48">
                  <c:v>10</c:v>
                </c:pt>
              </c:numCache>
            </c:numRef>
          </c:xVal>
          <c:yVal>
            <c:numRef>
              <c:f>Sheet1!$C$4:$C$52</c:f>
              <c:numCache>
                <c:formatCode>General</c:formatCode>
                <c:ptCount val="49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  <c:pt idx="24" formatCode="0.0">
                  <c:v>52</c:v>
                </c:pt>
                <c:pt idx="25" formatCode="0.0">
                  <c:v>47.29</c:v>
                </c:pt>
                <c:pt idx="26" formatCode="0.0">
                  <c:v>31.33</c:v>
                </c:pt>
                <c:pt idx="27" formatCode="0.0">
                  <c:v>26.72</c:v>
                </c:pt>
                <c:pt idx="28" formatCode="0.0">
                  <c:v>19.8</c:v>
                </c:pt>
                <c:pt idx="29" formatCode="0.0">
                  <c:v>50</c:v>
                </c:pt>
                <c:pt idx="30" formatCode="0.0">
                  <c:v>50.3</c:v>
                </c:pt>
                <c:pt idx="31" formatCode="0.0">
                  <c:v>57.93</c:v>
                </c:pt>
                <c:pt idx="32" formatCode="0.0">
                  <c:v>33</c:v>
                </c:pt>
                <c:pt idx="33" formatCode="0.0">
                  <c:v>55.94</c:v>
                </c:pt>
                <c:pt idx="34" formatCode="0.0">
                  <c:v>38.53</c:v>
                </c:pt>
                <c:pt idx="35" formatCode="0.0">
                  <c:v>14.67</c:v>
                </c:pt>
                <c:pt idx="36" formatCode="0.0">
                  <c:v>51.6</c:v>
                </c:pt>
                <c:pt idx="37" formatCode="0.0">
                  <c:v>37.270000000000003</c:v>
                </c:pt>
                <c:pt idx="38" formatCode="0.0">
                  <c:v>41.67</c:v>
                </c:pt>
                <c:pt idx="39" formatCode="0.0">
                  <c:v>42.857142857142854</c:v>
                </c:pt>
                <c:pt idx="40" formatCode="0.0">
                  <c:v>36.704545454545453</c:v>
                </c:pt>
                <c:pt idx="41" formatCode="0.0">
                  <c:v>61.818181818181813</c:v>
                </c:pt>
                <c:pt idx="42" formatCode="0.0">
                  <c:v>44.642857142857146</c:v>
                </c:pt>
                <c:pt idx="43" formatCode="0.0">
                  <c:v>43.209876543209873</c:v>
                </c:pt>
                <c:pt idx="44" formatCode="0.0">
                  <c:v>40.48582995951417</c:v>
                </c:pt>
                <c:pt idx="45" formatCode="0.0">
                  <c:v>34.883720930232556</c:v>
                </c:pt>
                <c:pt idx="46" formatCode="0.0">
                  <c:v>51.428571428571423</c:v>
                </c:pt>
                <c:pt idx="47" formatCode="0.0">
                  <c:v>6.0606060606060606</c:v>
                </c:pt>
                <c:pt idx="48" formatCode="0.0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844368"/>
        <c:axId val="-1929843824"/>
      </c:scatterChart>
      <c:valAx>
        <c:axId val="-19298443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</a:t>
                </a:r>
                <a:r>
                  <a:rPr lang="en-US" baseline="0"/>
                  <a:t> Factor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3824"/>
        <c:crosses val="autoZero"/>
        <c:crossBetween val="midCat"/>
      </c:valAx>
      <c:valAx>
        <c:axId val="-1929843824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844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44484186351706034"/>
                  <c:y val="-0.61597076407115781"/>
                </c:manualLayout>
              </c:layout>
              <c:numFmt formatCode="General" sourceLinked="0"/>
            </c:trendlineLbl>
          </c:trendline>
          <c:xVal>
            <c:numRef>
              <c:f>Sheet1!$W$4:$W$52</c:f>
              <c:numCache>
                <c:formatCode>General</c:formatCode>
                <c:ptCount val="49"/>
                <c:pt idx="0">
                  <c:v>12</c:v>
                </c:pt>
                <c:pt idx="1">
                  <c:v>10</c:v>
                </c:pt>
                <c:pt idx="2">
                  <c:v>7.5</c:v>
                </c:pt>
                <c:pt idx="3">
                  <c:v>11.5</c:v>
                </c:pt>
                <c:pt idx="4">
                  <c:v>13</c:v>
                </c:pt>
                <c:pt idx="5">
                  <c:v>5.5</c:v>
                </c:pt>
                <c:pt idx="6">
                  <c:v>5.5</c:v>
                </c:pt>
                <c:pt idx="7">
                  <c:v>9.5</c:v>
                </c:pt>
                <c:pt idx="8">
                  <c:v>9.5</c:v>
                </c:pt>
                <c:pt idx="9">
                  <c:v>11.5</c:v>
                </c:pt>
                <c:pt idx="10">
                  <c:v>7</c:v>
                </c:pt>
                <c:pt idx="11">
                  <c:v>6</c:v>
                </c:pt>
                <c:pt idx="12">
                  <c:v>7.5</c:v>
                </c:pt>
                <c:pt idx="13">
                  <c:v>10</c:v>
                </c:pt>
                <c:pt idx="14">
                  <c:v>5.5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18.5</c:v>
                </c:pt>
                <c:pt idx="21">
                  <c:v>13</c:v>
                </c:pt>
                <c:pt idx="22">
                  <c:v>7</c:v>
                </c:pt>
                <c:pt idx="23">
                  <c:v>8</c:v>
                </c:pt>
                <c:pt idx="24">
                  <c:v>5.5</c:v>
                </c:pt>
                <c:pt idx="25">
                  <c:v>8</c:v>
                </c:pt>
                <c:pt idx="26">
                  <c:v>10</c:v>
                </c:pt>
                <c:pt idx="27">
                  <c:v>11.5</c:v>
                </c:pt>
                <c:pt idx="28">
                  <c:v>13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10</c:v>
                </c:pt>
                <c:pt idx="33">
                  <c:v>5.5</c:v>
                </c:pt>
                <c:pt idx="34">
                  <c:v>11.5</c:v>
                </c:pt>
                <c:pt idx="35">
                  <c:v>14</c:v>
                </c:pt>
                <c:pt idx="36">
                  <c:v>7</c:v>
                </c:pt>
                <c:pt idx="37">
                  <c:v>10.5</c:v>
                </c:pt>
                <c:pt idx="38">
                  <c:v>8</c:v>
                </c:pt>
                <c:pt idx="39">
                  <c:v>8.5</c:v>
                </c:pt>
                <c:pt idx="40">
                  <c:v>9.5</c:v>
                </c:pt>
                <c:pt idx="41">
                  <c:v>6</c:v>
                </c:pt>
                <c:pt idx="42">
                  <c:v>9.5</c:v>
                </c:pt>
                <c:pt idx="43">
                  <c:v>8.5</c:v>
                </c:pt>
                <c:pt idx="44">
                  <c:v>8</c:v>
                </c:pt>
                <c:pt idx="45">
                  <c:v>10</c:v>
                </c:pt>
                <c:pt idx="46">
                  <c:v>6.5</c:v>
                </c:pt>
                <c:pt idx="47">
                  <c:v>19.5</c:v>
                </c:pt>
                <c:pt idx="48">
                  <c:v>7</c:v>
                </c:pt>
              </c:numCache>
            </c:numRef>
          </c:xVal>
          <c:yVal>
            <c:numRef>
              <c:f>Sheet1!$C$4:$C$52</c:f>
              <c:numCache>
                <c:formatCode>General</c:formatCode>
                <c:ptCount val="49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  <c:pt idx="24" formatCode="0.0">
                  <c:v>52</c:v>
                </c:pt>
                <c:pt idx="25" formatCode="0.0">
                  <c:v>47.29</c:v>
                </c:pt>
                <c:pt idx="26" formatCode="0.0">
                  <c:v>31.33</c:v>
                </c:pt>
                <c:pt idx="27" formatCode="0.0">
                  <c:v>26.72</c:v>
                </c:pt>
                <c:pt idx="28" formatCode="0.0">
                  <c:v>19.8</c:v>
                </c:pt>
                <c:pt idx="29" formatCode="0.0">
                  <c:v>50</c:v>
                </c:pt>
                <c:pt idx="30" formatCode="0.0">
                  <c:v>50.3</c:v>
                </c:pt>
                <c:pt idx="31" formatCode="0.0">
                  <c:v>57.93</c:v>
                </c:pt>
                <c:pt idx="32" formatCode="0.0">
                  <c:v>33</c:v>
                </c:pt>
                <c:pt idx="33" formatCode="0.0">
                  <c:v>55.94</c:v>
                </c:pt>
                <c:pt idx="34" formatCode="0.0">
                  <c:v>38.53</c:v>
                </c:pt>
                <c:pt idx="35" formatCode="0.0">
                  <c:v>14.67</c:v>
                </c:pt>
                <c:pt idx="36" formatCode="0.0">
                  <c:v>51.6</c:v>
                </c:pt>
                <c:pt idx="37" formatCode="0.0">
                  <c:v>37.270000000000003</c:v>
                </c:pt>
                <c:pt idx="38" formatCode="0.0">
                  <c:v>41.67</c:v>
                </c:pt>
                <c:pt idx="39" formatCode="0.0">
                  <c:v>42.857142857142854</c:v>
                </c:pt>
                <c:pt idx="40" formatCode="0.0">
                  <c:v>36.704545454545453</c:v>
                </c:pt>
                <c:pt idx="41" formatCode="0.0">
                  <c:v>61.818181818181813</c:v>
                </c:pt>
                <c:pt idx="42" formatCode="0.0">
                  <c:v>44.642857142857146</c:v>
                </c:pt>
                <c:pt idx="43" formatCode="0.0">
                  <c:v>43.209876543209873</c:v>
                </c:pt>
                <c:pt idx="44" formatCode="0.0">
                  <c:v>40.48582995951417</c:v>
                </c:pt>
                <c:pt idx="45" formatCode="0.0">
                  <c:v>34.883720930232556</c:v>
                </c:pt>
                <c:pt idx="46" formatCode="0.0">
                  <c:v>51.428571428571423</c:v>
                </c:pt>
                <c:pt idx="47" formatCode="0.0">
                  <c:v>6.0606060606060606</c:v>
                </c:pt>
                <c:pt idx="48" formatCode="0.0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231376"/>
        <c:axId val="-1929222128"/>
      </c:scatterChart>
      <c:valAx>
        <c:axId val="-192923137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222128"/>
        <c:crosses val="autoZero"/>
        <c:crossBetween val="midCat"/>
      </c:valAx>
      <c:valAx>
        <c:axId val="-192922212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23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Correlation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8160761154855644"/>
                  <c:y val="-0.67858486439195098"/>
                </c:manualLayout>
              </c:layout>
              <c:numFmt formatCode="General" sourceLinked="0"/>
            </c:trendlineLbl>
          </c:trendline>
          <c:xVal>
            <c:numRef>
              <c:f>Sheet1!$H$4:$H$27</c:f>
              <c:numCache>
                <c:formatCode>General</c:formatCode>
                <c:ptCount val="24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21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95168"/>
        <c:axId val="-2074901152"/>
      </c:scatterChart>
      <c:valAx>
        <c:axId val="-207489516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901152"/>
        <c:crosses val="autoZero"/>
        <c:crossBetween val="midCat"/>
      </c:valAx>
      <c:valAx>
        <c:axId val="-207490115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95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2242782152230973"/>
                  <c:y val="-0.65895049577136189"/>
                </c:manualLayout>
              </c:layout>
              <c:numFmt formatCode="General" sourceLinked="0"/>
            </c:trendlineLbl>
          </c:trendline>
          <c:xVal>
            <c:numRef>
              <c:f>Sheet1!$H$4:$H$52</c:f>
              <c:numCache>
                <c:formatCode>General</c:formatCode>
                <c:ptCount val="49"/>
                <c:pt idx="0">
                  <c:v>16</c:v>
                </c:pt>
                <c:pt idx="1">
                  <c:v>12</c:v>
                </c:pt>
                <c:pt idx="2">
                  <c:v>9</c:v>
                </c:pt>
                <c:pt idx="3">
                  <c:v>13</c:v>
                </c:pt>
                <c:pt idx="4">
                  <c:v>14</c:v>
                </c:pt>
                <c:pt idx="5">
                  <c:v>7</c:v>
                </c:pt>
                <c:pt idx="6">
                  <c:v>7</c:v>
                </c:pt>
                <c:pt idx="7">
                  <c:v>13</c:v>
                </c:pt>
                <c:pt idx="8">
                  <c:v>11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12</c:v>
                </c:pt>
                <c:pt idx="14">
                  <c:v>7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21</c:v>
                </c:pt>
                <c:pt idx="21">
                  <c:v>14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13</c:v>
                </c:pt>
                <c:pt idx="28">
                  <c:v>16</c:v>
                </c:pt>
                <c:pt idx="29">
                  <c:v>8</c:v>
                </c:pt>
                <c:pt idx="30">
                  <c:v>10</c:v>
                </c:pt>
                <c:pt idx="31">
                  <c:v>10</c:v>
                </c:pt>
                <c:pt idx="32">
                  <c:v>12</c:v>
                </c:pt>
                <c:pt idx="33">
                  <c:v>7</c:v>
                </c:pt>
                <c:pt idx="34">
                  <c:v>13</c:v>
                </c:pt>
                <c:pt idx="35">
                  <c:v>16</c:v>
                </c:pt>
                <c:pt idx="36">
                  <c:v>10</c:v>
                </c:pt>
                <c:pt idx="37">
                  <c:v>13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8</c:v>
                </c:pt>
                <c:pt idx="42">
                  <c:v>11</c:v>
                </c:pt>
                <c:pt idx="43">
                  <c:v>11</c:v>
                </c:pt>
                <c:pt idx="44">
                  <c:v>10</c:v>
                </c:pt>
                <c:pt idx="45">
                  <c:v>12</c:v>
                </c:pt>
                <c:pt idx="46">
                  <c:v>9</c:v>
                </c:pt>
                <c:pt idx="47">
                  <c:v>21</c:v>
                </c:pt>
                <c:pt idx="48">
                  <c:v>10</c:v>
                </c:pt>
              </c:numCache>
            </c:numRef>
          </c:xVal>
          <c:yVal>
            <c:numRef>
              <c:f>Sheet1!$C$4:$C$52</c:f>
              <c:numCache>
                <c:formatCode>General</c:formatCode>
                <c:ptCount val="49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  <c:pt idx="24" formatCode="0.0">
                  <c:v>52</c:v>
                </c:pt>
                <c:pt idx="25" formatCode="0.0">
                  <c:v>47.29</c:v>
                </c:pt>
                <c:pt idx="26" formatCode="0.0">
                  <c:v>31.33</c:v>
                </c:pt>
                <c:pt idx="27" formatCode="0.0">
                  <c:v>26.72</c:v>
                </c:pt>
                <c:pt idx="28" formatCode="0.0">
                  <c:v>19.8</c:v>
                </c:pt>
                <c:pt idx="29" formatCode="0.0">
                  <c:v>50</c:v>
                </c:pt>
                <c:pt idx="30" formatCode="0.0">
                  <c:v>50.3</c:v>
                </c:pt>
                <c:pt idx="31" formatCode="0.0">
                  <c:v>57.93</c:v>
                </c:pt>
                <c:pt idx="32" formatCode="0.0">
                  <c:v>33</c:v>
                </c:pt>
                <c:pt idx="33" formatCode="0.0">
                  <c:v>55.94</c:v>
                </c:pt>
                <c:pt idx="34" formatCode="0.0">
                  <c:v>38.53</c:v>
                </c:pt>
                <c:pt idx="35" formatCode="0.0">
                  <c:v>14.67</c:v>
                </c:pt>
                <c:pt idx="36" formatCode="0.0">
                  <c:v>51.6</c:v>
                </c:pt>
                <c:pt idx="37" formatCode="0.0">
                  <c:v>37.270000000000003</c:v>
                </c:pt>
                <c:pt idx="38" formatCode="0.0">
                  <c:v>41.67</c:v>
                </c:pt>
                <c:pt idx="39" formatCode="0.0">
                  <c:v>42.857142857142854</c:v>
                </c:pt>
                <c:pt idx="40" formatCode="0.0">
                  <c:v>36.704545454545453</c:v>
                </c:pt>
                <c:pt idx="41" formatCode="0.0">
                  <c:v>61.818181818181813</c:v>
                </c:pt>
                <c:pt idx="42" formatCode="0.0">
                  <c:v>44.642857142857146</c:v>
                </c:pt>
                <c:pt idx="43" formatCode="0.0">
                  <c:v>43.209876543209873</c:v>
                </c:pt>
                <c:pt idx="44" formatCode="0.0">
                  <c:v>40.48582995951417</c:v>
                </c:pt>
                <c:pt idx="45" formatCode="0.0">
                  <c:v>34.883720930232556</c:v>
                </c:pt>
                <c:pt idx="46" formatCode="0.0">
                  <c:v>51.428571428571423</c:v>
                </c:pt>
                <c:pt idx="47" formatCode="0.0">
                  <c:v>6.0606060606060606</c:v>
                </c:pt>
                <c:pt idx="48" formatCode="0.0">
                  <c:v>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9230832"/>
        <c:axId val="-1929223760"/>
      </c:scatterChart>
      <c:valAx>
        <c:axId val="-192923083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</a:t>
                </a:r>
                <a:r>
                  <a:rPr lang="en-US" baseline="0"/>
                  <a:t> Factor score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223760"/>
        <c:crosses val="autoZero"/>
        <c:crossBetween val="midCat"/>
      </c:valAx>
      <c:valAx>
        <c:axId val="-1929223760"/>
        <c:scaling>
          <c:orientation val="minMax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29230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DATA'!$D$3:$D$51</c:f>
              <c:strCache>
                <c:ptCount val="49"/>
                <c:pt idx="0">
                  <c:v>RF(%)</c:v>
                </c:pt>
                <c:pt idx="1">
                  <c:v>18</c:v>
                </c:pt>
                <c:pt idx="2">
                  <c:v>33</c:v>
                </c:pt>
                <c:pt idx="3">
                  <c:v>52.3</c:v>
                </c:pt>
                <c:pt idx="4">
                  <c:v>32</c:v>
                </c:pt>
                <c:pt idx="5">
                  <c:v>10.5</c:v>
                </c:pt>
                <c:pt idx="6">
                  <c:v>57</c:v>
                </c:pt>
                <c:pt idx="7">
                  <c:v>69</c:v>
                </c:pt>
                <c:pt idx="8">
                  <c:v>31</c:v>
                </c:pt>
                <c:pt idx="9">
                  <c:v>35</c:v>
                </c:pt>
                <c:pt idx="10">
                  <c:v>26</c:v>
                </c:pt>
                <c:pt idx="11">
                  <c:v>50</c:v>
                </c:pt>
                <c:pt idx="12">
                  <c:v>55</c:v>
                </c:pt>
                <c:pt idx="13">
                  <c:v>41</c:v>
                </c:pt>
                <c:pt idx="14">
                  <c:v>46</c:v>
                </c:pt>
                <c:pt idx="15">
                  <c:v>56</c:v>
                </c:pt>
                <c:pt idx="16">
                  <c:v>67</c:v>
                </c:pt>
                <c:pt idx="17">
                  <c:v>49</c:v>
                </c:pt>
                <c:pt idx="18">
                  <c:v>14</c:v>
                </c:pt>
                <c:pt idx="19">
                  <c:v>18.2</c:v>
                </c:pt>
                <c:pt idx="20">
                  <c:v>14.2</c:v>
                </c:pt>
                <c:pt idx="21">
                  <c:v>17.9</c:v>
                </c:pt>
                <c:pt idx="22">
                  <c:v>25</c:v>
                </c:pt>
                <c:pt idx="23">
                  <c:v>50.9</c:v>
                </c:pt>
                <c:pt idx="24">
                  <c:v>34.2</c:v>
                </c:pt>
                <c:pt idx="25">
                  <c:v>52.0</c:v>
                </c:pt>
                <c:pt idx="26">
                  <c:v>47.3</c:v>
                </c:pt>
                <c:pt idx="27">
                  <c:v>31.3</c:v>
                </c:pt>
                <c:pt idx="28">
                  <c:v>26.7</c:v>
                </c:pt>
                <c:pt idx="29">
                  <c:v>19.8</c:v>
                </c:pt>
                <c:pt idx="30">
                  <c:v>50.0</c:v>
                </c:pt>
                <c:pt idx="31">
                  <c:v>50.3</c:v>
                </c:pt>
                <c:pt idx="32">
                  <c:v>57.9</c:v>
                </c:pt>
                <c:pt idx="33">
                  <c:v>33.0</c:v>
                </c:pt>
                <c:pt idx="34">
                  <c:v>55.9</c:v>
                </c:pt>
                <c:pt idx="35">
                  <c:v>38.5</c:v>
                </c:pt>
                <c:pt idx="36">
                  <c:v>14.7</c:v>
                </c:pt>
                <c:pt idx="37">
                  <c:v>51.6</c:v>
                </c:pt>
                <c:pt idx="38">
                  <c:v>37.3</c:v>
                </c:pt>
                <c:pt idx="39">
                  <c:v>41.7</c:v>
                </c:pt>
                <c:pt idx="40">
                  <c:v>42.9</c:v>
                </c:pt>
                <c:pt idx="41">
                  <c:v>36.7</c:v>
                </c:pt>
                <c:pt idx="42">
                  <c:v>61.8</c:v>
                </c:pt>
                <c:pt idx="43">
                  <c:v>44.6</c:v>
                </c:pt>
                <c:pt idx="44">
                  <c:v>43.2</c:v>
                </c:pt>
                <c:pt idx="45">
                  <c:v>40.5</c:v>
                </c:pt>
                <c:pt idx="46">
                  <c:v>34.9</c:v>
                </c:pt>
                <c:pt idx="47">
                  <c:v>51.4</c:v>
                </c:pt>
                <c:pt idx="48">
                  <c:v>6.1</c:v>
                </c:pt>
              </c:strCache>
            </c:strRef>
          </c:tx>
          <c:invertIfNegative val="0"/>
          <c:cat>
            <c:multiLvlStrRef>
              <c:f>'RAW DATA'!$B$52:$C$57</c:f>
              <c:multiLvlStrCache>
                <c:ptCount val="6"/>
                <c:lvl>
                  <c:pt idx="0">
                    <c:v>Cadlao</c:v>
                  </c:pt>
                  <c:pt idx="1">
                    <c:v>Lower Lagunillas-07</c:v>
                  </c:pt>
                  <c:pt idx="2">
                    <c:v>Ceuta</c:v>
                  </c:pt>
                  <c:pt idx="3">
                    <c:v>Silvestre</c:v>
                  </c:pt>
                  <c:pt idx="4">
                    <c:v>Oveja Field</c:v>
                  </c:pt>
                  <c:pt idx="5">
                    <c:v>Bati Raman oil field</c:v>
                  </c:pt>
                </c:lvl>
                <c:lvl>
                  <c:pt idx="0">
                    <c:v>49</c:v>
                  </c:pt>
                  <c:pt idx="1">
                    <c:v>50</c:v>
                  </c:pt>
                  <c:pt idx="2">
                    <c:v>51</c:v>
                  </c:pt>
                  <c:pt idx="3">
                    <c:v>52</c:v>
                  </c:pt>
                  <c:pt idx="4">
                    <c:v>53</c:v>
                  </c:pt>
                  <c:pt idx="5">
                    <c:v>54</c:v>
                  </c:pt>
                </c:lvl>
              </c:multiLvlStrCache>
            </c:multiLvlStrRef>
          </c:cat>
          <c:val>
            <c:numRef>
              <c:f>'RAW DATA'!$D$52:$D$57</c:f>
              <c:numCache>
                <c:formatCode>0.00</c:formatCode>
                <c:ptCount val="6"/>
                <c:pt idx="0" formatCode="0.0">
                  <c:v>47</c:v>
                </c:pt>
                <c:pt idx="1">
                  <c:v>44.879832810867292</c:v>
                </c:pt>
                <c:pt idx="2">
                  <c:v>16.978417266187051</c:v>
                </c:pt>
                <c:pt idx="3">
                  <c:v>29.722222222222221</c:v>
                </c:pt>
                <c:pt idx="4">
                  <c:v>37.499665103817811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'RAW DATA'!$E$3:$E$51</c:f>
              <c:strCache>
                <c:ptCount val="49"/>
                <c:pt idx="0">
                  <c:v>Visc.</c:v>
                </c:pt>
                <c:pt idx="1">
                  <c:v>0.9</c:v>
                </c:pt>
                <c:pt idx="2">
                  <c:v>0.3</c:v>
                </c:pt>
                <c:pt idx="3">
                  <c:v>0.26</c:v>
                </c:pt>
                <c:pt idx="4">
                  <c:v>88</c:v>
                </c:pt>
                <c:pt idx="5">
                  <c:v>0.5</c:v>
                </c:pt>
                <c:pt idx="6">
                  <c:v>0.76</c:v>
                </c:pt>
                <c:pt idx="7">
                  <c:v>0.42</c:v>
                </c:pt>
                <c:pt idx="8">
                  <c:v>0.5</c:v>
                </c:pt>
                <c:pt idx="9">
                  <c:v>1.27</c:v>
                </c:pt>
                <c:pt idx="10">
                  <c:v>1.2</c:v>
                </c:pt>
                <c:pt idx="11">
                  <c:v>0.5</c:v>
                </c:pt>
                <c:pt idx="12">
                  <c:v>0.7</c:v>
                </c:pt>
                <c:pt idx="13">
                  <c:v>0.32</c:v>
                </c:pt>
                <c:pt idx="14">
                  <c:v>0.95</c:v>
                </c:pt>
                <c:pt idx="15">
                  <c:v>0.29</c:v>
                </c:pt>
                <c:pt idx="16">
                  <c:v>0.59</c:v>
                </c:pt>
                <c:pt idx="17">
                  <c:v>0.9</c:v>
                </c:pt>
                <c:pt idx="18">
                  <c:v>6</c:v>
                </c:pt>
                <c:pt idx="19">
                  <c:v>65</c:v>
                </c:pt>
                <c:pt idx="20">
                  <c:v>560</c:v>
                </c:pt>
                <c:pt idx="21">
                  <c:v>1200</c:v>
                </c:pt>
                <c:pt idx="22">
                  <c:v>1350</c:v>
                </c:pt>
                <c:pt idx="23">
                  <c:v>0.4</c:v>
                </c:pt>
                <c:pt idx="24">
                  <c:v>0.43</c:v>
                </c:pt>
                <c:pt idx="25">
                  <c:v>0.8</c:v>
                </c:pt>
                <c:pt idx="26">
                  <c:v>2.5</c:v>
                </c:pt>
                <c:pt idx="27">
                  <c:v>0.88</c:v>
                </c:pt>
                <c:pt idx="28">
                  <c:v>8</c:v>
                </c:pt>
                <c:pt idx="29">
                  <c:v>10</c:v>
                </c:pt>
                <c:pt idx="30">
                  <c:v>3.7</c:v>
                </c:pt>
                <c:pt idx="31">
                  <c:v>0.4</c:v>
                </c:pt>
                <c:pt idx="32">
                  <c:v>1.10</c:v>
                </c:pt>
                <c:pt idx="33">
                  <c:v>30.8</c:v>
                </c:pt>
                <c:pt idx="34">
                  <c:v>0.25</c:v>
                </c:pt>
                <c:pt idx="35">
                  <c:v>18</c:v>
                </c:pt>
                <c:pt idx="36">
                  <c:v>0.8</c:v>
                </c:pt>
                <c:pt idx="37">
                  <c:v>0.7</c:v>
                </c:pt>
                <c:pt idx="38">
                  <c:v>0.54</c:v>
                </c:pt>
                <c:pt idx="39">
                  <c:v>1</c:v>
                </c:pt>
                <c:pt idx="40">
                  <c:v>0.26</c:v>
                </c:pt>
                <c:pt idx="41">
                  <c:v>6.4</c:v>
                </c:pt>
                <c:pt idx="42">
                  <c:v>0.31</c:v>
                </c:pt>
                <c:pt idx="43">
                  <c:v>6</c:v>
                </c:pt>
                <c:pt idx="44">
                  <c:v>0.73</c:v>
                </c:pt>
                <c:pt idx="45">
                  <c:v>0.4</c:v>
                </c:pt>
                <c:pt idx="46">
                  <c:v>12.8</c:v>
                </c:pt>
                <c:pt idx="47">
                  <c:v>0.5</c:v>
                </c:pt>
                <c:pt idx="48">
                  <c:v>500</c:v>
                </c:pt>
              </c:strCache>
            </c:strRef>
          </c:tx>
          <c:invertIfNegative val="0"/>
          <c:cat>
            <c:multiLvlStrRef>
              <c:f>'RAW DATA'!$B$52:$C$57</c:f>
              <c:multiLvlStrCache>
                <c:ptCount val="6"/>
                <c:lvl>
                  <c:pt idx="0">
                    <c:v>Cadlao</c:v>
                  </c:pt>
                  <c:pt idx="1">
                    <c:v>Lower Lagunillas-07</c:v>
                  </c:pt>
                  <c:pt idx="2">
                    <c:v>Ceuta</c:v>
                  </c:pt>
                  <c:pt idx="3">
                    <c:v>Silvestre</c:v>
                  </c:pt>
                  <c:pt idx="4">
                    <c:v>Oveja Field</c:v>
                  </c:pt>
                  <c:pt idx="5">
                    <c:v>Bati Raman oil field</c:v>
                  </c:pt>
                </c:lvl>
                <c:lvl>
                  <c:pt idx="0">
                    <c:v>49</c:v>
                  </c:pt>
                  <c:pt idx="1">
                    <c:v>50</c:v>
                  </c:pt>
                  <c:pt idx="2">
                    <c:v>51</c:v>
                  </c:pt>
                  <c:pt idx="3">
                    <c:v>52</c:v>
                  </c:pt>
                  <c:pt idx="4">
                    <c:v>53</c:v>
                  </c:pt>
                  <c:pt idx="5">
                    <c:v>54</c:v>
                  </c:pt>
                </c:lvl>
              </c:multiLvlStrCache>
            </c:multiLvlStrRef>
          </c:cat>
          <c:val>
            <c:numRef>
              <c:f>'RAW DATA'!$E$52:$E$57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21</c:v>
                </c:pt>
                <c:pt idx="2">
                  <c:v>0.253</c:v>
                </c:pt>
                <c:pt idx="3">
                  <c:v>2.2000000000000002</c:v>
                </c:pt>
                <c:pt idx="4">
                  <c:v>4.6500000000000004</c:v>
                </c:pt>
                <c:pt idx="5">
                  <c:v>592</c:v>
                </c:pt>
              </c:numCache>
            </c:numRef>
          </c:val>
        </c:ser>
        <c:ser>
          <c:idx val="2"/>
          <c:order val="2"/>
          <c:tx>
            <c:strRef>
              <c:f>'RAW DATA'!$F$3:$F$51</c:f>
              <c:strCache>
                <c:ptCount val="49"/>
                <c:pt idx="0">
                  <c:v>Areal dens.</c:v>
                </c:pt>
                <c:pt idx="1">
                  <c:v>1.26</c:v>
                </c:pt>
                <c:pt idx="2">
                  <c:v>5.21</c:v>
                </c:pt>
                <c:pt idx="3">
                  <c:v>7.78</c:v>
                </c:pt>
                <c:pt idx="4">
                  <c:v>4.14</c:v>
                </c:pt>
                <c:pt idx="5">
                  <c:v>8.47</c:v>
                </c:pt>
                <c:pt idx="6">
                  <c:v>7.17</c:v>
                </c:pt>
                <c:pt idx="7">
                  <c:v>11.43</c:v>
                </c:pt>
                <c:pt idx="8">
                  <c:v>1.31</c:v>
                </c:pt>
                <c:pt idx="9">
                  <c:v>2.41</c:v>
                </c:pt>
                <c:pt idx="10">
                  <c:v>1.42</c:v>
                </c:pt>
                <c:pt idx="11">
                  <c:v>8.02</c:v>
                </c:pt>
                <c:pt idx="12">
                  <c:v>3.81</c:v>
                </c:pt>
                <c:pt idx="13">
                  <c:v>0.94</c:v>
                </c:pt>
                <c:pt idx="14">
                  <c:v>2.53</c:v>
                </c:pt>
                <c:pt idx="15">
                  <c:v>2.33</c:v>
                </c:pt>
                <c:pt idx="16">
                  <c:v>7.39</c:v>
                </c:pt>
                <c:pt idx="17">
                  <c:v>9.49</c:v>
                </c:pt>
                <c:pt idx="18">
                  <c:v>18.18</c:v>
                </c:pt>
                <c:pt idx="19">
                  <c:v>5.14</c:v>
                </c:pt>
                <c:pt idx="20">
                  <c:v>16.58</c:v>
                </c:pt>
                <c:pt idx="21">
                  <c:v>0.54</c:v>
                </c:pt>
                <c:pt idx="22">
                  <c:v>6.58</c:v>
                </c:pt>
                <c:pt idx="23">
                  <c:v>1.7</c:v>
                </c:pt>
                <c:pt idx="24">
                  <c:v>1.95</c:v>
                </c:pt>
                <c:pt idx="25">
                  <c:v>65.00</c:v>
                </c:pt>
                <c:pt idx="26">
                  <c:v>18.92</c:v>
                </c:pt>
                <c:pt idx="27">
                  <c:v>35.60</c:v>
                </c:pt>
                <c:pt idx="28">
                  <c:v>3.34</c:v>
                </c:pt>
                <c:pt idx="29">
                  <c:v>1.98</c:v>
                </c:pt>
                <c:pt idx="30">
                  <c:v>13.51</c:v>
                </c:pt>
                <c:pt idx="31">
                  <c:v>125.75</c:v>
                </c:pt>
                <c:pt idx="32">
                  <c:v>52.66</c:v>
                </c:pt>
                <c:pt idx="33">
                  <c:v>1.07</c:v>
                </c:pt>
                <c:pt idx="34">
                  <c:v>223.76</c:v>
                </c:pt>
                <c:pt idx="35">
                  <c:v>2.14</c:v>
                </c:pt>
                <c:pt idx="36">
                  <c:v>18.34</c:v>
                </c:pt>
                <c:pt idx="37">
                  <c:v>73.71</c:v>
                </c:pt>
                <c:pt idx="38">
                  <c:v>69.02</c:v>
                </c:pt>
                <c:pt idx="39">
                  <c:v>41.67</c:v>
                </c:pt>
                <c:pt idx="40">
                  <c:v>164.84</c:v>
                </c:pt>
                <c:pt idx="41">
                  <c:v>5.74</c:v>
                </c:pt>
                <c:pt idx="42">
                  <c:v>199.41</c:v>
                </c:pt>
                <c:pt idx="43">
                  <c:v>7.44</c:v>
                </c:pt>
                <c:pt idx="44">
                  <c:v>59.19</c:v>
                </c:pt>
                <c:pt idx="45">
                  <c:v>101.21</c:v>
                </c:pt>
                <c:pt idx="46">
                  <c:v>2.73</c:v>
                </c:pt>
                <c:pt idx="47">
                  <c:v>102.86</c:v>
                </c:pt>
                <c:pt idx="48">
                  <c:v>0.01</c:v>
                </c:pt>
              </c:strCache>
            </c:strRef>
          </c:tx>
          <c:invertIfNegative val="0"/>
          <c:cat>
            <c:multiLvlStrRef>
              <c:f>'RAW DATA'!$B$52:$C$57</c:f>
              <c:multiLvlStrCache>
                <c:ptCount val="6"/>
                <c:lvl>
                  <c:pt idx="0">
                    <c:v>Cadlao</c:v>
                  </c:pt>
                  <c:pt idx="1">
                    <c:v>Lower Lagunillas-07</c:v>
                  </c:pt>
                  <c:pt idx="2">
                    <c:v>Ceuta</c:v>
                  </c:pt>
                  <c:pt idx="3">
                    <c:v>Silvestre</c:v>
                  </c:pt>
                  <c:pt idx="4">
                    <c:v>Oveja Field</c:v>
                  </c:pt>
                  <c:pt idx="5">
                    <c:v>Bati Raman oil field</c:v>
                  </c:pt>
                </c:lvl>
                <c:lvl>
                  <c:pt idx="0">
                    <c:v>49</c:v>
                  </c:pt>
                  <c:pt idx="1">
                    <c:v>50</c:v>
                  </c:pt>
                  <c:pt idx="2">
                    <c:v>51</c:v>
                  </c:pt>
                  <c:pt idx="3">
                    <c:v>52</c:v>
                  </c:pt>
                  <c:pt idx="4">
                    <c:v>53</c:v>
                  </c:pt>
                  <c:pt idx="5">
                    <c:v>54</c:v>
                  </c:pt>
                </c:lvl>
              </c:multiLvlStrCache>
            </c:multiLvlStrRef>
          </c:cat>
          <c:val>
            <c:numRef>
              <c:f>'RAW DATA'!$F$52:$F$57</c:f>
              <c:numCache>
                <c:formatCode>0.00</c:formatCode>
                <c:ptCount val="6"/>
                <c:pt idx="0">
                  <c:v>162.06896551724139</c:v>
                </c:pt>
                <c:pt idx="1">
                  <c:v>2.1371348957555854</c:v>
                </c:pt>
                <c:pt idx="2">
                  <c:v>67.108368641055534</c:v>
                </c:pt>
                <c:pt idx="3">
                  <c:v>13.510101010101009</c:v>
                </c:pt>
                <c:pt idx="4">
                  <c:v>8.0644441083479155</c:v>
                </c:pt>
                <c:pt idx="5">
                  <c:v>2.5337837837837839E-2</c:v>
                </c:pt>
              </c:numCache>
            </c:numRef>
          </c:val>
        </c:ser>
        <c:ser>
          <c:idx val="3"/>
          <c:order val="3"/>
          <c:tx>
            <c:strRef>
              <c:f>'RAW DATA'!#REF!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'RAW DATA'!$B$52:$C$57</c:f>
              <c:multiLvlStrCache>
                <c:ptCount val="6"/>
                <c:lvl>
                  <c:pt idx="0">
                    <c:v>Cadlao</c:v>
                  </c:pt>
                  <c:pt idx="1">
                    <c:v>Lower Lagunillas-07</c:v>
                  </c:pt>
                  <c:pt idx="2">
                    <c:v>Ceuta</c:v>
                  </c:pt>
                  <c:pt idx="3">
                    <c:v>Silvestre</c:v>
                  </c:pt>
                  <c:pt idx="4">
                    <c:v>Oveja Field</c:v>
                  </c:pt>
                  <c:pt idx="5">
                    <c:v>Bati Raman oil field</c:v>
                  </c:pt>
                </c:lvl>
                <c:lvl>
                  <c:pt idx="0">
                    <c:v>49</c:v>
                  </c:pt>
                  <c:pt idx="1">
                    <c:v>50</c:v>
                  </c:pt>
                  <c:pt idx="2">
                    <c:v>51</c:v>
                  </c:pt>
                  <c:pt idx="3">
                    <c:v>52</c:v>
                  </c:pt>
                  <c:pt idx="4">
                    <c:v>53</c:v>
                  </c:pt>
                  <c:pt idx="5">
                    <c:v>54</c:v>
                  </c:pt>
                </c:lvl>
              </c:multiLvlStrCache>
            </c:multiLvlStrRef>
          </c:cat>
          <c:val>
            <c:numRef>
              <c:f>'RAW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'RAW DATA'!$G$3:$G$51</c:f>
              <c:strCache>
                <c:ptCount val="49"/>
                <c:pt idx="0">
                  <c:v>Struc./SCORE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5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#REF!</c:v>
                </c:pt>
                <c:pt idx="26">
                  <c:v>1</c:v>
                </c:pt>
                <c:pt idx="27">
                  <c:v>#REF!</c:v>
                </c:pt>
                <c:pt idx="28">
                  <c:v>#REF!</c:v>
                </c:pt>
                <c:pt idx="29">
                  <c:v>3</c:v>
                </c:pt>
                <c:pt idx="30">
                  <c:v>1</c:v>
                </c:pt>
                <c:pt idx="31">
                  <c:v>#REF!</c:v>
                </c:pt>
                <c:pt idx="32">
                  <c:v>#REF!</c:v>
                </c:pt>
                <c:pt idx="33">
                  <c:v>1</c:v>
                </c:pt>
                <c:pt idx="34">
                  <c:v>#REF!</c:v>
                </c:pt>
                <c:pt idx="35">
                  <c:v>#REF!</c:v>
                </c:pt>
                <c:pt idx="36">
                  <c:v>5</c:v>
                </c:pt>
                <c:pt idx="37">
                  <c:v>#REF!</c:v>
                </c:pt>
                <c:pt idx="38">
                  <c:v>3</c:v>
                </c:pt>
                <c:pt idx="39">
                  <c:v>#REF!</c:v>
                </c:pt>
                <c:pt idx="40">
                  <c:v>#REF!</c:v>
                </c:pt>
                <c:pt idx="41">
                  <c:v>#REF!</c:v>
                </c:pt>
                <c:pt idx="42">
                  <c:v>#REF!</c:v>
                </c:pt>
                <c:pt idx="43">
                  <c:v>#REF!</c:v>
                </c:pt>
                <c:pt idx="44">
                  <c:v>#REF!</c:v>
                </c:pt>
                <c:pt idx="45">
                  <c:v>#REF!</c:v>
                </c:pt>
                <c:pt idx="46">
                  <c:v>1</c:v>
                </c:pt>
                <c:pt idx="47">
                  <c:v>#REF!</c:v>
                </c:pt>
                <c:pt idx="48">
                  <c:v>#REF!</c:v>
                </c:pt>
              </c:strCache>
            </c:strRef>
          </c:tx>
          <c:invertIfNegative val="0"/>
          <c:cat>
            <c:multiLvlStrRef>
              <c:f>'RAW DATA'!$B$52:$C$57</c:f>
              <c:multiLvlStrCache>
                <c:ptCount val="6"/>
                <c:lvl>
                  <c:pt idx="0">
                    <c:v>Cadlao</c:v>
                  </c:pt>
                  <c:pt idx="1">
                    <c:v>Lower Lagunillas-07</c:v>
                  </c:pt>
                  <c:pt idx="2">
                    <c:v>Ceuta</c:v>
                  </c:pt>
                  <c:pt idx="3">
                    <c:v>Silvestre</c:v>
                  </c:pt>
                  <c:pt idx="4">
                    <c:v>Oveja Field</c:v>
                  </c:pt>
                  <c:pt idx="5">
                    <c:v>Bati Raman oil field</c:v>
                  </c:pt>
                </c:lvl>
                <c:lvl>
                  <c:pt idx="0">
                    <c:v>49</c:v>
                  </c:pt>
                  <c:pt idx="1">
                    <c:v>50</c:v>
                  </c:pt>
                  <c:pt idx="2">
                    <c:v>51</c:v>
                  </c:pt>
                  <c:pt idx="3">
                    <c:v>52</c:v>
                  </c:pt>
                  <c:pt idx="4">
                    <c:v>53</c:v>
                  </c:pt>
                  <c:pt idx="5">
                    <c:v>54</c:v>
                  </c:pt>
                </c:lvl>
              </c:multiLvlStrCache>
            </c:multiLvlStrRef>
          </c:cat>
          <c:val>
            <c:numRef>
              <c:f>'RAW DATA'!$G$52:$G$57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29224304"/>
        <c:axId val="-1929230288"/>
      </c:barChart>
      <c:catAx>
        <c:axId val="-192922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29230288"/>
        <c:crosses val="autoZero"/>
        <c:auto val="1"/>
        <c:lblAlgn val="ctr"/>
        <c:lblOffset val="100"/>
        <c:noMultiLvlLbl val="0"/>
      </c:catAx>
      <c:valAx>
        <c:axId val="-1929230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192922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5312729658792652"/>
                  <c:y val="-0.49404491105278509"/>
                </c:manualLayout>
              </c:layout>
              <c:numFmt formatCode="General" sourceLinked="0"/>
            </c:trendlineLbl>
          </c:trendline>
          <c:xVal>
            <c:numRef>
              <c:f>Sheet1!$J$4:$J$27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4892448"/>
        <c:axId val="-2074905504"/>
      </c:scatterChart>
      <c:valAx>
        <c:axId val="-2074892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Viscosity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905504"/>
        <c:crosses val="autoZero"/>
        <c:crossBetween val="midCat"/>
      </c:valAx>
      <c:valAx>
        <c:axId val="-207490550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48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Areal Density</c:v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9380336832895888"/>
                  <c:y val="-0.40379593175853018"/>
                </c:manualLayout>
              </c:layout>
              <c:numFmt formatCode="General" sourceLinked="0"/>
            </c:trendlineLbl>
          </c:trendline>
          <c:xVal>
            <c:numRef>
              <c:f>Sheet1!$K$4:$K$27</c:f>
              <c:numCache>
                <c:formatCode>General</c:formatCode>
                <c:ptCount val="2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054416"/>
        <c:axId val="-2075061488"/>
      </c:scatterChart>
      <c:valAx>
        <c:axId val="-207505441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Areal</a:t>
                </a:r>
                <a:r>
                  <a:rPr lang="en-US" baseline="0"/>
                  <a:t> Density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5061488"/>
        <c:crosses val="autoZero"/>
        <c:crossBetween val="midCat"/>
      </c:valAx>
      <c:valAx>
        <c:axId val="-207506148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7505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Vert. Res. Het.</c:v>
          </c:tx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7584798775153103"/>
                  <c:y val="-0.62766914552347619"/>
                </c:manualLayout>
              </c:layout>
              <c:numFmt formatCode="General" sourceLinked="0"/>
            </c:trendlineLbl>
          </c:trendline>
          <c:xVal>
            <c:numRef>
              <c:f>Sheet1!$L$4:$L$27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4448"/>
        <c:axId val="-1930588256"/>
      </c:scatterChart>
      <c:valAx>
        <c:axId val="-193058444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Vert. Res. Het.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8256"/>
        <c:crosses val="autoZero"/>
        <c:crossBetween val="midCat"/>
      </c:valAx>
      <c:valAx>
        <c:axId val="-19305882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4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S&amp;V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40599453193350832"/>
                  <c:y val="-0.56047681539807526"/>
                </c:manualLayout>
              </c:layout>
              <c:numFmt formatCode="General" sourceLinked="0"/>
            </c:trendlineLbl>
          </c:trendline>
          <c:xVal>
            <c:numRef>
              <c:f>Sheet1!$M$4:$M$27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4</c:v>
                </c:pt>
                <c:pt idx="12">
                  <c:v>4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12</c:v>
                </c:pt>
                <c:pt idx="22">
                  <c:v>4</c:v>
                </c:pt>
                <c:pt idx="23">
                  <c:v>6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79552"/>
        <c:axId val="-1930587712"/>
      </c:scatterChart>
      <c:valAx>
        <c:axId val="-193057955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7712"/>
        <c:crosses val="autoZero"/>
        <c:crossBetween val="midCat"/>
      </c:valAx>
      <c:valAx>
        <c:axId val="-193058771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79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S&amp;A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4939982502187228"/>
                  <c:y val="-0.62407334499854183"/>
                </c:manualLayout>
              </c:layout>
              <c:numFmt formatCode="General" sourceLinked="0"/>
            </c:trendlineLbl>
          </c:trendline>
          <c:xVal>
            <c:numRef>
              <c:f>Sheet1!$N$4:$N$27</c:f>
              <c:numCache>
                <c:formatCode>General</c:formatCode>
                <c:ptCount val="24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11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8</c:v>
                </c:pt>
                <c:pt idx="14">
                  <c:v>4</c:v>
                </c:pt>
                <c:pt idx="15">
                  <c:v>3</c:v>
                </c:pt>
                <c:pt idx="16">
                  <c:v>5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10</c:v>
                </c:pt>
                <c:pt idx="21">
                  <c:v>3</c:v>
                </c:pt>
                <c:pt idx="22">
                  <c:v>5</c:v>
                </c:pt>
                <c:pt idx="23">
                  <c:v>7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6624"/>
        <c:axId val="-1930579008"/>
      </c:scatterChart>
      <c:valAx>
        <c:axId val="-1930586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S&amp;A</a:t>
                </a:r>
              </a:p>
            </c:rich>
          </c:tx>
          <c:layout>
            <c:manualLayout>
              <c:xMode val="edge"/>
              <c:yMode val="edge"/>
              <c:x val="0.42611876640419949"/>
              <c:y val="0.878680373286672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30579008"/>
        <c:crosses val="autoZero"/>
        <c:crossBetween val="midCat"/>
      </c:valAx>
      <c:valAx>
        <c:axId val="-1930579008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6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S&amp;H</c:v>
          </c:tx>
          <c:spPr>
            <a:ln w="28575"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35053258967629047"/>
                  <c:y val="-0.61234470691163601"/>
                </c:manualLayout>
              </c:layout>
              <c:numFmt formatCode="General" sourceLinked="0"/>
            </c:trendlineLbl>
          </c:trendline>
          <c:xVal>
            <c:numRef>
              <c:f>Sheet1!$O$4:$O$27</c:f>
              <c:numCache>
                <c:formatCode>General</c:formatCode>
                <c:ptCount val="24"/>
                <c:pt idx="0">
                  <c:v>11</c:v>
                </c:pt>
                <c:pt idx="1">
                  <c:v>9</c:v>
                </c:pt>
                <c:pt idx="2">
                  <c:v>6</c:v>
                </c:pt>
                <c:pt idx="3">
                  <c:v>5</c:v>
                </c:pt>
                <c:pt idx="4">
                  <c:v>11</c:v>
                </c:pt>
                <c:pt idx="5">
                  <c:v>4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8</c:v>
                </c:pt>
                <c:pt idx="14">
                  <c:v>3</c:v>
                </c:pt>
                <c:pt idx="15">
                  <c:v>3</c:v>
                </c:pt>
                <c:pt idx="16">
                  <c:v>7</c:v>
                </c:pt>
                <c:pt idx="17">
                  <c:v>11</c:v>
                </c:pt>
                <c:pt idx="18">
                  <c:v>9</c:v>
                </c:pt>
                <c:pt idx="19">
                  <c:v>7</c:v>
                </c:pt>
                <c:pt idx="20">
                  <c:v>7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5536"/>
        <c:axId val="-1930577920"/>
      </c:scatterChart>
      <c:valAx>
        <c:axId val="-193058553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S&amp;H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77920"/>
        <c:crosses val="autoZero"/>
        <c:crossBetween val="midCat"/>
      </c:valAx>
      <c:valAx>
        <c:axId val="-1930577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5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508267716535428"/>
          <c:y val="0.4602063283756197"/>
          <c:w val="0.21041732283464568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V&amp;A</c:v>
          </c:tx>
          <c:spPr>
            <a:ln w="2857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3424643482064742"/>
                  <c:y val="-0.65895049577136189"/>
                </c:manualLayout>
              </c:layout>
              <c:numFmt formatCode="General" sourceLinked="0"/>
            </c:trendlineLbl>
          </c:trendline>
          <c:xVal>
            <c:numRef>
              <c:f>Sheet1!$P$4:$P$27</c:f>
              <c:numCache>
                <c:formatCode>General</c:formatCode>
                <c:ptCount val="24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5</c:v>
                </c:pt>
                <c:pt idx="18">
                  <c:v>7</c:v>
                </c:pt>
                <c:pt idx="19">
                  <c:v>9</c:v>
                </c:pt>
                <c:pt idx="20">
                  <c:v>14</c:v>
                </c:pt>
                <c:pt idx="21">
                  <c:v>11</c:v>
                </c:pt>
                <c:pt idx="22">
                  <c:v>5</c:v>
                </c:pt>
                <c:pt idx="23">
                  <c:v>5</c:v>
                </c:pt>
              </c:numCache>
            </c:numRef>
          </c:xVal>
          <c:yVal>
            <c:numRef>
              <c:f>Sheet1!$C$4:$C$27</c:f>
              <c:numCache>
                <c:formatCode>General</c:formatCode>
                <c:ptCount val="24"/>
                <c:pt idx="0">
                  <c:v>18</c:v>
                </c:pt>
                <c:pt idx="1">
                  <c:v>33</c:v>
                </c:pt>
                <c:pt idx="2">
                  <c:v>52.3</c:v>
                </c:pt>
                <c:pt idx="3">
                  <c:v>32</c:v>
                </c:pt>
                <c:pt idx="4">
                  <c:v>10.5</c:v>
                </c:pt>
                <c:pt idx="5">
                  <c:v>57</c:v>
                </c:pt>
                <c:pt idx="6">
                  <c:v>69</c:v>
                </c:pt>
                <c:pt idx="7">
                  <c:v>31</c:v>
                </c:pt>
                <c:pt idx="8">
                  <c:v>35</c:v>
                </c:pt>
                <c:pt idx="9">
                  <c:v>26</c:v>
                </c:pt>
                <c:pt idx="10">
                  <c:v>50</c:v>
                </c:pt>
                <c:pt idx="11">
                  <c:v>55</c:v>
                </c:pt>
                <c:pt idx="12">
                  <c:v>41</c:v>
                </c:pt>
                <c:pt idx="13">
                  <c:v>46</c:v>
                </c:pt>
                <c:pt idx="14">
                  <c:v>56</c:v>
                </c:pt>
                <c:pt idx="15">
                  <c:v>67</c:v>
                </c:pt>
                <c:pt idx="16">
                  <c:v>49</c:v>
                </c:pt>
                <c:pt idx="17">
                  <c:v>14</c:v>
                </c:pt>
                <c:pt idx="18">
                  <c:v>18.2</c:v>
                </c:pt>
                <c:pt idx="19">
                  <c:v>14.2</c:v>
                </c:pt>
                <c:pt idx="20">
                  <c:v>17.899999999999999</c:v>
                </c:pt>
                <c:pt idx="21">
                  <c:v>25</c:v>
                </c:pt>
                <c:pt idx="22">
                  <c:v>50.9</c:v>
                </c:pt>
                <c:pt idx="23">
                  <c:v>34.200000000000003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0583360"/>
        <c:axId val="-1930578464"/>
      </c:scatterChart>
      <c:valAx>
        <c:axId val="-193058336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V&amp;A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78464"/>
        <c:crosses val="autoZero"/>
        <c:crossBetween val="midCat"/>
      </c:valAx>
      <c:valAx>
        <c:axId val="-193057846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Recovery Factor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930583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64</xdr:row>
      <xdr:rowOff>123825</xdr:rowOff>
    </xdr:from>
    <xdr:to>
      <xdr:col>9</xdr:col>
      <xdr:colOff>219075</xdr:colOff>
      <xdr:row>79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933450</xdr:colOff>
      <xdr:row>60</xdr:row>
      <xdr:rowOff>142875</xdr:rowOff>
    </xdr:from>
    <xdr:to>
      <xdr:col>11</xdr:col>
      <xdr:colOff>28575</xdr:colOff>
      <xdr:row>75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62</xdr:row>
      <xdr:rowOff>66675</xdr:rowOff>
    </xdr:from>
    <xdr:to>
      <xdr:col>10</xdr:col>
      <xdr:colOff>190500</xdr:colOff>
      <xdr:row>76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63</xdr:row>
      <xdr:rowOff>171450</xdr:rowOff>
    </xdr:from>
    <xdr:to>
      <xdr:col>10</xdr:col>
      <xdr:colOff>152400</xdr:colOff>
      <xdr:row>76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523875</xdr:colOff>
      <xdr:row>63</xdr:row>
      <xdr:rowOff>76200</xdr:rowOff>
    </xdr:from>
    <xdr:to>
      <xdr:col>15</xdr:col>
      <xdr:colOff>152400</xdr:colOff>
      <xdr:row>77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228600</xdr:colOff>
      <xdr:row>63</xdr:row>
      <xdr:rowOff>9525</xdr:rowOff>
    </xdr:from>
    <xdr:to>
      <xdr:col>14</xdr:col>
      <xdr:colOff>180975</xdr:colOff>
      <xdr:row>77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266700</xdr:colOff>
      <xdr:row>62</xdr:row>
      <xdr:rowOff>85725</xdr:rowOff>
    </xdr:from>
    <xdr:to>
      <xdr:col>16</xdr:col>
      <xdr:colOff>161925</xdr:colOff>
      <xdr:row>76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447675</xdr:colOff>
      <xdr:row>62</xdr:row>
      <xdr:rowOff>95250</xdr:rowOff>
    </xdr:from>
    <xdr:to>
      <xdr:col>18</xdr:col>
      <xdr:colOff>266700</xdr:colOff>
      <xdr:row>76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180975</xdr:colOff>
      <xdr:row>63</xdr:row>
      <xdr:rowOff>142875</xdr:rowOff>
    </xdr:from>
    <xdr:to>
      <xdr:col>19</xdr:col>
      <xdr:colOff>38100</xdr:colOff>
      <xdr:row>78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409575</xdr:colOff>
      <xdr:row>64</xdr:row>
      <xdr:rowOff>57150</xdr:rowOff>
    </xdr:from>
    <xdr:to>
      <xdr:col>18</xdr:col>
      <xdr:colOff>228600</xdr:colOff>
      <xdr:row>78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17</xdr:col>
      <xdr:colOff>333375</xdr:colOff>
      <xdr:row>78</xdr:row>
      <xdr:rowOff>104775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38100</xdr:colOff>
      <xdr:row>64</xdr:row>
      <xdr:rowOff>66675</xdr:rowOff>
    </xdr:from>
    <xdr:to>
      <xdr:col>17</xdr:col>
      <xdr:colOff>200025</xdr:colOff>
      <xdr:row>78</xdr:row>
      <xdr:rowOff>142875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590550</xdr:colOff>
      <xdr:row>63</xdr:row>
      <xdr:rowOff>76200</xdr:rowOff>
    </xdr:from>
    <xdr:to>
      <xdr:col>17</xdr:col>
      <xdr:colOff>142875</xdr:colOff>
      <xdr:row>77</xdr:row>
      <xdr:rowOff>152400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438150</xdr:colOff>
      <xdr:row>63</xdr:row>
      <xdr:rowOff>95250</xdr:rowOff>
    </xdr:from>
    <xdr:to>
      <xdr:col>7</xdr:col>
      <xdr:colOff>371475</xdr:colOff>
      <xdr:row>77</xdr:row>
      <xdr:rowOff>171450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295275</xdr:colOff>
      <xdr:row>62</xdr:row>
      <xdr:rowOff>152400</xdr:rowOff>
    </xdr:from>
    <xdr:to>
      <xdr:col>8</xdr:col>
      <xdr:colOff>228600</xdr:colOff>
      <xdr:row>78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161925</xdr:colOff>
      <xdr:row>63</xdr:row>
      <xdr:rowOff>104775</xdr:rowOff>
    </xdr:from>
    <xdr:to>
      <xdr:col>14</xdr:col>
      <xdr:colOff>114300</xdr:colOff>
      <xdr:row>77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9525</xdr:colOff>
      <xdr:row>62</xdr:row>
      <xdr:rowOff>57150</xdr:rowOff>
    </xdr:from>
    <xdr:to>
      <xdr:col>13</xdr:col>
      <xdr:colOff>285750</xdr:colOff>
      <xdr:row>76</xdr:row>
      <xdr:rowOff>133350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257175</xdr:colOff>
      <xdr:row>8</xdr:row>
      <xdr:rowOff>114300</xdr:rowOff>
    </xdr:from>
    <xdr:to>
      <xdr:col>23</xdr:col>
      <xdr:colOff>771525</xdr:colOff>
      <xdr:row>23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295275</xdr:colOff>
      <xdr:row>33</xdr:row>
      <xdr:rowOff>57150</xdr:rowOff>
    </xdr:from>
    <xdr:to>
      <xdr:col>25</xdr:col>
      <xdr:colOff>9525</xdr:colOff>
      <xdr:row>47</xdr:row>
      <xdr:rowOff>133350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0.7875</cdr:x>
      <cdr:y>0.66667</cdr:y>
    </cdr:from>
    <cdr:to>
      <cdr:x>0.9875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00450" y="2009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R2=0.3203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0.77292</cdr:x>
      <cdr:y>0.66667</cdr:y>
    </cdr:from>
    <cdr:to>
      <cdr:x>0.97292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33775" y="19621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R2=0.3543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0.76875</cdr:x>
      <cdr:y>0.66667</cdr:y>
    </cdr:from>
    <cdr:to>
      <cdr:x>0.96875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14725" y="18383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R2=0.007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0.7875</cdr:x>
      <cdr:y>0.66667</cdr:y>
    </cdr:from>
    <cdr:to>
      <cdr:x>0.9875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00450" y="2009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R2=0.7821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0.78542</cdr:x>
      <cdr:y>0.66667</cdr:y>
    </cdr:from>
    <cdr:to>
      <cdr:x>0.98542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90925" y="19335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R2=0.5199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0.73542</cdr:x>
      <cdr:y>0.66667</cdr:y>
    </cdr:from>
    <cdr:to>
      <cdr:x>0.93542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62325" y="2095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/>
            <a:t>R2 = </a:t>
          </a:r>
          <a:r>
            <a:rPr lang="en-US" sz="1100" b="1"/>
            <a:t>0.8213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0.72292</cdr:x>
      <cdr:y>0.68404</cdr:y>
    </cdr:from>
    <cdr:to>
      <cdr:x>0.92292</cdr:x>
      <cdr:y>0.99674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05175" y="2000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R2=0.8218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0.78334</cdr:x>
      <cdr:y>0.62153</cdr:y>
    </cdr:from>
    <cdr:to>
      <cdr:x>0.98334</cdr:x>
      <cdr:y>0.95486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81415" y="1704984"/>
          <a:ext cx="914400" cy="914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R2=0..3153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0.77708</cdr:x>
      <cdr:y>0.66667</cdr:y>
    </cdr:from>
    <cdr:to>
      <cdr:x>0.97708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52825" y="2047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R² = 0.8218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63</xdr:row>
      <xdr:rowOff>85725</xdr:rowOff>
    </xdr:from>
    <xdr:to>
      <xdr:col>11</xdr:col>
      <xdr:colOff>19050</xdr:colOff>
      <xdr:row>77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0.77292</cdr:x>
      <cdr:y>0.25</cdr:y>
    </cdr:from>
    <cdr:to>
      <cdr:x>0.9625</cdr:x>
      <cdr:y>0.42014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533775" y="685800"/>
          <a:ext cx="866775" cy="466725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Exp. R2=0.5737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0.71667</cdr:x>
      <cdr:y>0.25347</cdr:y>
    </cdr:from>
    <cdr:to>
      <cdr:x>0.92083</cdr:x>
      <cdr:y>0.41319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3276599" y="695325"/>
          <a:ext cx="933451" cy="43815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Linear </a:t>
          </a:r>
        </a:p>
        <a:p xmlns:a="http://schemas.openxmlformats.org/drawingml/2006/main">
          <a:r>
            <a:rPr lang="en-US"/>
            <a:t>R2= 0.8218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0.22569</cdr:y>
    </cdr:from>
    <cdr:to>
      <cdr:x>1</cdr:x>
      <cdr:y>0.55903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6191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  <a:p xmlns:a="http://schemas.openxmlformats.org/drawingml/2006/main">
          <a:r>
            <a:rPr lang="en-US" sz="1100"/>
            <a:t>R2= 0.3048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0.76042</cdr:x>
      <cdr:y>0.66667</cdr:y>
    </cdr:from>
    <cdr:to>
      <cdr:x>0.96042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76625" y="1828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  <a:r>
            <a:rPr lang="en-US" sz="1100"/>
            <a:t> </a:t>
          </a:r>
        </a:p>
        <a:p xmlns:a="http://schemas.openxmlformats.org/drawingml/2006/main">
          <a:r>
            <a:rPr lang="en-US" sz="1100" b="1"/>
            <a:t>R2=0.0272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0.69583</cdr:x>
      <cdr:y>0.66667</cdr:y>
    </cdr:from>
    <cdr:to>
      <cdr:x>0.89583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81350" y="20478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  <a:p xmlns:a="http://schemas.openxmlformats.org/drawingml/2006/main">
          <a:r>
            <a:rPr lang="en-US" sz="1100"/>
            <a:t>R2=0.0001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</cdr:x>
      <cdr:y>0.66667</cdr:y>
    </cdr:from>
    <cdr:to>
      <cdr:x>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705225" y="2076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r>
            <a:rPr lang="en-US" sz="1100" b="1"/>
            <a:t>R2=0.7233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0.78125</cdr:x>
      <cdr:y>0.66667</cdr:y>
    </cdr:from>
    <cdr:to>
      <cdr:x>0.98125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1875" y="1885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0.7875</cdr:x>
      <cdr:y>0.66667</cdr:y>
    </cdr:from>
    <cdr:to>
      <cdr:x>0.9875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00450" y="18478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Linear</a:t>
          </a:r>
        </a:p>
        <a:p xmlns:a="http://schemas.openxmlformats.org/drawingml/2006/main">
          <a:r>
            <a:rPr lang="en-US" sz="1100"/>
            <a:t>R2= 0.6695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0.79583</cdr:x>
      <cdr:y>0.66667</cdr:y>
    </cdr:from>
    <cdr:to>
      <cdr:x>0.99583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38550" y="19145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Linear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effectLst/>
              <a:latin typeface="+mn-lt"/>
              <a:ea typeface="+mn-ea"/>
              <a:cs typeface="+mn-cs"/>
            </a:rPr>
            <a:t>R² = 0.5131</a:t>
          </a:r>
          <a:endParaRPr lang="en-US" b="1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60"/>
  <sheetViews>
    <sheetView topLeftCell="B36" workbookViewId="0">
      <selection activeCell="B53" sqref="B53:W60"/>
    </sheetView>
  </sheetViews>
  <sheetFormatPr defaultRowHeight="15" x14ac:dyDescent="0.25"/>
  <cols>
    <col min="2" max="2" width="16.5703125" style="3" bestFit="1" customWidth="1"/>
    <col min="6" max="6" width="7.28515625" customWidth="1"/>
    <col min="7" max="7" width="9.140625" customWidth="1"/>
    <col min="9" max="9" width="4" bestFit="1" customWidth="1"/>
    <col min="10" max="11" width="4.28515625" bestFit="1" customWidth="1"/>
    <col min="12" max="12" width="3.140625" customWidth="1"/>
    <col min="13" max="15" width="4.85546875" bestFit="1" customWidth="1"/>
    <col min="16" max="18" width="5.140625" bestFit="1" customWidth="1"/>
    <col min="19" max="20" width="6.7109375" bestFit="1" customWidth="1"/>
    <col min="21" max="21" width="7" bestFit="1" customWidth="1"/>
    <col min="22" max="22" width="6.7109375" bestFit="1" customWidth="1"/>
    <col min="23" max="23" width="8.5703125" bestFit="1" customWidth="1"/>
    <col min="24" max="24" width="14.7109375" style="1" bestFit="1" customWidth="1"/>
    <col min="25" max="25" width="12.140625" bestFit="1" customWidth="1"/>
  </cols>
  <sheetData>
    <row r="3" spans="2:28" s="2" customFormat="1" ht="45" x14ac:dyDescent="0.25">
      <c r="B3" s="4" t="s">
        <v>75</v>
      </c>
      <c r="C3" s="4" t="s">
        <v>2</v>
      </c>
      <c r="D3" s="5" t="s">
        <v>3</v>
      </c>
      <c r="E3" s="4" t="s">
        <v>4</v>
      </c>
      <c r="F3" s="5" t="s">
        <v>5</v>
      </c>
      <c r="G3" s="5" t="s">
        <v>6</v>
      </c>
      <c r="H3" s="5" t="s">
        <v>7</v>
      </c>
      <c r="I3" s="5" t="s">
        <v>44</v>
      </c>
      <c r="J3" s="5" t="s">
        <v>43</v>
      </c>
      <c r="K3" s="5" t="s">
        <v>42</v>
      </c>
      <c r="L3" s="5" t="s">
        <v>41</v>
      </c>
      <c r="M3" s="5" t="s">
        <v>40</v>
      </c>
      <c r="N3" s="5" t="s">
        <v>39</v>
      </c>
      <c r="O3" s="5" t="s">
        <v>38</v>
      </c>
      <c r="P3" s="5" t="s">
        <v>37</v>
      </c>
      <c r="Q3" s="5" t="s">
        <v>36</v>
      </c>
      <c r="R3" s="5" t="s">
        <v>35</v>
      </c>
      <c r="S3" s="5" t="s">
        <v>34</v>
      </c>
      <c r="T3" s="5" t="s">
        <v>32</v>
      </c>
      <c r="U3" s="5" t="s">
        <v>31</v>
      </c>
      <c r="V3" s="5" t="s">
        <v>33</v>
      </c>
      <c r="W3" s="5" t="s">
        <v>45</v>
      </c>
      <c r="X3" s="13" t="s">
        <v>0</v>
      </c>
      <c r="Y3" s="13" t="s">
        <v>61</v>
      </c>
      <c r="Z3" s="13" t="s">
        <v>62</v>
      </c>
      <c r="AA3" s="13" t="s">
        <v>63</v>
      </c>
      <c r="AB3" s="13" t="s">
        <v>64</v>
      </c>
    </row>
    <row r="4" spans="2:28" x14ac:dyDescent="0.25">
      <c r="B4" s="6" t="s">
        <v>1</v>
      </c>
      <c r="C4" s="7">
        <v>18</v>
      </c>
      <c r="D4" s="7">
        <v>3</v>
      </c>
      <c r="E4" s="7">
        <v>1</v>
      </c>
      <c r="F4" s="7">
        <v>3</v>
      </c>
      <c r="G4" s="7">
        <v>5</v>
      </c>
      <c r="H4" s="7">
        <f t="shared" ref="H4:H60" si="0">2*(D4)+2*(E4)+F4+G4</f>
        <v>16</v>
      </c>
      <c r="I4" s="7">
        <f>2*D4</f>
        <v>6</v>
      </c>
      <c r="J4" s="7">
        <f>2*E4</f>
        <v>2</v>
      </c>
      <c r="K4" s="7">
        <f>F4</f>
        <v>3</v>
      </c>
      <c r="L4" s="7">
        <f>G4</f>
        <v>5</v>
      </c>
      <c r="M4" s="7">
        <f>SUM(I4:J4)</f>
        <v>8</v>
      </c>
      <c r="N4" s="7">
        <f>SUM(I4,K4)</f>
        <v>9</v>
      </c>
      <c r="O4" s="7">
        <f>SUM(I4,L4)</f>
        <v>11</v>
      </c>
      <c r="P4" s="7">
        <f>SUM(J4,K4)</f>
        <v>5</v>
      </c>
      <c r="Q4" s="7">
        <f>SUM(J4,L4)</f>
        <v>7</v>
      </c>
      <c r="R4" s="7">
        <f>SUM(K4,L4)</f>
        <v>8</v>
      </c>
      <c r="S4" s="7">
        <f>SUM(I4:K4)</f>
        <v>11</v>
      </c>
      <c r="T4" s="7">
        <f>SUM(I4,K4,L4)</f>
        <v>14</v>
      </c>
      <c r="U4" s="7">
        <f>SUM(J4,K4,L4)</f>
        <v>10</v>
      </c>
      <c r="V4" s="7">
        <f>SUM(I4,J4,L4)</f>
        <v>13</v>
      </c>
      <c r="W4" s="7">
        <f t="shared" ref="W4:W60" si="1">(0.5*(F4+G4)+2*(D4+E4))</f>
        <v>12</v>
      </c>
    </row>
    <row r="5" spans="2:28" x14ac:dyDescent="0.25">
      <c r="B5" s="6" t="s">
        <v>8</v>
      </c>
      <c r="C5" s="7">
        <v>33</v>
      </c>
      <c r="D5" s="7">
        <v>3</v>
      </c>
      <c r="E5" s="7">
        <v>1</v>
      </c>
      <c r="F5" s="7">
        <v>1</v>
      </c>
      <c r="G5" s="7">
        <v>3</v>
      </c>
      <c r="H5" s="7">
        <f t="shared" si="0"/>
        <v>12</v>
      </c>
      <c r="I5" s="7">
        <f t="shared" ref="I5:I60" si="2">2*D5</f>
        <v>6</v>
      </c>
      <c r="J5" s="7">
        <f t="shared" ref="J5:J60" si="3">2*E5</f>
        <v>2</v>
      </c>
      <c r="K5" s="7">
        <f t="shared" ref="K5:K60" si="4">F5</f>
        <v>1</v>
      </c>
      <c r="L5" s="7">
        <f t="shared" ref="L5:L60" si="5">G5</f>
        <v>3</v>
      </c>
      <c r="M5" s="7">
        <f t="shared" ref="M5:M60" si="6">SUM(I5:J5)</f>
        <v>8</v>
      </c>
      <c r="N5" s="7">
        <f t="shared" ref="N5:N60" si="7">SUM(I5,K5)</f>
        <v>7</v>
      </c>
      <c r="O5" s="7">
        <f t="shared" ref="O5:O60" si="8">SUM(I5,L5)</f>
        <v>9</v>
      </c>
      <c r="P5" s="7">
        <f t="shared" ref="P5:P60" si="9">SUM(J5,K5)</f>
        <v>3</v>
      </c>
      <c r="Q5" s="7">
        <f t="shared" ref="Q5:Q60" si="10">SUM(J5,L5)</f>
        <v>5</v>
      </c>
      <c r="R5" s="7">
        <f t="shared" ref="R5:R60" si="11">SUM(K5,L5)</f>
        <v>4</v>
      </c>
      <c r="S5" s="7">
        <f t="shared" ref="S5:S26" si="12">SUM(I5:K5)</f>
        <v>9</v>
      </c>
      <c r="T5" s="7">
        <f t="shared" ref="T5:T60" si="13">SUM(I5,K5,L5)</f>
        <v>10</v>
      </c>
      <c r="U5" s="7">
        <f t="shared" ref="U5:U60" si="14">SUM(J5,K5,L5)</f>
        <v>6</v>
      </c>
      <c r="V5" s="7">
        <f t="shared" ref="V5:V60" si="15">SUM(I5,J5,L5)</f>
        <v>11</v>
      </c>
      <c r="W5" s="7">
        <f t="shared" si="1"/>
        <v>10</v>
      </c>
      <c r="X5" s="9" t="s">
        <v>46</v>
      </c>
      <c r="Y5" s="14">
        <v>52</v>
      </c>
      <c r="Z5" s="14">
        <v>1</v>
      </c>
      <c r="AA5" s="14">
        <v>1</v>
      </c>
      <c r="AB5" s="14">
        <v>2</v>
      </c>
    </row>
    <row r="6" spans="2:28" x14ac:dyDescent="0.25">
      <c r="B6" s="6" t="s">
        <v>9</v>
      </c>
      <c r="C6" s="7">
        <v>52.3</v>
      </c>
      <c r="D6" s="7">
        <v>2</v>
      </c>
      <c r="E6" s="7">
        <v>1</v>
      </c>
      <c r="F6" s="7">
        <v>1</v>
      </c>
      <c r="G6" s="7">
        <v>2</v>
      </c>
      <c r="H6" s="7">
        <f t="shared" si="0"/>
        <v>9</v>
      </c>
      <c r="I6" s="7">
        <f t="shared" si="2"/>
        <v>4</v>
      </c>
      <c r="J6" s="7">
        <f t="shared" si="3"/>
        <v>2</v>
      </c>
      <c r="K6" s="7">
        <f t="shared" si="4"/>
        <v>1</v>
      </c>
      <c r="L6" s="7">
        <f t="shared" si="5"/>
        <v>2</v>
      </c>
      <c r="M6" s="7">
        <f t="shared" si="6"/>
        <v>6</v>
      </c>
      <c r="N6" s="7">
        <f t="shared" si="7"/>
        <v>5</v>
      </c>
      <c r="O6" s="7">
        <f t="shared" si="8"/>
        <v>6</v>
      </c>
      <c r="P6" s="7">
        <f t="shared" si="9"/>
        <v>3</v>
      </c>
      <c r="Q6" s="7">
        <f t="shared" si="10"/>
        <v>4</v>
      </c>
      <c r="R6" s="7">
        <f t="shared" si="11"/>
        <v>3</v>
      </c>
      <c r="S6" s="7">
        <f t="shared" si="12"/>
        <v>7</v>
      </c>
      <c r="T6" s="7">
        <f t="shared" si="13"/>
        <v>7</v>
      </c>
      <c r="U6" s="7">
        <f t="shared" si="14"/>
        <v>5</v>
      </c>
      <c r="V6" s="7">
        <f t="shared" si="15"/>
        <v>8</v>
      </c>
      <c r="W6" s="7">
        <f t="shared" si="1"/>
        <v>7.5</v>
      </c>
      <c r="X6" s="9" t="s">
        <v>47</v>
      </c>
      <c r="Y6" s="14">
        <v>47.29</v>
      </c>
      <c r="Z6" s="14">
        <v>2</v>
      </c>
      <c r="AA6" s="14">
        <v>3</v>
      </c>
      <c r="AB6" s="14">
        <v>3</v>
      </c>
    </row>
    <row r="7" spans="2:28" x14ac:dyDescent="0.25">
      <c r="B7" s="6" t="s">
        <v>10</v>
      </c>
      <c r="C7" s="7">
        <v>32</v>
      </c>
      <c r="D7" s="7">
        <v>2</v>
      </c>
      <c r="E7" s="7">
        <v>3</v>
      </c>
      <c r="F7" s="7">
        <v>2</v>
      </c>
      <c r="G7" s="7">
        <v>1</v>
      </c>
      <c r="H7" s="7">
        <f t="shared" si="0"/>
        <v>13</v>
      </c>
      <c r="I7" s="7">
        <f t="shared" si="2"/>
        <v>4</v>
      </c>
      <c r="J7" s="7">
        <f t="shared" si="3"/>
        <v>6</v>
      </c>
      <c r="K7" s="7">
        <f t="shared" si="4"/>
        <v>2</v>
      </c>
      <c r="L7" s="7">
        <f t="shared" si="5"/>
        <v>1</v>
      </c>
      <c r="M7" s="7">
        <f t="shared" si="6"/>
        <v>10</v>
      </c>
      <c r="N7" s="7">
        <f t="shared" si="7"/>
        <v>6</v>
      </c>
      <c r="O7" s="7">
        <f t="shared" si="8"/>
        <v>5</v>
      </c>
      <c r="P7" s="7">
        <f t="shared" si="9"/>
        <v>8</v>
      </c>
      <c r="Q7" s="7">
        <f t="shared" si="10"/>
        <v>7</v>
      </c>
      <c r="R7" s="7">
        <f t="shared" si="11"/>
        <v>3</v>
      </c>
      <c r="S7" s="7">
        <f t="shared" si="12"/>
        <v>12</v>
      </c>
      <c r="T7" s="7">
        <f t="shared" si="13"/>
        <v>7</v>
      </c>
      <c r="U7" s="7">
        <f t="shared" si="14"/>
        <v>9</v>
      </c>
      <c r="V7" s="7">
        <f t="shared" si="15"/>
        <v>11</v>
      </c>
      <c r="W7" s="7">
        <f t="shared" si="1"/>
        <v>11.5</v>
      </c>
      <c r="X7" s="9" t="s">
        <v>48</v>
      </c>
      <c r="Y7" s="14">
        <v>31.33</v>
      </c>
      <c r="Z7" s="14">
        <v>1</v>
      </c>
      <c r="AA7" s="14">
        <v>3</v>
      </c>
      <c r="AB7" s="14">
        <v>1</v>
      </c>
    </row>
    <row r="8" spans="2:28" x14ac:dyDescent="0.25">
      <c r="B8" s="6" t="s">
        <v>11</v>
      </c>
      <c r="C8" s="7">
        <v>10.5</v>
      </c>
      <c r="D8" s="7">
        <v>5</v>
      </c>
      <c r="E8" s="7">
        <v>1</v>
      </c>
      <c r="F8" s="7">
        <v>1</v>
      </c>
      <c r="G8" s="7">
        <v>1</v>
      </c>
      <c r="H8" s="7">
        <f t="shared" si="0"/>
        <v>14</v>
      </c>
      <c r="I8" s="7">
        <f t="shared" si="2"/>
        <v>10</v>
      </c>
      <c r="J8" s="7">
        <f t="shared" si="3"/>
        <v>2</v>
      </c>
      <c r="K8" s="7">
        <f t="shared" si="4"/>
        <v>1</v>
      </c>
      <c r="L8" s="7">
        <f t="shared" si="5"/>
        <v>1</v>
      </c>
      <c r="M8" s="7">
        <f t="shared" si="6"/>
        <v>12</v>
      </c>
      <c r="N8" s="7">
        <f t="shared" si="7"/>
        <v>11</v>
      </c>
      <c r="O8" s="7">
        <f t="shared" si="8"/>
        <v>11</v>
      </c>
      <c r="P8" s="7">
        <f t="shared" si="9"/>
        <v>3</v>
      </c>
      <c r="Q8" s="7">
        <f t="shared" si="10"/>
        <v>3</v>
      </c>
      <c r="R8" s="7">
        <f t="shared" si="11"/>
        <v>2</v>
      </c>
      <c r="S8" s="7">
        <f t="shared" si="12"/>
        <v>13</v>
      </c>
      <c r="T8" s="7">
        <f t="shared" si="13"/>
        <v>12</v>
      </c>
      <c r="U8" s="7">
        <f t="shared" si="14"/>
        <v>4</v>
      </c>
      <c r="V8" s="7">
        <f t="shared" si="15"/>
        <v>13</v>
      </c>
      <c r="W8" s="7">
        <f t="shared" si="1"/>
        <v>13</v>
      </c>
      <c r="X8" s="9" t="s">
        <v>49</v>
      </c>
      <c r="Y8" s="14">
        <v>26.72</v>
      </c>
      <c r="Z8" s="14">
        <v>2</v>
      </c>
      <c r="AA8" s="14">
        <v>1</v>
      </c>
      <c r="AB8" s="14">
        <v>2</v>
      </c>
    </row>
    <row r="9" spans="2:28" x14ac:dyDescent="0.25">
      <c r="B9" s="6" t="s">
        <v>12</v>
      </c>
      <c r="C9" s="7">
        <v>57</v>
      </c>
      <c r="D9" s="7">
        <v>1</v>
      </c>
      <c r="E9" s="7">
        <v>1</v>
      </c>
      <c r="F9" s="7">
        <v>1</v>
      </c>
      <c r="G9" s="7">
        <v>2</v>
      </c>
      <c r="H9" s="7">
        <f t="shared" si="0"/>
        <v>7</v>
      </c>
      <c r="I9" s="7">
        <f t="shared" si="2"/>
        <v>2</v>
      </c>
      <c r="J9" s="7">
        <f t="shared" si="3"/>
        <v>2</v>
      </c>
      <c r="K9" s="7">
        <f t="shared" si="4"/>
        <v>1</v>
      </c>
      <c r="L9" s="7">
        <f t="shared" si="5"/>
        <v>2</v>
      </c>
      <c r="M9" s="7">
        <f t="shared" si="6"/>
        <v>4</v>
      </c>
      <c r="N9" s="7">
        <f t="shared" si="7"/>
        <v>3</v>
      </c>
      <c r="O9" s="7">
        <f t="shared" si="8"/>
        <v>4</v>
      </c>
      <c r="P9" s="7">
        <f t="shared" si="9"/>
        <v>3</v>
      </c>
      <c r="Q9" s="7">
        <f t="shared" si="10"/>
        <v>4</v>
      </c>
      <c r="R9" s="7">
        <f t="shared" si="11"/>
        <v>3</v>
      </c>
      <c r="S9" s="7">
        <f t="shared" si="12"/>
        <v>5</v>
      </c>
      <c r="T9" s="7">
        <f t="shared" si="13"/>
        <v>5</v>
      </c>
      <c r="U9" s="7">
        <f t="shared" si="14"/>
        <v>5</v>
      </c>
      <c r="V9" s="7">
        <f t="shared" si="15"/>
        <v>6</v>
      </c>
      <c r="W9" s="7">
        <f t="shared" si="1"/>
        <v>5.5</v>
      </c>
      <c r="X9" s="9" t="s">
        <v>50</v>
      </c>
      <c r="Y9" s="14">
        <v>12.14</v>
      </c>
      <c r="Z9" s="14">
        <v>2</v>
      </c>
      <c r="AA9" s="14">
        <v>1</v>
      </c>
      <c r="AB9" s="14">
        <v>5</v>
      </c>
    </row>
    <row r="10" spans="2:28" x14ac:dyDescent="0.25">
      <c r="B10" s="6" t="s">
        <v>13</v>
      </c>
      <c r="C10" s="7">
        <v>69</v>
      </c>
      <c r="D10" s="7">
        <v>1</v>
      </c>
      <c r="E10" s="7">
        <v>1</v>
      </c>
      <c r="F10" s="7">
        <v>1</v>
      </c>
      <c r="G10" s="7">
        <v>2</v>
      </c>
      <c r="H10" s="7">
        <f t="shared" si="0"/>
        <v>7</v>
      </c>
      <c r="I10" s="7">
        <f t="shared" si="2"/>
        <v>2</v>
      </c>
      <c r="J10" s="7">
        <f t="shared" si="3"/>
        <v>2</v>
      </c>
      <c r="K10" s="7">
        <f t="shared" si="4"/>
        <v>1</v>
      </c>
      <c r="L10" s="7">
        <f t="shared" si="5"/>
        <v>2</v>
      </c>
      <c r="M10" s="7">
        <f t="shared" si="6"/>
        <v>4</v>
      </c>
      <c r="N10" s="7">
        <f t="shared" si="7"/>
        <v>3</v>
      </c>
      <c r="O10" s="7">
        <f t="shared" si="8"/>
        <v>4</v>
      </c>
      <c r="P10" s="7">
        <f t="shared" si="9"/>
        <v>3</v>
      </c>
      <c r="Q10" s="7">
        <f t="shared" si="10"/>
        <v>4</v>
      </c>
      <c r="R10" s="7">
        <f t="shared" si="11"/>
        <v>3</v>
      </c>
      <c r="S10" s="7">
        <f t="shared" si="12"/>
        <v>5</v>
      </c>
      <c r="T10" s="7">
        <f t="shared" si="13"/>
        <v>5</v>
      </c>
      <c r="U10" s="7">
        <f t="shared" si="14"/>
        <v>5</v>
      </c>
      <c r="V10" s="7">
        <f t="shared" si="15"/>
        <v>6</v>
      </c>
      <c r="W10" s="7">
        <f t="shared" si="1"/>
        <v>5.5</v>
      </c>
      <c r="X10" s="9" t="s">
        <v>51</v>
      </c>
      <c r="Y10" s="14">
        <v>50</v>
      </c>
      <c r="Z10" s="14">
        <v>2</v>
      </c>
      <c r="AA10" s="14">
        <v>1</v>
      </c>
      <c r="AB10" s="14">
        <v>1</v>
      </c>
    </row>
    <row r="11" spans="2:28" x14ac:dyDescent="0.25">
      <c r="B11" s="6" t="s">
        <v>14</v>
      </c>
      <c r="C11" s="7">
        <v>31</v>
      </c>
      <c r="D11" s="7">
        <v>2</v>
      </c>
      <c r="E11" s="7">
        <v>1</v>
      </c>
      <c r="F11" s="7">
        <v>3</v>
      </c>
      <c r="G11" s="7">
        <v>4</v>
      </c>
      <c r="H11" s="7">
        <f t="shared" si="0"/>
        <v>13</v>
      </c>
      <c r="I11" s="7">
        <f t="shared" si="2"/>
        <v>4</v>
      </c>
      <c r="J11" s="7">
        <f t="shared" si="3"/>
        <v>2</v>
      </c>
      <c r="K11" s="7">
        <f t="shared" si="4"/>
        <v>3</v>
      </c>
      <c r="L11" s="7">
        <f t="shared" si="5"/>
        <v>4</v>
      </c>
      <c r="M11" s="7">
        <f t="shared" si="6"/>
        <v>6</v>
      </c>
      <c r="N11" s="7">
        <f t="shared" si="7"/>
        <v>7</v>
      </c>
      <c r="O11" s="7">
        <f t="shared" si="8"/>
        <v>8</v>
      </c>
      <c r="P11" s="7">
        <f t="shared" si="9"/>
        <v>5</v>
      </c>
      <c r="Q11" s="7">
        <f t="shared" si="10"/>
        <v>6</v>
      </c>
      <c r="R11" s="7">
        <f t="shared" si="11"/>
        <v>7</v>
      </c>
      <c r="S11" s="7">
        <f t="shared" si="12"/>
        <v>9</v>
      </c>
      <c r="T11" s="7">
        <f t="shared" si="13"/>
        <v>11</v>
      </c>
      <c r="U11" s="7">
        <f t="shared" si="14"/>
        <v>9</v>
      </c>
      <c r="V11" s="7">
        <f t="shared" si="15"/>
        <v>10</v>
      </c>
      <c r="W11" s="7">
        <f t="shared" si="1"/>
        <v>9.5</v>
      </c>
      <c r="X11" s="9" t="s">
        <v>52</v>
      </c>
      <c r="Y11" s="14">
        <v>73.680000000000007</v>
      </c>
      <c r="Z11" s="14">
        <v>1</v>
      </c>
      <c r="AA11" s="14">
        <v>3</v>
      </c>
      <c r="AB11" s="14">
        <v>3</v>
      </c>
    </row>
    <row r="12" spans="2:28" x14ac:dyDescent="0.25">
      <c r="B12" s="6" t="s">
        <v>15</v>
      </c>
      <c r="C12" s="7">
        <v>35</v>
      </c>
      <c r="D12" s="7">
        <v>2</v>
      </c>
      <c r="E12" s="7">
        <v>2</v>
      </c>
      <c r="F12" s="7">
        <v>2</v>
      </c>
      <c r="G12" s="7">
        <v>1</v>
      </c>
      <c r="H12" s="7">
        <f t="shared" si="0"/>
        <v>11</v>
      </c>
      <c r="I12" s="7">
        <f t="shared" si="2"/>
        <v>4</v>
      </c>
      <c r="J12" s="7">
        <f t="shared" si="3"/>
        <v>4</v>
      </c>
      <c r="K12" s="7">
        <f t="shared" si="4"/>
        <v>2</v>
      </c>
      <c r="L12" s="7">
        <f t="shared" si="5"/>
        <v>1</v>
      </c>
      <c r="M12" s="7">
        <f t="shared" si="6"/>
        <v>8</v>
      </c>
      <c r="N12" s="7">
        <f t="shared" si="7"/>
        <v>6</v>
      </c>
      <c r="O12" s="7">
        <f t="shared" si="8"/>
        <v>5</v>
      </c>
      <c r="P12" s="7">
        <f t="shared" si="9"/>
        <v>6</v>
      </c>
      <c r="Q12" s="7">
        <f t="shared" si="10"/>
        <v>5</v>
      </c>
      <c r="R12" s="7">
        <f t="shared" si="11"/>
        <v>3</v>
      </c>
      <c r="S12" s="7">
        <f t="shared" si="12"/>
        <v>10</v>
      </c>
      <c r="T12" s="7">
        <f t="shared" si="13"/>
        <v>7</v>
      </c>
      <c r="U12" s="7">
        <f t="shared" si="14"/>
        <v>7</v>
      </c>
      <c r="V12" s="7">
        <f t="shared" si="15"/>
        <v>9</v>
      </c>
      <c r="W12" s="7">
        <f t="shared" si="1"/>
        <v>9.5</v>
      </c>
      <c r="X12" s="9" t="s">
        <v>53</v>
      </c>
      <c r="Y12" s="14">
        <v>57.93</v>
      </c>
      <c r="Z12" s="14">
        <v>2</v>
      </c>
      <c r="AA12" s="14">
        <v>3</v>
      </c>
      <c r="AB12" s="14">
        <v>1</v>
      </c>
    </row>
    <row r="13" spans="2:28" x14ac:dyDescent="0.25">
      <c r="B13" s="6" t="s">
        <v>16</v>
      </c>
      <c r="C13" s="7">
        <v>26</v>
      </c>
      <c r="D13" s="7">
        <v>2</v>
      </c>
      <c r="E13" s="7">
        <v>2</v>
      </c>
      <c r="F13" s="7">
        <v>3</v>
      </c>
      <c r="G13" s="7">
        <v>4</v>
      </c>
      <c r="H13" s="7">
        <f t="shared" si="0"/>
        <v>15</v>
      </c>
      <c r="I13" s="7">
        <f t="shared" si="2"/>
        <v>4</v>
      </c>
      <c r="J13" s="7">
        <f t="shared" si="3"/>
        <v>4</v>
      </c>
      <c r="K13" s="7">
        <f t="shared" si="4"/>
        <v>3</v>
      </c>
      <c r="L13" s="7">
        <f t="shared" si="5"/>
        <v>4</v>
      </c>
      <c r="M13" s="7">
        <f t="shared" si="6"/>
        <v>8</v>
      </c>
      <c r="N13" s="7">
        <f t="shared" si="7"/>
        <v>7</v>
      </c>
      <c r="O13" s="7">
        <f t="shared" si="8"/>
        <v>8</v>
      </c>
      <c r="P13" s="7">
        <f t="shared" si="9"/>
        <v>7</v>
      </c>
      <c r="Q13" s="7">
        <f t="shared" si="10"/>
        <v>8</v>
      </c>
      <c r="R13" s="7">
        <f t="shared" si="11"/>
        <v>7</v>
      </c>
      <c r="S13" s="7">
        <f t="shared" si="12"/>
        <v>11</v>
      </c>
      <c r="T13" s="7">
        <f t="shared" si="13"/>
        <v>11</v>
      </c>
      <c r="U13" s="7">
        <f t="shared" si="14"/>
        <v>11</v>
      </c>
      <c r="V13" s="7">
        <f t="shared" si="15"/>
        <v>12</v>
      </c>
      <c r="W13" s="7">
        <f t="shared" si="1"/>
        <v>11.5</v>
      </c>
      <c r="X13" s="9" t="s">
        <v>54</v>
      </c>
      <c r="Y13" s="14">
        <v>27.27</v>
      </c>
      <c r="Z13" s="14">
        <v>4</v>
      </c>
      <c r="AA13" s="14">
        <v>1</v>
      </c>
      <c r="AB13" s="14">
        <v>3</v>
      </c>
    </row>
    <row r="14" spans="2:28" x14ac:dyDescent="0.25">
      <c r="B14" s="6" t="s">
        <v>17</v>
      </c>
      <c r="C14" s="7">
        <v>50</v>
      </c>
      <c r="D14" s="7">
        <v>2</v>
      </c>
      <c r="E14" s="7">
        <v>1</v>
      </c>
      <c r="F14" s="7">
        <v>1</v>
      </c>
      <c r="G14" s="7">
        <v>1</v>
      </c>
      <c r="H14" s="7">
        <f t="shared" si="0"/>
        <v>8</v>
      </c>
      <c r="I14" s="7">
        <f t="shared" si="2"/>
        <v>4</v>
      </c>
      <c r="J14" s="7">
        <f t="shared" si="3"/>
        <v>2</v>
      </c>
      <c r="K14" s="7">
        <f t="shared" si="4"/>
        <v>1</v>
      </c>
      <c r="L14" s="7">
        <f t="shared" si="5"/>
        <v>1</v>
      </c>
      <c r="M14" s="7">
        <f t="shared" si="6"/>
        <v>6</v>
      </c>
      <c r="N14" s="7">
        <f t="shared" si="7"/>
        <v>5</v>
      </c>
      <c r="O14" s="7">
        <f t="shared" si="8"/>
        <v>5</v>
      </c>
      <c r="P14" s="7">
        <f t="shared" si="9"/>
        <v>3</v>
      </c>
      <c r="Q14" s="7">
        <f t="shared" si="10"/>
        <v>3</v>
      </c>
      <c r="R14" s="7">
        <f t="shared" si="11"/>
        <v>2</v>
      </c>
      <c r="S14" s="7">
        <f t="shared" si="12"/>
        <v>7</v>
      </c>
      <c r="T14" s="7">
        <f t="shared" si="13"/>
        <v>6</v>
      </c>
      <c r="U14" s="7">
        <f t="shared" si="14"/>
        <v>4</v>
      </c>
      <c r="V14" s="7">
        <f t="shared" si="15"/>
        <v>7</v>
      </c>
      <c r="W14" s="7">
        <f t="shared" si="1"/>
        <v>7</v>
      </c>
      <c r="X14" s="9" t="s">
        <v>55</v>
      </c>
      <c r="Y14" s="14">
        <v>55.94</v>
      </c>
      <c r="Z14" s="14">
        <v>1</v>
      </c>
      <c r="AA14" s="14">
        <v>1</v>
      </c>
      <c r="AB14" s="14">
        <v>2</v>
      </c>
    </row>
    <row r="15" spans="2:28" x14ac:dyDescent="0.25">
      <c r="B15" s="6" t="s">
        <v>18</v>
      </c>
      <c r="C15" s="7">
        <v>55</v>
      </c>
      <c r="D15" s="7">
        <v>1</v>
      </c>
      <c r="E15" s="7">
        <v>1</v>
      </c>
      <c r="F15" s="7">
        <v>2</v>
      </c>
      <c r="G15" s="7">
        <v>2</v>
      </c>
      <c r="H15" s="7">
        <f t="shared" si="0"/>
        <v>8</v>
      </c>
      <c r="I15" s="7">
        <f t="shared" si="2"/>
        <v>2</v>
      </c>
      <c r="J15" s="7">
        <f t="shared" si="3"/>
        <v>2</v>
      </c>
      <c r="K15" s="7">
        <f t="shared" si="4"/>
        <v>2</v>
      </c>
      <c r="L15" s="7">
        <f t="shared" si="5"/>
        <v>2</v>
      </c>
      <c r="M15" s="7">
        <f t="shared" si="6"/>
        <v>4</v>
      </c>
      <c r="N15" s="7">
        <f t="shared" si="7"/>
        <v>4</v>
      </c>
      <c r="O15" s="7">
        <f t="shared" si="8"/>
        <v>4</v>
      </c>
      <c r="P15" s="7">
        <f t="shared" si="9"/>
        <v>4</v>
      </c>
      <c r="Q15" s="7">
        <f t="shared" si="10"/>
        <v>4</v>
      </c>
      <c r="R15" s="7">
        <f t="shared" si="11"/>
        <v>4</v>
      </c>
      <c r="S15" s="7">
        <f t="shared" si="12"/>
        <v>6</v>
      </c>
      <c r="T15" s="7">
        <f t="shared" si="13"/>
        <v>6</v>
      </c>
      <c r="U15" s="7">
        <f t="shared" si="14"/>
        <v>6</v>
      </c>
      <c r="V15" s="7">
        <f t="shared" si="15"/>
        <v>6</v>
      </c>
      <c r="W15" s="7">
        <f t="shared" si="1"/>
        <v>6</v>
      </c>
      <c r="X15" s="9" t="s">
        <v>56</v>
      </c>
      <c r="Y15" s="14">
        <v>38.53</v>
      </c>
      <c r="Z15" s="14">
        <v>3</v>
      </c>
      <c r="AA15" s="14">
        <v>2</v>
      </c>
      <c r="AB15" s="14">
        <v>1</v>
      </c>
    </row>
    <row r="16" spans="2:28" x14ac:dyDescent="0.25">
      <c r="B16" s="6" t="s">
        <v>19</v>
      </c>
      <c r="C16" s="7">
        <v>41</v>
      </c>
      <c r="D16" s="7">
        <v>1</v>
      </c>
      <c r="E16" s="7">
        <v>1</v>
      </c>
      <c r="F16" s="7">
        <v>4</v>
      </c>
      <c r="G16" s="7">
        <v>3</v>
      </c>
      <c r="H16" s="7">
        <f t="shared" si="0"/>
        <v>11</v>
      </c>
      <c r="I16" s="7">
        <f t="shared" si="2"/>
        <v>2</v>
      </c>
      <c r="J16" s="7">
        <f t="shared" si="3"/>
        <v>2</v>
      </c>
      <c r="K16" s="7">
        <f t="shared" si="4"/>
        <v>4</v>
      </c>
      <c r="L16" s="7">
        <f t="shared" si="5"/>
        <v>3</v>
      </c>
      <c r="M16" s="7">
        <f t="shared" si="6"/>
        <v>4</v>
      </c>
      <c r="N16" s="7">
        <f t="shared" si="7"/>
        <v>6</v>
      </c>
      <c r="O16" s="7">
        <f t="shared" si="8"/>
        <v>5</v>
      </c>
      <c r="P16" s="7">
        <f t="shared" si="9"/>
        <v>6</v>
      </c>
      <c r="Q16" s="7">
        <f t="shared" si="10"/>
        <v>5</v>
      </c>
      <c r="R16" s="7">
        <f t="shared" si="11"/>
        <v>7</v>
      </c>
      <c r="S16" s="7">
        <f t="shared" si="12"/>
        <v>8</v>
      </c>
      <c r="T16" s="7">
        <f t="shared" si="13"/>
        <v>9</v>
      </c>
      <c r="U16" s="7">
        <f t="shared" si="14"/>
        <v>9</v>
      </c>
      <c r="V16" s="7">
        <f t="shared" si="15"/>
        <v>7</v>
      </c>
      <c r="W16" s="7">
        <f t="shared" si="1"/>
        <v>7.5</v>
      </c>
      <c r="X16" s="9" t="s">
        <v>57</v>
      </c>
      <c r="Y16" s="14">
        <v>14.67</v>
      </c>
      <c r="Z16" s="14">
        <v>1</v>
      </c>
      <c r="AA16" s="14">
        <v>1</v>
      </c>
      <c r="AB16" s="14">
        <v>2</v>
      </c>
    </row>
    <row r="17" spans="2:28" x14ac:dyDescent="0.25">
      <c r="B17" s="6" t="s">
        <v>20</v>
      </c>
      <c r="C17" s="7">
        <v>46</v>
      </c>
      <c r="D17" s="7">
        <v>3</v>
      </c>
      <c r="E17" s="7">
        <v>1</v>
      </c>
      <c r="F17" s="7">
        <v>2</v>
      </c>
      <c r="G17" s="7">
        <v>2</v>
      </c>
      <c r="H17" s="7">
        <f t="shared" si="0"/>
        <v>12</v>
      </c>
      <c r="I17" s="7">
        <f t="shared" si="2"/>
        <v>6</v>
      </c>
      <c r="J17" s="7">
        <f t="shared" si="3"/>
        <v>2</v>
      </c>
      <c r="K17" s="7">
        <f t="shared" si="4"/>
        <v>2</v>
      </c>
      <c r="L17" s="7">
        <f t="shared" si="5"/>
        <v>2</v>
      </c>
      <c r="M17" s="7">
        <f t="shared" si="6"/>
        <v>8</v>
      </c>
      <c r="N17" s="7">
        <f t="shared" si="7"/>
        <v>8</v>
      </c>
      <c r="O17" s="7">
        <f t="shared" si="8"/>
        <v>8</v>
      </c>
      <c r="P17" s="7">
        <f t="shared" si="9"/>
        <v>4</v>
      </c>
      <c r="Q17" s="7">
        <f t="shared" si="10"/>
        <v>4</v>
      </c>
      <c r="R17" s="7">
        <f t="shared" si="11"/>
        <v>4</v>
      </c>
      <c r="S17" s="7">
        <f>SUM(I17:K17)</f>
        <v>10</v>
      </c>
      <c r="T17" s="7">
        <f t="shared" si="13"/>
        <v>10</v>
      </c>
      <c r="U17" s="7">
        <f t="shared" si="14"/>
        <v>6</v>
      </c>
      <c r="V17" s="7">
        <f t="shared" si="15"/>
        <v>10</v>
      </c>
      <c r="W17" s="7">
        <f t="shared" si="1"/>
        <v>10</v>
      </c>
      <c r="X17" s="9" t="s">
        <v>58</v>
      </c>
      <c r="Y17" s="14">
        <v>51.6</v>
      </c>
      <c r="Z17" s="14">
        <v>1</v>
      </c>
      <c r="AA17" s="14">
        <v>2</v>
      </c>
      <c r="AB17" s="14">
        <v>4</v>
      </c>
    </row>
    <row r="18" spans="2:28" x14ac:dyDescent="0.25">
      <c r="B18" s="6" t="s">
        <v>30</v>
      </c>
      <c r="C18" s="7">
        <v>56</v>
      </c>
      <c r="D18" s="7">
        <v>1</v>
      </c>
      <c r="E18" s="7">
        <v>1</v>
      </c>
      <c r="F18" s="7">
        <v>2</v>
      </c>
      <c r="G18" s="7">
        <v>1</v>
      </c>
      <c r="H18" s="7">
        <f t="shared" si="0"/>
        <v>7</v>
      </c>
      <c r="I18" s="7">
        <f t="shared" si="2"/>
        <v>2</v>
      </c>
      <c r="J18" s="7">
        <f t="shared" si="3"/>
        <v>2</v>
      </c>
      <c r="K18" s="7">
        <f t="shared" si="4"/>
        <v>2</v>
      </c>
      <c r="L18" s="7">
        <f t="shared" si="5"/>
        <v>1</v>
      </c>
      <c r="M18" s="7">
        <f t="shared" si="6"/>
        <v>4</v>
      </c>
      <c r="N18" s="7">
        <f t="shared" si="7"/>
        <v>4</v>
      </c>
      <c r="O18" s="7">
        <f t="shared" si="8"/>
        <v>3</v>
      </c>
      <c r="P18" s="7">
        <f t="shared" si="9"/>
        <v>4</v>
      </c>
      <c r="Q18" s="7">
        <f t="shared" si="10"/>
        <v>3</v>
      </c>
      <c r="R18" s="7">
        <f t="shared" si="11"/>
        <v>3</v>
      </c>
      <c r="S18" s="7">
        <f t="shared" si="12"/>
        <v>6</v>
      </c>
      <c r="T18" s="7">
        <f t="shared" si="13"/>
        <v>5</v>
      </c>
      <c r="U18" s="7">
        <f t="shared" si="14"/>
        <v>5</v>
      </c>
      <c r="V18" s="7">
        <f t="shared" si="15"/>
        <v>5</v>
      </c>
      <c r="W18" s="7">
        <f t="shared" si="1"/>
        <v>5.5</v>
      </c>
      <c r="X18" s="9" t="s">
        <v>59</v>
      </c>
      <c r="Y18" s="14">
        <v>37.270000000000003</v>
      </c>
      <c r="Z18" s="14">
        <v>1</v>
      </c>
      <c r="AA18" s="14">
        <v>4</v>
      </c>
      <c r="AB18" s="14">
        <v>1</v>
      </c>
    </row>
    <row r="19" spans="2:28" x14ac:dyDescent="0.25">
      <c r="B19" s="6" t="s">
        <v>21</v>
      </c>
      <c r="C19" s="7">
        <v>67</v>
      </c>
      <c r="D19" s="7">
        <v>1</v>
      </c>
      <c r="E19" s="7">
        <v>1</v>
      </c>
      <c r="F19" s="7">
        <v>1</v>
      </c>
      <c r="G19" s="7">
        <v>1</v>
      </c>
      <c r="H19" s="7">
        <f t="shared" si="0"/>
        <v>6</v>
      </c>
      <c r="I19" s="7">
        <f t="shared" si="2"/>
        <v>2</v>
      </c>
      <c r="J19" s="7">
        <f t="shared" si="3"/>
        <v>2</v>
      </c>
      <c r="K19" s="7">
        <f t="shared" si="4"/>
        <v>1</v>
      </c>
      <c r="L19" s="7">
        <f t="shared" si="5"/>
        <v>1</v>
      </c>
      <c r="M19" s="7">
        <f t="shared" si="6"/>
        <v>4</v>
      </c>
      <c r="N19" s="7">
        <f t="shared" si="7"/>
        <v>3</v>
      </c>
      <c r="O19" s="7">
        <f t="shared" si="8"/>
        <v>3</v>
      </c>
      <c r="P19" s="7">
        <f>SUM(J19,K19)</f>
        <v>3</v>
      </c>
      <c r="Q19" s="7">
        <f t="shared" si="10"/>
        <v>3</v>
      </c>
      <c r="R19" s="7">
        <f t="shared" si="11"/>
        <v>2</v>
      </c>
      <c r="S19" s="7">
        <f t="shared" si="12"/>
        <v>5</v>
      </c>
      <c r="T19" s="7">
        <f t="shared" si="13"/>
        <v>4</v>
      </c>
      <c r="U19" s="7">
        <f t="shared" si="14"/>
        <v>4</v>
      </c>
      <c r="V19" s="7">
        <f t="shared" si="15"/>
        <v>5</v>
      </c>
      <c r="W19" s="7">
        <f t="shared" si="1"/>
        <v>5</v>
      </c>
      <c r="X19" s="9" t="s">
        <v>60</v>
      </c>
      <c r="Y19" s="14">
        <v>41.67</v>
      </c>
      <c r="Z19" s="14">
        <v>1</v>
      </c>
      <c r="AA19" s="14">
        <v>1</v>
      </c>
      <c r="AB19" s="14">
        <v>2</v>
      </c>
    </row>
    <row r="20" spans="2:28" x14ac:dyDescent="0.25">
      <c r="B20" s="6" t="s">
        <v>22</v>
      </c>
      <c r="C20" s="7">
        <v>49</v>
      </c>
      <c r="D20" s="7">
        <v>2</v>
      </c>
      <c r="E20" s="7">
        <v>1</v>
      </c>
      <c r="F20" s="7">
        <v>1</v>
      </c>
      <c r="G20" s="7">
        <v>3</v>
      </c>
      <c r="H20" s="7">
        <f t="shared" si="0"/>
        <v>10</v>
      </c>
      <c r="I20" s="7">
        <f t="shared" si="2"/>
        <v>4</v>
      </c>
      <c r="J20" s="7">
        <f t="shared" si="3"/>
        <v>2</v>
      </c>
      <c r="K20" s="7">
        <f t="shared" si="4"/>
        <v>1</v>
      </c>
      <c r="L20" s="7">
        <f t="shared" si="5"/>
        <v>3</v>
      </c>
      <c r="M20" s="7">
        <f t="shared" si="6"/>
        <v>6</v>
      </c>
      <c r="N20" s="7">
        <f t="shared" si="7"/>
        <v>5</v>
      </c>
      <c r="O20" s="7">
        <f t="shared" si="8"/>
        <v>7</v>
      </c>
      <c r="P20" s="7">
        <f t="shared" si="9"/>
        <v>3</v>
      </c>
      <c r="Q20" s="7">
        <f t="shared" si="10"/>
        <v>5</v>
      </c>
      <c r="R20" s="7">
        <f>SUM(K20,L20)</f>
        <v>4</v>
      </c>
      <c r="S20" s="7">
        <f t="shared" si="12"/>
        <v>7</v>
      </c>
      <c r="T20" s="7">
        <f>SUM(I20,K20,L20)</f>
        <v>8</v>
      </c>
      <c r="U20" s="7">
        <f t="shared" si="14"/>
        <v>6</v>
      </c>
      <c r="V20" s="7">
        <f t="shared" si="15"/>
        <v>9</v>
      </c>
      <c r="W20" s="7">
        <f t="shared" si="1"/>
        <v>8</v>
      </c>
      <c r="X20" s="9" t="s">
        <v>65</v>
      </c>
      <c r="Y20" s="11">
        <v>42.857142857142854</v>
      </c>
      <c r="Z20" s="1" t="str">
        <f t="shared" ref="Z20:Z29" si="16">IF(V20&lt;=1,"1",IF(V20&lt;=10,"2",IF(V20&lt;=100,"3",IF(V20&lt;=1000,"4",IF(V20&gt;1000,"5")))))</f>
        <v>2</v>
      </c>
      <c r="AA20" s="1" t="str">
        <f t="shared" ref="AA20:AA29" si="17">IF(U20&lt;=0.5,"5",IF(U20&lt;=1,"4",IF(U20&lt;=2,"3",IF(U20&lt;=4.5,"2",IF(U20&gt;4.5,"1")))))</f>
        <v>1</v>
      </c>
      <c r="AB20" s="1" t="str">
        <f t="shared" ref="AB20:AB29" si="18">IF(R20&lt;=10,"1",IF(R20&lt;=100,"2",IF(R20&lt;=1000,"3",IF(R20&lt;=10000,"4",IF(R20&gt;10000,"5")))))</f>
        <v>1</v>
      </c>
    </row>
    <row r="21" spans="2:28" x14ac:dyDescent="0.25">
      <c r="B21" s="6" t="s">
        <v>23</v>
      </c>
      <c r="C21" s="7">
        <v>14</v>
      </c>
      <c r="D21" s="7">
        <v>5</v>
      </c>
      <c r="E21" s="7">
        <v>2</v>
      </c>
      <c r="F21" s="7">
        <v>1</v>
      </c>
      <c r="G21" s="7">
        <v>1</v>
      </c>
      <c r="H21" s="7">
        <f t="shared" si="0"/>
        <v>16</v>
      </c>
      <c r="I21" s="7">
        <f t="shared" si="2"/>
        <v>10</v>
      </c>
      <c r="J21" s="7">
        <f t="shared" si="3"/>
        <v>4</v>
      </c>
      <c r="K21" s="7">
        <f t="shared" si="4"/>
        <v>1</v>
      </c>
      <c r="L21" s="7">
        <f t="shared" si="5"/>
        <v>1</v>
      </c>
      <c r="M21" s="7">
        <f t="shared" si="6"/>
        <v>14</v>
      </c>
      <c r="N21" s="7">
        <f t="shared" si="7"/>
        <v>11</v>
      </c>
      <c r="O21" s="7">
        <f t="shared" si="8"/>
        <v>11</v>
      </c>
      <c r="P21" s="7">
        <f t="shared" si="9"/>
        <v>5</v>
      </c>
      <c r="Q21" s="7">
        <f t="shared" si="10"/>
        <v>5</v>
      </c>
      <c r="R21" s="7">
        <f t="shared" si="11"/>
        <v>2</v>
      </c>
      <c r="S21" s="7">
        <f t="shared" si="12"/>
        <v>15</v>
      </c>
      <c r="T21" s="7">
        <f t="shared" si="13"/>
        <v>12</v>
      </c>
      <c r="U21" s="7">
        <f t="shared" si="14"/>
        <v>6</v>
      </c>
      <c r="V21" s="7">
        <f t="shared" si="15"/>
        <v>15</v>
      </c>
      <c r="W21" s="7">
        <f t="shared" si="1"/>
        <v>15</v>
      </c>
      <c r="X21" s="10" t="s">
        <v>66</v>
      </c>
      <c r="Y21" s="11">
        <v>36.704545454545453</v>
      </c>
      <c r="Z21" s="1" t="str">
        <f t="shared" si="16"/>
        <v>3</v>
      </c>
      <c r="AA21" s="1" t="str">
        <f t="shared" si="17"/>
        <v>1</v>
      </c>
      <c r="AB21" s="1" t="str">
        <f t="shared" si="18"/>
        <v>1</v>
      </c>
    </row>
    <row r="22" spans="2:28" x14ac:dyDescent="0.25">
      <c r="B22" s="6" t="s">
        <v>24</v>
      </c>
      <c r="C22" s="7">
        <v>18.2</v>
      </c>
      <c r="D22" s="7">
        <v>4</v>
      </c>
      <c r="E22" s="7">
        <v>3</v>
      </c>
      <c r="F22" s="7">
        <v>1</v>
      </c>
      <c r="G22" s="7">
        <v>1</v>
      </c>
      <c r="H22" s="7">
        <f t="shared" si="0"/>
        <v>16</v>
      </c>
      <c r="I22" s="7">
        <f t="shared" si="2"/>
        <v>8</v>
      </c>
      <c r="J22" s="7">
        <f t="shared" si="3"/>
        <v>6</v>
      </c>
      <c r="K22" s="7">
        <f t="shared" si="4"/>
        <v>1</v>
      </c>
      <c r="L22" s="7">
        <f t="shared" si="5"/>
        <v>1</v>
      </c>
      <c r="M22" s="7">
        <f t="shared" si="6"/>
        <v>14</v>
      </c>
      <c r="N22" s="7">
        <f t="shared" si="7"/>
        <v>9</v>
      </c>
      <c r="O22" s="7">
        <f t="shared" si="8"/>
        <v>9</v>
      </c>
      <c r="P22" s="7">
        <f t="shared" si="9"/>
        <v>7</v>
      </c>
      <c r="Q22" s="7">
        <f t="shared" si="10"/>
        <v>7</v>
      </c>
      <c r="R22" s="7">
        <f t="shared" si="11"/>
        <v>2</v>
      </c>
      <c r="S22" s="7">
        <f t="shared" si="12"/>
        <v>15</v>
      </c>
      <c r="T22" s="7">
        <f t="shared" si="13"/>
        <v>10</v>
      </c>
      <c r="U22" s="7">
        <f t="shared" si="14"/>
        <v>8</v>
      </c>
      <c r="V22" s="7">
        <f t="shared" si="15"/>
        <v>15</v>
      </c>
      <c r="W22" s="7">
        <f t="shared" si="1"/>
        <v>15</v>
      </c>
      <c r="X22" s="10" t="s">
        <v>67</v>
      </c>
      <c r="Y22" s="12">
        <v>61.818181818181813</v>
      </c>
      <c r="Z22" s="1" t="str">
        <f t="shared" si="16"/>
        <v>3</v>
      </c>
      <c r="AA22" s="1" t="str">
        <f t="shared" si="17"/>
        <v>1</v>
      </c>
      <c r="AB22" s="1" t="str">
        <f t="shared" si="18"/>
        <v>1</v>
      </c>
    </row>
    <row r="23" spans="2:28" x14ac:dyDescent="0.25">
      <c r="B23" s="6" t="s">
        <v>25</v>
      </c>
      <c r="C23" s="7">
        <v>14.2</v>
      </c>
      <c r="D23" s="7">
        <v>3</v>
      </c>
      <c r="E23" s="7">
        <v>4</v>
      </c>
      <c r="F23" s="7">
        <v>1</v>
      </c>
      <c r="G23" s="7">
        <v>1</v>
      </c>
      <c r="H23" s="7">
        <f t="shared" si="0"/>
        <v>16</v>
      </c>
      <c r="I23" s="7">
        <f>2*D23</f>
        <v>6</v>
      </c>
      <c r="J23" s="7">
        <f t="shared" si="3"/>
        <v>8</v>
      </c>
      <c r="K23" s="7">
        <f t="shared" si="4"/>
        <v>1</v>
      </c>
      <c r="L23" s="7">
        <f t="shared" si="5"/>
        <v>1</v>
      </c>
      <c r="M23" s="7">
        <f t="shared" si="6"/>
        <v>14</v>
      </c>
      <c r="N23" s="7">
        <f t="shared" si="7"/>
        <v>7</v>
      </c>
      <c r="O23" s="7">
        <f t="shared" si="8"/>
        <v>7</v>
      </c>
      <c r="P23" s="7">
        <f t="shared" si="9"/>
        <v>9</v>
      </c>
      <c r="Q23" s="7">
        <f t="shared" si="10"/>
        <v>9</v>
      </c>
      <c r="R23" s="7">
        <f t="shared" si="11"/>
        <v>2</v>
      </c>
      <c r="S23" s="7">
        <f t="shared" si="12"/>
        <v>15</v>
      </c>
      <c r="T23" s="7">
        <f t="shared" si="13"/>
        <v>8</v>
      </c>
      <c r="U23" s="7">
        <f t="shared" si="14"/>
        <v>10</v>
      </c>
      <c r="V23" s="7">
        <f t="shared" si="15"/>
        <v>15</v>
      </c>
      <c r="W23" s="7">
        <f t="shared" si="1"/>
        <v>15</v>
      </c>
      <c r="X23" s="10" t="s">
        <v>68</v>
      </c>
      <c r="Y23" s="11">
        <v>44.642857142857146</v>
      </c>
      <c r="Z23" s="1" t="str">
        <f t="shared" si="16"/>
        <v>3</v>
      </c>
      <c r="AA23" s="1" t="str">
        <f t="shared" si="17"/>
        <v>1</v>
      </c>
      <c r="AB23" s="1" t="str">
        <f t="shared" si="18"/>
        <v>1</v>
      </c>
    </row>
    <row r="24" spans="2:28" x14ac:dyDescent="0.25">
      <c r="B24" s="6" t="s">
        <v>26</v>
      </c>
      <c r="C24" s="7">
        <v>17.899999999999999</v>
      </c>
      <c r="D24" s="7">
        <v>3</v>
      </c>
      <c r="E24" s="7">
        <v>5</v>
      </c>
      <c r="F24" s="7">
        <v>4</v>
      </c>
      <c r="G24" s="7">
        <v>1</v>
      </c>
      <c r="H24" s="7">
        <f t="shared" si="0"/>
        <v>21</v>
      </c>
      <c r="I24" s="7">
        <f t="shared" si="2"/>
        <v>6</v>
      </c>
      <c r="J24" s="7">
        <f t="shared" si="3"/>
        <v>10</v>
      </c>
      <c r="K24" s="7">
        <f t="shared" si="4"/>
        <v>4</v>
      </c>
      <c r="L24" s="7">
        <f t="shared" si="5"/>
        <v>1</v>
      </c>
      <c r="M24" s="7">
        <f t="shared" si="6"/>
        <v>16</v>
      </c>
      <c r="N24" s="7">
        <f t="shared" si="7"/>
        <v>10</v>
      </c>
      <c r="O24" s="7">
        <f t="shared" si="8"/>
        <v>7</v>
      </c>
      <c r="P24" s="7">
        <f t="shared" si="9"/>
        <v>14</v>
      </c>
      <c r="Q24" s="7">
        <f t="shared" si="10"/>
        <v>11</v>
      </c>
      <c r="R24" s="7">
        <f t="shared" si="11"/>
        <v>5</v>
      </c>
      <c r="S24" s="7">
        <f t="shared" si="12"/>
        <v>20</v>
      </c>
      <c r="T24" s="7">
        <f t="shared" si="13"/>
        <v>11</v>
      </c>
      <c r="U24" s="7">
        <f t="shared" si="14"/>
        <v>15</v>
      </c>
      <c r="V24" s="7">
        <f t="shared" si="15"/>
        <v>17</v>
      </c>
      <c r="W24" s="7">
        <f t="shared" si="1"/>
        <v>18.5</v>
      </c>
      <c r="X24" s="10" t="s">
        <v>69</v>
      </c>
      <c r="Y24" s="11">
        <v>43.209876543209873</v>
      </c>
      <c r="Z24" s="1" t="str">
        <f t="shared" si="16"/>
        <v>3</v>
      </c>
      <c r="AA24" s="1" t="str">
        <f t="shared" si="17"/>
        <v>1</v>
      </c>
      <c r="AB24" s="1" t="str">
        <f t="shared" si="18"/>
        <v>1</v>
      </c>
    </row>
    <row r="25" spans="2:28" x14ac:dyDescent="0.25">
      <c r="B25" s="6" t="s">
        <v>27</v>
      </c>
      <c r="C25" s="7">
        <v>25</v>
      </c>
      <c r="D25" s="7">
        <v>1</v>
      </c>
      <c r="E25" s="7">
        <v>5</v>
      </c>
      <c r="F25" s="7">
        <v>1</v>
      </c>
      <c r="G25" s="7">
        <v>1</v>
      </c>
      <c r="H25" s="7">
        <f t="shared" si="0"/>
        <v>14</v>
      </c>
      <c r="I25" s="7">
        <f t="shared" si="2"/>
        <v>2</v>
      </c>
      <c r="J25" s="7">
        <f t="shared" si="3"/>
        <v>10</v>
      </c>
      <c r="K25" s="7">
        <f t="shared" si="4"/>
        <v>1</v>
      </c>
      <c r="L25" s="7">
        <f t="shared" si="5"/>
        <v>1</v>
      </c>
      <c r="M25" s="7">
        <f t="shared" si="6"/>
        <v>12</v>
      </c>
      <c r="N25" s="7">
        <f t="shared" si="7"/>
        <v>3</v>
      </c>
      <c r="O25" s="7">
        <f t="shared" si="8"/>
        <v>3</v>
      </c>
      <c r="P25" s="7">
        <f t="shared" si="9"/>
        <v>11</v>
      </c>
      <c r="Q25" s="7">
        <f t="shared" si="10"/>
        <v>11</v>
      </c>
      <c r="R25" s="7">
        <f t="shared" si="11"/>
        <v>2</v>
      </c>
      <c r="S25" s="7">
        <f t="shared" si="12"/>
        <v>13</v>
      </c>
      <c r="T25" s="7">
        <f t="shared" si="13"/>
        <v>4</v>
      </c>
      <c r="U25" s="7">
        <f t="shared" si="14"/>
        <v>12</v>
      </c>
      <c r="V25" s="7">
        <f t="shared" si="15"/>
        <v>13</v>
      </c>
      <c r="W25" s="7">
        <f t="shared" si="1"/>
        <v>13</v>
      </c>
      <c r="X25" s="10" t="s">
        <v>70</v>
      </c>
      <c r="Y25" s="12">
        <v>40.48582995951417</v>
      </c>
      <c r="Z25" s="1" t="str">
        <f t="shared" si="16"/>
        <v>3</v>
      </c>
      <c r="AA25" s="1" t="str">
        <f t="shared" si="17"/>
        <v>1</v>
      </c>
      <c r="AB25" s="1" t="str">
        <f t="shared" si="18"/>
        <v>1</v>
      </c>
    </row>
    <row r="26" spans="2:28" x14ac:dyDescent="0.25">
      <c r="B26" s="6" t="s">
        <v>28</v>
      </c>
      <c r="C26" s="7">
        <v>50.9</v>
      </c>
      <c r="D26" s="7">
        <v>1</v>
      </c>
      <c r="E26" s="7">
        <v>1</v>
      </c>
      <c r="F26" s="7">
        <v>3</v>
      </c>
      <c r="G26" s="7">
        <v>3</v>
      </c>
      <c r="H26" s="7">
        <f t="shared" si="0"/>
        <v>10</v>
      </c>
      <c r="I26" s="7">
        <f t="shared" si="2"/>
        <v>2</v>
      </c>
      <c r="J26" s="7">
        <f t="shared" si="3"/>
        <v>2</v>
      </c>
      <c r="K26" s="7">
        <f t="shared" si="4"/>
        <v>3</v>
      </c>
      <c r="L26" s="7">
        <f t="shared" si="5"/>
        <v>3</v>
      </c>
      <c r="M26" s="7">
        <f t="shared" si="6"/>
        <v>4</v>
      </c>
      <c r="N26" s="7">
        <f t="shared" si="7"/>
        <v>5</v>
      </c>
      <c r="O26" s="7">
        <f t="shared" si="8"/>
        <v>5</v>
      </c>
      <c r="P26" s="7">
        <f t="shared" si="9"/>
        <v>5</v>
      </c>
      <c r="Q26" s="7">
        <f t="shared" si="10"/>
        <v>5</v>
      </c>
      <c r="R26" s="7">
        <f t="shared" si="11"/>
        <v>6</v>
      </c>
      <c r="S26" s="7">
        <f t="shared" si="12"/>
        <v>7</v>
      </c>
      <c r="T26" s="7">
        <f t="shared" si="13"/>
        <v>8</v>
      </c>
      <c r="U26" s="7">
        <f t="shared" si="14"/>
        <v>8</v>
      </c>
      <c r="V26" s="7">
        <f t="shared" si="15"/>
        <v>7</v>
      </c>
      <c r="W26" s="7">
        <f t="shared" si="1"/>
        <v>7</v>
      </c>
      <c r="X26" s="10" t="s">
        <v>71</v>
      </c>
      <c r="Y26" s="11">
        <v>34.883720930232556</v>
      </c>
      <c r="Z26" s="1" t="str">
        <f t="shared" si="16"/>
        <v>2</v>
      </c>
      <c r="AA26" s="1" t="str">
        <f t="shared" si="17"/>
        <v>1</v>
      </c>
      <c r="AB26" s="1" t="str">
        <f t="shared" si="18"/>
        <v>1</v>
      </c>
    </row>
    <row r="27" spans="2:28" x14ac:dyDescent="0.25">
      <c r="B27" s="6" t="s">
        <v>29</v>
      </c>
      <c r="C27" s="7">
        <v>34.200000000000003</v>
      </c>
      <c r="D27" s="7">
        <v>2</v>
      </c>
      <c r="E27" s="7">
        <v>1</v>
      </c>
      <c r="F27" s="7">
        <v>3</v>
      </c>
      <c r="G27" s="7">
        <v>1</v>
      </c>
      <c r="H27" s="7">
        <f t="shared" si="0"/>
        <v>10</v>
      </c>
      <c r="I27" s="7">
        <f t="shared" si="2"/>
        <v>4</v>
      </c>
      <c r="J27" s="7">
        <f t="shared" si="3"/>
        <v>2</v>
      </c>
      <c r="K27" s="7">
        <f t="shared" si="4"/>
        <v>3</v>
      </c>
      <c r="L27" s="7">
        <f t="shared" si="5"/>
        <v>1</v>
      </c>
      <c r="M27" s="7">
        <f t="shared" si="6"/>
        <v>6</v>
      </c>
      <c r="N27" s="7">
        <f t="shared" si="7"/>
        <v>7</v>
      </c>
      <c r="O27" s="7">
        <f t="shared" si="8"/>
        <v>5</v>
      </c>
      <c r="P27" s="7">
        <f t="shared" si="9"/>
        <v>5</v>
      </c>
      <c r="Q27" s="7">
        <f t="shared" si="10"/>
        <v>3</v>
      </c>
      <c r="R27" s="7">
        <f t="shared" si="11"/>
        <v>4</v>
      </c>
      <c r="S27" s="7">
        <f>SUM(I27:K27)</f>
        <v>9</v>
      </c>
      <c r="T27" s="7">
        <f t="shared" si="13"/>
        <v>8</v>
      </c>
      <c r="U27" s="7">
        <f t="shared" si="14"/>
        <v>6</v>
      </c>
      <c r="V27" s="7">
        <f t="shared" si="15"/>
        <v>7</v>
      </c>
      <c r="W27" s="7">
        <f t="shared" si="1"/>
        <v>8</v>
      </c>
      <c r="X27" s="10" t="s">
        <v>72</v>
      </c>
      <c r="Y27" s="11">
        <v>51.428571428571423</v>
      </c>
      <c r="Z27" s="1" t="str">
        <f t="shared" si="16"/>
        <v>2</v>
      </c>
      <c r="AA27" s="1" t="str">
        <f t="shared" si="17"/>
        <v>1</v>
      </c>
      <c r="AB27" s="1" t="str">
        <f t="shared" si="18"/>
        <v>1</v>
      </c>
    </row>
    <row r="28" spans="2:28" x14ac:dyDescent="0.25">
      <c r="B28" s="16" t="s">
        <v>46</v>
      </c>
      <c r="C28" s="18">
        <v>52</v>
      </c>
      <c r="D28" s="19" t="str">
        <f>IF(C28&gt;50,"1",IF(C28&gt;35,"2",IF(C28&gt;25,"3",IF(C28&gt;14,"4",IF(C28&lt;=14,"5")))))</f>
        <v>1</v>
      </c>
      <c r="E28" s="8">
        <v>1</v>
      </c>
      <c r="F28" s="8">
        <v>1</v>
      </c>
      <c r="G28" s="8">
        <v>2</v>
      </c>
      <c r="H28" s="7">
        <f t="shared" si="0"/>
        <v>7</v>
      </c>
      <c r="I28" s="7">
        <f t="shared" si="2"/>
        <v>2</v>
      </c>
      <c r="J28" s="7">
        <f t="shared" si="3"/>
        <v>2</v>
      </c>
      <c r="K28" s="7">
        <f t="shared" si="4"/>
        <v>1</v>
      </c>
      <c r="L28" s="7">
        <f t="shared" si="5"/>
        <v>2</v>
      </c>
      <c r="M28" s="7">
        <f t="shared" si="6"/>
        <v>4</v>
      </c>
      <c r="N28" s="7">
        <f t="shared" si="7"/>
        <v>3</v>
      </c>
      <c r="O28" s="7">
        <f t="shared" si="8"/>
        <v>4</v>
      </c>
      <c r="P28" s="7">
        <f t="shared" si="9"/>
        <v>3</v>
      </c>
      <c r="Q28" s="7">
        <f t="shared" si="10"/>
        <v>4</v>
      </c>
      <c r="R28" s="7">
        <f t="shared" si="11"/>
        <v>3</v>
      </c>
      <c r="S28" s="7">
        <f t="shared" ref="S28:S60" si="19">SUM(I28:K28)</f>
        <v>5</v>
      </c>
      <c r="T28" s="7">
        <f t="shared" si="13"/>
        <v>5</v>
      </c>
      <c r="U28" s="7">
        <f t="shared" si="14"/>
        <v>5</v>
      </c>
      <c r="V28" s="7">
        <f t="shared" si="15"/>
        <v>6</v>
      </c>
      <c r="W28" s="7">
        <f t="shared" si="1"/>
        <v>5.5</v>
      </c>
      <c r="X28" s="10" t="s">
        <v>73</v>
      </c>
      <c r="Y28" s="12">
        <v>6.0606060606060606</v>
      </c>
      <c r="Z28" s="1" t="str">
        <f t="shared" si="16"/>
        <v>2</v>
      </c>
      <c r="AA28" s="1" t="str">
        <f t="shared" si="17"/>
        <v>1</v>
      </c>
      <c r="AB28" s="1" t="str">
        <f t="shared" si="18"/>
        <v>1</v>
      </c>
    </row>
    <row r="29" spans="2:28" x14ac:dyDescent="0.25">
      <c r="B29" s="16" t="s">
        <v>47</v>
      </c>
      <c r="C29" s="18">
        <v>47.29</v>
      </c>
      <c r="D29" s="19">
        <v>1</v>
      </c>
      <c r="E29" s="8">
        <v>2</v>
      </c>
      <c r="F29" s="8">
        <v>3</v>
      </c>
      <c r="G29" s="8">
        <v>1</v>
      </c>
      <c r="H29" s="7">
        <f t="shared" si="0"/>
        <v>10</v>
      </c>
      <c r="I29" s="7">
        <f t="shared" si="2"/>
        <v>2</v>
      </c>
      <c r="J29" s="7">
        <f t="shared" si="3"/>
        <v>4</v>
      </c>
      <c r="K29" s="7">
        <f t="shared" si="4"/>
        <v>3</v>
      </c>
      <c r="L29" s="7">
        <f t="shared" si="5"/>
        <v>1</v>
      </c>
      <c r="M29" s="7">
        <f t="shared" si="6"/>
        <v>6</v>
      </c>
      <c r="N29" s="7">
        <f t="shared" si="7"/>
        <v>5</v>
      </c>
      <c r="O29" s="7">
        <f t="shared" si="8"/>
        <v>3</v>
      </c>
      <c r="P29" s="7">
        <f t="shared" si="9"/>
        <v>7</v>
      </c>
      <c r="Q29" s="7">
        <f t="shared" si="10"/>
        <v>5</v>
      </c>
      <c r="R29" s="7">
        <f t="shared" si="11"/>
        <v>4</v>
      </c>
      <c r="S29" s="7">
        <f t="shared" si="19"/>
        <v>9</v>
      </c>
      <c r="T29" s="7">
        <f t="shared" si="13"/>
        <v>6</v>
      </c>
      <c r="U29" s="7">
        <f t="shared" si="14"/>
        <v>8</v>
      </c>
      <c r="V29" s="7">
        <f t="shared" si="15"/>
        <v>7</v>
      </c>
      <c r="W29" s="7">
        <f t="shared" si="1"/>
        <v>8</v>
      </c>
      <c r="X29" s="10" t="s">
        <v>74</v>
      </c>
      <c r="Y29" s="11">
        <v>47</v>
      </c>
      <c r="Z29" s="1" t="str">
        <f t="shared" si="16"/>
        <v>2</v>
      </c>
      <c r="AA29" s="1" t="str">
        <f t="shared" si="17"/>
        <v>1</v>
      </c>
      <c r="AB29" s="1" t="str">
        <f t="shared" si="18"/>
        <v>1</v>
      </c>
    </row>
    <row r="30" spans="2:28" x14ac:dyDescent="0.25">
      <c r="B30" s="16" t="s">
        <v>48</v>
      </c>
      <c r="C30" s="18">
        <v>31.33</v>
      </c>
      <c r="D30" s="19" t="str">
        <f t="shared" ref="D30:D51" si="20">IF(C30&gt;50,"1",IF(C30&gt;35,"2",IF(C30&gt;25,"3",IF(C30&gt;14,"4",IF(C30&lt;=14,"5")))))</f>
        <v>3</v>
      </c>
      <c r="E30" s="8">
        <v>1</v>
      </c>
      <c r="F30" s="8">
        <v>3</v>
      </c>
      <c r="G30" s="8">
        <v>1</v>
      </c>
      <c r="H30" s="7">
        <f t="shared" si="0"/>
        <v>12</v>
      </c>
      <c r="I30" s="7">
        <f t="shared" si="2"/>
        <v>6</v>
      </c>
      <c r="J30" s="7">
        <f t="shared" si="3"/>
        <v>2</v>
      </c>
      <c r="K30" s="7">
        <f t="shared" si="4"/>
        <v>3</v>
      </c>
      <c r="L30" s="7">
        <f t="shared" si="5"/>
        <v>1</v>
      </c>
      <c r="M30" s="7">
        <f t="shared" si="6"/>
        <v>8</v>
      </c>
      <c r="N30" s="7">
        <f t="shared" si="7"/>
        <v>9</v>
      </c>
      <c r="O30" s="7">
        <f t="shared" si="8"/>
        <v>7</v>
      </c>
      <c r="P30" s="7">
        <f t="shared" si="9"/>
        <v>5</v>
      </c>
      <c r="Q30" s="7">
        <f t="shared" si="10"/>
        <v>3</v>
      </c>
      <c r="R30" s="7">
        <f t="shared" si="11"/>
        <v>4</v>
      </c>
      <c r="S30" s="7">
        <f t="shared" si="19"/>
        <v>11</v>
      </c>
      <c r="T30" s="7">
        <f t="shared" si="13"/>
        <v>10</v>
      </c>
      <c r="U30" s="7">
        <f t="shared" si="14"/>
        <v>6</v>
      </c>
      <c r="V30" s="7">
        <f t="shared" si="15"/>
        <v>9</v>
      </c>
      <c r="W30" s="7">
        <f t="shared" si="1"/>
        <v>10</v>
      </c>
    </row>
    <row r="31" spans="2:28" x14ac:dyDescent="0.25">
      <c r="B31" s="16" t="s">
        <v>49</v>
      </c>
      <c r="C31" s="18">
        <v>26.72</v>
      </c>
      <c r="D31" s="19" t="str">
        <f t="shared" si="20"/>
        <v>3</v>
      </c>
      <c r="E31" s="8">
        <v>2</v>
      </c>
      <c r="F31" s="8">
        <v>1</v>
      </c>
      <c r="G31" s="8">
        <v>2</v>
      </c>
      <c r="H31" s="7">
        <f t="shared" si="0"/>
        <v>13</v>
      </c>
      <c r="I31" s="7">
        <f t="shared" si="2"/>
        <v>6</v>
      </c>
      <c r="J31" s="7">
        <f t="shared" si="3"/>
        <v>4</v>
      </c>
      <c r="K31" s="7">
        <f t="shared" si="4"/>
        <v>1</v>
      </c>
      <c r="L31" s="7">
        <f t="shared" si="5"/>
        <v>2</v>
      </c>
      <c r="M31" s="7">
        <f t="shared" si="6"/>
        <v>10</v>
      </c>
      <c r="N31" s="7">
        <f t="shared" si="7"/>
        <v>7</v>
      </c>
      <c r="O31" s="7">
        <f t="shared" si="8"/>
        <v>8</v>
      </c>
      <c r="P31" s="7">
        <f t="shared" si="9"/>
        <v>5</v>
      </c>
      <c r="Q31" s="7">
        <f t="shared" si="10"/>
        <v>6</v>
      </c>
      <c r="R31" s="7">
        <f t="shared" si="11"/>
        <v>3</v>
      </c>
      <c r="S31" s="7">
        <f t="shared" si="19"/>
        <v>11</v>
      </c>
      <c r="T31" s="7">
        <f t="shared" si="13"/>
        <v>9</v>
      </c>
      <c r="U31" s="7">
        <f t="shared" si="14"/>
        <v>7</v>
      </c>
      <c r="V31" s="7">
        <f t="shared" si="15"/>
        <v>12</v>
      </c>
      <c r="W31" s="7">
        <f t="shared" si="1"/>
        <v>11.5</v>
      </c>
    </row>
    <row r="32" spans="2:28" x14ac:dyDescent="0.25">
      <c r="B32" s="16" t="s">
        <v>50</v>
      </c>
      <c r="C32" s="18">
        <v>19.8</v>
      </c>
      <c r="D32" s="19">
        <v>3</v>
      </c>
      <c r="E32" s="8">
        <v>2</v>
      </c>
      <c r="F32" s="8">
        <v>2</v>
      </c>
      <c r="G32" s="8">
        <v>4</v>
      </c>
      <c r="H32" s="7">
        <f t="shared" si="0"/>
        <v>16</v>
      </c>
      <c r="I32" s="7">
        <f t="shared" si="2"/>
        <v>6</v>
      </c>
      <c r="J32" s="7">
        <f t="shared" si="3"/>
        <v>4</v>
      </c>
      <c r="K32" s="7">
        <f t="shared" si="4"/>
        <v>2</v>
      </c>
      <c r="L32" s="7">
        <f t="shared" si="5"/>
        <v>4</v>
      </c>
      <c r="M32" s="7">
        <f t="shared" si="6"/>
        <v>10</v>
      </c>
      <c r="N32" s="7">
        <f t="shared" si="7"/>
        <v>8</v>
      </c>
      <c r="O32" s="7">
        <f t="shared" si="8"/>
        <v>10</v>
      </c>
      <c r="P32" s="7">
        <f t="shared" si="9"/>
        <v>6</v>
      </c>
      <c r="Q32" s="7">
        <f t="shared" si="10"/>
        <v>8</v>
      </c>
      <c r="R32" s="7">
        <f t="shared" si="11"/>
        <v>6</v>
      </c>
      <c r="S32" s="7">
        <f t="shared" si="19"/>
        <v>12</v>
      </c>
      <c r="T32" s="7">
        <f t="shared" si="13"/>
        <v>12</v>
      </c>
      <c r="U32" s="7">
        <f t="shared" si="14"/>
        <v>10</v>
      </c>
      <c r="V32" s="7">
        <f t="shared" si="15"/>
        <v>14</v>
      </c>
      <c r="W32" s="7">
        <f t="shared" si="1"/>
        <v>13</v>
      </c>
    </row>
    <row r="33" spans="2:23" x14ac:dyDescent="0.25">
      <c r="B33" s="16" t="s">
        <v>51</v>
      </c>
      <c r="C33" s="18">
        <v>50</v>
      </c>
      <c r="D33" s="19">
        <v>1</v>
      </c>
      <c r="E33" s="8">
        <v>2</v>
      </c>
      <c r="F33" s="8">
        <v>1</v>
      </c>
      <c r="G33" s="8">
        <v>1</v>
      </c>
      <c r="H33" s="7">
        <f t="shared" si="0"/>
        <v>8</v>
      </c>
      <c r="I33" s="7">
        <f t="shared" si="2"/>
        <v>2</v>
      </c>
      <c r="J33" s="7">
        <f t="shared" si="3"/>
        <v>4</v>
      </c>
      <c r="K33" s="7">
        <f t="shared" si="4"/>
        <v>1</v>
      </c>
      <c r="L33" s="7">
        <f t="shared" si="5"/>
        <v>1</v>
      </c>
      <c r="M33" s="7">
        <f t="shared" si="6"/>
        <v>6</v>
      </c>
      <c r="N33" s="7">
        <f t="shared" si="7"/>
        <v>3</v>
      </c>
      <c r="O33" s="7">
        <f t="shared" si="8"/>
        <v>3</v>
      </c>
      <c r="P33" s="7">
        <f t="shared" si="9"/>
        <v>5</v>
      </c>
      <c r="Q33" s="7">
        <f t="shared" si="10"/>
        <v>5</v>
      </c>
      <c r="R33" s="7">
        <f t="shared" si="11"/>
        <v>2</v>
      </c>
      <c r="S33" s="7">
        <f t="shared" si="19"/>
        <v>7</v>
      </c>
      <c r="T33" s="7">
        <f t="shared" si="13"/>
        <v>4</v>
      </c>
      <c r="U33" s="7">
        <f t="shared" si="14"/>
        <v>6</v>
      </c>
      <c r="V33" s="7">
        <f t="shared" si="15"/>
        <v>7</v>
      </c>
      <c r="W33" s="7">
        <f t="shared" si="1"/>
        <v>7</v>
      </c>
    </row>
    <row r="34" spans="2:23" x14ac:dyDescent="0.25">
      <c r="B34" s="16" t="s">
        <v>52</v>
      </c>
      <c r="C34" s="18">
        <v>50.3</v>
      </c>
      <c r="D34" s="19" t="str">
        <f t="shared" si="20"/>
        <v>1</v>
      </c>
      <c r="E34" s="8">
        <v>1</v>
      </c>
      <c r="F34" s="8">
        <v>3</v>
      </c>
      <c r="G34" s="8">
        <v>3</v>
      </c>
      <c r="H34" s="7">
        <f t="shared" si="0"/>
        <v>10</v>
      </c>
      <c r="I34" s="7">
        <f t="shared" si="2"/>
        <v>2</v>
      </c>
      <c r="J34" s="7">
        <f t="shared" si="3"/>
        <v>2</v>
      </c>
      <c r="K34" s="7">
        <f t="shared" si="4"/>
        <v>3</v>
      </c>
      <c r="L34" s="7">
        <f t="shared" si="5"/>
        <v>3</v>
      </c>
      <c r="M34" s="7">
        <f t="shared" si="6"/>
        <v>4</v>
      </c>
      <c r="N34" s="7">
        <f t="shared" si="7"/>
        <v>5</v>
      </c>
      <c r="O34" s="7">
        <f t="shared" si="8"/>
        <v>5</v>
      </c>
      <c r="P34" s="7">
        <f t="shared" si="9"/>
        <v>5</v>
      </c>
      <c r="Q34" s="7">
        <f t="shared" si="10"/>
        <v>5</v>
      </c>
      <c r="R34" s="7">
        <f t="shared" si="11"/>
        <v>6</v>
      </c>
      <c r="S34" s="7">
        <f t="shared" si="19"/>
        <v>7</v>
      </c>
      <c r="T34" s="7">
        <f t="shared" si="13"/>
        <v>8</v>
      </c>
      <c r="U34" s="7">
        <f t="shared" si="14"/>
        <v>8</v>
      </c>
      <c r="V34" s="7">
        <f t="shared" si="15"/>
        <v>7</v>
      </c>
      <c r="W34" s="7">
        <f t="shared" si="1"/>
        <v>7</v>
      </c>
    </row>
    <row r="35" spans="2:23" x14ac:dyDescent="0.25">
      <c r="B35" s="16" t="s">
        <v>53</v>
      </c>
      <c r="C35" s="18">
        <v>57.93</v>
      </c>
      <c r="D35" s="19" t="str">
        <f t="shared" si="20"/>
        <v>1</v>
      </c>
      <c r="E35" s="8">
        <v>2</v>
      </c>
      <c r="F35" s="8">
        <v>3</v>
      </c>
      <c r="G35" s="8">
        <v>1</v>
      </c>
      <c r="H35" s="7">
        <f t="shared" si="0"/>
        <v>10</v>
      </c>
      <c r="I35" s="7">
        <f t="shared" si="2"/>
        <v>2</v>
      </c>
      <c r="J35" s="7">
        <f t="shared" si="3"/>
        <v>4</v>
      </c>
      <c r="K35" s="7">
        <f t="shared" si="4"/>
        <v>3</v>
      </c>
      <c r="L35" s="7">
        <f t="shared" si="5"/>
        <v>1</v>
      </c>
      <c r="M35" s="7">
        <f t="shared" si="6"/>
        <v>6</v>
      </c>
      <c r="N35" s="7">
        <f t="shared" si="7"/>
        <v>5</v>
      </c>
      <c r="O35" s="7">
        <f t="shared" si="8"/>
        <v>3</v>
      </c>
      <c r="P35" s="7">
        <f t="shared" si="9"/>
        <v>7</v>
      </c>
      <c r="Q35" s="7">
        <f t="shared" si="10"/>
        <v>5</v>
      </c>
      <c r="R35" s="7">
        <f t="shared" si="11"/>
        <v>4</v>
      </c>
      <c r="S35" s="7">
        <f t="shared" si="19"/>
        <v>9</v>
      </c>
      <c r="T35" s="7">
        <f t="shared" si="13"/>
        <v>6</v>
      </c>
      <c r="U35" s="7">
        <f t="shared" si="14"/>
        <v>8</v>
      </c>
      <c r="V35" s="7">
        <f t="shared" si="15"/>
        <v>7</v>
      </c>
      <c r="W35" s="7">
        <f t="shared" si="1"/>
        <v>8</v>
      </c>
    </row>
    <row r="36" spans="2:23" x14ac:dyDescent="0.25">
      <c r="B36" s="16" t="s">
        <v>54</v>
      </c>
      <c r="C36" s="18">
        <v>33</v>
      </c>
      <c r="D36" s="19">
        <v>1</v>
      </c>
      <c r="E36" s="8">
        <v>3</v>
      </c>
      <c r="F36" s="8">
        <v>1</v>
      </c>
      <c r="G36" s="8">
        <v>3</v>
      </c>
      <c r="H36" s="7">
        <f t="shared" si="0"/>
        <v>12</v>
      </c>
      <c r="I36" s="7">
        <f t="shared" si="2"/>
        <v>2</v>
      </c>
      <c r="J36" s="7">
        <f t="shared" si="3"/>
        <v>6</v>
      </c>
      <c r="K36" s="7">
        <f t="shared" si="4"/>
        <v>1</v>
      </c>
      <c r="L36" s="7">
        <f t="shared" si="5"/>
        <v>3</v>
      </c>
      <c r="M36" s="7">
        <f t="shared" si="6"/>
        <v>8</v>
      </c>
      <c r="N36" s="7">
        <f t="shared" si="7"/>
        <v>3</v>
      </c>
      <c r="O36" s="7">
        <f t="shared" si="8"/>
        <v>5</v>
      </c>
      <c r="P36" s="7">
        <f t="shared" si="9"/>
        <v>7</v>
      </c>
      <c r="Q36" s="7">
        <f t="shared" si="10"/>
        <v>9</v>
      </c>
      <c r="R36" s="7">
        <f t="shared" si="11"/>
        <v>4</v>
      </c>
      <c r="S36" s="7">
        <f t="shared" si="19"/>
        <v>9</v>
      </c>
      <c r="T36" s="7">
        <f t="shared" si="13"/>
        <v>6</v>
      </c>
      <c r="U36" s="7">
        <f t="shared" si="14"/>
        <v>10</v>
      </c>
      <c r="V36" s="7">
        <f t="shared" si="15"/>
        <v>11</v>
      </c>
      <c r="W36" s="7">
        <f t="shared" si="1"/>
        <v>10</v>
      </c>
    </row>
    <row r="37" spans="2:23" x14ac:dyDescent="0.25">
      <c r="B37" s="16" t="s">
        <v>55</v>
      </c>
      <c r="C37" s="18">
        <v>55.94</v>
      </c>
      <c r="D37" s="19" t="str">
        <f t="shared" si="20"/>
        <v>1</v>
      </c>
      <c r="E37" s="8">
        <v>1</v>
      </c>
      <c r="F37" s="8">
        <v>1</v>
      </c>
      <c r="G37" s="8">
        <v>2</v>
      </c>
      <c r="H37" s="7">
        <f t="shared" si="0"/>
        <v>7</v>
      </c>
      <c r="I37" s="7">
        <f t="shared" si="2"/>
        <v>2</v>
      </c>
      <c r="J37" s="7">
        <f t="shared" si="3"/>
        <v>2</v>
      </c>
      <c r="K37" s="7">
        <f t="shared" si="4"/>
        <v>1</v>
      </c>
      <c r="L37" s="7">
        <f t="shared" si="5"/>
        <v>2</v>
      </c>
      <c r="M37" s="7">
        <f t="shared" si="6"/>
        <v>4</v>
      </c>
      <c r="N37" s="7">
        <f t="shared" si="7"/>
        <v>3</v>
      </c>
      <c r="O37" s="7">
        <f t="shared" si="8"/>
        <v>4</v>
      </c>
      <c r="P37" s="7">
        <f t="shared" si="9"/>
        <v>3</v>
      </c>
      <c r="Q37" s="7">
        <f t="shared" si="10"/>
        <v>4</v>
      </c>
      <c r="R37" s="7">
        <f t="shared" si="11"/>
        <v>3</v>
      </c>
      <c r="S37" s="7">
        <f t="shared" si="19"/>
        <v>5</v>
      </c>
      <c r="T37" s="7">
        <f t="shared" si="13"/>
        <v>5</v>
      </c>
      <c r="U37" s="7">
        <f t="shared" si="14"/>
        <v>5</v>
      </c>
      <c r="V37" s="7">
        <f t="shared" si="15"/>
        <v>6</v>
      </c>
      <c r="W37" s="7">
        <f t="shared" si="1"/>
        <v>5.5</v>
      </c>
    </row>
    <row r="38" spans="2:23" x14ac:dyDescent="0.25">
      <c r="B38" s="16" t="s">
        <v>56</v>
      </c>
      <c r="C38" s="18">
        <v>38.53</v>
      </c>
      <c r="D38" s="19" t="str">
        <f t="shared" si="20"/>
        <v>2</v>
      </c>
      <c r="E38" s="8">
        <v>3</v>
      </c>
      <c r="F38" s="8">
        <v>2</v>
      </c>
      <c r="G38" s="8">
        <v>1</v>
      </c>
      <c r="H38" s="7">
        <f t="shared" si="0"/>
        <v>13</v>
      </c>
      <c r="I38" s="7">
        <f t="shared" si="2"/>
        <v>4</v>
      </c>
      <c r="J38" s="7">
        <f t="shared" si="3"/>
        <v>6</v>
      </c>
      <c r="K38" s="7">
        <f t="shared" si="4"/>
        <v>2</v>
      </c>
      <c r="L38" s="7">
        <f t="shared" si="5"/>
        <v>1</v>
      </c>
      <c r="M38" s="7">
        <f t="shared" si="6"/>
        <v>10</v>
      </c>
      <c r="N38" s="7">
        <f t="shared" si="7"/>
        <v>6</v>
      </c>
      <c r="O38" s="7">
        <f t="shared" si="8"/>
        <v>5</v>
      </c>
      <c r="P38" s="7">
        <f t="shared" si="9"/>
        <v>8</v>
      </c>
      <c r="Q38" s="7">
        <f t="shared" si="10"/>
        <v>7</v>
      </c>
      <c r="R38" s="7">
        <f t="shared" si="11"/>
        <v>3</v>
      </c>
      <c r="S38" s="7">
        <f t="shared" si="19"/>
        <v>12</v>
      </c>
      <c r="T38" s="7">
        <f t="shared" si="13"/>
        <v>7</v>
      </c>
      <c r="U38" s="7">
        <f t="shared" si="14"/>
        <v>9</v>
      </c>
      <c r="V38" s="7">
        <f t="shared" si="15"/>
        <v>11</v>
      </c>
      <c r="W38" s="7">
        <f t="shared" si="1"/>
        <v>11.5</v>
      </c>
    </row>
    <row r="39" spans="2:23" x14ac:dyDescent="0.25">
      <c r="B39" s="16" t="s">
        <v>57</v>
      </c>
      <c r="C39" s="18">
        <v>14.67</v>
      </c>
      <c r="D39" s="19">
        <v>5</v>
      </c>
      <c r="E39" s="8">
        <v>1</v>
      </c>
      <c r="F39" s="8">
        <v>1</v>
      </c>
      <c r="G39" s="8">
        <v>3</v>
      </c>
      <c r="H39" s="7">
        <f t="shared" si="0"/>
        <v>16</v>
      </c>
      <c r="I39" s="7">
        <f t="shared" si="2"/>
        <v>10</v>
      </c>
      <c r="J39" s="7">
        <f t="shared" si="3"/>
        <v>2</v>
      </c>
      <c r="K39" s="7">
        <f t="shared" si="4"/>
        <v>1</v>
      </c>
      <c r="L39" s="7">
        <f t="shared" si="5"/>
        <v>3</v>
      </c>
      <c r="M39" s="7">
        <f t="shared" si="6"/>
        <v>12</v>
      </c>
      <c r="N39" s="7">
        <f t="shared" si="7"/>
        <v>11</v>
      </c>
      <c r="O39" s="7">
        <f t="shared" si="8"/>
        <v>13</v>
      </c>
      <c r="P39" s="7">
        <f t="shared" si="9"/>
        <v>3</v>
      </c>
      <c r="Q39" s="7">
        <f t="shared" si="10"/>
        <v>5</v>
      </c>
      <c r="R39" s="7">
        <f t="shared" si="11"/>
        <v>4</v>
      </c>
      <c r="S39" s="7">
        <f t="shared" si="19"/>
        <v>13</v>
      </c>
      <c r="T39" s="7">
        <f t="shared" si="13"/>
        <v>14</v>
      </c>
      <c r="U39" s="7">
        <f t="shared" si="14"/>
        <v>6</v>
      </c>
      <c r="V39" s="7">
        <f t="shared" si="15"/>
        <v>15</v>
      </c>
      <c r="W39" s="7">
        <f t="shared" si="1"/>
        <v>14</v>
      </c>
    </row>
    <row r="40" spans="2:23" x14ac:dyDescent="0.25">
      <c r="B40" s="16" t="s">
        <v>58</v>
      </c>
      <c r="C40" s="18">
        <v>51.6</v>
      </c>
      <c r="D40" s="19" t="str">
        <f t="shared" si="20"/>
        <v>1</v>
      </c>
      <c r="E40" s="8">
        <v>1</v>
      </c>
      <c r="F40" s="8">
        <v>2</v>
      </c>
      <c r="G40" s="8">
        <v>4</v>
      </c>
      <c r="H40" s="7">
        <f t="shared" si="0"/>
        <v>10</v>
      </c>
      <c r="I40" s="7">
        <f t="shared" si="2"/>
        <v>2</v>
      </c>
      <c r="J40" s="7">
        <f t="shared" si="3"/>
        <v>2</v>
      </c>
      <c r="K40" s="7">
        <f t="shared" si="4"/>
        <v>2</v>
      </c>
      <c r="L40" s="7">
        <f t="shared" si="5"/>
        <v>4</v>
      </c>
      <c r="M40" s="7">
        <f t="shared" si="6"/>
        <v>4</v>
      </c>
      <c r="N40" s="7">
        <f t="shared" si="7"/>
        <v>4</v>
      </c>
      <c r="O40" s="7">
        <f t="shared" si="8"/>
        <v>6</v>
      </c>
      <c r="P40" s="7">
        <f t="shared" si="9"/>
        <v>4</v>
      </c>
      <c r="Q40" s="7">
        <f t="shared" si="10"/>
        <v>6</v>
      </c>
      <c r="R40" s="7">
        <f t="shared" si="11"/>
        <v>6</v>
      </c>
      <c r="S40" s="7">
        <f t="shared" si="19"/>
        <v>6</v>
      </c>
      <c r="T40" s="7">
        <f t="shared" si="13"/>
        <v>8</v>
      </c>
      <c r="U40" s="7">
        <f t="shared" si="14"/>
        <v>8</v>
      </c>
      <c r="V40" s="7">
        <f t="shared" si="15"/>
        <v>8</v>
      </c>
      <c r="W40" s="7">
        <f t="shared" si="1"/>
        <v>7</v>
      </c>
    </row>
    <row r="41" spans="2:23" x14ac:dyDescent="0.25">
      <c r="B41" s="16" t="s">
        <v>59</v>
      </c>
      <c r="C41" s="18">
        <v>37.270000000000003</v>
      </c>
      <c r="D41" s="19">
        <v>3</v>
      </c>
      <c r="E41" s="8">
        <v>1</v>
      </c>
      <c r="F41" s="8">
        <v>4</v>
      </c>
      <c r="G41" s="8">
        <v>1</v>
      </c>
      <c r="H41" s="7">
        <f t="shared" si="0"/>
        <v>13</v>
      </c>
      <c r="I41" s="7">
        <f t="shared" si="2"/>
        <v>6</v>
      </c>
      <c r="J41" s="7">
        <f t="shared" si="3"/>
        <v>2</v>
      </c>
      <c r="K41" s="7">
        <f t="shared" si="4"/>
        <v>4</v>
      </c>
      <c r="L41" s="7">
        <f t="shared" si="5"/>
        <v>1</v>
      </c>
      <c r="M41" s="7">
        <f t="shared" si="6"/>
        <v>8</v>
      </c>
      <c r="N41" s="7">
        <f t="shared" si="7"/>
        <v>10</v>
      </c>
      <c r="O41" s="7">
        <f t="shared" si="8"/>
        <v>7</v>
      </c>
      <c r="P41" s="7">
        <f t="shared" si="9"/>
        <v>6</v>
      </c>
      <c r="Q41" s="7">
        <f t="shared" si="10"/>
        <v>3</v>
      </c>
      <c r="R41" s="7">
        <f t="shared" si="11"/>
        <v>5</v>
      </c>
      <c r="S41" s="7">
        <f t="shared" si="19"/>
        <v>12</v>
      </c>
      <c r="T41" s="7">
        <f t="shared" si="13"/>
        <v>11</v>
      </c>
      <c r="U41" s="7">
        <f t="shared" si="14"/>
        <v>7</v>
      </c>
      <c r="V41" s="7">
        <f t="shared" si="15"/>
        <v>9</v>
      </c>
      <c r="W41" s="7">
        <f t="shared" si="1"/>
        <v>10.5</v>
      </c>
    </row>
    <row r="42" spans="2:23" x14ac:dyDescent="0.25">
      <c r="B42" s="16" t="s">
        <v>60</v>
      </c>
      <c r="C42" s="18">
        <v>41.67</v>
      </c>
      <c r="D42" s="19" t="str">
        <f t="shared" si="20"/>
        <v>2</v>
      </c>
      <c r="E42" s="8">
        <v>1</v>
      </c>
      <c r="F42" s="8">
        <v>1</v>
      </c>
      <c r="G42" s="8">
        <v>3</v>
      </c>
      <c r="H42" s="7">
        <f t="shared" si="0"/>
        <v>10</v>
      </c>
      <c r="I42" s="7">
        <f t="shared" si="2"/>
        <v>4</v>
      </c>
      <c r="J42" s="7">
        <f t="shared" si="3"/>
        <v>2</v>
      </c>
      <c r="K42" s="7">
        <f t="shared" si="4"/>
        <v>1</v>
      </c>
      <c r="L42" s="7">
        <f t="shared" si="5"/>
        <v>3</v>
      </c>
      <c r="M42" s="7">
        <f t="shared" si="6"/>
        <v>6</v>
      </c>
      <c r="N42" s="7">
        <f t="shared" si="7"/>
        <v>5</v>
      </c>
      <c r="O42" s="7">
        <f t="shared" si="8"/>
        <v>7</v>
      </c>
      <c r="P42" s="7">
        <f t="shared" si="9"/>
        <v>3</v>
      </c>
      <c r="Q42" s="7">
        <f t="shared" si="10"/>
        <v>5</v>
      </c>
      <c r="R42" s="7">
        <f t="shared" si="11"/>
        <v>4</v>
      </c>
      <c r="S42" s="7">
        <f t="shared" si="19"/>
        <v>7</v>
      </c>
      <c r="T42" s="7">
        <f t="shared" si="13"/>
        <v>8</v>
      </c>
      <c r="U42" s="7">
        <f t="shared" si="14"/>
        <v>6</v>
      </c>
      <c r="V42" s="7">
        <f t="shared" si="15"/>
        <v>9</v>
      </c>
      <c r="W42" s="7">
        <f t="shared" si="1"/>
        <v>8</v>
      </c>
    </row>
    <row r="43" spans="2:23" x14ac:dyDescent="0.25">
      <c r="B43" s="16" t="s">
        <v>65</v>
      </c>
      <c r="C43" s="17">
        <v>42.857142857142854</v>
      </c>
      <c r="D43" s="19" t="str">
        <f t="shared" si="20"/>
        <v>2</v>
      </c>
      <c r="E43" s="15">
        <v>1</v>
      </c>
      <c r="F43" s="15">
        <v>3</v>
      </c>
      <c r="G43" s="15">
        <v>2</v>
      </c>
      <c r="H43" s="7">
        <f t="shared" si="0"/>
        <v>11</v>
      </c>
      <c r="I43" s="7">
        <f t="shared" si="2"/>
        <v>4</v>
      </c>
      <c r="J43" s="7">
        <f t="shared" si="3"/>
        <v>2</v>
      </c>
      <c r="K43" s="7">
        <f t="shared" si="4"/>
        <v>3</v>
      </c>
      <c r="L43" s="7">
        <f t="shared" si="5"/>
        <v>2</v>
      </c>
      <c r="M43" s="7">
        <f t="shared" si="6"/>
        <v>6</v>
      </c>
      <c r="N43" s="7">
        <f t="shared" si="7"/>
        <v>7</v>
      </c>
      <c r="O43" s="7">
        <f t="shared" si="8"/>
        <v>6</v>
      </c>
      <c r="P43" s="7">
        <f t="shared" si="9"/>
        <v>5</v>
      </c>
      <c r="Q43" s="7">
        <f t="shared" si="10"/>
        <v>4</v>
      </c>
      <c r="R43" s="7">
        <f t="shared" si="11"/>
        <v>5</v>
      </c>
      <c r="S43" s="7">
        <f t="shared" si="19"/>
        <v>9</v>
      </c>
      <c r="T43" s="7">
        <f t="shared" si="13"/>
        <v>9</v>
      </c>
      <c r="U43" s="7">
        <f t="shared" si="14"/>
        <v>7</v>
      </c>
      <c r="V43" s="7">
        <f t="shared" si="15"/>
        <v>8</v>
      </c>
      <c r="W43" s="7">
        <f t="shared" si="1"/>
        <v>8.5</v>
      </c>
    </row>
    <row r="44" spans="2:23" x14ac:dyDescent="0.25">
      <c r="B44" s="16" t="s">
        <v>66</v>
      </c>
      <c r="C44" s="17">
        <v>36.704545454545453</v>
      </c>
      <c r="D44" s="19" t="str">
        <f t="shared" si="20"/>
        <v>2</v>
      </c>
      <c r="E44" s="15">
        <v>2</v>
      </c>
      <c r="F44" s="15">
        <v>1</v>
      </c>
      <c r="G44" s="15">
        <v>2</v>
      </c>
      <c r="H44" s="7">
        <f t="shared" si="0"/>
        <v>11</v>
      </c>
      <c r="I44" s="7">
        <f t="shared" si="2"/>
        <v>4</v>
      </c>
      <c r="J44" s="7">
        <f t="shared" si="3"/>
        <v>4</v>
      </c>
      <c r="K44" s="7">
        <f t="shared" si="4"/>
        <v>1</v>
      </c>
      <c r="L44" s="7">
        <f t="shared" si="5"/>
        <v>2</v>
      </c>
      <c r="M44" s="7">
        <f t="shared" si="6"/>
        <v>8</v>
      </c>
      <c r="N44" s="7">
        <f t="shared" si="7"/>
        <v>5</v>
      </c>
      <c r="O44" s="7">
        <f t="shared" si="8"/>
        <v>6</v>
      </c>
      <c r="P44" s="7">
        <f t="shared" si="9"/>
        <v>5</v>
      </c>
      <c r="Q44" s="7">
        <f t="shared" si="10"/>
        <v>6</v>
      </c>
      <c r="R44" s="7">
        <f t="shared" si="11"/>
        <v>3</v>
      </c>
      <c r="S44" s="7">
        <f t="shared" si="19"/>
        <v>9</v>
      </c>
      <c r="T44" s="7">
        <f t="shared" si="13"/>
        <v>7</v>
      </c>
      <c r="U44" s="7">
        <f t="shared" si="14"/>
        <v>7</v>
      </c>
      <c r="V44" s="7">
        <f t="shared" si="15"/>
        <v>10</v>
      </c>
      <c r="W44" s="7">
        <f t="shared" si="1"/>
        <v>9.5</v>
      </c>
    </row>
    <row r="45" spans="2:23" x14ac:dyDescent="0.25">
      <c r="B45" s="16" t="s">
        <v>67</v>
      </c>
      <c r="C45" s="17">
        <v>61.818181818181813</v>
      </c>
      <c r="D45" s="19" t="str">
        <f t="shared" si="20"/>
        <v>1</v>
      </c>
      <c r="E45" s="15">
        <v>1</v>
      </c>
      <c r="F45" s="15">
        <v>3</v>
      </c>
      <c r="G45" s="15">
        <v>1</v>
      </c>
      <c r="H45" s="7">
        <f t="shared" si="0"/>
        <v>8</v>
      </c>
      <c r="I45" s="7">
        <f t="shared" si="2"/>
        <v>2</v>
      </c>
      <c r="J45" s="7">
        <f t="shared" si="3"/>
        <v>2</v>
      </c>
      <c r="K45" s="7">
        <f t="shared" si="4"/>
        <v>3</v>
      </c>
      <c r="L45" s="7">
        <f t="shared" si="5"/>
        <v>1</v>
      </c>
      <c r="M45" s="7">
        <f t="shared" si="6"/>
        <v>4</v>
      </c>
      <c r="N45" s="7">
        <f t="shared" si="7"/>
        <v>5</v>
      </c>
      <c r="O45" s="7">
        <f t="shared" si="8"/>
        <v>3</v>
      </c>
      <c r="P45" s="7">
        <f t="shared" si="9"/>
        <v>5</v>
      </c>
      <c r="Q45" s="7">
        <f t="shared" si="10"/>
        <v>3</v>
      </c>
      <c r="R45" s="7">
        <f t="shared" si="11"/>
        <v>4</v>
      </c>
      <c r="S45" s="7">
        <f t="shared" si="19"/>
        <v>7</v>
      </c>
      <c r="T45" s="7">
        <f t="shared" si="13"/>
        <v>6</v>
      </c>
      <c r="U45" s="7">
        <f t="shared" si="14"/>
        <v>6</v>
      </c>
      <c r="V45" s="7">
        <f t="shared" si="15"/>
        <v>5</v>
      </c>
      <c r="W45" s="7">
        <f t="shared" si="1"/>
        <v>6</v>
      </c>
    </row>
    <row r="46" spans="2:23" x14ac:dyDescent="0.25">
      <c r="B46" s="16" t="s">
        <v>68</v>
      </c>
      <c r="C46" s="17">
        <v>44.642857142857146</v>
      </c>
      <c r="D46" s="19" t="str">
        <f t="shared" si="20"/>
        <v>2</v>
      </c>
      <c r="E46" s="15">
        <v>2</v>
      </c>
      <c r="F46" s="15">
        <v>1</v>
      </c>
      <c r="G46" s="15">
        <v>2</v>
      </c>
      <c r="H46" s="7">
        <f t="shared" si="0"/>
        <v>11</v>
      </c>
      <c r="I46" s="7">
        <f t="shared" si="2"/>
        <v>4</v>
      </c>
      <c r="J46" s="7">
        <f t="shared" si="3"/>
        <v>4</v>
      </c>
      <c r="K46" s="7">
        <f t="shared" si="4"/>
        <v>1</v>
      </c>
      <c r="L46" s="7">
        <f t="shared" si="5"/>
        <v>2</v>
      </c>
      <c r="M46" s="7">
        <f t="shared" si="6"/>
        <v>8</v>
      </c>
      <c r="N46" s="7">
        <f t="shared" si="7"/>
        <v>5</v>
      </c>
      <c r="O46" s="7">
        <f t="shared" si="8"/>
        <v>6</v>
      </c>
      <c r="P46" s="7">
        <f t="shared" si="9"/>
        <v>5</v>
      </c>
      <c r="Q46" s="7">
        <f t="shared" si="10"/>
        <v>6</v>
      </c>
      <c r="R46" s="7">
        <f t="shared" si="11"/>
        <v>3</v>
      </c>
      <c r="S46" s="7">
        <f t="shared" si="19"/>
        <v>9</v>
      </c>
      <c r="T46" s="7">
        <f t="shared" si="13"/>
        <v>7</v>
      </c>
      <c r="U46" s="7">
        <f t="shared" si="14"/>
        <v>7</v>
      </c>
      <c r="V46" s="7">
        <f t="shared" si="15"/>
        <v>10</v>
      </c>
      <c r="W46" s="7">
        <f t="shared" si="1"/>
        <v>9.5</v>
      </c>
    </row>
    <row r="47" spans="2:23" x14ac:dyDescent="0.25">
      <c r="B47" s="16" t="s">
        <v>69</v>
      </c>
      <c r="C47" s="17">
        <v>43.209876543209873</v>
      </c>
      <c r="D47" s="19" t="str">
        <f t="shared" si="20"/>
        <v>2</v>
      </c>
      <c r="E47" s="15">
        <v>1</v>
      </c>
      <c r="F47" s="15">
        <v>2</v>
      </c>
      <c r="G47" s="15">
        <v>3</v>
      </c>
      <c r="H47" s="7">
        <f t="shared" si="0"/>
        <v>11</v>
      </c>
      <c r="I47" s="7">
        <f t="shared" si="2"/>
        <v>4</v>
      </c>
      <c r="J47" s="7">
        <f t="shared" si="3"/>
        <v>2</v>
      </c>
      <c r="K47" s="7">
        <f t="shared" si="4"/>
        <v>2</v>
      </c>
      <c r="L47" s="7">
        <f t="shared" si="5"/>
        <v>3</v>
      </c>
      <c r="M47" s="7">
        <f t="shared" si="6"/>
        <v>6</v>
      </c>
      <c r="N47" s="7">
        <f t="shared" si="7"/>
        <v>6</v>
      </c>
      <c r="O47" s="7">
        <f t="shared" si="8"/>
        <v>7</v>
      </c>
      <c r="P47" s="7">
        <f t="shared" si="9"/>
        <v>4</v>
      </c>
      <c r="Q47" s="7">
        <f t="shared" si="10"/>
        <v>5</v>
      </c>
      <c r="R47" s="7">
        <f t="shared" si="11"/>
        <v>5</v>
      </c>
      <c r="S47" s="7">
        <f t="shared" si="19"/>
        <v>8</v>
      </c>
      <c r="T47" s="7">
        <f t="shared" si="13"/>
        <v>9</v>
      </c>
      <c r="U47" s="7">
        <f t="shared" si="14"/>
        <v>7</v>
      </c>
      <c r="V47" s="7">
        <f t="shared" si="15"/>
        <v>9</v>
      </c>
      <c r="W47" s="7">
        <f t="shared" si="1"/>
        <v>8.5</v>
      </c>
    </row>
    <row r="48" spans="2:23" x14ac:dyDescent="0.25">
      <c r="B48" s="16" t="s">
        <v>70</v>
      </c>
      <c r="C48" s="17">
        <v>40.48582995951417</v>
      </c>
      <c r="D48" s="19" t="str">
        <f t="shared" si="20"/>
        <v>2</v>
      </c>
      <c r="E48" s="15">
        <v>1</v>
      </c>
      <c r="F48" s="15">
        <v>1</v>
      </c>
      <c r="G48" s="15">
        <v>3</v>
      </c>
      <c r="H48" s="7">
        <f t="shared" si="0"/>
        <v>10</v>
      </c>
      <c r="I48" s="7">
        <f t="shared" si="2"/>
        <v>4</v>
      </c>
      <c r="J48" s="7">
        <f t="shared" si="3"/>
        <v>2</v>
      </c>
      <c r="K48" s="7">
        <f t="shared" si="4"/>
        <v>1</v>
      </c>
      <c r="L48" s="7">
        <f t="shared" si="5"/>
        <v>3</v>
      </c>
      <c r="M48" s="7">
        <f t="shared" si="6"/>
        <v>6</v>
      </c>
      <c r="N48" s="7">
        <f t="shared" si="7"/>
        <v>5</v>
      </c>
      <c r="O48" s="7">
        <f t="shared" si="8"/>
        <v>7</v>
      </c>
      <c r="P48" s="7">
        <f t="shared" si="9"/>
        <v>3</v>
      </c>
      <c r="Q48" s="7">
        <f t="shared" si="10"/>
        <v>5</v>
      </c>
      <c r="R48" s="7">
        <f t="shared" si="11"/>
        <v>4</v>
      </c>
      <c r="S48" s="7">
        <f t="shared" si="19"/>
        <v>7</v>
      </c>
      <c r="T48" s="7">
        <f t="shared" si="13"/>
        <v>8</v>
      </c>
      <c r="U48" s="7">
        <f t="shared" si="14"/>
        <v>6</v>
      </c>
      <c r="V48" s="7">
        <f t="shared" si="15"/>
        <v>9</v>
      </c>
      <c r="W48" s="7">
        <f t="shared" si="1"/>
        <v>8</v>
      </c>
    </row>
    <row r="49" spans="2:23" x14ac:dyDescent="0.25">
      <c r="B49" s="16" t="s">
        <v>71</v>
      </c>
      <c r="C49" s="17">
        <v>34.883720930232556</v>
      </c>
      <c r="D49" s="19">
        <v>1</v>
      </c>
      <c r="E49" s="15">
        <v>3</v>
      </c>
      <c r="F49" s="15">
        <v>1</v>
      </c>
      <c r="G49" s="15">
        <v>3</v>
      </c>
      <c r="H49" s="7">
        <f t="shared" si="0"/>
        <v>12</v>
      </c>
      <c r="I49" s="7">
        <f t="shared" si="2"/>
        <v>2</v>
      </c>
      <c r="J49" s="7">
        <f t="shared" si="3"/>
        <v>6</v>
      </c>
      <c r="K49" s="7">
        <f t="shared" si="4"/>
        <v>1</v>
      </c>
      <c r="L49" s="7">
        <f t="shared" si="5"/>
        <v>3</v>
      </c>
      <c r="M49" s="7">
        <f t="shared" si="6"/>
        <v>8</v>
      </c>
      <c r="N49" s="7">
        <f t="shared" si="7"/>
        <v>3</v>
      </c>
      <c r="O49" s="7">
        <f t="shared" si="8"/>
        <v>5</v>
      </c>
      <c r="P49" s="7">
        <f t="shared" si="9"/>
        <v>7</v>
      </c>
      <c r="Q49" s="7">
        <f t="shared" si="10"/>
        <v>9</v>
      </c>
      <c r="R49" s="7">
        <f t="shared" si="11"/>
        <v>4</v>
      </c>
      <c r="S49" s="7">
        <f t="shared" si="19"/>
        <v>9</v>
      </c>
      <c r="T49" s="7">
        <f t="shared" si="13"/>
        <v>6</v>
      </c>
      <c r="U49" s="7">
        <f t="shared" si="14"/>
        <v>10</v>
      </c>
      <c r="V49" s="7">
        <f t="shared" si="15"/>
        <v>11</v>
      </c>
      <c r="W49" s="7">
        <f t="shared" si="1"/>
        <v>10</v>
      </c>
    </row>
    <row r="50" spans="2:23" x14ac:dyDescent="0.25">
      <c r="B50" s="16" t="s">
        <v>72</v>
      </c>
      <c r="C50" s="17">
        <v>51.428571428571423</v>
      </c>
      <c r="D50" s="19" t="str">
        <f t="shared" si="20"/>
        <v>1</v>
      </c>
      <c r="E50" s="15">
        <v>1</v>
      </c>
      <c r="F50" s="15">
        <v>1</v>
      </c>
      <c r="G50" s="15">
        <v>4</v>
      </c>
      <c r="H50" s="7">
        <f t="shared" si="0"/>
        <v>9</v>
      </c>
      <c r="I50" s="7">
        <f t="shared" si="2"/>
        <v>2</v>
      </c>
      <c r="J50" s="7">
        <f t="shared" si="3"/>
        <v>2</v>
      </c>
      <c r="K50" s="7">
        <f t="shared" si="4"/>
        <v>1</v>
      </c>
      <c r="L50" s="7">
        <f t="shared" si="5"/>
        <v>4</v>
      </c>
      <c r="M50" s="7">
        <f t="shared" si="6"/>
        <v>4</v>
      </c>
      <c r="N50" s="7">
        <f t="shared" si="7"/>
        <v>3</v>
      </c>
      <c r="O50" s="7">
        <f t="shared" si="8"/>
        <v>6</v>
      </c>
      <c r="P50" s="7">
        <f t="shared" si="9"/>
        <v>3</v>
      </c>
      <c r="Q50" s="7">
        <f t="shared" si="10"/>
        <v>6</v>
      </c>
      <c r="R50" s="7">
        <f t="shared" si="11"/>
        <v>5</v>
      </c>
      <c r="S50" s="7">
        <f t="shared" si="19"/>
        <v>5</v>
      </c>
      <c r="T50" s="7">
        <f t="shared" si="13"/>
        <v>7</v>
      </c>
      <c r="U50" s="7">
        <f t="shared" si="14"/>
        <v>7</v>
      </c>
      <c r="V50" s="7">
        <f t="shared" si="15"/>
        <v>8</v>
      </c>
      <c r="W50" s="7">
        <f t="shared" si="1"/>
        <v>6.5</v>
      </c>
    </row>
    <row r="51" spans="2:23" x14ac:dyDescent="0.25">
      <c r="B51" s="16" t="s">
        <v>73</v>
      </c>
      <c r="C51" s="17">
        <v>6.0606060606060606</v>
      </c>
      <c r="D51" s="19" t="str">
        <f t="shared" si="20"/>
        <v>5</v>
      </c>
      <c r="E51" s="15">
        <v>4</v>
      </c>
      <c r="F51" s="15">
        <v>1</v>
      </c>
      <c r="G51" s="15">
        <v>2</v>
      </c>
      <c r="H51" s="7">
        <f t="shared" si="0"/>
        <v>21</v>
      </c>
      <c r="I51" s="7">
        <f t="shared" si="2"/>
        <v>10</v>
      </c>
      <c r="J51" s="7">
        <f t="shared" si="3"/>
        <v>8</v>
      </c>
      <c r="K51" s="7">
        <f t="shared" si="4"/>
        <v>1</v>
      </c>
      <c r="L51" s="7">
        <f t="shared" si="5"/>
        <v>2</v>
      </c>
      <c r="M51" s="7">
        <f t="shared" si="6"/>
        <v>18</v>
      </c>
      <c r="N51" s="7">
        <f t="shared" si="7"/>
        <v>11</v>
      </c>
      <c r="O51" s="7">
        <f t="shared" si="8"/>
        <v>12</v>
      </c>
      <c r="P51" s="7">
        <f t="shared" si="9"/>
        <v>9</v>
      </c>
      <c r="Q51" s="7">
        <f t="shared" si="10"/>
        <v>10</v>
      </c>
      <c r="R51" s="7">
        <f t="shared" si="11"/>
        <v>3</v>
      </c>
      <c r="S51" s="7">
        <f t="shared" si="19"/>
        <v>19</v>
      </c>
      <c r="T51" s="7">
        <f t="shared" si="13"/>
        <v>13</v>
      </c>
      <c r="U51" s="7">
        <f t="shared" si="14"/>
        <v>11</v>
      </c>
      <c r="V51" s="7">
        <f t="shared" si="15"/>
        <v>20</v>
      </c>
      <c r="W51" s="7">
        <f t="shared" si="1"/>
        <v>19.5</v>
      </c>
    </row>
    <row r="52" spans="2:23" x14ac:dyDescent="0.25">
      <c r="B52" s="16" t="s">
        <v>74</v>
      </c>
      <c r="C52" s="17">
        <v>47</v>
      </c>
      <c r="D52" s="19">
        <v>1</v>
      </c>
      <c r="E52" s="15">
        <v>1</v>
      </c>
      <c r="F52" s="15">
        <v>5</v>
      </c>
      <c r="G52" s="15">
        <v>1</v>
      </c>
      <c r="H52" s="7">
        <f t="shared" si="0"/>
        <v>10</v>
      </c>
      <c r="I52" s="7">
        <f t="shared" si="2"/>
        <v>2</v>
      </c>
      <c r="J52" s="7">
        <f t="shared" si="3"/>
        <v>2</v>
      </c>
      <c r="K52" s="7">
        <f t="shared" si="4"/>
        <v>5</v>
      </c>
      <c r="L52" s="7">
        <f t="shared" si="5"/>
        <v>1</v>
      </c>
      <c r="M52" s="7">
        <f t="shared" si="6"/>
        <v>4</v>
      </c>
      <c r="N52" s="7">
        <f t="shared" si="7"/>
        <v>7</v>
      </c>
      <c r="O52" s="7">
        <f t="shared" si="8"/>
        <v>3</v>
      </c>
      <c r="P52" s="7">
        <f t="shared" si="9"/>
        <v>7</v>
      </c>
      <c r="Q52" s="7">
        <f t="shared" si="10"/>
        <v>3</v>
      </c>
      <c r="R52" s="7">
        <f t="shared" si="11"/>
        <v>6</v>
      </c>
      <c r="S52" s="7">
        <f t="shared" si="19"/>
        <v>9</v>
      </c>
      <c r="T52" s="7">
        <f t="shared" si="13"/>
        <v>8</v>
      </c>
      <c r="U52" s="7">
        <f t="shared" si="14"/>
        <v>8</v>
      </c>
      <c r="V52" s="7">
        <f t="shared" si="15"/>
        <v>5</v>
      </c>
      <c r="W52" s="7">
        <f t="shared" si="1"/>
        <v>7</v>
      </c>
    </row>
    <row r="53" spans="2:23" x14ac:dyDescent="0.25">
      <c r="B53" s="9" t="s">
        <v>153</v>
      </c>
      <c r="C53" s="14">
        <v>33.33</v>
      </c>
      <c r="D53" s="40">
        <v>3</v>
      </c>
      <c r="E53" s="41">
        <v>2</v>
      </c>
      <c r="F53" s="41">
        <v>3</v>
      </c>
      <c r="G53" s="41">
        <v>2</v>
      </c>
      <c r="H53" s="42">
        <f t="shared" si="0"/>
        <v>15</v>
      </c>
      <c r="I53" s="42">
        <f t="shared" si="2"/>
        <v>6</v>
      </c>
      <c r="J53" s="42">
        <f t="shared" si="3"/>
        <v>4</v>
      </c>
      <c r="K53" s="42">
        <f t="shared" si="4"/>
        <v>3</v>
      </c>
      <c r="L53" s="42">
        <f t="shared" si="5"/>
        <v>2</v>
      </c>
      <c r="M53" s="42">
        <f t="shared" si="6"/>
        <v>10</v>
      </c>
      <c r="N53" s="42">
        <f t="shared" si="7"/>
        <v>9</v>
      </c>
      <c r="O53" s="42">
        <f t="shared" si="8"/>
        <v>8</v>
      </c>
      <c r="P53" s="42">
        <f t="shared" si="9"/>
        <v>7</v>
      </c>
      <c r="Q53" s="42">
        <f t="shared" si="10"/>
        <v>6</v>
      </c>
      <c r="R53" s="42">
        <f t="shared" si="11"/>
        <v>5</v>
      </c>
      <c r="S53" s="42">
        <f t="shared" si="19"/>
        <v>13</v>
      </c>
      <c r="T53" s="42">
        <f t="shared" si="13"/>
        <v>11</v>
      </c>
      <c r="U53" s="42">
        <f t="shared" si="14"/>
        <v>9</v>
      </c>
      <c r="V53" s="42">
        <f t="shared" si="15"/>
        <v>12</v>
      </c>
      <c r="W53" s="42">
        <f t="shared" si="1"/>
        <v>12.5</v>
      </c>
    </row>
    <row r="54" spans="2:23" x14ac:dyDescent="0.25">
      <c r="B54" s="9" t="s">
        <v>154</v>
      </c>
      <c r="C54" s="14">
        <v>44.44</v>
      </c>
      <c r="D54" s="43">
        <v>2</v>
      </c>
      <c r="E54" s="41">
        <v>1</v>
      </c>
      <c r="F54" s="44">
        <v>2</v>
      </c>
      <c r="G54" s="41">
        <v>4</v>
      </c>
      <c r="H54" s="42">
        <f t="shared" si="0"/>
        <v>12</v>
      </c>
      <c r="I54" s="42">
        <f t="shared" si="2"/>
        <v>4</v>
      </c>
      <c r="J54" s="42">
        <f t="shared" si="3"/>
        <v>2</v>
      </c>
      <c r="K54" s="42">
        <f t="shared" si="4"/>
        <v>2</v>
      </c>
      <c r="L54" s="42">
        <f t="shared" si="5"/>
        <v>4</v>
      </c>
      <c r="M54" s="42">
        <f t="shared" si="6"/>
        <v>6</v>
      </c>
      <c r="N54" s="42">
        <f t="shared" si="7"/>
        <v>6</v>
      </c>
      <c r="O54" s="42">
        <f t="shared" si="8"/>
        <v>8</v>
      </c>
      <c r="P54" s="42">
        <f t="shared" si="9"/>
        <v>4</v>
      </c>
      <c r="Q54" s="42">
        <f t="shared" si="10"/>
        <v>6</v>
      </c>
      <c r="R54" s="42">
        <f t="shared" si="11"/>
        <v>6</v>
      </c>
      <c r="S54" s="42">
        <f t="shared" si="19"/>
        <v>8</v>
      </c>
      <c r="T54" s="42">
        <f t="shared" si="13"/>
        <v>10</v>
      </c>
      <c r="U54" s="42">
        <f t="shared" si="14"/>
        <v>8</v>
      </c>
      <c r="V54" s="42">
        <f t="shared" si="15"/>
        <v>10</v>
      </c>
      <c r="W54" s="42">
        <f t="shared" si="1"/>
        <v>9</v>
      </c>
    </row>
    <row r="55" spans="2:23" x14ac:dyDescent="0.25">
      <c r="B55" s="9" t="s">
        <v>155</v>
      </c>
      <c r="C55" s="14">
        <v>48</v>
      </c>
      <c r="D55" s="43">
        <v>2</v>
      </c>
      <c r="E55" s="41">
        <v>1</v>
      </c>
      <c r="F55" s="44">
        <v>3</v>
      </c>
      <c r="G55" s="41">
        <v>2</v>
      </c>
      <c r="H55" s="42">
        <f t="shared" si="0"/>
        <v>11</v>
      </c>
      <c r="I55" s="42">
        <f t="shared" si="2"/>
        <v>4</v>
      </c>
      <c r="J55" s="42">
        <f t="shared" si="3"/>
        <v>2</v>
      </c>
      <c r="K55" s="42">
        <f t="shared" si="4"/>
        <v>3</v>
      </c>
      <c r="L55" s="42">
        <f t="shared" si="5"/>
        <v>2</v>
      </c>
      <c r="M55" s="42">
        <f t="shared" si="6"/>
        <v>6</v>
      </c>
      <c r="N55" s="42">
        <f t="shared" si="7"/>
        <v>7</v>
      </c>
      <c r="O55" s="42">
        <f t="shared" si="8"/>
        <v>6</v>
      </c>
      <c r="P55" s="42">
        <f t="shared" si="9"/>
        <v>5</v>
      </c>
      <c r="Q55" s="42">
        <f t="shared" si="10"/>
        <v>4</v>
      </c>
      <c r="R55" s="42">
        <f t="shared" si="11"/>
        <v>5</v>
      </c>
      <c r="S55" s="42">
        <f t="shared" si="19"/>
        <v>9</v>
      </c>
      <c r="T55" s="42">
        <f t="shared" si="13"/>
        <v>9</v>
      </c>
      <c r="U55" s="42">
        <f t="shared" si="14"/>
        <v>7</v>
      </c>
      <c r="V55" s="42">
        <f t="shared" si="15"/>
        <v>8</v>
      </c>
      <c r="W55" s="42">
        <f t="shared" si="1"/>
        <v>8.5</v>
      </c>
    </row>
    <row r="56" spans="2:23" x14ac:dyDescent="0.25">
      <c r="B56" s="9" t="s">
        <v>156</v>
      </c>
      <c r="C56" s="14">
        <v>54.17</v>
      </c>
      <c r="D56" s="43">
        <v>3</v>
      </c>
      <c r="E56" s="41">
        <v>1</v>
      </c>
      <c r="F56" s="44">
        <v>1</v>
      </c>
      <c r="G56" s="41">
        <v>3</v>
      </c>
      <c r="H56" s="42">
        <f t="shared" si="0"/>
        <v>12</v>
      </c>
      <c r="I56" s="42">
        <f t="shared" si="2"/>
        <v>6</v>
      </c>
      <c r="J56" s="42">
        <f t="shared" si="3"/>
        <v>2</v>
      </c>
      <c r="K56" s="42">
        <f t="shared" si="4"/>
        <v>1</v>
      </c>
      <c r="L56" s="42">
        <f t="shared" si="5"/>
        <v>3</v>
      </c>
      <c r="M56" s="42">
        <f t="shared" si="6"/>
        <v>8</v>
      </c>
      <c r="N56" s="42">
        <f t="shared" si="7"/>
        <v>7</v>
      </c>
      <c r="O56" s="42">
        <f t="shared" si="8"/>
        <v>9</v>
      </c>
      <c r="P56" s="42">
        <f t="shared" si="9"/>
        <v>3</v>
      </c>
      <c r="Q56" s="42">
        <f t="shared" si="10"/>
        <v>5</v>
      </c>
      <c r="R56" s="42">
        <f t="shared" si="11"/>
        <v>4</v>
      </c>
      <c r="S56" s="42">
        <f t="shared" si="19"/>
        <v>9</v>
      </c>
      <c r="T56" s="42">
        <f t="shared" si="13"/>
        <v>10</v>
      </c>
      <c r="U56" s="42">
        <f t="shared" si="14"/>
        <v>6</v>
      </c>
      <c r="V56" s="42">
        <f t="shared" si="15"/>
        <v>11</v>
      </c>
      <c r="W56" s="42">
        <f t="shared" si="1"/>
        <v>10</v>
      </c>
    </row>
    <row r="57" spans="2:23" x14ac:dyDescent="0.25">
      <c r="B57" s="9" t="s">
        <v>157</v>
      </c>
      <c r="C57" s="14">
        <v>55.12</v>
      </c>
      <c r="D57" s="43">
        <v>1</v>
      </c>
      <c r="E57" s="41">
        <v>3</v>
      </c>
      <c r="F57" s="44">
        <v>1</v>
      </c>
      <c r="G57" s="41">
        <v>1</v>
      </c>
      <c r="H57" s="42">
        <f t="shared" si="0"/>
        <v>10</v>
      </c>
      <c r="I57" s="42">
        <f t="shared" si="2"/>
        <v>2</v>
      </c>
      <c r="J57" s="42">
        <f t="shared" si="3"/>
        <v>6</v>
      </c>
      <c r="K57" s="42">
        <f t="shared" si="4"/>
        <v>1</v>
      </c>
      <c r="L57" s="42">
        <f t="shared" si="5"/>
        <v>1</v>
      </c>
      <c r="M57" s="42">
        <f t="shared" si="6"/>
        <v>8</v>
      </c>
      <c r="N57" s="42">
        <f t="shared" si="7"/>
        <v>3</v>
      </c>
      <c r="O57" s="42">
        <f t="shared" si="8"/>
        <v>3</v>
      </c>
      <c r="P57" s="42">
        <f t="shared" si="9"/>
        <v>7</v>
      </c>
      <c r="Q57" s="42">
        <f t="shared" si="10"/>
        <v>7</v>
      </c>
      <c r="R57" s="42">
        <f t="shared" si="11"/>
        <v>2</v>
      </c>
      <c r="S57" s="42">
        <f t="shared" si="19"/>
        <v>9</v>
      </c>
      <c r="T57" s="42">
        <f t="shared" si="13"/>
        <v>4</v>
      </c>
      <c r="U57" s="42">
        <f t="shared" si="14"/>
        <v>8</v>
      </c>
      <c r="V57" s="42">
        <f t="shared" si="15"/>
        <v>9</v>
      </c>
      <c r="W57" s="42">
        <f t="shared" si="1"/>
        <v>9</v>
      </c>
    </row>
    <row r="58" spans="2:23" x14ac:dyDescent="0.25">
      <c r="B58" s="9" t="s">
        <v>158</v>
      </c>
      <c r="C58" s="14">
        <v>34.01</v>
      </c>
      <c r="D58" s="43">
        <v>2</v>
      </c>
      <c r="E58" s="41">
        <v>2</v>
      </c>
      <c r="F58" s="44">
        <v>4</v>
      </c>
      <c r="G58" s="41">
        <v>3</v>
      </c>
      <c r="H58" s="42">
        <f t="shared" si="0"/>
        <v>15</v>
      </c>
      <c r="I58" s="42">
        <f t="shared" si="2"/>
        <v>4</v>
      </c>
      <c r="J58" s="42">
        <f t="shared" si="3"/>
        <v>4</v>
      </c>
      <c r="K58" s="42">
        <f t="shared" si="4"/>
        <v>4</v>
      </c>
      <c r="L58" s="42">
        <f t="shared" si="5"/>
        <v>3</v>
      </c>
      <c r="M58" s="42">
        <f t="shared" si="6"/>
        <v>8</v>
      </c>
      <c r="N58" s="42">
        <f t="shared" si="7"/>
        <v>8</v>
      </c>
      <c r="O58" s="42">
        <f t="shared" si="8"/>
        <v>7</v>
      </c>
      <c r="P58" s="42">
        <f t="shared" si="9"/>
        <v>8</v>
      </c>
      <c r="Q58" s="42">
        <f t="shared" si="10"/>
        <v>7</v>
      </c>
      <c r="R58" s="42">
        <f t="shared" si="11"/>
        <v>7</v>
      </c>
      <c r="S58" s="42">
        <f t="shared" si="19"/>
        <v>12</v>
      </c>
      <c r="T58" s="42">
        <f t="shared" si="13"/>
        <v>11</v>
      </c>
      <c r="U58" s="42">
        <f t="shared" si="14"/>
        <v>11</v>
      </c>
      <c r="V58" s="42">
        <f t="shared" si="15"/>
        <v>11</v>
      </c>
      <c r="W58" s="42">
        <f t="shared" si="1"/>
        <v>11.5</v>
      </c>
    </row>
    <row r="59" spans="2:23" x14ac:dyDescent="0.25">
      <c r="B59" s="9" t="s">
        <v>159</v>
      </c>
      <c r="C59" s="14">
        <v>59.84</v>
      </c>
      <c r="D59" s="43">
        <v>1</v>
      </c>
      <c r="E59" s="41">
        <v>1</v>
      </c>
      <c r="F59" s="44">
        <v>1</v>
      </c>
      <c r="G59" s="41">
        <v>3</v>
      </c>
      <c r="H59" s="42">
        <f t="shared" si="0"/>
        <v>8</v>
      </c>
      <c r="I59" s="42">
        <f t="shared" si="2"/>
        <v>2</v>
      </c>
      <c r="J59" s="42">
        <f t="shared" si="3"/>
        <v>2</v>
      </c>
      <c r="K59" s="42">
        <f t="shared" si="4"/>
        <v>1</v>
      </c>
      <c r="L59" s="42">
        <f t="shared" si="5"/>
        <v>3</v>
      </c>
      <c r="M59" s="42">
        <f t="shared" si="6"/>
        <v>4</v>
      </c>
      <c r="N59" s="42">
        <f t="shared" si="7"/>
        <v>3</v>
      </c>
      <c r="O59" s="42">
        <f t="shared" si="8"/>
        <v>5</v>
      </c>
      <c r="P59" s="42">
        <f t="shared" si="9"/>
        <v>3</v>
      </c>
      <c r="Q59" s="42">
        <f t="shared" si="10"/>
        <v>5</v>
      </c>
      <c r="R59" s="42">
        <f t="shared" si="11"/>
        <v>4</v>
      </c>
      <c r="S59" s="42">
        <f t="shared" si="19"/>
        <v>5</v>
      </c>
      <c r="T59" s="42">
        <f t="shared" si="13"/>
        <v>6</v>
      </c>
      <c r="U59" s="42">
        <f t="shared" si="14"/>
        <v>6</v>
      </c>
      <c r="V59" s="42">
        <f t="shared" si="15"/>
        <v>7</v>
      </c>
      <c r="W59" s="42">
        <f t="shared" si="1"/>
        <v>6</v>
      </c>
    </row>
    <row r="60" spans="2:23" x14ac:dyDescent="0.25">
      <c r="B60" s="9" t="s">
        <v>160</v>
      </c>
      <c r="C60" s="14">
        <v>52.52</v>
      </c>
      <c r="D60" s="43">
        <v>2</v>
      </c>
      <c r="E60" s="41">
        <v>1</v>
      </c>
      <c r="F60" s="44">
        <v>1</v>
      </c>
      <c r="G60" s="41">
        <v>2</v>
      </c>
      <c r="H60" s="42">
        <f t="shared" si="0"/>
        <v>9</v>
      </c>
      <c r="I60" s="42">
        <f t="shared" si="2"/>
        <v>4</v>
      </c>
      <c r="J60" s="42">
        <f t="shared" si="3"/>
        <v>2</v>
      </c>
      <c r="K60" s="42">
        <f t="shared" si="4"/>
        <v>1</v>
      </c>
      <c r="L60" s="42">
        <f t="shared" si="5"/>
        <v>2</v>
      </c>
      <c r="M60" s="42">
        <f t="shared" si="6"/>
        <v>6</v>
      </c>
      <c r="N60" s="42">
        <f t="shared" si="7"/>
        <v>5</v>
      </c>
      <c r="O60" s="42">
        <f t="shared" si="8"/>
        <v>6</v>
      </c>
      <c r="P60" s="42">
        <f t="shared" si="9"/>
        <v>3</v>
      </c>
      <c r="Q60" s="42">
        <f t="shared" si="10"/>
        <v>4</v>
      </c>
      <c r="R60" s="42">
        <f t="shared" si="11"/>
        <v>3</v>
      </c>
      <c r="S60" s="42">
        <f t="shared" si="19"/>
        <v>7</v>
      </c>
      <c r="T60" s="42">
        <f t="shared" si="13"/>
        <v>7</v>
      </c>
      <c r="U60" s="42">
        <f t="shared" si="14"/>
        <v>5</v>
      </c>
      <c r="V60" s="42">
        <f t="shared" si="15"/>
        <v>8</v>
      </c>
      <c r="W60" s="42">
        <f t="shared" si="1"/>
        <v>7.5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64"/>
  <sheetViews>
    <sheetView topLeftCell="A36" workbookViewId="0">
      <selection activeCell="B5" sqref="B5:C53"/>
    </sheetView>
  </sheetViews>
  <sheetFormatPr defaultRowHeight="15" x14ac:dyDescent="0.25"/>
  <cols>
    <col min="2" max="2" width="19.28515625" customWidth="1"/>
    <col min="12" max="12" width="18" bestFit="1" customWidth="1"/>
    <col min="13" max="13" width="12.85546875" customWidth="1"/>
    <col min="14" max="14" width="15.5703125" customWidth="1"/>
    <col min="15" max="15" width="11.42578125" customWidth="1"/>
    <col min="16" max="16" width="11.85546875" customWidth="1"/>
    <col min="17" max="17" width="13.5703125" customWidth="1"/>
    <col min="20" max="20" width="14.7109375" customWidth="1"/>
  </cols>
  <sheetData>
    <row r="4" spans="2:17" ht="30" x14ac:dyDescent="0.25">
      <c r="B4" s="4" t="s">
        <v>75</v>
      </c>
      <c r="C4" s="4" t="s">
        <v>2</v>
      </c>
      <c r="D4" s="5" t="s">
        <v>3</v>
      </c>
      <c r="E4" s="4" t="s">
        <v>4</v>
      </c>
      <c r="F4" s="5" t="s">
        <v>5</v>
      </c>
      <c r="G4" s="5" t="s">
        <v>6</v>
      </c>
      <c r="H4" s="5" t="s">
        <v>7</v>
      </c>
      <c r="I4" s="25" t="s">
        <v>104</v>
      </c>
      <c r="J4" s="26" t="s">
        <v>105</v>
      </c>
      <c r="K4" s="26"/>
    </row>
    <row r="5" spans="2:17" x14ac:dyDescent="0.25">
      <c r="B5" s="6" t="s">
        <v>1</v>
      </c>
      <c r="C5" s="7">
        <v>18</v>
      </c>
      <c r="D5" s="7">
        <v>3</v>
      </c>
      <c r="E5" s="7">
        <v>1</v>
      </c>
      <c r="F5" s="7">
        <v>3</v>
      </c>
      <c r="G5" s="7">
        <v>5</v>
      </c>
      <c r="H5" s="7">
        <f t="shared" ref="H5:H53" si="0">2*(D5)+2*(E5)+F5+G5</f>
        <v>16</v>
      </c>
      <c r="I5">
        <f>H5^2</f>
        <v>256</v>
      </c>
      <c r="J5">
        <f>H5^3</f>
        <v>4096</v>
      </c>
      <c r="L5" t="s">
        <v>76</v>
      </c>
    </row>
    <row r="6" spans="2:17" ht="15.75" thickBot="1" x14ac:dyDescent="0.3">
      <c r="B6" s="6" t="s">
        <v>8</v>
      </c>
      <c r="C6" s="7">
        <v>33</v>
      </c>
      <c r="D6" s="7">
        <v>3</v>
      </c>
      <c r="E6" s="7">
        <v>1</v>
      </c>
      <c r="F6" s="7">
        <v>1</v>
      </c>
      <c r="G6" s="7">
        <v>3</v>
      </c>
      <c r="H6" s="7">
        <f t="shared" si="0"/>
        <v>12</v>
      </c>
      <c r="I6">
        <f t="shared" ref="I6:I53" si="1">H6^2</f>
        <v>144</v>
      </c>
      <c r="J6">
        <f t="shared" ref="J6:J53" si="2">H6^3</f>
        <v>1728</v>
      </c>
    </row>
    <row r="7" spans="2:17" x14ac:dyDescent="0.25">
      <c r="B7" s="6" t="s">
        <v>9</v>
      </c>
      <c r="C7" s="7">
        <v>52.3</v>
      </c>
      <c r="D7" s="7">
        <v>2</v>
      </c>
      <c r="E7" s="7">
        <v>1</v>
      </c>
      <c r="F7" s="7">
        <v>1</v>
      </c>
      <c r="G7" s="7">
        <v>2</v>
      </c>
      <c r="H7" s="7">
        <f t="shared" si="0"/>
        <v>9</v>
      </c>
      <c r="I7">
        <f t="shared" si="1"/>
        <v>81</v>
      </c>
      <c r="J7">
        <f t="shared" si="2"/>
        <v>729</v>
      </c>
      <c r="L7" s="23" t="s">
        <v>77</v>
      </c>
      <c r="M7" s="23"/>
    </row>
    <row r="8" spans="2:17" x14ac:dyDescent="0.25">
      <c r="B8" s="6" t="s">
        <v>10</v>
      </c>
      <c r="C8" s="7">
        <v>32</v>
      </c>
      <c r="D8" s="7">
        <v>2</v>
      </c>
      <c r="E8" s="7">
        <v>3</v>
      </c>
      <c r="F8" s="7">
        <v>2</v>
      </c>
      <c r="G8" s="7">
        <v>1</v>
      </c>
      <c r="H8" s="7">
        <f t="shared" si="0"/>
        <v>13</v>
      </c>
      <c r="I8">
        <f t="shared" si="1"/>
        <v>169</v>
      </c>
      <c r="J8">
        <f t="shared" si="2"/>
        <v>2197</v>
      </c>
      <c r="L8" s="20" t="s">
        <v>78</v>
      </c>
      <c r="M8" s="20">
        <v>0.91357141757663729</v>
      </c>
    </row>
    <row r="9" spans="2:17" x14ac:dyDescent="0.25">
      <c r="B9" s="6" t="s">
        <v>11</v>
      </c>
      <c r="C9" s="7">
        <v>10.5</v>
      </c>
      <c r="D9" s="7">
        <v>5</v>
      </c>
      <c r="E9" s="7">
        <v>1</v>
      </c>
      <c r="F9" s="7">
        <v>1</v>
      </c>
      <c r="G9" s="7">
        <v>1</v>
      </c>
      <c r="H9" s="7">
        <f t="shared" si="0"/>
        <v>14</v>
      </c>
      <c r="I9">
        <f t="shared" si="1"/>
        <v>196</v>
      </c>
      <c r="J9">
        <f t="shared" si="2"/>
        <v>2744</v>
      </c>
      <c r="L9" s="20" t="s">
        <v>79</v>
      </c>
      <c r="M9" s="20">
        <v>0.83461273501298661</v>
      </c>
    </row>
    <row r="10" spans="2:17" x14ac:dyDescent="0.25">
      <c r="B10" s="6" t="s">
        <v>12</v>
      </c>
      <c r="C10" s="7">
        <v>57</v>
      </c>
      <c r="D10" s="7">
        <v>1</v>
      </c>
      <c r="E10" s="7">
        <v>1</v>
      </c>
      <c r="F10" s="7">
        <v>1</v>
      </c>
      <c r="G10" s="7">
        <v>2</v>
      </c>
      <c r="H10" s="7">
        <f t="shared" si="0"/>
        <v>7</v>
      </c>
      <c r="I10">
        <f t="shared" si="1"/>
        <v>49</v>
      </c>
      <c r="J10">
        <f t="shared" si="2"/>
        <v>343</v>
      </c>
      <c r="L10" s="20" t="s">
        <v>80</v>
      </c>
      <c r="M10" s="20">
        <v>0.83109385703453964</v>
      </c>
    </row>
    <row r="11" spans="2:17" x14ac:dyDescent="0.25">
      <c r="B11" s="6" t="s">
        <v>13</v>
      </c>
      <c r="C11" s="7">
        <v>69</v>
      </c>
      <c r="D11" s="7">
        <v>1</v>
      </c>
      <c r="E11" s="7">
        <v>1</v>
      </c>
      <c r="F11" s="7">
        <v>1</v>
      </c>
      <c r="G11" s="7">
        <v>2</v>
      </c>
      <c r="H11" s="7">
        <f t="shared" si="0"/>
        <v>7</v>
      </c>
      <c r="I11">
        <f t="shared" si="1"/>
        <v>49</v>
      </c>
      <c r="J11">
        <f t="shared" si="2"/>
        <v>343</v>
      </c>
      <c r="L11" s="20" t="s">
        <v>81</v>
      </c>
      <c r="M11" s="20">
        <v>6.358140500162401</v>
      </c>
    </row>
    <row r="12" spans="2:17" ht="15.75" thickBot="1" x14ac:dyDescent="0.3">
      <c r="B12" s="6" t="s">
        <v>14</v>
      </c>
      <c r="C12" s="7">
        <v>31</v>
      </c>
      <c r="D12" s="7">
        <v>2</v>
      </c>
      <c r="E12" s="7">
        <v>1</v>
      </c>
      <c r="F12" s="7">
        <v>3</v>
      </c>
      <c r="G12" s="7">
        <v>4</v>
      </c>
      <c r="H12" s="7">
        <f t="shared" si="0"/>
        <v>13</v>
      </c>
      <c r="I12">
        <f t="shared" si="1"/>
        <v>169</v>
      </c>
      <c r="J12">
        <f t="shared" si="2"/>
        <v>2197</v>
      </c>
      <c r="L12" s="21" t="s">
        <v>82</v>
      </c>
      <c r="M12" s="21">
        <v>49</v>
      </c>
    </row>
    <row r="13" spans="2:17" x14ac:dyDescent="0.25">
      <c r="B13" s="6" t="s">
        <v>15</v>
      </c>
      <c r="C13" s="7">
        <v>35</v>
      </c>
      <c r="D13" s="7">
        <v>2</v>
      </c>
      <c r="E13" s="7">
        <v>2</v>
      </c>
      <c r="F13" s="7">
        <v>2</v>
      </c>
      <c r="G13" s="7">
        <v>1</v>
      </c>
      <c r="H13" s="7">
        <f t="shared" si="0"/>
        <v>11</v>
      </c>
      <c r="I13">
        <f t="shared" si="1"/>
        <v>121</v>
      </c>
      <c r="J13">
        <f t="shared" si="2"/>
        <v>1331</v>
      </c>
    </row>
    <row r="14" spans="2:17" ht="15.75" thickBot="1" x14ac:dyDescent="0.3">
      <c r="B14" s="6" t="s">
        <v>16</v>
      </c>
      <c r="C14" s="7">
        <v>26</v>
      </c>
      <c r="D14" s="7">
        <v>2</v>
      </c>
      <c r="E14" s="7">
        <v>2</v>
      </c>
      <c r="F14" s="7">
        <v>3</v>
      </c>
      <c r="G14" s="7">
        <v>4</v>
      </c>
      <c r="H14" s="7">
        <f t="shared" si="0"/>
        <v>15</v>
      </c>
      <c r="I14">
        <f t="shared" si="1"/>
        <v>225</v>
      </c>
      <c r="J14">
        <f t="shared" si="2"/>
        <v>3375</v>
      </c>
      <c r="L14" t="s">
        <v>83</v>
      </c>
    </row>
    <row r="15" spans="2:17" x14ac:dyDescent="0.25">
      <c r="B15" s="6" t="s">
        <v>17</v>
      </c>
      <c r="C15" s="7">
        <v>50</v>
      </c>
      <c r="D15" s="7">
        <v>2</v>
      </c>
      <c r="E15" s="7">
        <v>1</v>
      </c>
      <c r="F15" s="7">
        <v>1</v>
      </c>
      <c r="G15" s="7">
        <v>1</v>
      </c>
      <c r="H15" s="7">
        <f t="shared" si="0"/>
        <v>8</v>
      </c>
      <c r="I15">
        <f t="shared" si="1"/>
        <v>64</v>
      </c>
      <c r="J15">
        <f t="shared" si="2"/>
        <v>512</v>
      </c>
      <c r="L15" s="22"/>
      <c r="M15" s="22" t="s">
        <v>88</v>
      </c>
      <c r="N15" s="22" t="s">
        <v>89</v>
      </c>
      <c r="O15" s="22" t="s">
        <v>90</v>
      </c>
      <c r="P15" s="22" t="s">
        <v>91</v>
      </c>
      <c r="Q15" s="22" t="s">
        <v>92</v>
      </c>
    </row>
    <row r="16" spans="2:17" x14ac:dyDescent="0.25">
      <c r="B16" s="6" t="s">
        <v>18</v>
      </c>
      <c r="C16" s="7">
        <v>55</v>
      </c>
      <c r="D16" s="7">
        <v>1</v>
      </c>
      <c r="E16" s="7">
        <v>1</v>
      </c>
      <c r="F16" s="7">
        <v>2</v>
      </c>
      <c r="G16" s="7">
        <v>2</v>
      </c>
      <c r="H16" s="7">
        <f t="shared" si="0"/>
        <v>8</v>
      </c>
      <c r="I16">
        <f t="shared" si="1"/>
        <v>64</v>
      </c>
      <c r="J16">
        <f t="shared" si="2"/>
        <v>512</v>
      </c>
      <c r="L16" s="20" t="s">
        <v>84</v>
      </c>
      <c r="M16" s="20">
        <v>1</v>
      </c>
      <c r="N16" s="20">
        <v>9588.2873515226092</v>
      </c>
      <c r="O16" s="20">
        <v>9588.2873515226092</v>
      </c>
      <c r="P16" s="20">
        <v>237.18149368205923</v>
      </c>
      <c r="Q16" s="20">
        <v>5.4437422482221785E-20</v>
      </c>
    </row>
    <row r="17" spans="2:20" x14ac:dyDescent="0.25">
      <c r="B17" s="6" t="s">
        <v>19</v>
      </c>
      <c r="C17" s="7">
        <v>41</v>
      </c>
      <c r="D17" s="7">
        <v>1</v>
      </c>
      <c r="E17" s="7">
        <v>1</v>
      </c>
      <c r="F17" s="7">
        <v>4</v>
      </c>
      <c r="G17" s="7">
        <v>3</v>
      </c>
      <c r="H17" s="7">
        <f t="shared" si="0"/>
        <v>11</v>
      </c>
      <c r="I17">
        <f t="shared" si="1"/>
        <v>121</v>
      </c>
      <c r="J17">
        <f t="shared" si="2"/>
        <v>1331</v>
      </c>
      <c r="L17" s="20" t="s">
        <v>85</v>
      </c>
      <c r="M17" s="20">
        <v>47</v>
      </c>
      <c r="N17" s="20">
        <v>1900.0196791308531</v>
      </c>
      <c r="O17" s="20">
        <v>40.425950619805384</v>
      </c>
      <c r="P17" s="20"/>
      <c r="Q17" s="20"/>
    </row>
    <row r="18" spans="2:20" ht="15.75" thickBot="1" x14ac:dyDescent="0.3">
      <c r="B18" s="6" t="s">
        <v>20</v>
      </c>
      <c r="C18" s="7">
        <v>46</v>
      </c>
      <c r="D18" s="7">
        <v>3</v>
      </c>
      <c r="E18" s="7">
        <v>1</v>
      </c>
      <c r="F18" s="7">
        <v>2</v>
      </c>
      <c r="G18" s="7">
        <v>2</v>
      </c>
      <c r="H18" s="7">
        <f t="shared" si="0"/>
        <v>12</v>
      </c>
      <c r="I18">
        <f t="shared" si="1"/>
        <v>144</v>
      </c>
      <c r="J18">
        <f t="shared" si="2"/>
        <v>1728</v>
      </c>
      <c r="L18" s="21" t="s">
        <v>86</v>
      </c>
      <c r="M18" s="21">
        <v>48</v>
      </c>
      <c r="N18" s="21">
        <v>11488.307030653463</v>
      </c>
      <c r="O18" s="21"/>
      <c r="P18" s="21"/>
      <c r="Q18" s="21"/>
    </row>
    <row r="19" spans="2:20" ht="15.75" thickBot="1" x14ac:dyDescent="0.3">
      <c r="B19" s="6" t="s">
        <v>30</v>
      </c>
      <c r="C19" s="7">
        <v>56</v>
      </c>
      <c r="D19" s="7">
        <v>1</v>
      </c>
      <c r="E19" s="7">
        <v>1</v>
      </c>
      <c r="F19" s="7">
        <v>2</v>
      </c>
      <c r="G19" s="7">
        <v>1</v>
      </c>
      <c r="H19" s="7">
        <f t="shared" si="0"/>
        <v>7</v>
      </c>
      <c r="I19">
        <f t="shared" si="1"/>
        <v>49</v>
      </c>
      <c r="J19">
        <f t="shared" si="2"/>
        <v>343</v>
      </c>
    </row>
    <row r="20" spans="2:20" x14ac:dyDescent="0.25">
      <c r="B20" s="6" t="s">
        <v>21</v>
      </c>
      <c r="C20" s="7">
        <v>67</v>
      </c>
      <c r="D20" s="7">
        <v>1</v>
      </c>
      <c r="E20" s="7">
        <v>1</v>
      </c>
      <c r="F20" s="7">
        <v>1</v>
      </c>
      <c r="G20" s="7">
        <v>1</v>
      </c>
      <c r="H20" s="7">
        <f t="shared" si="0"/>
        <v>6</v>
      </c>
      <c r="I20">
        <f t="shared" si="1"/>
        <v>36</v>
      </c>
      <c r="J20">
        <f t="shared" si="2"/>
        <v>216</v>
      </c>
      <c r="L20" s="22"/>
      <c r="M20" s="22" t="s">
        <v>93</v>
      </c>
      <c r="N20" s="22" t="s">
        <v>81</v>
      </c>
      <c r="O20" s="22" t="s">
        <v>94</v>
      </c>
      <c r="P20" s="22" t="s">
        <v>95</v>
      </c>
      <c r="Q20" s="22" t="s">
        <v>96</v>
      </c>
      <c r="R20" s="22" t="s">
        <v>97</v>
      </c>
      <c r="S20" s="22" t="s">
        <v>98</v>
      </c>
      <c r="T20" s="22" t="s">
        <v>99</v>
      </c>
    </row>
    <row r="21" spans="2:20" x14ac:dyDescent="0.25">
      <c r="B21" s="6" t="s">
        <v>22</v>
      </c>
      <c r="C21" s="7">
        <v>49</v>
      </c>
      <c r="D21" s="7">
        <v>2</v>
      </c>
      <c r="E21" s="7">
        <v>1</v>
      </c>
      <c r="F21" s="7">
        <v>1</v>
      </c>
      <c r="G21" s="7">
        <v>3</v>
      </c>
      <c r="H21" s="7">
        <f t="shared" si="0"/>
        <v>10</v>
      </c>
      <c r="I21">
        <f t="shared" si="1"/>
        <v>100</v>
      </c>
      <c r="J21">
        <f t="shared" si="2"/>
        <v>1000</v>
      </c>
      <c r="L21" s="20" t="s">
        <v>87</v>
      </c>
      <c r="M21" s="20">
        <v>86.873684112411183</v>
      </c>
      <c r="N21" s="20">
        <v>3.2279160002593681</v>
      </c>
      <c r="O21" s="20">
        <v>26.91324188901779</v>
      </c>
      <c r="P21" s="20">
        <v>3.3182752573911465E-30</v>
      </c>
      <c r="Q21" s="20">
        <v>80.379954719772869</v>
      </c>
      <c r="R21" s="20">
        <v>93.367413505049498</v>
      </c>
      <c r="S21" s="20">
        <v>80.379954719772869</v>
      </c>
      <c r="T21" s="20">
        <v>93.367413505049498</v>
      </c>
    </row>
    <row r="22" spans="2:20" ht="15.75" thickBot="1" x14ac:dyDescent="0.3">
      <c r="B22" s="6" t="s">
        <v>23</v>
      </c>
      <c r="C22" s="7">
        <v>14</v>
      </c>
      <c r="D22" s="7">
        <v>5</v>
      </c>
      <c r="E22" s="7">
        <v>2</v>
      </c>
      <c r="F22" s="7">
        <v>1</v>
      </c>
      <c r="G22" s="7">
        <v>1</v>
      </c>
      <c r="H22" s="7">
        <f t="shared" si="0"/>
        <v>16</v>
      </c>
      <c r="I22">
        <f t="shared" si="1"/>
        <v>256</v>
      </c>
      <c r="J22">
        <f t="shared" si="2"/>
        <v>4096</v>
      </c>
      <c r="L22" s="21" t="s">
        <v>7</v>
      </c>
      <c r="M22" s="21">
        <v>-4.1518102829720895</v>
      </c>
      <c r="N22" s="21">
        <v>0.2695858543898173</v>
      </c>
      <c r="O22" s="21">
        <v>-15.400697831009452</v>
      </c>
      <c r="P22" s="21">
        <v>5.4437422482221785E-20</v>
      </c>
      <c r="Q22" s="21">
        <v>-4.6941470681765392</v>
      </c>
      <c r="R22" s="21">
        <v>-3.6094734977676404</v>
      </c>
      <c r="S22" s="21">
        <v>-4.6941470681765392</v>
      </c>
      <c r="T22" s="21">
        <v>-3.6094734977676404</v>
      </c>
    </row>
    <row r="23" spans="2:20" x14ac:dyDescent="0.25">
      <c r="B23" s="6" t="s">
        <v>24</v>
      </c>
      <c r="C23" s="7">
        <v>18.2</v>
      </c>
      <c r="D23" s="7">
        <v>4</v>
      </c>
      <c r="E23" s="7">
        <v>3</v>
      </c>
      <c r="F23" s="7">
        <v>1</v>
      </c>
      <c r="G23" s="7">
        <v>1</v>
      </c>
      <c r="H23" s="7">
        <f t="shared" si="0"/>
        <v>16</v>
      </c>
      <c r="I23">
        <f t="shared" si="1"/>
        <v>256</v>
      </c>
      <c r="J23">
        <f t="shared" si="2"/>
        <v>4096</v>
      </c>
    </row>
    <row r="24" spans="2:20" x14ac:dyDescent="0.25">
      <c r="B24" s="6" t="s">
        <v>25</v>
      </c>
      <c r="C24" s="7">
        <v>14.2</v>
      </c>
      <c r="D24" s="7">
        <v>3</v>
      </c>
      <c r="E24" s="7">
        <v>4</v>
      </c>
      <c r="F24" s="7">
        <v>1</v>
      </c>
      <c r="G24" s="7">
        <v>1</v>
      </c>
      <c r="H24" s="7">
        <f t="shared" si="0"/>
        <v>16</v>
      </c>
      <c r="I24">
        <f t="shared" si="1"/>
        <v>256</v>
      </c>
      <c r="J24">
        <f t="shared" si="2"/>
        <v>4096</v>
      </c>
      <c r="L24" t="s">
        <v>76</v>
      </c>
    </row>
    <row r="25" spans="2:20" ht="15.75" thickBot="1" x14ac:dyDescent="0.3">
      <c r="B25" s="6" t="s">
        <v>26</v>
      </c>
      <c r="C25" s="7">
        <v>17.899999999999999</v>
      </c>
      <c r="D25" s="7">
        <v>3</v>
      </c>
      <c r="E25" s="7">
        <v>5</v>
      </c>
      <c r="F25" s="7">
        <v>4</v>
      </c>
      <c r="G25" s="7">
        <v>1</v>
      </c>
      <c r="H25" s="7">
        <f t="shared" si="0"/>
        <v>21</v>
      </c>
      <c r="I25">
        <f t="shared" si="1"/>
        <v>441</v>
      </c>
      <c r="J25">
        <f t="shared" si="2"/>
        <v>9261</v>
      </c>
    </row>
    <row r="26" spans="2:20" x14ac:dyDescent="0.25">
      <c r="B26" s="6" t="s">
        <v>27</v>
      </c>
      <c r="C26" s="7">
        <v>25</v>
      </c>
      <c r="D26" s="7">
        <v>1</v>
      </c>
      <c r="E26" s="7">
        <v>5</v>
      </c>
      <c r="F26" s="7">
        <v>1</v>
      </c>
      <c r="G26" s="7">
        <v>1</v>
      </c>
      <c r="H26" s="7">
        <f t="shared" si="0"/>
        <v>14</v>
      </c>
      <c r="I26">
        <f t="shared" si="1"/>
        <v>196</v>
      </c>
      <c r="J26">
        <f t="shared" si="2"/>
        <v>2744</v>
      </c>
      <c r="L26" s="23" t="s">
        <v>77</v>
      </c>
      <c r="M26" s="23"/>
    </row>
    <row r="27" spans="2:20" x14ac:dyDescent="0.25">
      <c r="B27" s="6" t="s">
        <v>28</v>
      </c>
      <c r="C27" s="7">
        <v>50.9</v>
      </c>
      <c r="D27" s="7">
        <v>1</v>
      </c>
      <c r="E27" s="7">
        <v>1</v>
      </c>
      <c r="F27" s="7">
        <v>3</v>
      </c>
      <c r="G27" s="7">
        <v>3</v>
      </c>
      <c r="H27" s="7">
        <f t="shared" si="0"/>
        <v>10</v>
      </c>
      <c r="I27">
        <f t="shared" si="1"/>
        <v>100</v>
      </c>
      <c r="J27">
        <f t="shared" si="2"/>
        <v>1000</v>
      </c>
      <c r="L27" s="20" t="s">
        <v>78</v>
      </c>
      <c r="M27" s="20">
        <v>0.92712646916769226</v>
      </c>
    </row>
    <row r="28" spans="2:20" x14ac:dyDescent="0.25">
      <c r="B28" s="6" t="s">
        <v>29</v>
      </c>
      <c r="C28" s="7">
        <v>34.200000000000003</v>
      </c>
      <c r="D28" s="7">
        <v>2</v>
      </c>
      <c r="E28" s="7">
        <v>1</v>
      </c>
      <c r="F28" s="7">
        <v>3</v>
      </c>
      <c r="G28" s="7">
        <v>1</v>
      </c>
      <c r="H28" s="7">
        <f t="shared" si="0"/>
        <v>10</v>
      </c>
      <c r="I28">
        <f t="shared" si="1"/>
        <v>100</v>
      </c>
      <c r="J28">
        <f t="shared" si="2"/>
        <v>1000</v>
      </c>
      <c r="L28" s="20" t="s">
        <v>79</v>
      </c>
      <c r="M28" s="20">
        <v>0.85956348983135189</v>
      </c>
    </row>
    <row r="29" spans="2:20" x14ac:dyDescent="0.25">
      <c r="B29" s="16" t="s">
        <v>46</v>
      </c>
      <c r="C29" s="18">
        <v>52</v>
      </c>
      <c r="D29" s="19" t="str">
        <f>IF(C29&gt;50,"1",IF(C29&gt;35,"2",IF(C29&gt;25,"3",IF(C29&gt;14,"4",IF(C29&lt;=14,"5")))))</f>
        <v>1</v>
      </c>
      <c r="E29" s="8">
        <v>1</v>
      </c>
      <c r="F29" s="8">
        <v>1</v>
      </c>
      <c r="G29" s="8">
        <v>2</v>
      </c>
      <c r="H29" s="7">
        <f t="shared" si="0"/>
        <v>7</v>
      </c>
      <c r="I29">
        <f t="shared" si="1"/>
        <v>49</v>
      </c>
      <c r="J29">
        <f t="shared" si="2"/>
        <v>343</v>
      </c>
      <c r="L29" s="20" t="s">
        <v>80</v>
      </c>
      <c r="M29" s="20">
        <v>0.85345755460662798</v>
      </c>
    </row>
    <row r="30" spans="2:20" x14ac:dyDescent="0.25">
      <c r="B30" s="16" t="s">
        <v>47</v>
      </c>
      <c r="C30" s="18">
        <v>47.29</v>
      </c>
      <c r="D30" s="19">
        <v>1</v>
      </c>
      <c r="E30" s="8">
        <v>2</v>
      </c>
      <c r="F30" s="8">
        <v>3</v>
      </c>
      <c r="G30" s="8">
        <v>1</v>
      </c>
      <c r="H30" s="7">
        <f t="shared" si="0"/>
        <v>10</v>
      </c>
      <c r="I30">
        <f t="shared" si="1"/>
        <v>100</v>
      </c>
      <c r="J30">
        <f t="shared" si="2"/>
        <v>1000</v>
      </c>
      <c r="L30" s="20" t="s">
        <v>81</v>
      </c>
      <c r="M30" s="20">
        <v>5.9222824388452402</v>
      </c>
    </row>
    <row r="31" spans="2:20" ht="15.75" thickBot="1" x14ac:dyDescent="0.3">
      <c r="B31" s="16" t="s">
        <v>48</v>
      </c>
      <c r="C31" s="18">
        <v>31.33</v>
      </c>
      <c r="D31" s="19" t="str">
        <f t="shared" ref="D31:D52" si="3">IF(C31&gt;50,"1",IF(C31&gt;35,"2",IF(C31&gt;25,"3",IF(C31&gt;14,"4",IF(C31&lt;=14,"5")))))</f>
        <v>3</v>
      </c>
      <c r="E31" s="8">
        <v>1</v>
      </c>
      <c r="F31" s="8">
        <v>3</v>
      </c>
      <c r="G31" s="8">
        <v>1</v>
      </c>
      <c r="H31" s="7">
        <f t="shared" si="0"/>
        <v>12</v>
      </c>
      <c r="I31">
        <f t="shared" si="1"/>
        <v>144</v>
      </c>
      <c r="J31">
        <f t="shared" si="2"/>
        <v>1728</v>
      </c>
      <c r="L31" s="21" t="s">
        <v>82</v>
      </c>
      <c r="M31" s="21">
        <v>49</v>
      </c>
    </row>
    <row r="32" spans="2:20" x14ac:dyDescent="0.25">
      <c r="B32" s="16" t="s">
        <v>49</v>
      </c>
      <c r="C32" s="18">
        <v>26.72</v>
      </c>
      <c r="D32" s="19" t="str">
        <f t="shared" si="3"/>
        <v>3</v>
      </c>
      <c r="E32" s="8">
        <v>2</v>
      </c>
      <c r="F32" s="8">
        <v>1</v>
      </c>
      <c r="G32" s="8">
        <v>2</v>
      </c>
      <c r="H32" s="7">
        <f t="shared" si="0"/>
        <v>13</v>
      </c>
      <c r="I32">
        <f t="shared" si="1"/>
        <v>169</v>
      </c>
      <c r="J32">
        <f t="shared" si="2"/>
        <v>2197</v>
      </c>
    </row>
    <row r="33" spans="2:20" ht="15.75" thickBot="1" x14ac:dyDescent="0.3">
      <c r="B33" s="16" t="s">
        <v>50</v>
      </c>
      <c r="C33" s="18">
        <v>19.8</v>
      </c>
      <c r="D33" s="19">
        <v>3</v>
      </c>
      <c r="E33" s="8">
        <v>2</v>
      </c>
      <c r="F33" s="8">
        <v>2</v>
      </c>
      <c r="G33" s="8">
        <v>4</v>
      </c>
      <c r="H33" s="7">
        <f t="shared" si="0"/>
        <v>16</v>
      </c>
      <c r="I33">
        <f t="shared" si="1"/>
        <v>256</v>
      </c>
      <c r="J33">
        <f t="shared" si="2"/>
        <v>4096</v>
      </c>
      <c r="L33" t="s">
        <v>83</v>
      </c>
    </row>
    <row r="34" spans="2:20" x14ac:dyDescent="0.25">
      <c r="B34" s="16" t="s">
        <v>51</v>
      </c>
      <c r="C34" s="18">
        <v>50</v>
      </c>
      <c r="D34" s="19">
        <v>1</v>
      </c>
      <c r="E34" s="8">
        <v>2</v>
      </c>
      <c r="F34" s="8">
        <v>1</v>
      </c>
      <c r="G34" s="8">
        <v>1</v>
      </c>
      <c r="H34" s="7">
        <f t="shared" si="0"/>
        <v>8</v>
      </c>
      <c r="I34">
        <f t="shared" si="1"/>
        <v>64</v>
      </c>
      <c r="J34">
        <f t="shared" si="2"/>
        <v>512</v>
      </c>
      <c r="L34" s="22"/>
      <c r="M34" s="22" t="s">
        <v>88</v>
      </c>
      <c r="N34" s="22" t="s">
        <v>89</v>
      </c>
      <c r="O34" s="22" t="s">
        <v>90</v>
      </c>
      <c r="P34" s="22" t="s">
        <v>91</v>
      </c>
      <c r="Q34" s="22" t="s">
        <v>92</v>
      </c>
    </row>
    <row r="35" spans="2:20" x14ac:dyDescent="0.25">
      <c r="B35" s="16" t="s">
        <v>52</v>
      </c>
      <c r="C35" s="18">
        <v>50.3</v>
      </c>
      <c r="D35" s="19" t="str">
        <f t="shared" si="3"/>
        <v>1</v>
      </c>
      <c r="E35" s="8">
        <v>1</v>
      </c>
      <c r="F35" s="8">
        <v>3</v>
      </c>
      <c r="G35" s="8">
        <v>3</v>
      </c>
      <c r="H35" s="7">
        <f t="shared" si="0"/>
        <v>10</v>
      </c>
      <c r="I35">
        <f t="shared" si="1"/>
        <v>100</v>
      </c>
      <c r="J35">
        <f t="shared" si="2"/>
        <v>1000</v>
      </c>
      <c r="L35" s="20" t="s">
        <v>84</v>
      </c>
      <c r="M35" s="20">
        <v>2</v>
      </c>
      <c r="N35" s="20">
        <v>9874.929283522546</v>
      </c>
      <c r="O35" s="20">
        <v>4937.464641761273</v>
      </c>
      <c r="P35" s="20">
        <v>140.77507510247611</v>
      </c>
      <c r="Q35" s="20">
        <v>2.4662702345593356E-20</v>
      </c>
    </row>
    <row r="36" spans="2:20" x14ac:dyDescent="0.25">
      <c r="B36" s="16" t="s">
        <v>53</v>
      </c>
      <c r="C36" s="18">
        <v>57.93</v>
      </c>
      <c r="D36" s="19" t="str">
        <f t="shared" si="3"/>
        <v>1</v>
      </c>
      <c r="E36" s="8">
        <v>2</v>
      </c>
      <c r="F36" s="8">
        <v>3</v>
      </c>
      <c r="G36" s="8">
        <v>1</v>
      </c>
      <c r="H36" s="7">
        <f t="shared" si="0"/>
        <v>10</v>
      </c>
      <c r="I36">
        <f t="shared" si="1"/>
        <v>100</v>
      </c>
      <c r="J36">
        <f t="shared" si="2"/>
        <v>1000</v>
      </c>
      <c r="L36" s="20" t="s">
        <v>85</v>
      </c>
      <c r="M36" s="20">
        <v>46</v>
      </c>
      <c r="N36" s="20">
        <v>1613.3777471309172</v>
      </c>
      <c r="O36" s="20">
        <v>35.073429285454722</v>
      </c>
      <c r="P36" s="20"/>
      <c r="Q36" s="20"/>
    </row>
    <row r="37" spans="2:20" ht="15.75" thickBot="1" x14ac:dyDescent="0.3">
      <c r="B37" s="16" t="s">
        <v>54</v>
      </c>
      <c r="C37" s="18">
        <v>33</v>
      </c>
      <c r="D37" s="19">
        <v>1</v>
      </c>
      <c r="E37" s="8">
        <v>3</v>
      </c>
      <c r="F37" s="8">
        <v>1</v>
      </c>
      <c r="G37" s="8">
        <v>3</v>
      </c>
      <c r="H37" s="7">
        <f t="shared" si="0"/>
        <v>12</v>
      </c>
      <c r="I37">
        <f t="shared" si="1"/>
        <v>144</v>
      </c>
      <c r="J37">
        <f t="shared" si="2"/>
        <v>1728</v>
      </c>
      <c r="L37" s="21" t="s">
        <v>86</v>
      </c>
      <c r="M37" s="21">
        <v>48</v>
      </c>
      <c r="N37" s="21">
        <v>11488.307030653463</v>
      </c>
      <c r="O37" s="21"/>
      <c r="P37" s="21"/>
      <c r="Q37" s="21"/>
    </row>
    <row r="38" spans="2:20" ht="15.75" thickBot="1" x14ac:dyDescent="0.3">
      <c r="B38" s="16" t="s">
        <v>55</v>
      </c>
      <c r="C38" s="18">
        <v>55.94</v>
      </c>
      <c r="D38" s="19" t="str">
        <f t="shared" si="3"/>
        <v>1</v>
      </c>
      <c r="E38" s="8">
        <v>1</v>
      </c>
      <c r="F38" s="8">
        <v>1</v>
      </c>
      <c r="G38" s="8">
        <v>2</v>
      </c>
      <c r="H38" s="7">
        <f t="shared" si="0"/>
        <v>7</v>
      </c>
      <c r="I38">
        <f t="shared" si="1"/>
        <v>49</v>
      </c>
      <c r="J38">
        <f t="shared" si="2"/>
        <v>343</v>
      </c>
    </row>
    <row r="39" spans="2:20" x14ac:dyDescent="0.25">
      <c r="B39" s="16" t="s">
        <v>56</v>
      </c>
      <c r="C39" s="18">
        <v>38.53</v>
      </c>
      <c r="D39" s="19" t="str">
        <f t="shared" si="3"/>
        <v>2</v>
      </c>
      <c r="E39" s="8">
        <v>3</v>
      </c>
      <c r="F39" s="8">
        <v>2</v>
      </c>
      <c r="G39" s="8">
        <v>1</v>
      </c>
      <c r="H39" s="7">
        <f t="shared" si="0"/>
        <v>13</v>
      </c>
      <c r="I39">
        <f t="shared" si="1"/>
        <v>169</v>
      </c>
      <c r="J39">
        <f t="shared" si="2"/>
        <v>2197</v>
      </c>
      <c r="L39" s="22"/>
      <c r="M39" s="22" t="s">
        <v>93</v>
      </c>
      <c r="N39" s="22" t="s">
        <v>81</v>
      </c>
      <c r="O39" s="22" t="s">
        <v>94</v>
      </c>
      <c r="P39" s="22" t="s">
        <v>95</v>
      </c>
      <c r="Q39" s="22" t="s">
        <v>96</v>
      </c>
      <c r="R39" s="22" t="s">
        <v>97</v>
      </c>
      <c r="S39" s="22" t="s">
        <v>98</v>
      </c>
      <c r="T39" s="22" t="s">
        <v>99</v>
      </c>
    </row>
    <row r="40" spans="2:20" x14ac:dyDescent="0.25">
      <c r="B40" s="16" t="s">
        <v>57</v>
      </c>
      <c r="C40" s="18">
        <v>14.67</v>
      </c>
      <c r="D40" s="19">
        <v>5</v>
      </c>
      <c r="E40" s="8">
        <v>1</v>
      </c>
      <c r="F40" s="8">
        <v>1</v>
      </c>
      <c r="G40" s="8">
        <v>3</v>
      </c>
      <c r="H40" s="7">
        <f t="shared" si="0"/>
        <v>16</v>
      </c>
      <c r="I40">
        <f t="shared" si="1"/>
        <v>256</v>
      </c>
      <c r="J40">
        <f t="shared" si="2"/>
        <v>4096</v>
      </c>
      <c r="L40" s="20" t="s">
        <v>87</v>
      </c>
      <c r="M40" s="20">
        <v>110.01872770337771</v>
      </c>
      <c r="N40" s="20">
        <v>8.6363841473883802</v>
      </c>
      <c r="O40" s="20">
        <v>12.738980321602194</v>
      </c>
      <c r="P40" s="20">
        <v>1.0822327125109214E-16</v>
      </c>
      <c r="Q40" s="20">
        <v>92.634588062522099</v>
      </c>
      <c r="R40" s="20">
        <v>127.40286734423331</v>
      </c>
      <c r="S40" s="20">
        <v>92.634588062522099</v>
      </c>
      <c r="T40" s="20">
        <v>127.40286734423331</v>
      </c>
    </row>
    <row r="41" spans="2:20" x14ac:dyDescent="0.25">
      <c r="B41" s="16" t="s">
        <v>58</v>
      </c>
      <c r="C41" s="18">
        <v>51.6</v>
      </c>
      <c r="D41" s="19" t="str">
        <f t="shared" si="3"/>
        <v>1</v>
      </c>
      <c r="E41" s="8">
        <v>1</v>
      </c>
      <c r="F41" s="8">
        <v>2</v>
      </c>
      <c r="G41" s="8">
        <v>4</v>
      </c>
      <c r="H41" s="7">
        <f t="shared" si="0"/>
        <v>10</v>
      </c>
      <c r="I41">
        <f t="shared" si="1"/>
        <v>100</v>
      </c>
      <c r="J41">
        <f t="shared" si="2"/>
        <v>1000</v>
      </c>
      <c r="L41" s="20" t="s">
        <v>7</v>
      </c>
      <c r="M41" s="20">
        <v>-8.067797413515498</v>
      </c>
      <c r="N41" s="20">
        <v>1.392635956214981</v>
      </c>
      <c r="O41" s="20">
        <v>-5.7931847713043485</v>
      </c>
      <c r="P41" s="20">
        <v>5.906208280616701E-7</v>
      </c>
      <c r="Q41" s="20">
        <v>-10.871028200677586</v>
      </c>
      <c r="R41" s="20">
        <v>-5.2645666263534103</v>
      </c>
      <c r="S41" s="20">
        <v>-10.871028200677586</v>
      </c>
      <c r="T41" s="20">
        <v>-5.2645666263534103</v>
      </c>
    </row>
    <row r="42" spans="2:20" ht="15.75" thickBot="1" x14ac:dyDescent="0.3">
      <c r="B42" s="16" t="s">
        <v>59</v>
      </c>
      <c r="C42" s="18">
        <v>37.270000000000003</v>
      </c>
      <c r="D42" s="19">
        <v>3</v>
      </c>
      <c r="E42" s="8">
        <v>1</v>
      </c>
      <c r="F42" s="8">
        <v>4</v>
      </c>
      <c r="G42" s="8">
        <v>1</v>
      </c>
      <c r="H42" s="7">
        <f t="shared" si="0"/>
        <v>13</v>
      </c>
      <c r="I42">
        <f t="shared" si="1"/>
        <v>169</v>
      </c>
      <c r="J42">
        <f t="shared" si="2"/>
        <v>2197</v>
      </c>
      <c r="L42" s="21" t="s">
        <v>104</v>
      </c>
      <c r="M42" s="21">
        <v>0.15239766811937067</v>
      </c>
      <c r="N42" s="21">
        <v>5.3308636687374955E-2</v>
      </c>
      <c r="O42" s="21">
        <v>2.858780069974344</v>
      </c>
      <c r="P42" s="21">
        <v>6.370585119092928E-3</v>
      </c>
      <c r="Q42" s="21">
        <v>4.5092947946958756E-2</v>
      </c>
      <c r="R42" s="21">
        <v>0.2597023882917826</v>
      </c>
      <c r="S42" s="21">
        <v>4.5092947946958756E-2</v>
      </c>
      <c r="T42" s="21">
        <v>0.2597023882917826</v>
      </c>
    </row>
    <row r="43" spans="2:20" x14ac:dyDescent="0.25">
      <c r="B43" s="16" t="s">
        <v>60</v>
      </c>
      <c r="C43" s="18">
        <v>41.67</v>
      </c>
      <c r="D43" s="19" t="str">
        <f t="shared" si="3"/>
        <v>2</v>
      </c>
      <c r="E43" s="8">
        <v>1</v>
      </c>
      <c r="F43" s="8">
        <v>1</v>
      </c>
      <c r="G43" s="8">
        <v>3</v>
      </c>
      <c r="H43" s="7">
        <f t="shared" si="0"/>
        <v>10</v>
      </c>
      <c r="I43">
        <f t="shared" si="1"/>
        <v>100</v>
      </c>
      <c r="J43">
        <f t="shared" si="2"/>
        <v>1000</v>
      </c>
    </row>
    <row r="44" spans="2:20" x14ac:dyDescent="0.25">
      <c r="B44" s="16" t="s">
        <v>65</v>
      </c>
      <c r="C44" s="17">
        <v>42.857142857142854</v>
      </c>
      <c r="D44" s="19" t="str">
        <f t="shared" si="3"/>
        <v>2</v>
      </c>
      <c r="E44" s="15">
        <v>1</v>
      </c>
      <c r="F44" s="15">
        <v>3</v>
      </c>
      <c r="G44" s="15">
        <v>2</v>
      </c>
      <c r="H44" s="7">
        <f t="shared" si="0"/>
        <v>11</v>
      </c>
      <c r="I44">
        <f t="shared" si="1"/>
        <v>121</v>
      </c>
      <c r="J44">
        <f t="shared" si="2"/>
        <v>1331</v>
      </c>
    </row>
    <row r="45" spans="2:20" x14ac:dyDescent="0.25">
      <c r="B45" s="16" t="s">
        <v>66</v>
      </c>
      <c r="C45" s="17">
        <v>36.704545454545453</v>
      </c>
      <c r="D45" s="19" t="str">
        <f t="shared" si="3"/>
        <v>2</v>
      </c>
      <c r="E45" s="15">
        <v>2</v>
      </c>
      <c r="F45" s="15">
        <v>1</v>
      </c>
      <c r="G45" s="15">
        <v>2</v>
      </c>
      <c r="H45" s="7">
        <f t="shared" si="0"/>
        <v>11</v>
      </c>
      <c r="I45">
        <f t="shared" si="1"/>
        <v>121</v>
      </c>
      <c r="J45">
        <f t="shared" si="2"/>
        <v>1331</v>
      </c>
      <c r="L45" t="s">
        <v>76</v>
      </c>
    </row>
    <row r="46" spans="2:20" ht="15.75" thickBot="1" x14ac:dyDescent="0.3">
      <c r="B46" s="16" t="s">
        <v>67</v>
      </c>
      <c r="C46" s="17">
        <v>61.818181818181813</v>
      </c>
      <c r="D46" s="19" t="str">
        <f t="shared" si="3"/>
        <v>1</v>
      </c>
      <c r="E46" s="15">
        <v>1</v>
      </c>
      <c r="F46" s="15">
        <v>3</v>
      </c>
      <c r="G46" s="15">
        <v>1</v>
      </c>
      <c r="H46" s="7">
        <f t="shared" si="0"/>
        <v>8</v>
      </c>
      <c r="I46">
        <f t="shared" si="1"/>
        <v>64</v>
      </c>
      <c r="J46">
        <f t="shared" si="2"/>
        <v>512</v>
      </c>
    </row>
    <row r="47" spans="2:20" x14ac:dyDescent="0.25">
      <c r="B47" s="16" t="s">
        <v>68</v>
      </c>
      <c r="C47" s="17">
        <v>44.642857142857146</v>
      </c>
      <c r="D47" s="19" t="str">
        <f t="shared" si="3"/>
        <v>2</v>
      </c>
      <c r="E47" s="15">
        <v>2</v>
      </c>
      <c r="F47" s="15">
        <v>1</v>
      </c>
      <c r="G47" s="15">
        <v>2</v>
      </c>
      <c r="H47" s="7">
        <f t="shared" si="0"/>
        <v>11</v>
      </c>
      <c r="I47">
        <f t="shared" si="1"/>
        <v>121</v>
      </c>
      <c r="J47">
        <f t="shared" si="2"/>
        <v>1331</v>
      </c>
      <c r="L47" s="23" t="s">
        <v>77</v>
      </c>
      <c r="M47" s="23"/>
    </row>
    <row r="48" spans="2:20" x14ac:dyDescent="0.25">
      <c r="B48" s="16" t="s">
        <v>69</v>
      </c>
      <c r="C48" s="17">
        <v>43.209876543209873</v>
      </c>
      <c r="D48" s="19" t="str">
        <f t="shared" si="3"/>
        <v>2</v>
      </c>
      <c r="E48" s="15">
        <v>1</v>
      </c>
      <c r="F48" s="15">
        <v>2</v>
      </c>
      <c r="G48" s="15">
        <v>3</v>
      </c>
      <c r="H48" s="7">
        <f t="shared" si="0"/>
        <v>11</v>
      </c>
      <c r="I48">
        <f t="shared" si="1"/>
        <v>121</v>
      </c>
      <c r="J48">
        <f t="shared" si="2"/>
        <v>1331</v>
      </c>
      <c r="L48" s="20" t="s">
        <v>78</v>
      </c>
      <c r="M48" s="20">
        <v>0.93671603242793799</v>
      </c>
    </row>
    <row r="49" spans="2:20" x14ac:dyDescent="0.25">
      <c r="B49" s="16" t="s">
        <v>70</v>
      </c>
      <c r="C49" s="17">
        <v>40.48582995951417</v>
      </c>
      <c r="D49" s="19" t="str">
        <f t="shared" si="3"/>
        <v>2</v>
      </c>
      <c r="E49" s="15">
        <v>1</v>
      </c>
      <c r="F49" s="15">
        <v>1</v>
      </c>
      <c r="G49" s="15">
        <v>3</v>
      </c>
      <c r="H49" s="7">
        <f t="shared" si="0"/>
        <v>10</v>
      </c>
      <c r="I49">
        <f t="shared" si="1"/>
        <v>100</v>
      </c>
      <c r="J49">
        <f t="shared" si="2"/>
        <v>1000</v>
      </c>
      <c r="L49" s="20" t="s">
        <v>79</v>
      </c>
      <c r="M49" s="20">
        <v>0.8774369254075377</v>
      </c>
    </row>
    <row r="50" spans="2:20" x14ac:dyDescent="0.25">
      <c r="B50" s="16" t="s">
        <v>71</v>
      </c>
      <c r="C50" s="17">
        <v>34.883720930232556</v>
      </c>
      <c r="D50" s="19">
        <v>1</v>
      </c>
      <c r="E50" s="15">
        <v>3</v>
      </c>
      <c r="F50" s="15">
        <v>1</v>
      </c>
      <c r="G50" s="15">
        <v>3</v>
      </c>
      <c r="H50" s="7">
        <f t="shared" si="0"/>
        <v>12</v>
      </c>
      <c r="I50">
        <f t="shared" si="1"/>
        <v>144</v>
      </c>
      <c r="J50">
        <f t="shared" si="2"/>
        <v>1728</v>
      </c>
      <c r="L50" s="20" t="s">
        <v>80</v>
      </c>
      <c r="M50" s="20">
        <v>0.86926605376804023</v>
      </c>
    </row>
    <row r="51" spans="2:20" x14ac:dyDescent="0.25">
      <c r="B51" s="16" t="s">
        <v>72</v>
      </c>
      <c r="C51" s="17">
        <v>51.428571428571423</v>
      </c>
      <c r="D51" s="19" t="str">
        <f t="shared" si="3"/>
        <v>1</v>
      </c>
      <c r="E51" s="15">
        <v>1</v>
      </c>
      <c r="F51" s="15">
        <v>1</v>
      </c>
      <c r="G51" s="15">
        <v>4</v>
      </c>
      <c r="H51" s="7">
        <f t="shared" si="0"/>
        <v>9</v>
      </c>
      <c r="I51">
        <f t="shared" si="1"/>
        <v>81</v>
      </c>
      <c r="J51">
        <f t="shared" si="2"/>
        <v>729</v>
      </c>
      <c r="L51" s="20" t="s">
        <v>81</v>
      </c>
      <c r="M51" s="20">
        <v>5.5937310775130511</v>
      </c>
    </row>
    <row r="52" spans="2:20" ht="15.75" thickBot="1" x14ac:dyDescent="0.3">
      <c r="B52" s="16" t="s">
        <v>73</v>
      </c>
      <c r="C52" s="17">
        <v>6.0606060606060606</v>
      </c>
      <c r="D52" s="19" t="str">
        <f t="shared" si="3"/>
        <v>5</v>
      </c>
      <c r="E52" s="15">
        <v>4</v>
      </c>
      <c r="F52" s="15">
        <v>1</v>
      </c>
      <c r="G52" s="15">
        <v>2</v>
      </c>
      <c r="H52" s="7">
        <f t="shared" si="0"/>
        <v>21</v>
      </c>
      <c r="I52">
        <f t="shared" si="1"/>
        <v>441</v>
      </c>
      <c r="J52">
        <f t="shared" si="2"/>
        <v>9261</v>
      </c>
      <c r="L52" s="21" t="s">
        <v>82</v>
      </c>
      <c r="M52" s="21">
        <v>49</v>
      </c>
    </row>
    <row r="53" spans="2:20" x14ac:dyDescent="0.25">
      <c r="B53" s="16" t="s">
        <v>74</v>
      </c>
      <c r="C53" s="17">
        <v>47</v>
      </c>
      <c r="D53" s="19">
        <v>1</v>
      </c>
      <c r="E53" s="15">
        <v>1</v>
      </c>
      <c r="F53" s="15">
        <v>5</v>
      </c>
      <c r="G53" s="15">
        <v>1</v>
      </c>
      <c r="H53" s="7">
        <f t="shared" si="0"/>
        <v>10</v>
      </c>
      <c r="I53">
        <f t="shared" si="1"/>
        <v>100</v>
      </c>
      <c r="J53">
        <f t="shared" si="2"/>
        <v>1000</v>
      </c>
    </row>
    <row r="54" spans="2:20" ht="15.75" thickBot="1" x14ac:dyDescent="0.3">
      <c r="L54" t="s">
        <v>83</v>
      </c>
    </row>
    <row r="55" spans="2:20" x14ac:dyDescent="0.25">
      <c r="L55" s="22"/>
      <c r="M55" s="22" t="s">
        <v>88</v>
      </c>
      <c r="N55" s="22" t="s">
        <v>89</v>
      </c>
      <c r="O55" s="22" t="s">
        <v>90</v>
      </c>
      <c r="P55" s="22" t="s">
        <v>91</v>
      </c>
      <c r="Q55" s="22" t="s">
        <v>92</v>
      </c>
    </row>
    <row r="56" spans="2:20" x14ac:dyDescent="0.25">
      <c r="L56" s="20" t="s">
        <v>84</v>
      </c>
      <c r="M56" s="20">
        <v>3</v>
      </c>
      <c r="N56" s="20">
        <v>10080.264799114373</v>
      </c>
      <c r="O56" s="20">
        <v>3360.0882663714578</v>
      </c>
      <c r="P56" s="20">
        <v>107.38596371604496</v>
      </c>
      <c r="Q56" s="20">
        <v>1.5727665404102683E-20</v>
      </c>
    </row>
    <row r="57" spans="2:20" x14ac:dyDescent="0.25">
      <c r="L57" s="20" t="s">
        <v>85</v>
      </c>
      <c r="M57" s="20">
        <v>45</v>
      </c>
      <c r="N57" s="20">
        <v>1408.0422315390892</v>
      </c>
      <c r="O57" s="20">
        <v>31.289827367535317</v>
      </c>
      <c r="P57" s="20"/>
      <c r="Q57" s="20"/>
    </row>
    <row r="58" spans="2:20" ht="15.75" thickBot="1" x14ac:dyDescent="0.3">
      <c r="L58" s="21" t="s">
        <v>86</v>
      </c>
      <c r="M58" s="21">
        <v>48</v>
      </c>
      <c r="N58" s="21">
        <v>11488.307030653463</v>
      </c>
      <c r="O58" s="21"/>
      <c r="P58" s="21"/>
      <c r="Q58" s="21"/>
    </row>
    <row r="59" spans="2:20" ht="15.75" thickBot="1" x14ac:dyDescent="0.3"/>
    <row r="60" spans="2:20" x14ac:dyDescent="0.25">
      <c r="L60" s="22"/>
      <c r="M60" s="22" t="s">
        <v>93</v>
      </c>
      <c r="N60" s="22" t="s">
        <v>81</v>
      </c>
      <c r="O60" s="22" t="s">
        <v>94</v>
      </c>
      <c r="P60" s="22" t="s">
        <v>95</v>
      </c>
      <c r="Q60" s="22" t="s">
        <v>96</v>
      </c>
      <c r="R60" s="22" t="s">
        <v>97</v>
      </c>
      <c r="S60" s="22" t="s">
        <v>98</v>
      </c>
      <c r="T60" s="22" t="s">
        <v>99</v>
      </c>
    </row>
    <row r="61" spans="2:20" x14ac:dyDescent="0.25">
      <c r="L61" s="20" t="s">
        <v>87</v>
      </c>
      <c r="M61" s="20">
        <v>48.448950701565877</v>
      </c>
      <c r="N61" s="20">
        <v>25.381164906754485</v>
      </c>
      <c r="O61" s="20">
        <v>1.9088544942502836</v>
      </c>
      <c r="P61" s="20">
        <v>6.2670798999806154E-2</v>
      </c>
      <c r="Q61" s="20">
        <v>-2.6713395508719273</v>
      </c>
      <c r="R61" s="20">
        <v>99.569240954003675</v>
      </c>
      <c r="S61" s="20">
        <v>-2.6713395508719273</v>
      </c>
      <c r="T61" s="20">
        <v>99.569240954003675</v>
      </c>
    </row>
    <row r="62" spans="2:20" x14ac:dyDescent="0.25">
      <c r="L62" s="20" t="s">
        <v>7</v>
      </c>
      <c r="M62" s="20">
        <v>7.7636850176115084</v>
      </c>
      <c r="N62" s="20">
        <v>6.3184715156917015</v>
      </c>
      <c r="O62" s="20">
        <v>1.2287283401263533</v>
      </c>
      <c r="P62" s="20">
        <v>0.22556084528270706</v>
      </c>
      <c r="Q62" s="20">
        <v>-4.9623698746902418</v>
      </c>
      <c r="R62" s="20">
        <v>20.489739909913258</v>
      </c>
      <c r="S62" s="20">
        <v>-4.9623698746902418</v>
      </c>
      <c r="T62" s="20">
        <v>20.489739909913258</v>
      </c>
    </row>
    <row r="63" spans="2:20" x14ac:dyDescent="0.25">
      <c r="L63" s="20" t="s">
        <v>104</v>
      </c>
      <c r="M63" s="20">
        <v>-1.1106316665506377</v>
      </c>
      <c r="N63" s="20">
        <v>0.49560530298079364</v>
      </c>
      <c r="O63" s="20">
        <v>-2.2409600136858874</v>
      </c>
      <c r="P63" s="20">
        <v>3.0008686746763703E-2</v>
      </c>
      <c r="Q63" s="20">
        <v>-2.1088319868315724</v>
      </c>
      <c r="R63" s="20">
        <v>-0.11243134626970297</v>
      </c>
      <c r="S63" s="20">
        <v>-2.1088319868315724</v>
      </c>
      <c r="T63" s="20">
        <v>-0.11243134626970297</v>
      </c>
    </row>
    <row r="64" spans="2:20" ht="15.75" thickBot="1" x14ac:dyDescent="0.3">
      <c r="L64" s="21" t="s">
        <v>105</v>
      </c>
      <c r="M64" s="21">
        <v>3.1329406060700393E-2</v>
      </c>
      <c r="N64" s="21">
        <v>1.2229866283509187E-2</v>
      </c>
      <c r="O64" s="21">
        <v>2.5617128866686891</v>
      </c>
      <c r="P64" s="21">
        <v>1.3836179956666243E-2</v>
      </c>
      <c r="Q64" s="21">
        <v>6.6971909335249435E-3</v>
      </c>
      <c r="R64" s="21">
        <v>5.5961621187875843E-2</v>
      </c>
      <c r="S64" s="21">
        <v>6.6971909335249435E-3</v>
      </c>
      <c r="T64" s="21">
        <v>5.5961621187875843E-2</v>
      </c>
    </row>
  </sheetData>
  <pageMargins left="0.7" right="0.7" top="0.75" bottom="0.75" header="0.3" footer="0.3"/>
  <pageSetup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46"/>
  <sheetViews>
    <sheetView topLeftCell="A20" workbookViewId="0">
      <selection activeCell="H51" sqref="H51"/>
    </sheetView>
  </sheetViews>
  <sheetFormatPr defaultRowHeight="15" x14ac:dyDescent="0.25"/>
  <sheetData>
    <row r="3" spans="2:16" x14ac:dyDescent="0.25">
      <c r="B3" t="s">
        <v>102</v>
      </c>
      <c r="C3" s="24" t="s">
        <v>101</v>
      </c>
      <c r="D3" s="24" t="s">
        <v>103</v>
      </c>
      <c r="E3" s="24" t="s">
        <v>100</v>
      </c>
      <c r="K3" t="s">
        <v>76</v>
      </c>
    </row>
    <row r="4" spans="2:16" ht="15.75" thickBot="1" x14ac:dyDescent="0.3">
      <c r="B4">
        <f>SQRT(C4)</f>
        <v>1</v>
      </c>
      <c r="C4" s="24">
        <v>1</v>
      </c>
      <c r="D4" s="24">
        <f>B4^3</f>
        <v>1</v>
      </c>
      <c r="E4" s="24">
        <v>7</v>
      </c>
    </row>
    <row r="5" spans="2:16" x14ac:dyDescent="0.25">
      <c r="B5">
        <f t="shared" ref="B5:B33" si="0">SQRT(C5)</f>
        <v>2</v>
      </c>
      <c r="C5" s="24">
        <v>4</v>
      </c>
      <c r="D5" s="24">
        <f t="shared" ref="D5:D33" si="1">B5^3</f>
        <v>8</v>
      </c>
      <c r="E5" s="24">
        <v>11</v>
      </c>
      <c r="K5" s="23" t="s">
        <v>77</v>
      </c>
      <c r="L5" s="23"/>
    </row>
    <row r="6" spans="2:16" x14ac:dyDescent="0.25">
      <c r="B6">
        <f t="shared" si="0"/>
        <v>3</v>
      </c>
      <c r="C6" s="24">
        <v>9</v>
      </c>
      <c r="D6" s="24">
        <f t="shared" si="1"/>
        <v>27</v>
      </c>
      <c r="E6" s="24">
        <v>23</v>
      </c>
      <c r="K6" s="20" t="s">
        <v>78</v>
      </c>
      <c r="L6" s="20">
        <v>0.97741335503576154</v>
      </c>
    </row>
    <row r="7" spans="2:16" x14ac:dyDescent="0.25">
      <c r="B7">
        <f t="shared" si="0"/>
        <v>4</v>
      </c>
      <c r="C7" s="24">
        <v>16</v>
      </c>
      <c r="D7" s="24">
        <f t="shared" si="1"/>
        <v>64</v>
      </c>
      <c r="E7" s="24">
        <v>59</v>
      </c>
      <c r="K7" s="20" t="s">
        <v>79</v>
      </c>
      <c r="L7" s="20">
        <v>0.95533686660226358</v>
      </c>
    </row>
    <row r="8" spans="2:16" x14ac:dyDescent="0.25">
      <c r="B8">
        <f t="shared" si="0"/>
        <v>5</v>
      </c>
      <c r="C8" s="24">
        <v>25</v>
      </c>
      <c r="D8" s="24">
        <f t="shared" si="1"/>
        <v>125</v>
      </c>
      <c r="E8" s="24">
        <v>120</v>
      </c>
      <c r="K8" s="20" t="s">
        <v>80</v>
      </c>
      <c r="L8" s="20">
        <v>0.95018342813329393</v>
      </c>
    </row>
    <row r="9" spans="2:16" x14ac:dyDescent="0.25">
      <c r="B9">
        <f t="shared" si="0"/>
        <v>6</v>
      </c>
      <c r="C9" s="24">
        <v>36</v>
      </c>
      <c r="D9" s="24">
        <f t="shared" si="1"/>
        <v>216</v>
      </c>
      <c r="E9" s="24">
        <v>180</v>
      </c>
      <c r="K9" s="20" t="s">
        <v>81</v>
      </c>
      <c r="L9" s="20">
        <v>13.468826214978042</v>
      </c>
    </row>
    <row r="10" spans="2:16" ht="15.75" thickBot="1" x14ac:dyDescent="0.3">
      <c r="B10">
        <f t="shared" si="0"/>
        <v>1</v>
      </c>
      <c r="C10" s="24">
        <v>1</v>
      </c>
      <c r="D10" s="24">
        <f t="shared" si="1"/>
        <v>1</v>
      </c>
      <c r="E10" s="24">
        <v>3</v>
      </c>
      <c r="K10" s="21" t="s">
        <v>82</v>
      </c>
      <c r="L10" s="21">
        <v>30</v>
      </c>
    </row>
    <row r="11" spans="2:16" x14ac:dyDescent="0.25">
      <c r="B11">
        <f t="shared" si="0"/>
        <v>2</v>
      </c>
      <c r="C11" s="24">
        <v>4</v>
      </c>
      <c r="D11" s="24">
        <f t="shared" si="1"/>
        <v>8</v>
      </c>
      <c r="E11" s="24">
        <v>8</v>
      </c>
    </row>
    <row r="12" spans="2:16" ht="15.75" thickBot="1" x14ac:dyDescent="0.3">
      <c r="B12">
        <f t="shared" si="0"/>
        <v>3</v>
      </c>
      <c r="C12" s="24">
        <v>9</v>
      </c>
      <c r="D12" s="24">
        <f t="shared" si="1"/>
        <v>27</v>
      </c>
      <c r="E12" s="24">
        <v>20</v>
      </c>
      <c r="K12" t="s">
        <v>83</v>
      </c>
    </row>
    <row r="13" spans="2:16" x14ac:dyDescent="0.25">
      <c r="B13">
        <f t="shared" si="0"/>
        <v>4</v>
      </c>
      <c r="C13" s="24">
        <v>16</v>
      </c>
      <c r="D13" s="24">
        <f t="shared" si="1"/>
        <v>64</v>
      </c>
      <c r="E13" s="24">
        <v>48</v>
      </c>
      <c r="K13" s="22"/>
      <c r="L13" s="22" t="s">
        <v>88</v>
      </c>
      <c r="M13" s="22" t="s">
        <v>89</v>
      </c>
      <c r="N13" s="22" t="s">
        <v>90</v>
      </c>
      <c r="O13" s="22" t="s">
        <v>91</v>
      </c>
      <c r="P13" s="22" t="s">
        <v>92</v>
      </c>
    </row>
    <row r="14" spans="2:16" x14ac:dyDescent="0.25">
      <c r="B14">
        <f t="shared" si="0"/>
        <v>5</v>
      </c>
      <c r="C14" s="24">
        <v>25</v>
      </c>
      <c r="D14" s="24">
        <f t="shared" si="1"/>
        <v>125</v>
      </c>
      <c r="E14" s="24">
        <v>88</v>
      </c>
      <c r="K14" s="20" t="s">
        <v>84</v>
      </c>
      <c r="L14" s="20">
        <v>3</v>
      </c>
      <c r="M14" s="20">
        <v>100888.15873015874</v>
      </c>
      <c r="N14" s="20">
        <v>33629.386243386245</v>
      </c>
      <c r="O14" s="20">
        <v>185.37853364401971</v>
      </c>
      <c r="P14" s="20">
        <v>1.1528781132883652E-17</v>
      </c>
    </row>
    <row r="15" spans="2:16" x14ac:dyDescent="0.25">
      <c r="B15">
        <f t="shared" si="0"/>
        <v>6</v>
      </c>
      <c r="C15" s="24">
        <v>36</v>
      </c>
      <c r="D15" s="24">
        <f t="shared" si="1"/>
        <v>216</v>
      </c>
      <c r="E15" s="24">
        <v>140</v>
      </c>
      <c r="K15" s="20" t="s">
        <v>85</v>
      </c>
      <c r="L15" s="20">
        <v>26</v>
      </c>
      <c r="M15" s="20">
        <v>4716.6412698412732</v>
      </c>
      <c r="N15" s="20">
        <v>181.40927960927974</v>
      </c>
      <c r="O15" s="20"/>
      <c r="P15" s="20"/>
    </row>
    <row r="16" spans="2:16" ht="15.75" thickBot="1" x14ac:dyDescent="0.3">
      <c r="B16">
        <f t="shared" si="0"/>
        <v>1</v>
      </c>
      <c r="C16" s="24">
        <v>1</v>
      </c>
      <c r="D16" s="24">
        <f t="shared" si="1"/>
        <v>1</v>
      </c>
      <c r="E16" s="24">
        <v>4</v>
      </c>
      <c r="K16" s="21" t="s">
        <v>86</v>
      </c>
      <c r="L16" s="21">
        <v>29</v>
      </c>
      <c r="M16" s="21">
        <v>105604.80000000002</v>
      </c>
      <c r="N16" s="21"/>
      <c r="O16" s="21"/>
      <c r="P16" s="21"/>
    </row>
    <row r="17" spans="2:19" ht="15.75" thickBot="1" x14ac:dyDescent="0.3">
      <c r="B17">
        <f t="shared" si="0"/>
        <v>2</v>
      </c>
      <c r="C17" s="24">
        <v>4</v>
      </c>
      <c r="D17" s="24">
        <f t="shared" si="1"/>
        <v>8</v>
      </c>
      <c r="E17" s="24">
        <v>11</v>
      </c>
    </row>
    <row r="18" spans="2:19" x14ac:dyDescent="0.25">
      <c r="B18">
        <f t="shared" si="0"/>
        <v>3</v>
      </c>
      <c r="C18" s="24">
        <v>9</v>
      </c>
      <c r="D18" s="24">
        <f t="shared" si="1"/>
        <v>27</v>
      </c>
      <c r="E18" s="24">
        <v>21</v>
      </c>
      <c r="I18" t="s">
        <v>76</v>
      </c>
      <c r="K18" s="22"/>
      <c r="L18" s="22" t="s">
        <v>93</v>
      </c>
      <c r="M18" s="22" t="s">
        <v>81</v>
      </c>
      <c r="N18" s="22" t="s">
        <v>94</v>
      </c>
      <c r="O18" s="22" t="s">
        <v>95</v>
      </c>
      <c r="P18" s="22" t="s">
        <v>96</v>
      </c>
      <c r="Q18" s="22" t="s">
        <v>97</v>
      </c>
      <c r="R18" s="22" t="s">
        <v>98</v>
      </c>
      <c r="S18" s="22" t="s">
        <v>99</v>
      </c>
    </row>
    <row r="19" spans="2:19" ht="15.75" thickBot="1" x14ac:dyDescent="0.3">
      <c r="B19">
        <f t="shared" si="0"/>
        <v>4</v>
      </c>
      <c r="C19" s="24">
        <v>16</v>
      </c>
      <c r="D19" s="24">
        <f t="shared" si="1"/>
        <v>64</v>
      </c>
      <c r="E19" s="24">
        <v>58</v>
      </c>
      <c r="K19" s="20" t="s">
        <v>87</v>
      </c>
      <c r="L19" s="20">
        <v>22.666666666666686</v>
      </c>
      <c r="M19" s="20">
        <v>21.717829702438749</v>
      </c>
      <c r="N19" s="20">
        <v>1.0436893086108594</v>
      </c>
      <c r="O19" s="20">
        <v>0.30623660110981671</v>
      </c>
      <c r="P19" s="20">
        <v>-21.974971630128749</v>
      </c>
      <c r="Q19" s="20">
        <v>67.30830496346212</v>
      </c>
      <c r="R19" s="20">
        <v>-21.974971630128749</v>
      </c>
      <c r="S19" s="20">
        <v>67.30830496346212</v>
      </c>
    </row>
    <row r="20" spans="2:19" x14ac:dyDescent="0.25">
      <c r="B20">
        <f t="shared" si="0"/>
        <v>5</v>
      </c>
      <c r="C20" s="24">
        <v>25</v>
      </c>
      <c r="D20" s="24">
        <f t="shared" si="1"/>
        <v>125</v>
      </c>
      <c r="E20" s="24">
        <v>128</v>
      </c>
      <c r="I20" s="23" t="s">
        <v>77</v>
      </c>
      <c r="J20" s="23"/>
      <c r="K20" s="20" t="s">
        <v>102</v>
      </c>
      <c r="L20" s="20">
        <v>-25.48783068783063</v>
      </c>
      <c r="M20" s="20">
        <v>24.745429984871503</v>
      </c>
      <c r="N20" s="20">
        <v>-1.0300015276927095</v>
      </c>
      <c r="O20" s="20">
        <v>0.31249631046596671</v>
      </c>
      <c r="P20" s="20">
        <v>-76.352790493610073</v>
      </c>
      <c r="Q20" s="20">
        <v>25.377129117948812</v>
      </c>
      <c r="R20" s="20">
        <v>-76.352790493610073</v>
      </c>
      <c r="S20" s="20">
        <v>25.377129117948812</v>
      </c>
    </row>
    <row r="21" spans="2:19" x14ac:dyDescent="0.25">
      <c r="B21">
        <f>SQRT(C21)</f>
        <v>6</v>
      </c>
      <c r="C21" s="24">
        <v>36</v>
      </c>
      <c r="D21" s="24">
        <f t="shared" si="1"/>
        <v>216</v>
      </c>
      <c r="E21" s="24">
        <v>195</v>
      </c>
      <c r="I21" s="20" t="s">
        <v>78</v>
      </c>
      <c r="J21" s="20">
        <v>0.91683485000753651</v>
      </c>
      <c r="K21" s="20" t="s">
        <v>101</v>
      </c>
      <c r="L21" s="20">
        <v>8.3682539682539456</v>
      </c>
      <c r="M21" s="20">
        <v>7.9184204207778697</v>
      </c>
      <c r="N21" s="20">
        <v>1.0568084950750678</v>
      </c>
      <c r="O21" s="20">
        <v>0.30031998364783419</v>
      </c>
      <c r="P21" s="20">
        <v>-7.9082923142058519</v>
      </c>
      <c r="Q21" s="20">
        <v>24.644800250713743</v>
      </c>
      <c r="R21" s="20">
        <v>-7.9082923142058519</v>
      </c>
      <c r="S21" s="20">
        <v>24.644800250713743</v>
      </c>
    </row>
    <row r="22" spans="2:19" ht="15.75" thickBot="1" x14ac:dyDescent="0.3">
      <c r="B22">
        <f t="shared" si="0"/>
        <v>1</v>
      </c>
      <c r="C22" s="24">
        <v>1</v>
      </c>
      <c r="D22" s="24">
        <f t="shared" si="1"/>
        <v>1</v>
      </c>
      <c r="E22" s="24">
        <v>5</v>
      </c>
      <c r="I22" s="20" t="s">
        <v>79</v>
      </c>
      <c r="J22" s="20">
        <v>0.84058614218834204</v>
      </c>
      <c r="K22" s="21" t="s">
        <v>103</v>
      </c>
      <c r="L22" s="21">
        <v>-2.9629629629627674E-2</v>
      </c>
      <c r="M22" s="21">
        <v>0.74826812305433876</v>
      </c>
      <c r="N22" s="21">
        <v>-3.9597610424299726E-2</v>
      </c>
      <c r="O22" s="21">
        <v>0.9687164294356736</v>
      </c>
      <c r="P22" s="21">
        <v>-1.5677167845658688</v>
      </c>
      <c r="Q22" s="21">
        <v>1.5084575253066135</v>
      </c>
      <c r="R22" s="21">
        <v>-1.5677167845658688</v>
      </c>
      <c r="S22" s="21">
        <v>1.5084575253066135</v>
      </c>
    </row>
    <row r="23" spans="2:19" x14ac:dyDescent="0.25">
      <c r="B23">
        <f t="shared" si="0"/>
        <v>2</v>
      </c>
      <c r="C23" s="24">
        <v>4</v>
      </c>
      <c r="D23" s="24">
        <f t="shared" si="1"/>
        <v>8</v>
      </c>
      <c r="E23" s="24">
        <v>9</v>
      </c>
      <c r="I23" s="20" t="s">
        <v>80</v>
      </c>
      <c r="J23" s="20">
        <v>0.83489279012364004</v>
      </c>
    </row>
    <row r="24" spans="2:19" x14ac:dyDescent="0.25">
      <c r="B24">
        <f t="shared" si="0"/>
        <v>3</v>
      </c>
      <c r="C24" s="24">
        <v>9</v>
      </c>
      <c r="D24" s="24">
        <f t="shared" si="1"/>
        <v>27</v>
      </c>
      <c r="E24" s="24">
        <v>16</v>
      </c>
      <c r="I24" s="20" t="s">
        <v>81</v>
      </c>
      <c r="J24" s="20">
        <v>24.520303956567286</v>
      </c>
    </row>
    <row r="25" spans="2:19" ht="15.75" thickBot="1" x14ac:dyDescent="0.3">
      <c r="B25">
        <f t="shared" si="0"/>
        <v>4</v>
      </c>
      <c r="C25" s="24">
        <v>16</v>
      </c>
      <c r="D25" s="24">
        <f t="shared" si="1"/>
        <v>64</v>
      </c>
      <c r="E25" s="24">
        <v>45</v>
      </c>
      <c r="I25" s="21" t="s">
        <v>82</v>
      </c>
      <c r="J25" s="21">
        <v>30</v>
      </c>
    </row>
    <row r="26" spans="2:19" x14ac:dyDescent="0.25">
      <c r="B26">
        <f t="shared" si="0"/>
        <v>5</v>
      </c>
      <c r="C26" s="24">
        <v>25</v>
      </c>
      <c r="D26" s="24">
        <f t="shared" si="1"/>
        <v>125</v>
      </c>
      <c r="E26" s="24">
        <v>111</v>
      </c>
    </row>
    <row r="27" spans="2:19" ht="15.75" thickBot="1" x14ac:dyDescent="0.3">
      <c r="B27">
        <f t="shared" si="0"/>
        <v>6</v>
      </c>
      <c r="C27" s="24">
        <v>36</v>
      </c>
      <c r="D27" s="24">
        <f t="shared" si="1"/>
        <v>216</v>
      </c>
      <c r="E27" s="24">
        <v>156</v>
      </c>
      <c r="I27" t="s">
        <v>83</v>
      </c>
    </row>
    <row r="28" spans="2:19" x14ac:dyDescent="0.25">
      <c r="B28">
        <f t="shared" si="0"/>
        <v>1</v>
      </c>
      <c r="C28" s="24">
        <v>1</v>
      </c>
      <c r="D28" s="24">
        <f t="shared" si="1"/>
        <v>1</v>
      </c>
      <c r="E28" s="24">
        <v>2</v>
      </c>
      <c r="I28" s="22"/>
      <c r="J28" s="22" t="s">
        <v>88</v>
      </c>
      <c r="K28" s="22" t="s">
        <v>89</v>
      </c>
      <c r="L28" s="22" t="s">
        <v>90</v>
      </c>
      <c r="M28" s="22" t="s">
        <v>91</v>
      </c>
      <c r="N28" s="22" t="s">
        <v>92</v>
      </c>
    </row>
    <row r="29" spans="2:19" x14ac:dyDescent="0.25">
      <c r="B29">
        <f t="shared" si="0"/>
        <v>2</v>
      </c>
      <c r="C29" s="24">
        <v>4</v>
      </c>
      <c r="D29" s="24">
        <f t="shared" si="1"/>
        <v>8</v>
      </c>
      <c r="E29" s="24">
        <v>5</v>
      </c>
      <c r="I29" s="20" t="s">
        <v>84</v>
      </c>
      <c r="J29" s="20">
        <v>1</v>
      </c>
      <c r="K29" s="20">
        <v>88769.931428571435</v>
      </c>
      <c r="L29" s="20">
        <v>88769.931428571435</v>
      </c>
      <c r="M29" s="20">
        <v>147.64345022677418</v>
      </c>
      <c r="N29" s="20">
        <v>1.108796400759207E-12</v>
      </c>
    </row>
    <row r="30" spans="2:19" x14ac:dyDescent="0.25">
      <c r="B30">
        <f t="shared" si="0"/>
        <v>3</v>
      </c>
      <c r="C30" s="24">
        <v>9</v>
      </c>
      <c r="D30" s="24">
        <f t="shared" si="1"/>
        <v>27</v>
      </c>
      <c r="E30" s="24">
        <v>12</v>
      </c>
      <c r="I30" s="20" t="s">
        <v>85</v>
      </c>
      <c r="J30" s="20">
        <v>28</v>
      </c>
      <c r="K30" s="20">
        <v>16834.868571428578</v>
      </c>
      <c r="L30" s="20">
        <v>601.24530612244928</v>
      </c>
      <c r="M30" s="20"/>
      <c r="N30" s="20"/>
    </row>
    <row r="31" spans="2:19" ht="15.75" thickBot="1" x14ac:dyDescent="0.3">
      <c r="B31">
        <f t="shared" si="0"/>
        <v>4</v>
      </c>
      <c r="C31" s="24">
        <v>16</v>
      </c>
      <c r="D31" s="24">
        <f t="shared" si="1"/>
        <v>64</v>
      </c>
      <c r="E31" s="24">
        <v>38</v>
      </c>
      <c r="I31" s="21" t="s">
        <v>86</v>
      </c>
      <c r="J31" s="21">
        <v>29</v>
      </c>
      <c r="K31" s="21">
        <v>105604.80000000002</v>
      </c>
      <c r="L31" s="21"/>
      <c r="M31" s="21"/>
      <c r="N31" s="21"/>
    </row>
    <row r="32" spans="2:19" ht="15.75" thickBot="1" x14ac:dyDescent="0.3">
      <c r="B32">
        <f t="shared" si="0"/>
        <v>5</v>
      </c>
      <c r="C32" s="24">
        <v>25</v>
      </c>
      <c r="D32" s="24">
        <f t="shared" si="1"/>
        <v>125</v>
      </c>
      <c r="E32" s="24">
        <v>78</v>
      </c>
    </row>
    <row r="33" spans="2:17" x14ac:dyDescent="0.25">
      <c r="B33">
        <f t="shared" si="0"/>
        <v>6</v>
      </c>
      <c r="C33" s="24">
        <v>36</v>
      </c>
      <c r="D33" s="24">
        <f t="shared" si="1"/>
        <v>216</v>
      </c>
      <c r="E33" s="24">
        <v>145</v>
      </c>
      <c r="I33" s="22"/>
      <c r="J33" s="22" t="s">
        <v>93</v>
      </c>
      <c r="K33" s="22" t="s">
        <v>81</v>
      </c>
      <c r="L33" s="22" t="s">
        <v>94</v>
      </c>
      <c r="M33" s="22" t="s">
        <v>95</v>
      </c>
      <c r="N33" s="22" t="s">
        <v>96</v>
      </c>
      <c r="O33" s="22" t="s">
        <v>97</v>
      </c>
      <c r="P33" s="22" t="s">
        <v>98</v>
      </c>
      <c r="Q33" s="22" t="s">
        <v>99</v>
      </c>
    </row>
    <row r="34" spans="2:17" x14ac:dyDescent="0.25">
      <c r="I34" s="20" t="s">
        <v>87</v>
      </c>
      <c r="J34" s="20">
        <v>-53.280000000000015</v>
      </c>
      <c r="K34" s="20">
        <v>10.208616608592202</v>
      </c>
      <c r="L34" s="20">
        <v>-5.2191204785921999</v>
      </c>
      <c r="M34" s="20">
        <v>1.5237399157471087E-5</v>
      </c>
      <c r="N34" s="20">
        <v>-74.191403168889835</v>
      </c>
      <c r="O34" s="20">
        <v>-32.368596831110196</v>
      </c>
      <c r="P34" s="20">
        <v>-74.191403168889835</v>
      </c>
      <c r="Q34" s="20">
        <v>-32.368596831110196</v>
      </c>
    </row>
    <row r="35" spans="2:17" ht="15.75" thickBot="1" x14ac:dyDescent="0.3">
      <c r="I35" s="21" t="s">
        <v>102</v>
      </c>
      <c r="J35" s="21">
        <v>31.851428571428578</v>
      </c>
      <c r="K35" s="21">
        <v>2.6213307550009226</v>
      </c>
      <c r="L35" s="21">
        <v>12.150862118663605</v>
      </c>
      <c r="M35" s="21">
        <v>1.1087964007592032E-12</v>
      </c>
      <c r="N35" s="21">
        <v>26.481875931877166</v>
      </c>
      <c r="O35" s="21">
        <v>37.220981210979986</v>
      </c>
      <c r="P35" s="21">
        <v>26.481875931877166</v>
      </c>
      <c r="Q35" s="21">
        <v>37.220981210979986</v>
      </c>
    </row>
    <row r="40" spans="2:17" x14ac:dyDescent="0.25">
      <c r="G40" s="8"/>
      <c r="H40" s="39" t="s">
        <v>119</v>
      </c>
      <c r="I40" s="39"/>
      <c r="J40" s="8"/>
      <c r="K40" s="8"/>
      <c r="L40" s="8"/>
      <c r="M40" s="8"/>
      <c r="N40" s="8"/>
      <c r="O40" s="8"/>
      <c r="P40" s="8"/>
      <c r="Q40" s="8"/>
    </row>
    <row r="41" spans="2:17" x14ac:dyDescent="0.25">
      <c r="G41" s="8" t="s">
        <v>152</v>
      </c>
      <c r="H41" s="19">
        <v>1</v>
      </c>
      <c r="I41" s="19">
        <v>2</v>
      </c>
      <c r="J41" s="19">
        <v>3</v>
      </c>
      <c r="K41" s="19">
        <v>4</v>
      </c>
      <c r="L41" s="19">
        <v>5</v>
      </c>
      <c r="M41" s="19">
        <v>6</v>
      </c>
      <c r="N41" s="19">
        <v>7</v>
      </c>
      <c r="O41" s="19">
        <v>8</v>
      </c>
      <c r="P41" s="19">
        <v>9</v>
      </c>
      <c r="Q41" s="19">
        <v>10</v>
      </c>
    </row>
    <row r="42" spans="2:17" x14ac:dyDescent="0.25">
      <c r="G42" s="8" t="s">
        <v>120</v>
      </c>
      <c r="H42" s="19"/>
      <c r="I42" s="19"/>
      <c r="J42" s="19"/>
      <c r="K42" s="19"/>
      <c r="L42" s="19"/>
      <c r="M42" s="19"/>
      <c r="N42" s="19"/>
      <c r="O42" s="19"/>
      <c r="P42" s="19"/>
      <c r="Q42" s="19"/>
    </row>
    <row r="43" spans="2:17" x14ac:dyDescent="0.25">
      <c r="G43" s="8" t="s">
        <v>121</v>
      </c>
      <c r="H43" s="19" t="s">
        <v>124</v>
      </c>
      <c r="I43" s="19" t="s">
        <v>125</v>
      </c>
      <c r="J43" s="36" t="s">
        <v>126</v>
      </c>
      <c r="K43" s="37" t="s">
        <v>127</v>
      </c>
      <c r="L43" s="19" t="s">
        <v>128</v>
      </c>
      <c r="M43" s="19" t="s">
        <v>129</v>
      </c>
      <c r="N43" s="19">
        <v>500</v>
      </c>
      <c r="O43" s="19" t="s">
        <v>130</v>
      </c>
      <c r="P43" s="19" t="s">
        <v>131</v>
      </c>
      <c r="Q43" s="19" t="s">
        <v>132</v>
      </c>
    </row>
    <row r="44" spans="2:17" x14ac:dyDescent="0.25">
      <c r="G44" s="8" t="s">
        <v>122</v>
      </c>
      <c r="H44" s="19" t="s">
        <v>133</v>
      </c>
      <c r="I44" s="19" t="s">
        <v>134</v>
      </c>
      <c r="J44" s="19" t="s">
        <v>127</v>
      </c>
      <c r="K44" s="19" t="s">
        <v>135</v>
      </c>
      <c r="L44" s="19" t="s">
        <v>136</v>
      </c>
      <c r="M44" s="19" t="s">
        <v>137</v>
      </c>
      <c r="N44" s="19" t="s">
        <v>138</v>
      </c>
      <c r="O44" s="19" t="s">
        <v>139</v>
      </c>
      <c r="P44" s="19" t="s">
        <v>140</v>
      </c>
      <c r="Q44" s="19" t="s">
        <v>141</v>
      </c>
    </row>
    <row r="45" spans="2:17" x14ac:dyDescent="0.25">
      <c r="G45" s="8" t="s">
        <v>123</v>
      </c>
      <c r="H45" s="19" t="s">
        <v>142</v>
      </c>
      <c r="I45" s="8" t="s">
        <v>143</v>
      </c>
      <c r="J45" s="8" t="s">
        <v>144</v>
      </c>
      <c r="K45" s="8" t="s">
        <v>145</v>
      </c>
      <c r="L45" s="8" t="s">
        <v>146</v>
      </c>
      <c r="M45" s="38" t="s">
        <v>147</v>
      </c>
      <c r="N45" s="8" t="s">
        <v>148</v>
      </c>
      <c r="O45" s="8" t="s">
        <v>149</v>
      </c>
      <c r="P45" s="8" t="s">
        <v>150</v>
      </c>
      <c r="Q45" s="8" t="s">
        <v>151</v>
      </c>
    </row>
    <row r="46" spans="2:17" x14ac:dyDescent="0.25"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2"/>
  <sheetViews>
    <sheetView workbookViewId="0">
      <selection activeCell="D4" sqref="D4:D65"/>
    </sheetView>
  </sheetViews>
  <sheetFormatPr defaultRowHeight="15" x14ac:dyDescent="0.25"/>
  <cols>
    <col min="3" max="3" width="18.140625" customWidth="1"/>
    <col min="4" max="4" width="11.140625" customWidth="1"/>
    <col min="6" max="6" width="14" customWidth="1"/>
    <col min="7" max="7" width="12.5703125" customWidth="1"/>
    <col min="8" max="8" width="14.42578125" customWidth="1"/>
    <col min="10" max="10" width="12" customWidth="1"/>
    <col min="12" max="12" width="9.140625" customWidth="1"/>
  </cols>
  <sheetData>
    <row r="1" spans="2:12" x14ac:dyDescent="0.25">
      <c r="C1" s="27"/>
    </row>
    <row r="3" spans="2:12" ht="30" x14ac:dyDescent="0.25">
      <c r="B3" s="28" t="s">
        <v>106</v>
      </c>
      <c r="C3" s="4" t="s">
        <v>107</v>
      </c>
      <c r="D3" s="4" t="s">
        <v>2</v>
      </c>
      <c r="E3" s="4" t="s">
        <v>4</v>
      </c>
      <c r="F3" s="5" t="s">
        <v>5</v>
      </c>
      <c r="G3" s="5" t="s">
        <v>113</v>
      </c>
      <c r="H3" s="33" t="s">
        <v>114</v>
      </c>
      <c r="I3" s="34" t="s">
        <v>115</v>
      </c>
      <c r="J3" s="34" t="s">
        <v>116</v>
      </c>
      <c r="K3" s="34" t="s">
        <v>117</v>
      </c>
      <c r="L3" s="34" t="s">
        <v>118</v>
      </c>
    </row>
    <row r="4" spans="2:12" x14ac:dyDescent="0.25">
      <c r="B4" s="19">
        <v>1</v>
      </c>
      <c r="C4" s="32" t="s">
        <v>1</v>
      </c>
      <c r="D4" s="7">
        <v>18</v>
      </c>
      <c r="E4" s="7">
        <v>0.9</v>
      </c>
      <c r="F4" s="7">
        <v>1.26</v>
      </c>
      <c r="G4" s="7">
        <v>3</v>
      </c>
      <c r="I4" s="35">
        <v>2</v>
      </c>
      <c r="J4" s="35">
        <v>8</v>
      </c>
      <c r="K4" s="35">
        <v>10</v>
      </c>
      <c r="L4" s="7">
        <v>3</v>
      </c>
    </row>
    <row r="5" spans="2:12" x14ac:dyDescent="0.25">
      <c r="B5" s="19">
        <v>2</v>
      </c>
      <c r="C5" s="32" t="s">
        <v>8</v>
      </c>
      <c r="D5" s="7">
        <v>33</v>
      </c>
      <c r="E5" s="7">
        <v>0.3</v>
      </c>
      <c r="F5" s="7">
        <v>5.21</v>
      </c>
      <c r="G5" s="7">
        <v>3</v>
      </c>
      <c r="I5" s="35">
        <v>1</v>
      </c>
      <c r="J5" s="35">
        <v>6</v>
      </c>
      <c r="K5" s="35">
        <v>8</v>
      </c>
      <c r="L5" s="7">
        <v>3</v>
      </c>
    </row>
    <row r="6" spans="2:12" x14ac:dyDescent="0.25">
      <c r="B6" s="19">
        <v>3</v>
      </c>
      <c r="C6" s="32" t="s">
        <v>9</v>
      </c>
      <c r="D6" s="7">
        <v>52.3</v>
      </c>
      <c r="E6" s="7">
        <v>0.26</v>
      </c>
      <c r="F6" s="7">
        <v>7.78</v>
      </c>
      <c r="G6" s="7">
        <v>2</v>
      </c>
      <c r="I6" s="35">
        <v>1</v>
      </c>
      <c r="J6" s="35">
        <v>6</v>
      </c>
      <c r="K6" s="35">
        <v>6</v>
      </c>
      <c r="L6" s="7">
        <v>2</v>
      </c>
    </row>
    <row r="7" spans="2:12" x14ac:dyDescent="0.25">
      <c r="B7" s="19">
        <v>4</v>
      </c>
      <c r="C7" s="32" t="s">
        <v>10</v>
      </c>
      <c r="D7" s="7">
        <v>32</v>
      </c>
      <c r="E7" s="7">
        <v>88</v>
      </c>
      <c r="F7" s="7">
        <v>4.1399999999999997</v>
      </c>
      <c r="G7" s="7">
        <v>2</v>
      </c>
      <c r="I7" s="35">
        <v>5</v>
      </c>
      <c r="J7" s="35">
        <v>7</v>
      </c>
      <c r="K7" s="35">
        <v>3</v>
      </c>
      <c r="L7" s="7">
        <v>2</v>
      </c>
    </row>
    <row r="8" spans="2:12" x14ac:dyDescent="0.25">
      <c r="B8" s="19">
        <v>5</v>
      </c>
      <c r="C8" s="32" t="s">
        <v>11</v>
      </c>
      <c r="D8" s="7">
        <v>10.5</v>
      </c>
      <c r="E8" s="7">
        <v>0.5</v>
      </c>
      <c r="F8" s="7">
        <v>8.4700000000000006</v>
      </c>
      <c r="G8" s="7">
        <v>5</v>
      </c>
      <c r="I8" s="35">
        <v>1</v>
      </c>
      <c r="J8" s="35">
        <v>6</v>
      </c>
      <c r="K8" s="35">
        <v>2</v>
      </c>
      <c r="L8" s="7">
        <v>5</v>
      </c>
    </row>
    <row r="9" spans="2:12" x14ac:dyDescent="0.25">
      <c r="B9" s="19">
        <v>6</v>
      </c>
      <c r="C9" s="32" t="s">
        <v>12</v>
      </c>
      <c r="D9" s="7">
        <v>57</v>
      </c>
      <c r="E9" s="7">
        <v>0.76</v>
      </c>
      <c r="F9" s="7">
        <v>7.17</v>
      </c>
      <c r="G9" s="7">
        <v>1</v>
      </c>
      <c r="I9" s="35">
        <v>2</v>
      </c>
      <c r="J9" s="35">
        <v>6</v>
      </c>
      <c r="K9" s="35">
        <v>5</v>
      </c>
      <c r="L9" s="7">
        <v>1</v>
      </c>
    </row>
    <row r="10" spans="2:12" x14ac:dyDescent="0.25">
      <c r="B10" s="19">
        <v>7</v>
      </c>
      <c r="C10" s="32" t="s">
        <v>13</v>
      </c>
      <c r="D10" s="7">
        <v>69</v>
      </c>
      <c r="E10" s="7">
        <v>0.42</v>
      </c>
      <c r="F10" s="7">
        <v>11.43</v>
      </c>
      <c r="G10" s="7">
        <v>1</v>
      </c>
      <c r="I10" s="35">
        <v>1</v>
      </c>
      <c r="J10" s="35">
        <v>5</v>
      </c>
      <c r="K10" s="35">
        <v>5</v>
      </c>
      <c r="L10" s="7">
        <v>1</v>
      </c>
    </row>
    <row r="11" spans="2:12" x14ac:dyDescent="0.25">
      <c r="B11" s="19">
        <v>8</v>
      </c>
      <c r="C11" s="32" t="s">
        <v>14</v>
      </c>
      <c r="D11" s="7">
        <v>31</v>
      </c>
      <c r="E11" s="7">
        <v>0.5</v>
      </c>
      <c r="F11" s="7">
        <v>1.31</v>
      </c>
      <c r="G11" s="7">
        <v>2</v>
      </c>
      <c r="I11" s="35">
        <v>1</v>
      </c>
      <c r="J11" s="35">
        <v>8</v>
      </c>
      <c r="K11" s="35">
        <v>10</v>
      </c>
      <c r="L11" s="7">
        <v>2</v>
      </c>
    </row>
    <row r="12" spans="2:12" x14ac:dyDescent="0.25">
      <c r="B12" s="19">
        <v>9</v>
      </c>
      <c r="C12" s="32" t="s">
        <v>15</v>
      </c>
      <c r="D12" s="7">
        <v>35</v>
      </c>
      <c r="E12" s="7">
        <v>1.27</v>
      </c>
      <c r="F12" s="7">
        <v>2.41</v>
      </c>
      <c r="G12" s="7">
        <v>2</v>
      </c>
      <c r="I12" s="35">
        <v>3</v>
      </c>
      <c r="J12" s="35">
        <v>8</v>
      </c>
      <c r="K12" s="35">
        <v>3</v>
      </c>
      <c r="L12" s="7">
        <v>2</v>
      </c>
    </row>
    <row r="13" spans="2:12" x14ac:dyDescent="0.25">
      <c r="B13" s="19">
        <v>10</v>
      </c>
      <c r="C13" s="32" t="s">
        <v>16</v>
      </c>
      <c r="D13" s="7">
        <v>26</v>
      </c>
      <c r="E13" s="7">
        <v>1.2</v>
      </c>
      <c r="F13" s="7">
        <v>1.42</v>
      </c>
      <c r="G13" s="7">
        <v>2</v>
      </c>
      <c r="I13" s="35">
        <v>3</v>
      </c>
      <c r="J13" s="35">
        <v>8</v>
      </c>
      <c r="K13" s="35">
        <v>10</v>
      </c>
      <c r="L13" s="7">
        <v>2</v>
      </c>
    </row>
    <row r="14" spans="2:12" x14ac:dyDescent="0.25">
      <c r="B14" s="19">
        <v>11</v>
      </c>
      <c r="C14" s="32" t="s">
        <v>17</v>
      </c>
      <c r="D14" s="7">
        <v>50</v>
      </c>
      <c r="E14" s="7">
        <v>0.5</v>
      </c>
      <c r="F14" s="7">
        <v>8.02</v>
      </c>
      <c r="G14" s="7">
        <v>2</v>
      </c>
      <c r="I14" s="35">
        <v>1</v>
      </c>
      <c r="J14" s="35">
        <v>6</v>
      </c>
      <c r="K14" s="35">
        <v>3</v>
      </c>
      <c r="L14" s="7">
        <v>2</v>
      </c>
    </row>
    <row r="15" spans="2:12" x14ac:dyDescent="0.25">
      <c r="B15" s="19">
        <v>12</v>
      </c>
      <c r="C15" s="32" t="s">
        <v>18</v>
      </c>
      <c r="D15" s="7">
        <v>55</v>
      </c>
      <c r="E15" s="7">
        <v>0.7</v>
      </c>
      <c r="F15" s="7">
        <v>3.81</v>
      </c>
      <c r="G15" s="7">
        <v>1</v>
      </c>
      <c r="I15" s="35">
        <v>2</v>
      </c>
      <c r="J15" s="35">
        <v>7</v>
      </c>
      <c r="K15" s="35">
        <v>5</v>
      </c>
      <c r="L15" s="7">
        <v>1</v>
      </c>
    </row>
    <row r="16" spans="2:12" x14ac:dyDescent="0.25">
      <c r="B16" s="19">
        <v>13</v>
      </c>
      <c r="C16" s="32" t="s">
        <v>19</v>
      </c>
      <c r="D16" s="7">
        <v>41</v>
      </c>
      <c r="E16" s="7">
        <v>0.32</v>
      </c>
      <c r="F16" s="7">
        <v>0.94</v>
      </c>
      <c r="G16" s="7">
        <v>1</v>
      </c>
      <c r="I16" s="35">
        <v>1</v>
      </c>
      <c r="J16" s="35">
        <v>9</v>
      </c>
      <c r="K16" s="35">
        <v>8</v>
      </c>
      <c r="L16" s="7">
        <v>1</v>
      </c>
    </row>
    <row r="17" spans="2:12" x14ac:dyDescent="0.25">
      <c r="B17" s="19">
        <v>14</v>
      </c>
      <c r="C17" s="32" t="s">
        <v>20</v>
      </c>
      <c r="D17" s="7">
        <v>46</v>
      </c>
      <c r="E17" s="7">
        <v>0.95</v>
      </c>
      <c r="F17" s="7">
        <v>2.5299999999999998</v>
      </c>
      <c r="G17" s="7">
        <v>3</v>
      </c>
      <c r="I17" s="35">
        <v>2</v>
      </c>
      <c r="J17" s="35">
        <v>7</v>
      </c>
      <c r="K17" s="35">
        <v>5</v>
      </c>
      <c r="L17" s="7">
        <v>3</v>
      </c>
    </row>
    <row r="18" spans="2:12" x14ac:dyDescent="0.25">
      <c r="B18" s="19">
        <v>15</v>
      </c>
      <c r="C18" s="32" t="s">
        <v>30</v>
      </c>
      <c r="D18" s="7">
        <v>56</v>
      </c>
      <c r="E18" s="7">
        <v>0.28999999999999998</v>
      </c>
      <c r="F18" s="7">
        <v>2.33</v>
      </c>
      <c r="G18" s="7">
        <v>1</v>
      </c>
      <c r="I18" s="35">
        <v>1</v>
      </c>
      <c r="J18" s="35">
        <v>7</v>
      </c>
      <c r="K18" s="35">
        <v>3</v>
      </c>
      <c r="L18" s="7">
        <v>1</v>
      </c>
    </row>
    <row r="19" spans="2:12" x14ac:dyDescent="0.25">
      <c r="B19" s="19">
        <v>16</v>
      </c>
      <c r="C19" s="32" t="s">
        <v>21</v>
      </c>
      <c r="D19" s="7">
        <v>67</v>
      </c>
      <c r="E19" s="7">
        <v>0.59</v>
      </c>
      <c r="F19" s="7">
        <v>7.39</v>
      </c>
      <c r="G19" s="7">
        <v>1</v>
      </c>
      <c r="I19" s="35">
        <v>2</v>
      </c>
      <c r="J19" s="35">
        <v>6</v>
      </c>
      <c r="K19" s="35">
        <v>4</v>
      </c>
      <c r="L19" s="7">
        <v>1</v>
      </c>
    </row>
    <row r="20" spans="2:12" x14ac:dyDescent="0.25">
      <c r="B20" s="19">
        <v>17</v>
      </c>
      <c r="C20" s="32" t="s">
        <v>22</v>
      </c>
      <c r="D20" s="7">
        <v>49</v>
      </c>
      <c r="E20" s="7">
        <v>0.9</v>
      </c>
      <c r="F20" s="7">
        <v>9.49</v>
      </c>
      <c r="G20" s="7">
        <v>2</v>
      </c>
      <c r="I20" s="35">
        <v>2</v>
      </c>
      <c r="J20" s="35">
        <v>6</v>
      </c>
      <c r="K20" s="35">
        <v>6</v>
      </c>
      <c r="L20" s="7">
        <v>2</v>
      </c>
    </row>
    <row r="21" spans="2:12" x14ac:dyDescent="0.25">
      <c r="B21" s="19">
        <v>18</v>
      </c>
      <c r="C21" s="32" t="s">
        <v>23</v>
      </c>
      <c r="D21" s="7">
        <v>14</v>
      </c>
      <c r="E21" s="7">
        <v>6</v>
      </c>
      <c r="F21" s="7">
        <v>18.18</v>
      </c>
      <c r="G21" s="7">
        <v>5</v>
      </c>
      <c r="I21" s="35">
        <v>3</v>
      </c>
      <c r="J21" s="35">
        <v>4</v>
      </c>
      <c r="K21" s="35">
        <v>1</v>
      </c>
      <c r="L21" s="7">
        <v>5</v>
      </c>
    </row>
    <row r="22" spans="2:12" x14ac:dyDescent="0.25">
      <c r="B22" s="19">
        <v>19</v>
      </c>
      <c r="C22" s="32" t="s">
        <v>24</v>
      </c>
      <c r="D22" s="7">
        <v>18.2</v>
      </c>
      <c r="E22" s="7">
        <v>65</v>
      </c>
      <c r="F22" s="7">
        <v>5.14</v>
      </c>
      <c r="G22" s="7">
        <v>4</v>
      </c>
      <c r="I22" s="35">
        <v>5</v>
      </c>
      <c r="J22" s="35">
        <v>6</v>
      </c>
      <c r="K22" s="35">
        <v>3</v>
      </c>
      <c r="L22" s="7">
        <v>4</v>
      </c>
    </row>
    <row r="23" spans="2:12" x14ac:dyDescent="0.25">
      <c r="B23" s="19">
        <v>20</v>
      </c>
      <c r="C23" s="32" t="s">
        <v>25</v>
      </c>
      <c r="D23" s="7">
        <v>14.2</v>
      </c>
      <c r="E23" s="7">
        <v>560</v>
      </c>
      <c r="F23" s="7">
        <v>16.579999999999998</v>
      </c>
      <c r="G23" s="7">
        <v>3</v>
      </c>
      <c r="I23" s="35">
        <v>8</v>
      </c>
      <c r="J23" s="35">
        <v>4</v>
      </c>
      <c r="K23" s="35">
        <v>1</v>
      </c>
      <c r="L23" s="7">
        <v>3</v>
      </c>
    </row>
    <row r="24" spans="2:12" x14ac:dyDescent="0.25">
      <c r="B24" s="19">
        <v>21</v>
      </c>
      <c r="C24" s="32" t="s">
        <v>26</v>
      </c>
      <c r="D24" s="7">
        <v>17.899999999999999</v>
      </c>
      <c r="E24" s="7">
        <v>1200</v>
      </c>
      <c r="F24" s="7">
        <v>0.54</v>
      </c>
      <c r="G24" s="7">
        <v>3</v>
      </c>
      <c r="I24" s="35">
        <v>10</v>
      </c>
      <c r="J24" s="35">
        <v>9</v>
      </c>
      <c r="K24" s="35">
        <v>2</v>
      </c>
      <c r="L24" s="7">
        <v>3</v>
      </c>
    </row>
    <row r="25" spans="2:12" x14ac:dyDescent="0.25">
      <c r="B25" s="19">
        <v>22</v>
      </c>
      <c r="C25" s="32" t="s">
        <v>27</v>
      </c>
      <c r="D25" s="7">
        <v>25</v>
      </c>
      <c r="E25" s="7">
        <v>1350</v>
      </c>
      <c r="F25" s="7">
        <v>6.58</v>
      </c>
      <c r="G25" s="7">
        <v>1</v>
      </c>
      <c r="I25" s="35">
        <v>10</v>
      </c>
      <c r="J25" s="35">
        <v>6</v>
      </c>
      <c r="K25" s="35">
        <v>1</v>
      </c>
      <c r="L25" s="7">
        <v>1</v>
      </c>
    </row>
    <row r="26" spans="2:12" x14ac:dyDescent="0.25">
      <c r="B26" s="19">
        <v>23</v>
      </c>
      <c r="C26" s="32" t="s">
        <v>28</v>
      </c>
      <c r="D26" s="7">
        <v>50.9</v>
      </c>
      <c r="E26" s="7">
        <v>0.4</v>
      </c>
      <c r="F26" s="7">
        <v>1.7</v>
      </c>
      <c r="G26" s="7">
        <v>1</v>
      </c>
      <c r="I26" s="35">
        <v>1</v>
      </c>
      <c r="J26" s="35">
        <v>8</v>
      </c>
      <c r="K26" s="35">
        <v>8</v>
      </c>
      <c r="L26" s="7">
        <v>1</v>
      </c>
    </row>
    <row r="27" spans="2:12" x14ac:dyDescent="0.25">
      <c r="B27" s="19">
        <v>24</v>
      </c>
      <c r="C27" s="32" t="s">
        <v>29</v>
      </c>
      <c r="D27" s="7">
        <v>34.200000000000003</v>
      </c>
      <c r="E27" s="7">
        <v>0.43</v>
      </c>
      <c r="F27" s="7">
        <v>1.95</v>
      </c>
      <c r="G27" s="7">
        <v>2</v>
      </c>
      <c r="I27" s="35">
        <v>1</v>
      </c>
      <c r="J27" s="35">
        <v>8</v>
      </c>
      <c r="K27" s="35">
        <v>2</v>
      </c>
      <c r="L27" s="7">
        <v>2</v>
      </c>
    </row>
    <row r="28" spans="2:12" x14ac:dyDescent="0.25">
      <c r="B28" s="19">
        <v>25</v>
      </c>
      <c r="C28" s="16" t="s">
        <v>46</v>
      </c>
      <c r="D28" s="17">
        <v>52</v>
      </c>
      <c r="E28" s="29">
        <v>0.8</v>
      </c>
      <c r="F28" s="30">
        <f>D28/E28</f>
        <v>65</v>
      </c>
      <c r="G28" s="19" t="e">
        <f>IF(#REF!&gt;50,"1",IF(#REF!&gt;35,"2",IF(#REF!&gt;25,"3",IF(#REF!&gt;14,"4",IF(#REF!&lt;=14,"5")))))</f>
        <v>#REF!</v>
      </c>
      <c r="I28" s="35">
        <v>2</v>
      </c>
      <c r="J28" s="35">
        <v>2</v>
      </c>
      <c r="K28" s="35">
        <v>4</v>
      </c>
      <c r="L28" s="19" t="str">
        <f>IF(K28&gt;50,"1",IF(K28&gt;35,"2",IF(K28&gt;25,"3",IF(K28&gt;14,"4",IF(K28&lt;=14,"5")))))</f>
        <v>5</v>
      </c>
    </row>
    <row r="29" spans="2:12" x14ac:dyDescent="0.25">
      <c r="B29" s="19">
        <v>26</v>
      </c>
      <c r="C29" s="16" t="s">
        <v>47</v>
      </c>
      <c r="D29" s="17">
        <v>47.29</v>
      </c>
      <c r="E29" s="29">
        <v>2.5</v>
      </c>
      <c r="F29" s="30">
        <f>D29/E29</f>
        <v>18.916</v>
      </c>
      <c r="G29" s="19">
        <v>1</v>
      </c>
      <c r="I29" s="35">
        <v>3</v>
      </c>
      <c r="J29" s="35">
        <v>4</v>
      </c>
      <c r="K29" s="35">
        <v>2</v>
      </c>
      <c r="L29" s="19">
        <v>1</v>
      </c>
    </row>
    <row r="30" spans="2:12" x14ac:dyDescent="0.25">
      <c r="B30" s="19">
        <v>27</v>
      </c>
      <c r="C30" s="16" t="s">
        <v>48</v>
      </c>
      <c r="D30" s="17">
        <v>31.33</v>
      </c>
      <c r="E30" s="29">
        <v>0.88</v>
      </c>
      <c r="F30" s="30">
        <f t="shared" ref="F30:F57" si="0">D30/E30</f>
        <v>35.602272727272727</v>
      </c>
      <c r="G30" s="19" t="e">
        <f>IF(#REF!&gt;50,"1",IF(#REF!&gt;35,"2",IF(#REF!&gt;25,"3",IF(#REF!&gt;14,"4",IF(#REF!&lt;=14,"5")))))</f>
        <v>#REF!</v>
      </c>
      <c r="I30" s="35">
        <v>2</v>
      </c>
      <c r="J30" s="35">
        <v>3</v>
      </c>
      <c r="K30" s="35">
        <v>3</v>
      </c>
      <c r="L30" s="19" t="str">
        <f t="shared" ref="L30:L51" si="1">IF(K30&gt;50,"1",IF(K30&gt;35,"2",IF(K30&gt;25,"3",IF(K30&gt;14,"4",IF(K30&lt;=14,"5")))))</f>
        <v>5</v>
      </c>
    </row>
    <row r="31" spans="2:12" x14ac:dyDescent="0.25">
      <c r="B31" s="19">
        <v>28</v>
      </c>
      <c r="C31" s="16" t="s">
        <v>49</v>
      </c>
      <c r="D31" s="17">
        <v>26.72</v>
      </c>
      <c r="E31" s="29">
        <v>8</v>
      </c>
      <c r="F31" s="30">
        <f t="shared" si="0"/>
        <v>3.34</v>
      </c>
      <c r="G31" s="19" t="e">
        <f>IF(#REF!&gt;50,"1",IF(#REF!&gt;35,"2",IF(#REF!&gt;25,"3",IF(#REF!&gt;14,"4",IF(#REF!&lt;=14,"5")))))</f>
        <v>#REF!</v>
      </c>
      <c r="I31" s="35">
        <v>3</v>
      </c>
      <c r="J31" s="35">
        <v>7</v>
      </c>
      <c r="K31" s="35">
        <v>1</v>
      </c>
      <c r="L31" s="19" t="str">
        <f t="shared" si="1"/>
        <v>5</v>
      </c>
    </row>
    <row r="32" spans="2:12" x14ac:dyDescent="0.25">
      <c r="B32" s="19">
        <v>29</v>
      </c>
      <c r="C32" s="16" t="s">
        <v>50</v>
      </c>
      <c r="D32" s="17">
        <v>19.8</v>
      </c>
      <c r="E32" s="29">
        <v>10</v>
      </c>
      <c r="F32" s="30">
        <f t="shared" si="0"/>
        <v>1.98</v>
      </c>
      <c r="G32" s="19">
        <v>3</v>
      </c>
      <c r="I32" s="35">
        <v>3</v>
      </c>
      <c r="J32" s="35">
        <v>8</v>
      </c>
      <c r="K32" s="35">
        <v>1</v>
      </c>
      <c r="L32" s="19">
        <v>3</v>
      </c>
    </row>
    <row r="33" spans="2:12" x14ac:dyDescent="0.25">
      <c r="B33" s="19">
        <v>30</v>
      </c>
      <c r="C33" s="16" t="s">
        <v>51</v>
      </c>
      <c r="D33" s="17">
        <v>50</v>
      </c>
      <c r="E33" s="29">
        <v>3.7</v>
      </c>
      <c r="F33" s="30">
        <f t="shared" si="0"/>
        <v>13.513513513513512</v>
      </c>
      <c r="G33" s="19">
        <v>1</v>
      </c>
      <c r="I33" s="35">
        <v>3</v>
      </c>
      <c r="J33" s="35">
        <v>5</v>
      </c>
      <c r="K33" s="35">
        <v>1</v>
      </c>
      <c r="L33" s="19">
        <v>1</v>
      </c>
    </row>
    <row r="34" spans="2:12" x14ac:dyDescent="0.25">
      <c r="B34" s="19">
        <v>31</v>
      </c>
      <c r="C34" s="16" t="s">
        <v>52</v>
      </c>
      <c r="D34" s="17">
        <v>50.3</v>
      </c>
      <c r="E34" s="29">
        <v>0.4</v>
      </c>
      <c r="F34" s="30">
        <f t="shared" si="0"/>
        <v>125.74999999999999</v>
      </c>
      <c r="G34" s="19" t="e">
        <f>IF(#REF!&gt;50,"1",IF(#REF!&gt;35,"2",IF(#REF!&gt;25,"3",IF(#REF!&gt;14,"4",IF(#REF!&lt;=14,"5")))))</f>
        <v>#REF!</v>
      </c>
      <c r="I34" s="35">
        <v>1</v>
      </c>
      <c r="J34" s="35">
        <v>1</v>
      </c>
      <c r="K34" s="35">
        <v>5</v>
      </c>
      <c r="L34" s="19" t="str">
        <f t="shared" si="1"/>
        <v>5</v>
      </c>
    </row>
    <row r="35" spans="2:12" x14ac:dyDescent="0.25">
      <c r="B35" s="19">
        <v>32</v>
      </c>
      <c r="C35" s="16" t="s">
        <v>53</v>
      </c>
      <c r="D35" s="17">
        <v>57.93</v>
      </c>
      <c r="E35" s="30">
        <v>1.1000000000000001</v>
      </c>
      <c r="F35" s="30">
        <f t="shared" si="0"/>
        <v>52.663636363636357</v>
      </c>
      <c r="G35" s="19" t="e">
        <f>IF(#REF!&gt;50,"1",IF(#REF!&gt;35,"2",IF(#REF!&gt;25,"3",IF(#REF!&gt;14,"4",IF(#REF!&lt;=14,"5")))))</f>
        <v>#REF!</v>
      </c>
      <c r="I35" s="35">
        <v>2</v>
      </c>
      <c r="J35" s="35">
        <v>2</v>
      </c>
      <c r="K35" s="35">
        <v>3</v>
      </c>
      <c r="L35" s="19" t="str">
        <f t="shared" si="1"/>
        <v>5</v>
      </c>
    </row>
    <row r="36" spans="2:12" x14ac:dyDescent="0.25">
      <c r="B36" s="19">
        <v>33</v>
      </c>
      <c r="C36" s="16" t="s">
        <v>54</v>
      </c>
      <c r="D36" s="17">
        <v>33</v>
      </c>
      <c r="E36" s="29">
        <v>30.8</v>
      </c>
      <c r="F36" s="30">
        <f t="shared" si="0"/>
        <v>1.0714285714285714</v>
      </c>
      <c r="G36" s="19">
        <v>1</v>
      </c>
      <c r="I36" s="35">
        <v>4</v>
      </c>
      <c r="J36" s="35">
        <v>8</v>
      </c>
      <c r="K36" s="35">
        <v>1</v>
      </c>
      <c r="L36" s="19">
        <v>1</v>
      </c>
    </row>
    <row r="37" spans="2:12" x14ac:dyDescent="0.25">
      <c r="B37" s="19">
        <v>34</v>
      </c>
      <c r="C37" s="16" t="s">
        <v>55</v>
      </c>
      <c r="D37" s="17">
        <v>55.94</v>
      </c>
      <c r="E37" s="29">
        <v>0.25</v>
      </c>
      <c r="F37" s="30">
        <f t="shared" si="0"/>
        <v>223.76</v>
      </c>
      <c r="G37" s="19" t="e">
        <f>IF(#REF!&gt;50,"1",IF(#REF!&gt;35,"2",IF(#REF!&gt;25,"3",IF(#REF!&gt;14,"4",IF(#REF!&lt;=14,"5")))))</f>
        <v>#REF!</v>
      </c>
      <c r="I37" s="35">
        <v>1</v>
      </c>
      <c r="J37" s="35">
        <v>1</v>
      </c>
      <c r="K37" s="35">
        <v>6</v>
      </c>
      <c r="L37" s="19" t="str">
        <f t="shared" si="1"/>
        <v>5</v>
      </c>
    </row>
    <row r="38" spans="2:12" x14ac:dyDescent="0.25">
      <c r="B38" s="19">
        <v>35</v>
      </c>
      <c r="C38" s="16" t="s">
        <v>56</v>
      </c>
      <c r="D38" s="17">
        <v>38.53</v>
      </c>
      <c r="E38" s="29">
        <v>18</v>
      </c>
      <c r="F38" s="30">
        <f t="shared" si="0"/>
        <v>2.1405555555555558</v>
      </c>
      <c r="G38" s="19" t="e">
        <f>IF(#REF!&gt;50,"1",IF(#REF!&gt;35,"2",IF(#REF!&gt;25,"3",IF(#REF!&gt;14,"4",IF(#REF!&lt;=14,"5")))))</f>
        <v>#REF!</v>
      </c>
      <c r="I38" s="35">
        <v>4</v>
      </c>
      <c r="J38" s="35">
        <v>8</v>
      </c>
      <c r="K38" s="35">
        <v>1</v>
      </c>
      <c r="L38" s="19" t="str">
        <f t="shared" si="1"/>
        <v>5</v>
      </c>
    </row>
    <row r="39" spans="2:12" x14ac:dyDescent="0.25">
      <c r="B39" s="19">
        <v>36</v>
      </c>
      <c r="C39" s="16" t="s">
        <v>57</v>
      </c>
      <c r="D39" s="17">
        <v>14.67</v>
      </c>
      <c r="E39" s="29">
        <v>0.8</v>
      </c>
      <c r="F39" s="30">
        <f t="shared" si="0"/>
        <v>18.337499999999999</v>
      </c>
      <c r="G39" s="19">
        <v>5</v>
      </c>
      <c r="I39" s="35">
        <v>2</v>
      </c>
      <c r="J39" s="35">
        <v>4</v>
      </c>
      <c r="K39" s="35">
        <v>3</v>
      </c>
      <c r="L39" s="19">
        <v>5</v>
      </c>
    </row>
    <row r="40" spans="2:12" x14ac:dyDescent="0.25">
      <c r="B40" s="19">
        <v>37</v>
      </c>
      <c r="C40" s="16" t="s">
        <v>58</v>
      </c>
      <c r="D40" s="17">
        <v>51.6</v>
      </c>
      <c r="E40" s="29">
        <v>0.7</v>
      </c>
      <c r="F40" s="30">
        <f t="shared" si="0"/>
        <v>73.714285714285722</v>
      </c>
      <c r="G40" s="19" t="e">
        <f>IF(#REF!&gt;50,"1",IF(#REF!&gt;35,"2",IF(#REF!&gt;25,"3",IF(#REF!&gt;14,"4",IF(#REF!&lt;=14,"5")))))</f>
        <v>#REF!</v>
      </c>
      <c r="I40" s="35">
        <v>2</v>
      </c>
      <c r="J40" s="35">
        <v>2</v>
      </c>
      <c r="K40" s="35">
        <v>5</v>
      </c>
      <c r="L40" s="19" t="str">
        <f t="shared" si="1"/>
        <v>5</v>
      </c>
    </row>
    <row r="41" spans="2:12" x14ac:dyDescent="0.25">
      <c r="B41" s="19">
        <v>38</v>
      </c>
      <c r="C41" s="16" t="s">
        <v>59</v>
      </c>
      <c r="D41" s="17">
        <v>37.270000000000003</v>
      </c>
      <c r="E41" s="29">
        <v>0.54</v>
      </c>
      <c r="F41" s="30">
        <f t="shared" si="0"/>
        <v>69.018518518518519</v>
      </c>
      <c r="G41" s="19">
        <v>3</v>
      </c>
      <c r="I41" s="35">
        <v>2</v>
      </c>
      <c r="J41" s="35">
        <v>2</v>
      </c>
      <c r="K41" s="35">
        <v>5</v>
      </c>
      <c r="L41" s="19">
        <v>3</v>
      </c>
    </row>
    <row r="42" spans="2:12" x14ac:dyDescent="0.25">
      <c r="B42" s="19">
        <v>39</v>
      </c>
      <c r="C42" s="16" t="s">
        <v>60</v>
      </c>
      <c r="D42" s="17">
        <v>41.67</v>
      </c>
      <c r="E42" s="29">
        <v>1</v>
      </c>
      <c r="F42" s="30">
        <f t="shared" si="0"/>
        <v>41.67</v>
      </c>
      <c r="G42" s="19" t="e">
        <f>IF(#REF!&gt;50,"1",IF(#REF!&gt;35,"2",IF(#REF!&gt;25,"3",IF(#REF!&gt;14,"4",IF(#REF!&lt;=14,"5")))))</f>
        <v>#REF!</v>
      </c>
      <c r="I42" s="35">
        <v>3</v>
      </c>
      <c r="J42" s="35">
        <v>3</v>
      </c>
      <c r="K42" s="35">
        <v>3</v>
      </c>
      <c r="L42" s="19" t="str">
        <f t="shared" si="1"/>
        <v>5</v>
      </c>
    </row>
    <row r="43" spans="2:12" x14ac:dyDescent="0.25">
      <c r="B43" s="19">
        <v>40</v>
      </c>
      <c r="C43" s="16" t="s">
        <v>65</v>
      </c>
      <c r="D43" s="17">
        <v>42.857142857142854</v>
      </c>
      <c r="E43" s="29">
        <v>0.26</v>
      </c>
      <c r="F43" s="30">
        <f t="shared" si="0"/>
        <v>164.83516483516482</v>
      </c>
      <c r="G43" s="19" t="e">
        <f>IF(#REF!&gt;50,"1",IF(#REF!&gt;35,"2",IF(#REF!&gt;25,"3",IF(#REF!&gt;14,"4",IF(#REF!&lt;=14,"5")))))</f>
        <v>#REF!</v>
      </c>
      <c r="I43" s="35">
        <v>1</v>
      </c>
      <c r="J43" s="35">
        <v>1</v>
      </c>
      <c r="K43" s="35">
        <v>6</v>
      </c>
      <c r="L43" s="19" t="str">
        <f t="shared" si="1"/>
        <v>5</v>
      </c>
    </row>
    <row r="44" spans="2:12" x14ac:dyDescent="0.25">
      <c r="B44" s="19">
        <v>41</v>
      </c>
      <c r="C44" s="16" t="s">
        <v>66</v>
      </c>
      <c r="D44" s="17">
        <v>36.704545454545453</v>
      </c>
      <c r="E44" s="29">
        <v>6.4</v>
      </c>
      <c r="F44" s="30">
        <f t="shared" si="0"/>
        <v>5.7350852272727266</v>
      </c>
      <c r="G44" s="19" t="e">
        <f>IF(#REF!&gt;50,"1",IF(#REF!&gt;35,"2",IF(#REF!&gt;25,"3",IF(#REF!&gt;14,"4",IF(#REF!&lt;=14,"5")))))</f>
        <v>#REF!</v>
      </c>
      <c r="I44" s="35">
        <v>3</v>
      </c>
      <c r="J44" s="35">
        <v>6</v>
      </c>
      <c r="K44" s="35">
        <v>1</v>
      </c>
      <c r="L44" s="19" t="str">
        <f t="shared" si="1"/>
        <v>5</v>
      </c>
    </row>
    <row r="45" spans="2:12" x14ac:dyDescent="0.25">
      <c r="B45" s="19">
        <v>42</v>
      </c>
      <c r="C45" s="16" t="s">
        <v>67</v>
      </c>
      <c r="D45" s="17">
        <v>61.818181818181813</v>
      </c>
      <c r="E45" s="29">
        <v>0.31</v>
      </c>
      <c r="F45" s="30">
        <f t="shared" si="0"/>
        <v>199.41348973607037</v>
      </c>
      <c r="G45" s="19" t="e">
        <f>IF(#REF!&gt;50,"1",IF(#REF!&gt;35,"2",IF(#REF!&gt;25,"3",IF(#REF!&gt;14,"4",IF(#REF!&lt;=14,"5")))))</f>
        <v>#REF!</v>
      </c>
      <c r="I45" s="35">
        <v>1</v>
      </c>
      <c r="J45" s="35">
        <v>1</v>
      </c>
      <c r="K45" s="35">
        <v>6</v>
      </c>
      <c r="L45" s="19" t="str">
        <f t="shared" si="1"/>
        <v>5</v>
      </c>
    </row>
    <row r="46" spans="2:12" x14ac:dyDescent="0.25">
      <c r="B46" s="19">
        <v>43</v>
      </c>
      <c r="C46" s="16" t="s">
        <v>68</v>
      </c>
      <c r="D46" s="17">
        <v>44.642857142857146</v>
      </c>
      <c r="E46" s="29">
        <v>6</v>
      </c>
      <c r="F46" s="30">
        <f t="shared" si="0"/>
        <v>7.4404761904761907</v>
      </c>
      <c r="G46" s="19" t="e">
        <f>IF(#REF!&gt;50,"1",IF(#REF!&gt;35,"2",IF(#REF!&gt;25,"3",IF(#REF!&gt;14,"4",IF(#REF!&lt;=14,"5")))))</f>
        <v>#REF!</v>
      </c>
      <c r="I46" s="35">
        <v>3</v>
      </c>
      <c r="J46" s="35">
        <v>6</v>
      </c>
      <c r="K46" s="35">
        <v>1</v>
      </c>
      <c r="L46" s="19" t="str">
        <f t="shared" si="1"/>
        <v>5</v>
      </c>
    </row>
    <row r="47" spans="2:12" x14ac:dyDescent="0.25">
      <c r="B47" s="19">
        <v>44</v>
      </c>
      <c r="C47" s="16" t="s">
        <v>69</v>
      </c>
      <c r="D47" s="17">
        <v>43.209876543209873</v>
      </c>
      <c r="E47" s="29">
        <v>0.73</v>
      </c>
      <c r="F47" s="30">
        <f t="shared" si="0"/>
        <v>59.191611703027228</v>
      </c>
      <c r="G47" s="19" t="e">
        <f>IF(#REF!&gt;50,"1",IF(#REF!&gt;35,"2",IF(#REF!&gt;25,"3",IF(#REF!&gt;14,"4",IF(#REF!&lt;=14,"5")))))</f>
        <v>#REF!</v>
      </c>
      <c r="I47" s="35">
        <v>2</v>
      </c>
      <c r="J47" s="35">
        <v>2</v>
      </c>
      <c r="K47" s="35">
        <v>4</v>
      </c>
      <c r="L47" s="19" t="str">
        <f t="shared" si="1"/>
        <v>5</v>
      </c>
    </row>
    <row r="48" spans="2:12" x14ac:dyDescent="0.25">
      <c r="B48" s="19">
        <v>45</v>
      </c>
      <c r="C48" s="16" t="s">
        <v>70</v>
      </c>
      <c r="D48" s="17">
        <v>40.48582995951417</v>
      </c>
      <c r="E48" s="29">
        <v>0.4</v>
      </c>
      <c r="F48" s="30">
        <f t="shared" si="0"/>
        <v>101.21457489878541</v>
      </c>
      <c r="G48" s="19" t="e">
        <f>IF(#REF!&gt;50,"1",IF(#REF!&gt;35,"2",IF(#REF!&gt;25,"3",IF(#REF!&gt;14,"4",IF(#REF!&lt;=14,"5")))))</f>
        <v>#REF!</v>
      </c>
      <c r="I48" s="35">
        <v>1</v>
      </c>
      <c r="J48" s="35">
        <v>1</v>
      </c>
      <c r="K48" s="35">
        <v>5</v>
      </c>
      <c r="L48" s="19" t="str">
        <f t="shared" si="1"/>
        <v>5</v>
      </c>
    </row>
    <row r="49" spans="2:12" x14ac:dyDescent="0.25">
      <c r="B49" s="19">
        <v>46</v>
      </c>
      <c r="C49" s="16" t="s">
        <v>71</v>
      </c>
      <c r="D49" s="17">
        <v>34.883720930232556</v>
      </c>
      <c r="E49" s="29">
        <v>12.8</v>
      </c>
      <c r="F49" s="30">
        <f t="shared" si="0"/>
        <v>2.7252906976744184</v>
      </c>
      <c r="G49" s="19">
        <v>1</v>
      </c>
      <c r="I49" s="35">
        <v>4</v>
      </c>
      <c r="J49" s="35">
        <v>8</v>
      </c>
      <c r="K49" s="35">
        <v>1</v>
      </c>
      <c r="L49" s="19">
        <v>1</v>
      </c>
    </row>
    <row r="50" spans="2:12" x14ac:dyDescent="0.25">
      <c r="B50" s="19">
        <v>47</v>
      </c>
      <c r="C50" s="16" t="s">
        <v>72</v>
      </c>
      <c r="D50" s="17">
        <v>51.428571428571423</v>
      </c>
      <c r="E50" s="29">
        <v>0.5</v>
      </c>
      <c r="F50" s="30">
        <f t="shared" si="0"/>
        <v>102.85714285714285</v>
      </c>
      <c r="G50" s="19" t="e">
        <f>IF(#REF!&gt;50,"1",IF(#REF!&gt;35,"2",IF(#REF!&gt;25,"3",IF(#REF!&gt;14,"4",IF(#REF!&lt;=14,"5")))))</f>
        <v>#REF!</v>
      </c>
      <c r="I50" s="35">
        <v>1</v>
      </c>
      <c r="J50" s="35">
        <v>1</v>
      </c>
      <c r="K50" s="35">
        <v>5</v>
      </c>
      <c r="L50" s="19" t="str">
        <f t="shared" si="1"/>
        <v>5</v>
      </c>
    </row>
    <row r="51" spans="2:12" x14ac:dyDescent="0.25">
      <c r="B51" s="19">
        <v>48</v>
      </c>
      <c r="C51" s="16" t="s">
        <v>73</v>
      </c>
      <c r="D51" s="17">
        <v>6.0606060606060606</v>
      </c>
      <c r="E51" s="29">
        <v>500</v>
      </c>
      <c r="F51" s="30">
        <f t="shared" si="0"/>
        <v>1.2121212121212121E-2</v>
      </c>
      <c r="G51" s="19" t="e">
        <f>IF(#REF!&gt;50,"1",IF(#REF!&gt;35,"2",IF(#REF!&gt;25,"3",IF(#REF!&gt;14,"4",IF(#REF!&lt;=14,"5")))))</f>
        <v>#REF!</v>
      </c>
      <c r="I51" s="35">
        <v>7</v>
      </c>
      <c r="J51" s="35">
        <v>10</v>
      </c>
      <c r="K51" s="35">
        <v>1</v>
      </c>
      <c r="L51" s="19" t="str">
        <f t="shared" si="1"/>
        <v>5</v>
      </c>
    </row>
    <row r="52" spans="2:12" x14ac:dyDescent="0.25">
      <c r="B52" s="19">
        <v>49</v>
      </c>
      <c r="C52" s="16" t="s">
        <v>74</v>
      </c>
      <c r="D52" s="17">
        <v>47</v>
      </c>
      <c r="E52" s="29">
        <v>0.28999999999999998</v>
      </c>
      <c r="F52" s="30">
        <f t="shared" si="0"/>
        <v>162.06896551724139</v>
      </c>
      <c r="G52" s="19">
        <v>1</v>
      </c>
      <c r="I52" s="35">
        <v>1</v>
      </c>
      <c r="J52" s="35">
        <v>1</v>
      </c>
      <c r="K52" s="35">
        <v>6</v>
      </c>
      <c r="L52" s="19">
        <v>1</v>
      </c>
    </row>
    <row r="53" spans="2:12" x14ac:dyDescent="0.25">
      <c r="B53" s="19">
        <v>50</v>
      </c>
      <c r="C53" s="16" t="s">
        <v>108</v>
      </c>
      <c r="D53" s="31">
        <v>44.879832810867292</v>
      </c>
      <c r="E53" s="29">
        <v>21</v>
      </c>
      <c r="F53" s="30">
        <f t="shared" si="0"/>
        <v>2.1371348957555854</v>
      </c>
      <c r="G53" s="19">
        <v>1</v>
      </c>
      <c r="I53" s="35">
        <v>4</v>
      </c>
      <c r="J53" s="35">
        <v>8</v>
      </c>
      <c r="K53" s="35">
        <v>1</v>
      </c>
      <c r="L53" s="19">
        <v>1</v>
      </c>
    </row>
    <row r="54" spans="2:12" x14ac:dyDescent="0.25">
      <c r="B54" s="19">
        <v>51</v>
      </c>
      <c r="C54" s="16" t="s">
        <v>109</v>
      </c>
      <c r="D54" s="31">
        <v>16.978417266187051</v>
      </c>
      <c r="E54" s="29">
        <v>0.253</v>
      </c>
      <c r="F54" s="30">
        <f t="shared" si="0"/>
        <v>67.108368641055534</v>
      </c>
      <c r="G54" s="19">
        <v>5</v>
      </c>
      <c r="I54" s="35">
        <v>1</v>
      </c>
      <c r="J54" s="35">
        <v>2</v>
      </c>
      <c r="K54" s="35">
        <v>5</v>
      </c>
      <c r="L54" s="19">
        <v>5</v>
      </c>
    </row>
    <row r="55" spans="2:12" x14ac:dyDescent="0.25">
      <c r="B55" s="19">
        <v>52</v>
      </c>
      <c r="C55" s="16" t="s">
        <v>110</v>
      </c>
      <c r="D55" s="31">
        <v>29.722222222222221</v>
      </c>
      <c r="E55" s="29">
        <v>2.2000000000000002</v>
      </c>
      <c r="F55" s="30">
        <f t="shared" si="0"/>
        <v>13.510101010101009</v>
      </c>
      <c r="G55" s="19">
        <v>3</v>
      </c>
      <c r="I55" s="35">
        <v>3</v>
      </c>
      <c r="J55" s="35">
        <v>5</v>
      </c>
      <c r="K55" s="35">
        <v>2</v>
      </c>
      <c r="L55" s="19">
        <v>3</v>
      </c>
    </row>
    <row r="56" spans="2:12" x14ac:dyDescent="0.25">
      <c r="B56" s="19">
        <v>53</v>
      </c>
      <c r="C56" s="16" t="s">
        <v>111</v>
      </c>
      <c r="D56" s="31">
        <v>37.499665103817811</v>
      </c>
      <c r="E56" s="29">
        <v>4.6500000000000004</v>
      </c>
      <c r="F56" s="30">
        <f t="shared" si="0"/>
        <v>8.0644441083479155</v>
      </c>
      <c r="G56" s="19">
        <v>2</v>
      </c>
      <c r="I56" s="35">
        <v>3</v>
      </c>
      <c r="J56" s="35">
        <v>6</v>
      </c>
      <c r="K56" s="35">
        <v>1</v>
      </c>
      <c r="L56" s="19">
        <v>2</v>
      </c>
    </row>
    <row r="57" spans="2:12" x14ac:dyDescent="0.25">
      <c r="B57" s="19">
        <v>54</v>
      </c>
      <c r="C57" s="16" t="s">
        <v>112</v>
      </c>
      <c r="D57" s="31">
        <v>15</v>
      </c>
      <c r="E57" s="29">
        <v>592</v>
      </c>
      <c r="F57" s="30">
        <f t="shared" si="0"/>
        <v>2.5337837837837839E-2</v>
      </c>
      <c r="G57" s="19">
        <v>3</v>
      </c>
      <c r="I57" s="35">
        <v>8</v>
      </c>
      <c r="J57" s="35">
        <v>10</v>
      </c>
      <c r="K57" s="35">
        <v>1</v>
      </c>
      <c r="L57" s="19">
        <v>3</v>
      </c>
    </row>
    <row r="58" spans="2:12" x14ac:dyDescent="0.25">
      <c r="B58" s="40">
        <v>55</v>
      </c>
      <c r="C58" s="9" t="s">
        <v>153</v>
      </c>
      <c r="D58" s="14">
        <v>33.33</v>
      </c>
      <c r="E58" s="41"/>
      <c r="F58" s="41"/>
      <c r="G58" s="40"/>
    </row>
    <row r="59" spans="2:12" x14ac:dyDescent="0.25">
      <c r="B59" s="40">
        <v>56</v>
      </c>
      <c r="C59" s="9" t="s">
        <v>154</v>
      </c>
      <c r="D59" s="14">
        <v>44.44</v>
      </c>
      <c r="E59" s="41"/>
      <c r="F59" s="44"/>
      <c r="G59" s="43"/>
    </row>
    <row r="60" spans="2:12" x14ac:dyDescent="0.25">
      <c r="B60" s="40">
        <v>57</v>
      </c>
      <c r="C60" s="9" t="s">
        <v>155</v>
      </c>
      <c r="D60" s="14">
        <v>48</v>
      </c>
      <c r="E60" s="41"/>
      <c r="F60" s="44"/>
      <c r="G60" s="43"/>
    </row>
    <row r="61" spans="2:12" x14ac:dyDescent="0.25">
      <c r="B61" s="40">
        <v>58</v>
      </c>
      <c r="C61" s="9" t="s">
        <v>156</v>
      </c>
      <c r="D61" s="14">
        <v>54.17</v>
      </c>
      <c r="E61" s="41"/>
      <c r="F61" s="44"/>
      <c r="G61" s="43"/>
    </row>
    <row r="62" spans="2:12" x14ac:dyDescent="0.25">
      <c r="B62" s="40">
        <v>59</v>
      </c>
      <c r="C62" s="9" t="s">
        <v>157</v>
      </c>
      <c r="D62" s="14">
        <v>55.12</v>
      </c>
      <c r="E62" s="41"/>
      <c r="F62" s="44"/>
      <c r="G62" s="43"/>
    </row>
    <row r="63" spans="2:12" x14ac:dyDescent="0.25">
      <c r="B63" s="40">
        <v>60</v>
      </c>
      <c r="C63" s="9" t="s">
        <v>158</v>
      </c>
      <c r="D63" s="14">
        <v>34.01</v>
      </c>
      <c r="E63" s="41"/>
      <c r="F63" s="44"/>
      <c r="G63" s="43"/>
    </row>
    <row r="64" spans="2:12" x14ac:dyDescent="0.25">
      <c r="B64" s="40">
        <v>61</v>
      </c>
      <c r="C64" s="9" t="s">
        <v>159</v>
      </c>
      <c r="D64" s="14">
        <v>59.84</v>
      </c>
      <c r="E64" s="41"/>
      <c r="F64" s="44"/>
      <c r="G64" s="43"/>
    </row>
    <row r="65" spans="2:16" x14ac:dyDescent="0.25">
      <c r="B65" s="40">
        <v>62</v>
      </c>
      <c r="C65" s="9" t="s">
        <v>160</v>
      </c>
      <c r="D65" s="14">
        <v>52.52</v>
      </c>
      <c r="E65" s="41"/>
      <c r="F65" s="44"/>
      <c r="G65" s="43"/>
    </row>
    <row r="66" spans="2:16" x14ac:dyDescent="0.25">
      <c r="B66" s="40">
        <v>63</v>
      </c>
      <c r="C66" s="9" t="s">
        <v>161</v>
      </c>
      <c r="D66" s="14">
        <v>35</v>
      </c>
      <c r="E66" s="41"/>
      <c r="F66" s="44"/>
      <c r="G66" s="14"/>
    </row>
    <row r="76" spans="2:16" x14ac:dyDescent="0.25">
      <c r="F76" s="8"/>
      <c r="G76" s="39" t="s">
        <v>119</v>
      </c>
      <c r="H76" s="39"/>
      <c r="I76" s="8"/>
      <c r="J76" s="8"/>
      <c r="K76" s="8"/>
      <c r="L76" s="8"/>
      <c r="M76" s="8"/>
      <c r="N76" s="8"/>
      <c r="O76" s="8"/>
      <c r="P76" s="8"/>
    </row>
    <row r="77" spans="2:16" x14ac:dyDescent="0.25">
      <c r="F77" s="8" t="s">
        <v>152</v>
      </c>
      <c r="G77" s="19">
        <v>1</v>
      </c>
      <c r="H77" s="19">
        <v>2</v>
      </c>
      <c r="I77" s="19">
        <v>3</v>
      </c>
      <c r="J77" s="19">
        <v>4</v>
      </c>
      <c r="K77" s="19">
        <v>5</v>
      </c>
      <c r="L77" s="19">
        <v>6</v>
      </c>
      <c r="M77" s="19">
        <v>7</v>
      </c>
      <c r="N77" s="19">
        <v>8</v>
      </c>
      <c r="O77" s="19">
        <v>9</v>
      </c>
      <c r="P77" s="19">
        <v>10</v>
      </c>
    </row>
    <row r="78" spans="2:16" x14ac:dyDescent="0.25">
      <c r="F78" s="8" t="s">
        <v>120</v>
      </c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2:16" x14ac:dyDescent="0.25">
      <c r="F79" s="8" t="s">
        <v>121</v>
      </c>
      <c r="G79" s="19" t="s">
        <v>124</v>
      </c>
      <c r="H79" s="19" t="s">
        <v>125</v>
      </c>
      <c r="I79" s="36" t="s">
        <v>126</v>
      </c>
      <c r="J79" s="37" t="s">
        <v>127</v>
      </c>
      <c r="K79" s="19" t="s">
        <v>128</v>
      </c>
      <c r="L79" s="19" t="s">
        <v>129</v>
      </c>
      <c r="M79" s="19">
        <v>500</v>
      </c>
      <c r="N79" s="19" t="s">
        <v>130</v>
      </c>
      <c r="O79" s="19" t="s">
        <v>131</v>
      </c>
      <c r="P79" s="19" t="s">
        <v>132</v>
      </c>
    </row>
    <row r="80" spans="2:16" x14ac:dyDescent="0.25">
      <c r="F80" s="8" t="s">
        <v>122</v>
      </c>
      <c r="G80" s="19" t="s">
        <v>133</v>
      </c>
      <c r="H80" s="19" t="s">
        <v>134</v>
      </c>
      <c r="I80" s="19" t="s">
        <v>127</v>
      </c>
      <c r="J80" s="19" t="s">
        <v>135</v>
      </c>
      <c r="K80" s="19" t="s">
        <v>136</v>
      </c>
      <c r="L80" s="19" t="s">
        <v>137</v>
      </c>
      <c r="M80" s="19" t="s">
        <v>138</v>
      </c>
      <c r="N80" s="19" t="s">
        <v>139</v>
      </c>
      <c r="O80" s="19" t="s">
        <v>140</v>
      </c>
      <c r="P80" s="19" t="s">
        <v>141</v>
      </c>
    </row>
    <row r="81" spans="6:16" x14ac:dyDescent="0.25">
      <c r="F81" s="8" t="s">
        <v>123</v>
      </c>
      <c r="G81" s="19" t="s">
        <v>142</v>
      </c>
      <c r="H81" s="8" t="s">
        <v>143</v>
      </c>
      <c r="I81" s="8" t="s">
        <v>144</v>
      </c>
      <c r="J81" s="8" t="s">
        <v>145</v>
      </c>
      <c r="K81" s="8" t="s">
        <v>146</v>
      </c>
      <c r="L81" s="38" t="s">
        <v>147</v>
      </c>
      <c r="M81" s="8" t="s">
        <v>148</v>
      </c>
      <c r="N81" s="8" t="s">
        <v>149</v>
      </c>
      <c r="O81" s="8" t="s">
        <v>150</v>
      </c>
      <c r="P81" s="8" t="s">
        <v>151</v>
      </c>
    </row>
    <row r="82" spans="6:16" x14ac:dyDescent="0.25"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2"/>
  <sheetViews>
    <sheetView workbookViewId="0">
      <selection activeCell="B9" sqref="B9:B12"/>
    </sheetView>
  </sheetViews>
  <sheetFormatPr defaultRowHeight="15" x14ac:dyDescent="0.25"/>
  <sheetData>
    <row r="1" spans="1:64" x14ac:dyDescent="0.25">
      <c r="A1" s="34" t="s">
        <v>115</v>
      </c>
      <c r="B1" s="35">
        <v>2</v>
      </c>
      <c r="C1" s="35">
        <v>1</v>
      </c>
      <c r="D1" s="35">
        <v>1</v>
      </c>
      <c r="E1" s="35">
        <v>5</v>
      </c>
      <c r="F1" s="35">
        <v>1</v>
      </c>
      <c r="G1" s="35">
        <v>2</v>
      </c>
      <c r="H1" s="35">
        <v>1</v>
      </c>
      <c r="I1" s="35">
        <v>1</v>
      </c>
      <c r="J1" s="35">
        <v>3</v>
      </c>
      <c r="K1" s="35">
        <v>3</v>
      </c>
      <c r="L1" s="35">
        <v>1</v>
      </c>
      <c r="M1" s="35">
        <v>2</v>
      </c>
      <c r="N1" s="35">
        <v>1</v>
      </c>
      <c r="O1" s="35">
        <v>2</v>
      </c>
      <c r="P1" s="35">
        <v>1</v>
      </c>
      <c r="Q1" s="35">
        <v>2</v>
      </c>
      <c r="R1" s="35">
        <v>2</v>
      </c>
      <c r="S1" s="35">
        <v>3</v>
      </c>
      <c r="T1" s="35">
        <v>5</v>
      </c>
      <c r="U1" s="35">
        <v>8</v>
      </c>
      <c r="V1" s="35">
        <v>10</v>
      </c>
      <c r="W1" s="35">
        <v>10</v>
      </c>
      <c r="X1" s="35">
        <v>1</v>
      </c>
      <c r="Y1" s="35">
        <v>1</v>
      </c>
      <c r="Z1" s="35">
        <v>2</v>
      </c>
      <c r="AA1" s="35">
        <v>3</v>
      </c>
      <c r="AB1" s="35">
        <v>2</v>
      </c>
      <c r="AC1" s="35">
        <v>3</v>
      </c>
      <c r="AD1" s="35">
        <v>3</v>
      </c>
      <c r="AE1" s="35">
        <v>3</v>
      </c>
      <c r="AF1" s="35">
        <v>1</v>
      </c>
      <c r="AG1" s="35">
        <v>2</v>
      </c>
      <c r="AH1" s="35">
        <v>4</v>
      </c>
      <c r="AI1" s="35">
        <v>1</v>
      </c>
      <c r="AJ1" s="35">
        <v>4</v>
      </c>
      <c r="AK1" s="35">
        <v>2</v>
      </c>
      <c r="AL1" s="35">
        <v>2</v>
      </c>
      <c r="AM1" s="35">
        <v>2</v>
      </c>
      <c r="AN1" s="35">
        <v>3</v>
      </c>
      <c r="AO1" s="35">
        <v>1</v>
      </c>
      <c r="AP1" s="35">
        <v>3</v>
      </c>
      <c r="AQ1" s="35">
        <v>1</v>
      </c>
      <c r="AR1" s="35">
        <v>3</v>
      </c>
      <c r="AS1" s="35">
        <v>2</v>
      </c>
      <c r="AT1" s="35">
        <v>1</v>
      </c>
      <c r="AU1" s="35">
        <v>4</v>
      </c>
      <c r="AV1" s="35">
        <v>1</v>
      </c>
      <c r="AW1" s="35">
        <v>7</v>
      </c>
      <c r="AX1" s="35">
        <v>1</v>
      </c>
      <c r="AY1" s="35">
        <v>4</v>
      </c>
      <c r="AZ1" s="35">
        <v>1</v>
      </c>
      <c r="BA1" s="35">
        <v>3</v>
      </c>
      <c r="BB1" s="35">
        <v>3</v>
      </c>
      <c r="BC1" s="35">
        <v>8</v>
      </c>
    </row>
    <row r="2" spans="1:64" ht="30" x14ac:dyDescent="0.25">
      <c r="A2" s="34" t="s">
        <v>116</v>
      </c>
      <c r="B2" s="35">
        <v>8</v>
      </c>
      <c r="C2" s="35">
        <v>6</v>
      </c>
      <c r="D2" s="35">
        <v>6</v>
      </c>
      <c r="E2" s="35">
        <v>7</v>
      </c>
      <c r="F2" s="35">
        <v>6</v>
      </c>
      <c r="G2" s="35">
        <v>6</v>
      </c>
      <c r="H2" s="35">
        <v>5</v>
      </c>
      <c r="I2" s="35">
        <v>8</v>
      </c>
      <c r="J2" s="35">
        <v>8</v>
      </c>
      <c r="K2" s="35">
        <v>8</v>
      </c>
      <c r="L2" s="35">
        <v>6</v>
      </c>
      <c r="M2" s="35">
        <v>7</v>
      </c>
      <c r="N2" s="35">
        <v>9</v>
      </c>
      <c r="O2" s="35">
        <v>7</v>
      </c>
      <c r="P2" s="35">
        <v>7</v>
      </c>
      <c r="Q2" s="35">
        <v>6</v>
      </c>
      <c r="R2" s="35">
        <v>6</v>
      </c>
      <c r="S2" s="35">
        <v>4</v>
      </c>
      <c r="T2" s="35">
        <v>6</v>
      </c>
      <c r="U2" s="35">
        <v>4</v>
      </c>
      <c r="V2" s="35">
        <v>9</v>
      </c>
      <c r="W2" s="35">
        <v>6</v>
      </c>
      <c r="X2" s="35">
        <v>8</v>
      </c>
      <c r="Y2" s="35">
        <v>8</v>
      </c>
      <c r="Z2" s="35">
        <v>2</v>
      </c>
      <c r="AA2" s="35">
        <v>4</v>
      </c>
      <c r="AB2" s="35">
        <v>3</v>
      </c>
      <c r="AC2" s="35">
        <v>7</v>
      </c>
      <c r="AD2" s="35">
        <v>8</v>
      </c>
      <c r="AE2" s="35">
        <v>5</v>
      </c>
      <c r="AF2" s="35">
        <v>1</v>
      </c>
      <c r="AG2" s="35">
        <v>2</v>
      </c>
      <c r="AH2" s="35">
        <v>8</v>
      </c>
      <c r="AI2" s="35">
        <v>1</v>
      </c>
      <c r="AJ2" s="35">
        <v>8</v>
      </c>
      <c r="AK2" s="35">
        <v>4</v>
      </c>
      <c r="AL2" s="35">
        <v>2</v>
      </c>
      <c r="AM2" s="35">
        <v>2</v>
      </c>
      <c r="AN2" s="35">
        <v>3</v>
      </c>
      <c r="AO2" s="35">
        <v>1</v>
      </c>
      <c r="AP2" s="35">
        <v>6</v>
      </c>
      <c r="AQ2" s="35">
        <v>1</v>
      </c>
      <c r="AR2" s="35">
        <v>6</v>
      </c>
      <c r="AS2" s="35">
        <v>2</v>
      </c>
      <c r="AT2" s="35">
        <v>1</v>
      </c>
      <c r="AU2" s="35">
        <v>8</v>
      </c>
      <c r="AV2" s="35">
        <v>1</v>
      </c>
      <c r="AW2" s="35">
        <v>10</v>
      </c>
      <c r="AX2" s="35">
        <v>1</v>
      </c>
      <c r="AY2" s="35">
        <v>8</v>
      </c>
      <c r="AZ2" s="35">
        <v>2</v>
      </c>
      <c r="BA2" s="35">
        <v>5</v>
      </c>
      <c r="BB2" s="35">
        <v>6</v>
      </c>
      <c r="BC2" s="35">
        <v>10</v>
      </c>
    </row>
    <row r="3" spans="1:64" ht="30" x14ac:dyDescent="0.25">
      <c r="A3" s="34" t="s">
        <v>117</v>
      </c>
      <c r="B3" s="35">
        <v>10</v>
      </c>
      <c r="C3" s="35">
        <v>8</v>
      </c>
      <c r="D3" s="35">
        <v>6</v>
      </c>
      <c r="E3" s="35">
        <v>3</v>
      </c>
      <c r="F3" s="35">
        <v>2</v>
      </c>
      <c r="G3" s="35">
        <v>5</v>
      </c>
      <c r="H3" s="35">
        <v>5</v>
      </c>
      <c r="I3" s="35">
        <v>10</v>
      </c>
      <c r="J3" s="35">
        <v>3</v>
      </c>
      <c r="K3" s="35">
        <v>10</v>
      </c>
      <c r="L3" s="35">
        <v>3</v>
      </c>
      <c r="M3" s="35">
        <v>5</v>
      </c>
      <c r="N3" s="35">
        <v>8</v>
      </c>
      <c r="O3" s="35">
        <v>5</v>
      </c>
      <c r="P3" s="35">
        <v>3</v>
      </c>
      <c r="Q3" s="35">
        <v>4</v>
      </c>
      <c r="R3" s="35">
        <v>6</v>
      </c>
      <c r="S3" s="35">
        <v>1</v>
      </c>
      <c r="T3" s="35">
        <v>3</v>
      </c>
      <c r="U3" s="35">
        <v>1</v>
      </c>
      <c r="V3" s="35">
        <v>2</v>
      </c>
      <c r="W3" s="35">
        <v>1</v>
      </c>
      <c r="X3" s="35">
        <v>8</v>
      </c>
      <c r="Y3" s="35">
        <v>2</v>
      </c>
      <c r="Z3" s="35">
        <v>4</v>
      </c>
      <c r="AA3" s="35">
        <v>2</v>
      </c>
      <c r="AB3" s="35">
        <v>3</v>
      </c>
      <c r="AC3" s="35">
        <v>1</v>
      </c>
      <c r="AD3" s="35">
        <v>1</v>
      </c>
      <c r="AE3" s="35">
        <v>1</v>
      </c>
      <c r="AF3" s="35">
        <v>5</v>
      </c>
      <c r="AG3" s="35">
        <v>3</v>
      </c>
      <c r="AH3" s="35">
        <v>1</v>
      </c>
      <c r="AI3" s="35">
        <v>6</v>
      </c>
      <c r="AJ3" s="35">
        <v>1</v>
      </c>
      <c r="AK3" s="35">
        <v>3</v>
      </c>
      <c r="AL3" s="35">
        <v>5</v>
      </c>
      <c r="AM3" s="35">
        <v>5</v>
      </c>
      <c r="AN3" s="35">
        <v>3</v>
      </c>
      <c r="AO3" s="35">
        <v>6</v>
      </c>
      <c r="AP3" s="35">
        <v>1</v>
      </c>
      <c r="AQ3" s="35">
        <v>6</v>
      </c>
      <c r="AR3" s="35">
        <v>1</v>
      </c>
      <c r="AS3" s="35">
        <v>4</v>
      </c>
      <c r="AT3" s="35">
        <v>5</v>
      </c>
      <c r="AU3" s="35">
        <v>1</v>
      </c>
      <c r="AV3" s="35">
        <v>5</v>
      </c>
      <c r="AW3" s="35">
        <v>1</v>
      </c>
      <c r="AX3" s="35">
        <v>6</v>
      </c>
      <c r="AY3" s="35">
        <v>1</v>
      </c>
      <c r="AZ3" s="35">
        <v>5</v>
      </c>
      <c r="BA3" s="35">
        <v>2</v>
      </c>
      <c r="BB3" s="35">
        <v>1</v>
      </c>
      <c r="BC3" s="35">
        <v>1</v>
      </c>
    </row>
    <row r="4" spans="1:64" ht="30" x14ac:dyDescent="0.25">
      <c r="A4" s="34" t="s">
        <v>118</v>
      </c>
      <c r="B4" s="7">
        <v>3</v>
      </c>
      <c r="C4" s="7">
        <v>3</v>
      </c>
      <c r="D4" s="7">
        <v>2</v>
      </c>
      <c r="E4" s="7">
        <v>2</v>
      </c>
      <c r="F4" s="7">
        <v>5</v>
      </c>
      <c r="G4" s="7">
        <v>1</v>
      </c>
      <c r="H4" s="7">
        <v>1</v>
      </c>
      <c r="I4" s="7">
        <v>2</v>
      </c>
      <c r="J4" s="7">
        <v>2</v>
      </c>
      <c r="K4" s="7">
        <v>2</v>
      </c>
      <c r="L4" s="7">
        <v>2</v>
      </c>
      <c r="M4" s="7">
        <v>1</v>
      </c>
      <c r="N4" s="7">
        <v>1</v>
      </c>
      <c r="O4" s="7">
        <v>3</v>
      </c>
      <c r="P4" s="7">
        <v>1</v>
      </c>
      <c r="Q4" s="7">
        <v>1</v>
      </c>
      <c r="R4" s="7">
        <v>2</v>
      </c>
      <c r="S4" s="7">
        <v>5</v>
      </c>
      <c r="T4" s="7">
        <v>4</v>
      </c>
      <c r="U4" s="7">
        <v>3</v>
      </c>
      <c r="V4" s="7">
        <v>3</v>
      </c>
      <c r="W4" s="7">
        <v>1</v>
      </c>
      <c r="X4" s="7">
        <v>1</v>
      </c>
      <c r="Y4" s="7">
        <v>2</v>
      </c>
      <c r="Z4" s="19" t="str">
        <f>IF(Z3&gt;50,"1",IF(Z3&gt;35,"2",IF(Z3&gt;25,"3",IF(Z3&gt;14,"4",IF(Z3&lt;=14,"5")))))</f>
        <v>5</v>
      </c>
      <c r="AA4" s="19">
        <v>1</v>
      </c>
      <c r="AB4" s="19" t="str">
        <f>IF(AB3&gt;50,"1",IF(AB3&gt;35,"2",IF(AB3&gt;25,"3",IF(AB3&gt;14,"4",IF(AB3&lt;=14,"5")))))</f>
        <v>5</v>
      </c>
      <c r="AC4" s="19" t="str">
        <f>IF(AC3&gt;50,"1",IF(AC3&gt;35,"2",IF(AC3&gt;25,"3",IF(AC3&gt;14,"4",IF(AC3&lt;=14,"5")))))</f>
        <v>5</v>
      </c>
      <c r="AD4" s="19">
        <v>3</v>
      </c>
      <c r="AE4" s="19">
        <v>1</v>
      </c>
      <c r="AF4" s="19" t="str">
        <f>IF(AF3&gt;50,"1",IF(AF3&gt;35,"2",IF(AF3&gt;25,"3",IF(AF3&gt;14,"4",IF(AF3&lt;=14,"5")))))</f>
        <v>5</v>
      </c>
      <c r="AG4" s="19" t="str">
        <f>IF(AG3&gt;50,"1",IF(AG3&gt;35,"2",IF(AG3&gt;25,"3",IF(AG3&gt;14,"4",IF(AG3&lt;=14,"5")))))</f>
        <v>5</v>
      </c>
      <c r="AH4" s="19">
        <v>1</v>
      </c>
      <c r="AI4" s="19" t="str">
        <f>IF(AI3&gt;50,"1",IF(AI3&gt;35,"2",IF(AI3&gt;25,"3",IF(AI3&gt;14,"4",IF(AI3&lt;=14,"5")))))</f>
        <v>5</v>
      </c>
      <c r="AJ4" s="19" t="str">
        <f>IF(AJ3&gt;50,"1",IF(AJ3&gt;35,"2",IF(AJ3&gt;25,"3",IF(AJ3&gt;14,"4",IF(AJ3&lt;=14,"5")))))</f>
        <v>5</v>
      </c>
      <c r="AK4" s="19">
        <v>5</v>
      </c>
      <c r="AL4" s="19" t="str">
        <f>IF(AL3&gt;50,"1",IF(AL3&gt;35,"2",IF(AL3&gt;25,"3",IF(AL3&gt;14,"4",IF(AL3&lt;=14,"5")))))</f>
        <v>5</v>
      </c>
      <c r="AM4" s="19">
        <v>3</v>
      </c>
      <c r="AN4" s="19" t="str">
        <f t="shared" ref="AN4:AT4" si="0">IF(AN3&gt;50,"1",IF(AN3&gt;35,"2",IF(AN3&gt;25,"3",IF(AN3&gt;14,"4",IF(AN3&lt;=14,"5")))))</f>
        <v>5</v>
      </c>
      <c r="AO4" s="19" t="str">
        <f t="shared" si="0"/>
        <v>5</v>
      </c>
      <c r="AP4" s="19" t="str">
        <f t="shared" si="0"/>
        <v>5</v>
      </c>
      <c r="AQ4" s="19" t="str">
        <f t="shared" si="0"/>
        <v>5</v>
      </c>
      <c r="AR4" s="19" t="str">
        <f t="shared" si="0"/>
        <v>5</v>
      </c>
      <c r="AS4" s="19" t="str">
        <f t="shared" si="0"/>
        <v>5</v>
      </c>
      <c r="AT4" s="19" t="str">
        <f t="shared" si="0"/>
        <v>5</v>
      </c>
      <c r="AU4" s="19">
        <v>1</v>
      </c>
      <c r="AV4" s="19" t="str">
        <f>IF(AV3&gt;50,"1",IF(AV3&gt;35,"2",IF(AV3&gt;25,"3",IF(AV3&gt;14,"4",IF(AV3&lt;=14,"5")))))</f>
        <v>5</v>
      </c>
      <c r="AW4" s="19" t="str">
        <f>IF(AW3&gt;50,"1",IF(AW3&gt;35,"2",IF(AW3&gt;25,"3",IF(AW3&gt;14,"4",IF(AW3&lt;=14,"5")))))</f>
        <v>5</v>
      </c>
      <c r="AX4" s="19">
        <v>1</v>
      </c>
      <c r="AY4" s="19">
        <v>1</v>
      </c>
      <c r="AZ4" s="19">
        <v>5</v>
      </c>
      <c r="BA4" s="19">
        <v>3</v>
      </c>
      <c r="BB4" s="19">
        <v>2</v>
      </c>
      <c r="BC4" s="19">
        <v>3</v>
      </c>
    </row>
    <row r="9" spans="1:64" x14ac:dyDescent="0.25">
      <c r="A9" s="5" t="s">
        <v>3</v>
      </c>
      <c r="B9" s="7">
        <v>3</v>
      </c>
      <c r="C9" s="7">
        <v>3</v>
      </c>
      <c r="D9" s="7">
        <v>2</v>
      </c>
      <c r="E9" s="7">
        <v>2</v>
      </c>
      <c r="F9" s="7">
        <v>5</v>
      </c>
      <c r="G9" s="7">
        <v>1</v>
      </c>
      <c r="H9" s="7">
        <v>1</v>
      </c>
      <c r="I9" s="7">
        <v>2</v>
      </c>
      <c r="J9" s="7">
        <v>2</v>
      </c>
      <c r="K9" s="7">
        <v>2</v>
      </c>
      <c r="L9" s="7">
        <v>2</v>
      </c>
      <c r="M9" s="7">
        <v>1</v>
      </c>
      <c r="N9" s="7">
        <v>1</v>
      </c>
      <c r="O9" s="7">
        <v>3</v>
      </c>
      <c r="P9" s="7">
        <v>1</v>
      </c>
      <c r="Q9" s="7">
        <v>1</v>
      </c>
      <c r="R9" s="7">
        <v>2</v>
      </c>
      <c r="S9" s="7">
        <v>5</v>
      </c>
      <c r="T9" s="7">
        <v>4</v>
      </c>
      <c r="U9" s="7">
        <v>3</v>
      </c>
      <c r="V9" s="7">
        <v>3</v>
      </c>
      <c r="W9" s="7">
        <v>1</v>
      </c>
      <c r="X9" s="7">
        <v>1</v>
      </c>
      <c r="Y9" s="7">
        <v>2</v>
      </c>
      <c r="Z9" s="19" t="str">
        <f>IF(Z8&gt;50,"1",IF(Z8&gt;35,"2",IF(Z8&gt;25,"3",IF(Z8&gt;14,"4",IF(Z8&lt;=14,"5")))))</f>
        <v>5</v>
      </c>
      <c r="AA9" s="19">
        <v>1</v>
      </c>
      <c r="AB9" s="19" t="str">
        <f>IF(AB8&gt;50,"1",IF(AB8&gt;35,"2",IF(AB8&gt;25,"3",IF(AB8&gt;14,"4",IF(AB8&lt;=14,"5")))))</f>
        <v>5</v>
      </c>
      <c r="AC9" s="19" t="str">
        <f>IF(AC8&gt;50,"1",IF(AC8&gt;35,"2",IF(AC8&gt;25,"3",IF(AC8&gt;14,"4",IF(AC8&lt;=14,"5")))))</f>
        <v>5</v>
      </c>
      <c r="AD9" s="19">
        <v>3</v>
      </c>
      <c r="AE9" s="19">
        <v>1</v>
      </c>
      <c r="AF9" s="19" t="str">
        <f>IF(AF8&gt;50,"1",IF(AF8&gt;35,"2",IF(AF8&gt;25,"3",IF(AF8&gt;14,"4",IF(AF8&lt;=14,"5")))))</f>
        <v>5</v>
      </c>
      <c r="AG9" s="19" t="str">
        <f>IF(AG8&gt;50,"1",IF(AG8&gt;35,"2",IF(AG8&gt;25,"3",IF(AG8&gt;14,"4",IF(AG8&lt;=14,"5")))))</f>
        <v>5</v>
      </c>
      <c r="AH9" s="19">
        <v>1</v>
      </c>
      <c r="AI9" s="19" t="str">
        <f>IF(AI8&gt;50,"1",IF(AI8&gt;35,"2",IF(AI8&gt;25,"3",IF(AI8&gt;14,"4",IF(AI8&lt;=14,"5")))))</f>
        <v>5</v>
      </c>
      <c r="AJ9" s="19" t="str">
        <f>IF(AJ8&gt;50,"1",IF(AJ8&gt;35,"2",IF(AJ8&gt;25,"3",IF(AJ8&gt;14,"4",IF(AJ8&lt;=14,"5")))))</f>
        <v>5</v>
      </c>
      <c r="AK9" s="19">
        <v>5</v>
      </c>
      <c r="AL9" s="19" t="str">
        <f>IF(AL8&gt;50,"1",IF(AL8&gt;35,"2",IF(AL8&gt;25,"3",IF(AL8&gt;14,"4",IF(AL8&lt;=14,"5")))))</f>
        <v>5</v>
      </c>
      <c r="AM9" s="19">
        <v>3</v>
      </c>
      <c r="AN9" s="19" t="str">
        <f t="shared" ref="AN9:AT9" si="1">IF(AN8&gt;50,"1",IF(AN8&gt;35,"2",IF(AN8&gt;25,"3",IF(AN8&gt;14,"4",IF(AN8&lt;=14,"5")))))</f>
        <v>5</v>
      </c>
      <c r="AO9" s="19" t="str">
        <f t="shared" si="1"/>
        <v>5</v>
      </c>
      <c r="AP9" s="19" t="str">
        <f t="shared" si="1"/>
        <v>5</v>
      </c>
      <c r="AQ9" s="19" t="str">
        <f t="shared" si="1"/>
        <v>5</v>
      </c>
      <c r="AR9" s="19" t="str">
        <f t="shared" si="1"/>
        <v>5</v>
      </c>
      <c r="AS9" s="19" t="str">
        <f t="shared" si="1"/>
        <v>5</v>
      </c>
      <c r="AT9" s="19" t="str">
        <f t="shared" si="1"/>
        <v>5</v>
      </c>
      <c r="AU9" s="19">
        <v>1</v>
      </c>
      <c r="AV9" s="19" t="str">
        <f>IF(AV8&gt;50,"1",IF(AV8&gt;35,"2",IF(AV8&gt;25,"3",IF(AV8&gt;14,"4",IF(AV8&lt;=14,"5")))))</f>
        <v>5</v>
      </c>
      <c r="AW9" s="19">
        <v>4</v>
      </c>
      <c r="AX9" s="19">
        <v>1</v>
      </c>
      <c r="AY9" s="19">
        <v>1</v>
      </c>
      <c r="AZ9" s="19">
        <v>5</v>
      </c>
      <c r="BA9" s="19">
        <v>3</v>
      </c>
      <c r="BB9" s="19">
        <v>2</v>
      </c>
      <c r="BC9" s="19">
        <v>3</v>
      </c>
      <c r="BD9" s="46">
        <v>3</v>
      </c>
      <c r="BE9" s="46">
        <v>2</v>
      </c>
      <c r="BF9" s="46">
        <v>2</v>
      </c>
      <c r="BG9" s="46">
        <v>3</v>
      </c>
      <c r="BH9" s="46">
        <v>1</v>
      </c>
      <c r="BI9" s="46">
        <v>2</v>
      </c>
      <c r="BJ9" s="46">
        <v>1</v>
      </c>
      <c r="BK9" s="46">
        <v>2</v>
      </c>
      <c r="BL9" s="19">
        <v>3</v>
      </c>
    </row>
    <row r="10" spans="1:64" x14ac:dyDescent="0.25">
      <c r="A10" s="4" t="s">
        <v>4</v>
      </c>
      <c r="B10" s="7">
        <v>1</v>
      </c>
      <c r="C10" s="7">
        <v>1</v>
      </c>
      <c r="D10" s="7">
        <v>1</v>
      </c>
      <c r="E10" s="7">
        <v>3</v>
      </c>
      <c r="F10" s="7">
        <v>1</v>
      </c>
      <c r="G10" s="7">
        <v>1</v>
      </c>
      <c r="H10" s="7">
        <v>1</v>
      </c>
      <c r="I10" s="7">
        <v>1</v>
      </c>
      <c r="J10" s="7">
        <v>2</v>
      </c>
      <c r="K10" s="7">
        <v>2</v>
      </c>
      <c r="L10" s="7">
        <v>1</v>
      </c>
      <c r="M10" s="7">
        <v>1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2</v>
      </c>
      <c r="T10" s="7">
        <v>3</v>
      </c>
      <c r="U10" s="7">
        <v>4</v>
      </c>
      <c r="V10" s="7">
        <v>5</v>
      </c>
      <c r="W10" s="7">
        <v>5</v>
      </c>
      <c r="X10" s="7">
        <v>1</v>
      </c>
      <c r="Y10" s="7">
        <v>1</v>
      </c>
      <c r="Z10" s="19">
        <v>1</v>
      </c>
      <c r="AA10" s="19">
        <v>2</v>
      </c>
      <c r="AB10" s="19">
        <v>1</v>
      </c>
      <c r="AC10" s="19">
        <v>2</v>
      </c>
      <c r="AD10" s="19">
        <v>2</v>
      </c>
      <c r="AE10" s="19">
        <v>2</v>
      </c>
      <c r="AF10" s="19">
        <v>1</v>
      </c>
      <c r="AG10" s="19">
        <v>2</v>
      </c>
      <c r="AH10" s="19">
        <v>3</v>
      </c>
      <c r="AI10" s="19">
        <v>1</v>
      </c>
      <c r="AJ10" s="19">
        <v>3</v>
      </c>
      <c r="AK10" s="19">
        <v>1</v>
      </c>
      <c r="AL10" s="19">
        <v>1</v>
      </c>
      <c r="AM10" s="19">
        <v>1</v>
      </c>
      <c r="AN10" s="19">
        <v>1</v>
      </c>
      <c r="AO10" s="45">
        <v>1</v>
      </c>
      <c r="AP10" s="45">
        <v>2</v>
      </c>
      <c r="AQ10" s="45">
        <v>1</v>
      </c>
      <c r="AR10" s="45">
        <v>2</v>
      </c>
      <c r="AS10" s="45">
        <v>1</v>
      </c>
      <c r="AT10" s="45">
        <v>1</v>
      </c>
      <c r="AU10" s="45">
        <v>3</v>
      </c>
      <c r="AV10" s="45">
        <v>2</v>
      </c>
      <c r="AW10" s="45">
        <v>4</v>
      </c>
      <c r="AX10" s="45">
        <v>1</v>
      </c>
      <c r="AY10" s="19">
        <v>3</v>
      </c>
      <c r="AZ10" s="45">
        <v>1</v>
      </c>
      <c r="BA10" s="45">
        <v>2</v>
      </c>
      <c r="BB10" s="45">
        <v>2</v>
      </c>
      <c r="BC10" s="45">
        <v>4</v>
      </c>
      <c r="BD10" s="47">
        <v>2</v>
      </c>
      <c r="BE10" s="47">
        <v>1</v>
      </c>
      <c r="BF10" s="47">
        <v>1</v>
      </c>
      <c r="BG10" s="47">
        <v>1</v>
      </c>
      <c r="BH10" s="47">
        <v>3</v>
      </c>
      <c r="BI10" s="47">
        <v>2</v>
      </c>
      <c r="BJ10" s="47">
        <v>1</v>
      </c>
      <c r="BK10" s="47">
        <v>1</v>
      </c>
      <c r="BL10" s="47">
        <v>1</v>
      </c>
    </row>
    <row r="11" spans="1:64" ht="30" x14ac:dyDescent="0.25">
      <c r="A11" s="5" t="s">
        <v>5</v>
      </c>
      <c r="B11" s="7">
        <v>3</v>
      </c>
      <c r="C11" s="7">
        <v>1</v>
      </c>
      <c r="D11" s="7">
        <v>1</v>
      </c>
      <c r="E11" s="7">
        <v>2</v>
      </c>
      <c r="F11" s="7">
        <v>1</v>
      </c>
      <c r="G11" s="7">
        <v>1</v>
      </c>
      <c r="H11" s="7">
        <v>1</v>
      </c>
      <c r="I11" s="7">
        <v>3</v>
      </c>
      <c r="J11" s="7">
        <v>2</v>
      </c>
      <c r="K11" s="7">
        <v>3</v>
      </c>
      <c r="L11" s="7">
        <v>1</v>
      </c>
      <c r="M11" s="7">
        <v>2</v>
      </c>
      <c r="N11" s="7">
        <v>4</v>
      </c>
      <c r="O11" s="7">
        <v>2</v>
      </c>
      <c r="P11" s="7">
        <v>2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4</v>
      </c>
      <c r="W11" s="7">
        <v>1</v>
      </c>
      <c r="X11" s="7">
        <v>3</v>
      </c>
      <c r="Y11" s="7">
        <v>3</v>
      </c>
      <c r="Z11" s="19">
        <v>1</v>
      </c>
      <c r="AA11" s="19">
        <v>3</v>
      </c>
      <c r="AB11" s="19">
        <v>3</v>
      </c>
      <c r="AC11" s="19">
        <v>1</v>
      </c>
      <c r="AD11" s="19">
        <v>2</v>
      </c>
      <c r="AE11" s="19">
        <v>1</v>
      </c>
      <c r="AF11" s="19">
        <v>3</v>
      </c>
      <c r="AG11" s="19">
        <v>3</v>
      </c>
      <c r="AH11" s="19">
        <v>1</v>
      </c>
      <c r="AI11" s="19">
        <v>1</v>
      </c>
      <c r="AJ11" s="19">
        <v>2</v>
      </c>
      <c r="AK11" s="19">
        <v>1</v>
      </c>
      <c r="AL11" s="19">
        <v>2</v>
      </c>
      <c r="AM11" s="19">
        <v>4</v>
      </c>
      <c r="AN11" s="19">
        <v>1</v>
      </c>
      <c r="AO11" s="45">
        <v>3</v>
      </c>
      <c r="AP11" s="45">
        <v>1</v>
      </c>
      <c r="AQ11" s="45">
        <v>3</v>
      </c>
      <c r="AR11" s="45">
        <v>1</v>
      </c>
      <c r="AS11" s="45">
        <v>2</v>
      </c>
      <c r="AT11" s="45">
        <v>1</v>
      </c>
      <c r="AU11" s="45">
        <v>1</v>
      </c>
      <c r="AV11" s="45">
        <v>1</v>
      </c>
      <c r="AW11" s="45">
        <v>1</v>
      </c>
      <c r="AX11" s="45">
        <v>5</v>
      </c>
      <c r="AY11" s="45">
        <v>1</v>
      </c>
      <c r="AZ11" s="45">
        <v>2</v>
      </c>
      <c r="BA11" s="45">
        <v>2</v>
      </c>
      <c r="BB11" s="45">
        <v>2</v>
      </c>
      <c r="BC11" s="45">
        <v>2</v>
      </c>
      <c r="BD11" s="47">
        <v>3</v>
      </c>
      <c r="BE11" s="47">
        <v>2</v>
      </c>
      <c r="BF11" s="47">
        <v>3</v>
      </c>
      <c r="BG11" s="47">
        <v>1</v>
      </c>
      <c r="BH11" s="47">
        <v>1</v>
      </c>
      <c r="BI11" s="47">
        <v>4</v>
      </c>
      <c r="BJ11" s="47">
        <v>1</v>
      </c>
      <c r="BK11" s="47">
        <v>1</v>
      </c>
      <c r="BL11" s="47">
        <v>2</v>
      </c>
    </row>
    <row r="12" spans="1:64" ht="30" x14ac:dyDescent="0.25">
      <c r="A12" s="5" t="s">
        <v>6</v>
      </c>
      <c r="B12" s="7">
        <v>5</v>
      </c>
      <c r="C12" s="7">
        <v>3</v>
      </c>
      <c r="D12" s="7">
        <v>2</v>
      </c>
      <c r="E12" s="7">
        <v>1</v>
      </c>
      <c r="F12" s="7">
        <v>1</v>
      </c>
      <c r="G12" s="7">
        <v>2</v>
      </c>
      <c r="H12" s="7">
        <v>2</v>
      </c>
      <c r="I12" s="7">
        <v>4</v>
      </c>
      <c r="J12" s="7">
        <v>1</v>
      </c>
      <c r="K12" s="7">
        <v>4</v>
      </c>
      <c r="L12" s="7">
        <v>1</v>
      </c>
      <c r="M12" s="7">
        <v>2</v>
      </c>
      <c r="N12" s="7">
        <v>3</v>
      </c>
      <c r="O12" s="7">
        <v>2</v>
      </c>
      <c r="P12" s="7">
        <v>1</v>
      </c>
      <c r="Q12" s="7">
        <v>1</v>
      </c>
      <c r="R12" s="7">
        <v>3</v>
      </c>
      <c r="S12" s="7">
        <v>1</v>
      </c>
      <c r="T12" s="7">
        <v>1</v>
      </c>
      <c r="U12" s="7">
        <v>1</v>
      </c>
      <c r="V12" s="7">
        <v>1</v>
      </c>
      <c r="W12" s="7">
        <v>1</v>
      </c>
      <c r="X12" s="7">
        <v>3</v>
      </c>
      <c r="Y12" s="7">
        <v>1</v>
      </c>
      <c r="Z12" s="19">
        <v>2</v>
      </c>
      <c r="AA12" s="19">
        <v>1</v>
      </c>
      <c r="AB12" s="19">
        <v>1</v>
      </c>
      <c r="AC12" s="19">
        <v>2</v>
      </c>
      <c r="AD12" s="19">
        <v>4</v>
      </c>
      <c r="AE12" s="19">
        <v>1</v>
      </c>
      <c r="AF12" s="19">
        <v>3</v>
      </c>
      <c r="AG12" s="19">
        <v>1</v>
      </c>
      <c r="AH12" s="19">
        <v>3</v>
      </c>
      <c r="AI12" s="19">
        <v>2</v>
      </c>
      <c r="AJ12" s="19">
        <v>1</v>
      </c>
      <c r="AK12" s="19">
        <v>3</v>
      </c>
      <c r="AL12" s="19">
        <v>4</v>
      </c>
      <c r="AM12" s="19">
        <v>1</v>
      </c>
      <c r="AN12" s="19">
        <v>3</v>
      </c>
      <c r="AO12" s="45">
        <v>2</v>
      </c>
      <c r="AP12" s="45">
        <v>2</v>
      </c>
      <c r="AQ12" s="45">
        <v>1</v>
      </c>
      <c r="AR12" s="45">
        <v>2</v>
      </c>
      <c r="AS12" s="45">
        <v>3</v>
      </c>
      <c r="AT12" s="45">
        <v>4</v>
      </c>
      <c r="AU12" s="45">
        <v>3</v>
      </c>
      <c r="AV12" s="45">
        <v>4</v>
      </c>
      <c r="AW12" s="45">
        <v>2</v>
      </c>
      <c r="AX12" s="45">
        <v>1</v>
      </c>
      <c r="AY12" s="45">
        <v>1</v>
      </c>
      <c r="AZ12" s="45">
        <v>3</v>
      </c>
      <c r="BA12" s="45">
        <v>1</v>
      </c>
      <c r="BB12" s="45">
        <v>1</v>
      </c>
      <c r="BC12" s="45">
        <v>1</v>
      </c>
      <c r="BD12" s="47">
        <v>2</v>
      </c>
      <c r="BE12" s="47">
        <v>4</v>
      </c>
      <c r="BF12" s="47">
        <v>2</v>
      </c>
      <c r="BG12" s="47">
        <v>3</v>
      </c>
      <c r="BH12" s="47">
        <v>1</v>
      </c>
      <c r="BI12" s="47">
        <v>3</v>
      </c>
      <c r="BJ12" s="47">
        <v>3</v>
      </c>
      <c r="BK12" s="47">
        <v>2</v>
      </c>
      <c r="BL12" s="4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C11" sqref="C11"/>
    </sheetView>
  </sheetViews>
  <sheetFormatPr defaultRowHeight="15" x14ac:dyDescent="0.25"/>
  <cols>
    <col min="1" max="1" width="14.140625" customWidth="1"/>
    <col min="2" max="2" width="14.28515625" customWidth="1"/>
    <col min="3" max="3" width="15.7109375" customWidth="1"/>
    <col min="4" max="4" width="15.28515625" customWidth="1"/>
    <col min="6" max="6" width="12" customWidth="1"/>
    <col min="7" max="7" width="11.42578125" customWidth="1"/>
  </cols>
  <sheetData>
    <row r="1" spans="1:9" s="48" customFormat="1" ht="45" x14ac:dyDescent="0.25">
      <c r="A1" s="48" t="s">
        <v>163</v>
      </c>
      <c r="B1" s="48" t="s">
        <v>164</v>
      </c>
      <c r="C1" s="48" t="s">
        <v>165</v>
      </c>
      <c r="D1" s="48" t="s">
        <v>166</v>
      </c>
      <c r="E1" s="48" t="s">
        <v>162</v>
      </c>
      <c r="F1" s="48" t="s">
        <v>167</v>
      </c>
      <c r="G1" s="48" t="s">
        <v>168</v>
      </c>
      <c r="H1" s="48" t="s">
        <v>169</v>
      </c>
      <c r="I1" s="48" t="s">
        <v>170</v>
      </c>
    </row>
    <row r="4" spans="1:9" x14ac:dyDescent="0.25">
      <c r="A4" s="48"/>
      <c r="B4" s="48"/>
      <c r="C4" s="48"/>
      <c r="D4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RAW DATA</vt:lpstr>
      <vt:lpstr>Sheet4</vt:lpstr>
      <vt:lpstr>Sheet5</vt:lpstr>
      <vt:lpstr>Chart1</vt:lpstr>
    </vt:vector>
  </TitlesOfParts>
  <Company>Rich Oil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Adomako Amankwaah Richmond</dc:creator>
  <cp:lastModifiedBy>Peter</cp:lastModifiedBy>
  <dcterms:created xsi:type="dcterms:W3CDTF">2014-01-25T07:02:16Z</dcterms:created>
  <dcterms:modified xsi:type="dcterms:W3CDTF">2014-03-27T23:04:18Z</dcterms:modified>
</cp:coreProperties>
</file>