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pjs23\Documents\R\slash-wall-vegetation\"/>
    </mc:Choice>
  </mc:AlternateContent>
  <xr:revisionPtr revIDLastSave="0" documentId="13_ncr:1_{199A1BB2-80F0-46BB-96C3-6B2B8638A2B3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clump_weighted" sheetId="1" r:id="rId1"/>
  </sheets>
  <definedNames>
    <definedName name="_01_multiplier">clump_weighted!$D$6</definedName>
    <definedName name="_02_multiplier">clump_weighted!$E$6</definedName>
    <definedName name="pi">clump_weighted!$B$6</definedName>
    <definedName name="r_16">clump_weighted!$A$8</definedName>
    <definedName name="r_3.7">clump_weighted!$A$6</definedName>
    <definedName name="r_6">clump_weighted!$A$7</definedName>
    <definedName name="r3.7">clump_weighted!$A$6</definedName>
    <definedName name="sapl_multiplier">clump_weighted!$F$6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1" l="1"/>
  <c r="V12" i="1" s="1"/>
  <c r="E6" i="1"/>
  <c r="T12" i="1" s="1"/>
  <c r="D6" i="1"/>
  <c r="W32" i="1" s="1"/>
  <c r="Z37" i="1" l="1"/>
  <c r="Z48" i="1"/>
  <c r="Z45" i="1"/>
  <c r="Z42" i="1"/>
  <c r="Z40" i="1"/>
  <c r="Z34" i="1"/>
  <c r="T52" i="1"/>
  <c r="Z31" i="1"/>
  <c r="U49" i="1"/>
  <c r="Z28" i="1"/>
  <c r="X25" i="1"/>
  <c r="T19" i="1"/>
  <c r="Y12" i="1"/>
  <c r="Z51" i="1"/>
  <c r="Z43" i="1"/>
  <c r="W37" i="1"/>
  <c r="Y31" i="1"/>
  <c r="U25" i="1"/>
  <c r="Z18" i="1"/>
  <c r="W49" i="1"/>
  <c r="Y43" i="1"/>
  <c r="U37" i="1"/>
  <c r="Z30" i="1"/>
  <c r="Z24" i="1"/>
  <c r="Z17" i="1"/>
  <c r="X22" i="1"/>
  <c r="T16" i="1"/>
  <c r="T49" i="1"/>
  <c r="T41" i="1"/>
  <c r="Y34" i="1"/>
  <c r="Y28" i="1"/>
  <c r="U22" i="1"/>
  <c r="Z15" i="1"/>
  <c r="Y46" i="1"/>
  <c r="T40" i="1"/>
  <c r="Z33" i="1"/>
  <c r="Z27" i="1"/>
  <c r="Z21" i="1"/>
  <c r="Z14" i="1"/>
  <c r="X34" i="1"/>
  <c r="X28" i="1"/>
  <c r="T22" i="1"/>
  <c r="Y15" i="1"/>
  <c r="Z52" i="1"/>
  <c r="X46" i="1"/>
  <c r="Z39" i="1"/>
  <c r="T32" i="1"/>
  <c r="Y25" i="1"/>
  <c r="U19" i="1"/>
  <c r="Z12" i="1"/>
  <c r="U12" i="1"/>
  <c r="W45" i="1"/>
  <c r="T37" i="1"/>
  <c r="Z50" i="1"/>
  <c r="T48" i="1"/>
  <c r="U45" i="1"/>
  <c r="X42" i="1"/>
  <c r="Y39" i="1"/>
  <c r="Z36" i="1"/>
  <c r="W33" i="1"/>
  <c r="X30" i="1"/>
  <c r="U27" i="1"/>
  <c r="T24" i="1"/>
  <c r="Z20" i="1"/>
  <c r="Y17" i="1"/>
  <c r="X14" i="1"/>
  <c r="Y51" i="1"/>
  <c r="Y42" i="1"/>
  <c r="Y50" i="1"/>
  <c r="T45" i="1"/>
  <c r="Z38" i="1"/>
  <c r="U33" i="1"/>
  <c r="T27" i="1"/>
  <c r="Y20" i="1"/>
  <c r="X17" i="1"/>
  <c r="W11" i="1"/>
  <c r="X50" i="1"/>
  <c r="Y47" i="1"/>
  <c r="Z44" i="1"/>
  <c r="W41" i="1"/>
  <c r="Y38" i="1"/>
  <c r="Z35" i="1"/>
  <c r="T33" i="1"/>
  <c r="T30" i="1"/>
  <c r="Z26" i="1"/>
  <c r="Y23" i="1"/>
  <c r="X20" i="1"/>
  <c r="U17" i="1"/>
  <c r="T14" i="1"/>
  <c r="V11" i="1"/>
  <c r="Z47" i="1"/>
  <c r="Z41" i="1"/>
  <c r="T36" i="1"/>
  <c r="U30" i="1"/>
  <c r="Z23" i="1"/>
  <c r="U14" i="1"/>
  <c r="X11" i="1"/>
  <c r="Z49" i="1"/>
  <c r="Z46" i="1"/>
  <c r="T44" i="1"/>
  <c r="U41" i="1"/>
  <c r="X38" i="1"/>
  <c r="Y35" i="1"/>
  <c r="Z32" i="1"/>
  <c r="Z29" i="1"/>
  <c r="Z25" i="1"/>
  <c r="Z22" i="1"/>
  <c r="Z19" i="1"/>
  <c r="Z16" i="1"/>
  <c r="Z13" i="1"/>
  <c r="W34" i="1"/>
  <c r="X12" i="1"/>
  <c r="Y11" i="1"/>
  <c r="U42" i="1"/>
  <c r="U28" i="1"/>
  <c r="T25" i="1"/>
  <c r="U20" i="1"/>
  <c r="X15" i="1"/>
  <c r="Y52" i="1"/>
  <c r="Y48" i="1"/>
  <c r="T46" i="1"/>
  <c r="W43" i="1"/>
  <c r="Y40" i="1"/>
  <c r="T38" i="1"/>
  <c r="W35" i="1"/>
  <c r="Y32" i="1"/>
  <c r="Y29" i="1"/>
  <c r="Y21" i="1"/>
  <c r="S11" i="1"/>
  <c r="X52" i="1"/>
  <c r="U51" i="1"/>
  <c r="X48" i="1"/>
  <c r="U47" i="1"/>
  <c r="X44" i="1"/>
  <c r="U43" i="1"/>
  <c r="X40" i="1"/>
  <c r="U39" i="1"/>
  <c r="X36" i="1"/>
  <c r="U35" i="1"/>
  <c r="X32" i="1"/>
  <c r="T31" i="1"/>
  <c r="X29" i="1"/>
  <c r="U26" i="1"/>
  <c r="Y24" i="1"/>
  <c r="T23" i="1"/>
  <c r="X21" i="1"/>
  <c r="U18" i="1"/>
  <c r="Y16" i="1"/>
  <c r="T15" i="1"/>
  <c r="X13" i="1"/>
  <c r="W50" i="1"/>
  <c r="AB50" i="1" s="1"/>
  <c r="W46" i="1"/>
  <c r="AB46" i="1" s="1"/>
  <c r="W42" i="1"/>
  <c r="AB42" i="1" s="1"/>
  <c r="X51" i="1"/>
  <c r="U46" i="1"/>
  <c r="U38" i="1"/>
  <c r="X35" i="1"/>
  <c r="X31" i="1"/>
  <c r="Y26" i="1"/>
  <c r="X23" i="1"/>
  <c r="Y18" i="1"/>
  <c r="T17" i="1"/>
  <c r="T50" i="1"/>
  <c r="W47" i="1"/>
  <c r="Y44" i="1"/>
  <c r="T42" i="1"/>
  <c r="W39" i="1"/>
  <c r="AB39" i="1" s="1"/>
  <c r="Y36" i="1"/>
  <c r="T34" i="1"/>
  <c r="U31" i="1"/>
  <c r="T28" i="1"/>
  <c r="X26" i="1"/>
  <c r="U23" i="1"/>
  <c r="T20" i="1"/>
  <c r="X18" i="1"/>
  <c r="U15" i="1"/>
  <c r="Y13" i="1"/>
  <c r="T11" i="1"/>
  <c r="W52" i="1"/>
  <c r="T51" i="1"/>
  <c r="Y49" i="1"/>
  <c r="W48" i="1"/>
  <c r="T47" i="1"/>
  <c r="Y45" i="1"/>
  <c r="W44" i="1"/>
  <c r="T43" i="1"/>
  <c r="Y41" i="1"/>
  <c r="W40" i="1"/>
  <c r="T39" i="1"/>
  <c r="Y37" i="1"/>
  <c r="W36" i="1"/>
  <c r="T35" i="1"/>
  <c r="Y33" i="1"/>
  <c r="U29" i="1"/>
  <c r="Y27" i="1"/>
  <c r="T26" i="1"/>
  <c r="X24" i="1"/>
  <c r="U21" i="1"/>
  <c r="Y19" i="1"/>
  <c r="T18" i="1"/>
  <c r="X16" i="1"/>
  <c r="U13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S12" i="1"/>
  <c r="AA12" i="1" s="1"/>
  <c r="S13" i="1"/>
  <c r="S14" i="1"/>
  <c r="S15" i="1"/>
  <c r="S16" i="1"/>
  <c r="S17" i="1"/>
  <c r="S18" i="1"/>
  <c r="S19" i="1"/>
  <c r="S20" i="1"/>
  <c r="AA20" i="1" s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AA44" i="1" s="1"/>
  <c r="S45" i="1"/>
  <c r="S46" i="1"/>
  <c r="S47" i="1"/>
  <c r="S48" i="1"/>
  <c r="S49" i="1"/>
  <c r="S50" i="1"/>
  <c r="S51" i="1"/>
  <c r="S52" i="1"/>
  <c r="W38" i="1"/>
  <c r="U50" i="1"/>
  <c r="X47" i="1"/>
  <c r="X43" i="1"/>
  <c r="X39" i="1"/>
  <c r="U34" i="1"/>
  <c r="W51" i="1"/>
  <c r="U11" i="1"/>
  <c r="U52" i="1"/>
  <c r="X49" i="1"/>
  <c r="U48" i="1"/>
  <c r="X45" i="1"/>
  <c r="U44" i="1"/>
  <c r="X41" i="1"/>
  <c r="U40" i="1"/>
  <c r="X37" i="1"/>
  <c r="U36" i="1"/>
  <c r="X33" i="1"/>
  <c r="AB33" i="1" s="1"/>
  <c r="U32" i="1"/>
  <c r="Y30" i="1"/>
  <c r="T29" i="1"/>
  <c r="X27" i="1"/>
  <c r="U24" i="1"/>
  <c r="Y22" i="1"/>
  <c r="T21" i="1"/>
  <c r="X19" i="1"/>
  <c r="U16" i="1"/>
  <c r="Y14" i="1"/>
  <c r="T13" i="1"/>
  <c r="Z11" i="1"/>
  <c r="V52" i="1"/>
  <c r="V51" i="1"/>
  <c r="V50" i="1"/>
  <c r="V49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AB16" i="1" l="1"/>
  <c r="AB31" i="1"/>
  <c r="AB28" i="1"/>
  <c r="AB17" i="1"/>
  <c r="AB45" i="1"/>
  <c r="AB49" i="1"/>
  <c r="AA52" i="1"/>
  <c r="AA28" i="1"/>
  <c r="AC28" i="1" s="1"/>
  <c r="AB24" i="1"/>
  <c r="AC24" i="1" s="1"/>
  <c r="AB15" i="1"/>
  <c r="AA36" i="1"/>
  <c r="AB34" i="1"/>
  <c r="AB51" i="1"/>
  <c r="AB37" i="1"/>
  <c r="AB47" i="1"/>
  <c r="AB38" i="1"/>
  <c r="AB25" i="1"/>
  <c r="AB11" i="1"/>
  <c r="AB41" i="1"/>
  <c r="AA50" i="1"/>
  <c r="AC50" i="1" s="1"/>
  <c r="AA42" i="1"/>
  <c r="AC42" i="1" s="1"/>
  <c r="AA26" i="1"/>
  <c r="AB30" i="1"/>
  <c r="AB14" i="1"/>
  <c r="AB32" i="1"/>
  <c r="AC32" i="1" s="1"/>
  <c r="AA25" i="1"/>
  <c r="AC25" i="1" s="1"/>
  <c r="AA41" i="1"/>
  <c r="AA33" i="1"/>
  <c r="AC33" i="1" s="1"/>
  <c r="AB13" i="1"/>
  <c r="AA48" i="1"/>
  <c r="AA32" i="1"/>
  <c r="AA16" i="1"/>
  <c r="AB20" i="1"/>
  <c r="AC20" i="1" s="1"/>
  <c r="AA49" i="1"/>
  <c r="AC49" i="1" s="1"/>
  <c r="AA17" i="1"/>
  <c r="AC17" i="1" s="1"/>
  <c r="AA43" i="1"/>
  <c r="AA27" i="1"/>
  <c r="AA19" i="1"/>
  <c r="AB36" i="1"/>
  <c r="AC36" i="1" s="1"/>
  <c r="AA18" i="1"/>
  <c r="AB48" i="1"/>
  <c r="AC41" i="1"/>
  <c r="AA40" i="1"/>
  <c r="AA24" i="1"/>
  <c r="AA47" i="1"/>
  <c r="AC47" i="1" s="1"/>
  <c r="AA39" i="1"/>
  <c r="AC39" i="1" s="1"/>
  <c r="AA31" i="1"/>
  <c r="AA23" i="1"/>
  <c r="AA15" i="1"/>
  <c r="AB27" i="1"/>
  <c r="AB19" i="1"/>
  <c r="AB52" i="1"/>
  <c r="AC52" i="1" s="1"/>
  <c r="AA11" i="1"/>
  <c r="AA51" i="1"/>
  <c r="AB21" i="1"/>
  <c r="AB12" i="1"/>
  <c r="AC12" i="1" s="1"/>
  <c r="AB35" i="1"/>
  <c r="AA46" i="1"/>
  <c r="AC46" i="1" s="1"/>
  <c r="AA38" i="1"/>
  <c r="AA30" i="1"/>
  <c r="AA22" i="1"/>
  <c r="AA14" i="1"/>
  <c r="AB26" i="1"/>
  <c r="AB18" i="1"/>
  <c r="AA35" i="1"/>
  <c r="AB23" i="1"/>
  <c r="AA34" i="1"/>
  <c r="AB22" i="1"/>
  <c r="AB29" i="1"/>
  <c r="AB40" i="1"/>
  <c r="AA45" i="1"/>
  <c r="AC45" i="1" s="1"/>
  <c r="AA37" i="1"/>
  <c r="AA29" i="1"/>
  <c r="AA21" i="1"/>
  <c r="AA13" i="1"/>
  <c r="AB44" i="1"/>
  <c r="AC44" i="1" s="1"/>
  <c r="AB43" i="1"/>
  <c r="AC16" i="1" l="1"/>
  <c r="AC31" i="1"/>
  <c r="AC15" i="1"/>
  <c r="AC11" i="1"/>
  <c r="AC38" i="1"/>
  <c r="AC22" i="1"/>
  <c r="AC37" i="1"/>
  <c r="AC40" i="1"/>
  <c r="AC14" i="1"/>
  <c r="AC51" i="1"/>
  <c r="AC34" i="1"/>
  <c r="AC26" i="1"/>
  <c r="AC19" i="1"/>
  <c r="AC48" i="1"/>
  <c r="AC13" i="1"/>
  <c r="AC30" i="1"/>
  <c r="AC35" i="1"/>
  <c r="AC27" i="1"/>
  <c r="AC21" i="1"/>
  <c r="AC43" i="1"/>
  <c r="AC23" i="1"/>
  <c r="AC18" i="1"/>
  <c r="AC29" i="1"/>
</calcChain>
</file>

<file path=xl/sharedStrings.xml><?xml version="1.0" encoding="utf-8"?>
<sst xmlns="http://schemas.openxmlformats.org/spreadsheetml/2006/main" count="372" uniqueCount="57">
  <si>
    <t>stand</t>
  </si>
  <si>
    <t>wall</t>
  </si>
  <si>
    <t>season</t>
  </si>
  <si>
    <t>date</t>
  </si>
  <si>
    <t>point</t>
  </si>
  <si>
    <t>spp</t>
  </si>
  <si>
    <t>origin</t>
  </si>
  <si>
    <t>count</t>
  </si>
  <si>
    <t>sup.seed01</t>
  </si>
  <si>
    <t>sup.seed02</t>
  </si>
  <si>
    <t>sup.seed03</t>
  </si>
  <si>
    <t>sup.sapl</t>
  </si>
  <si>
    <t>exp.seed01</t>
  </si>
  <si>
    <t>exp.seed02</t>
  </si>
  <si>
    <t>exp.seed03</t>
  </si>
  <si>
    <t>exp.sapl</t>
  </si>
  <si>
    <t>status</t>
  </si>
  <si>
    <t>location</t>
  </si>
  <si>
    <t>6_6</t>
  </si>
  <si>
    <t>11</t>
  </si>
  <si>
    <t>04.22.2024</t>
  </si>
  <si>
    <t>176</t>
  </si>
  <si>
    <t>sb</t>
  </si>
  <si>
    <t>single</t>
  </si>
  <si>
    <t>protected</t>
  </si>
  <si>
    <t>p</t>
  </si>
  <si>
    <t>bta</t>
  </si>
  <si>
    <t>pc</t>
  </si>
  <si>
    <t>wi</t>
  </si>
  <si>
    <t>stm</t>
  </si>
  <si>
    <t>clump</t>
  </si>
  <si>
    <t>177</t>
  </si>
  <si>
    <t>yb</t>
  </si>
  <si>
    <t>rm</t>
  </si>
  <si>
    <t>ab</t>
  </si>
  <si>
    <t>178</t>
  </si>
  <si>
    <t>ro</t>
  </si>
  <si>
    <t>sm</t>
  </si>
  <si>
    <t>eh</t>
  </si>
  <si>
    <t>bc</t>
  </si>
  <si>
    <t>wa</t>
  </si>
  <si>
    <t>ba</t>
  </si>
  <si>
    <t>99</t>
  </si>
  <si>
    <t>recknagel_north</t>
  </si>
  <si>
    <t>10.06.2023</t>
  </si>
  <si>
    <t>1434</t>
  </si>
  <si>
    <t>1435</t>
  </si>
  <si>
    <t>radius</t>
  </si>
  <si>
    <t>per plot</t>
  </si>
  <si>
    <t>01 multiplier</t>
  </si>
  <si>
    <t>02 multiplier</t>
  </si>
  <si>
    <t>sapl multiplier</t>
  </si>
  <si>
    <t>sup_total</t>
  </si>
  <si>
    <t>exp_total</t>
  </si>
  <si>
    <t>total</t>
  </si>
  <si>
    <t>This file originated from the file "regen_data_dummy_print_check_species" that was produced in "2023_regen_plot_input.Rmd". The purpose is to validate the R calculations of stems per acre within a plot.</t>
  </si>
  <si>
    <t>per acre values, within a plot. Need to average across plots.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</si>
</sst>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7030A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0" fillId="2" borderId="0" xfId="0" applyFill="1"/>
    <xf numFmtId="0" fontId="0" fillId="3" borderId="0" xfId="0" applyFill="1"/>
    <xf numFmtId="0" fontId="0" fillId="0" borderId="1" xfId="0" applyBorder="1" applyAlignment="1">
      <alignment horizontal="center"/>
    </xf>
    <xf numFmtId="0" fontId="0" fillId="0" borderId="1" xfId="0" applyBorder="1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1" fillId="0" borderId="1" xfId="0" applyFont="1" applyBorder="1"/>
    <xf numFmtId="0" fontId="3" fillId="0" borderId="1" xfId="0" applyFont="1" applyBorder="1"/>
    <xf numFmtId="0" fontId="4" fillId="0" borderId="1" xfId="0" applyFont="1" applyBorder="1"/>
    <xf numFmtId="0" fontId="6" fillId="0" borderId="1" xfId="0" applyFont="1" applyBorder="1"/>
    <xf numFmtId="0" fontId="5" fillId="0" borderId="1" xfId="0" applyFont="1" applyBorder="1"/>
    <xf numFmtId="1" fontId="0" fillId="0" borderId="0" xfId="0" applyNumberFormat="1" applyAlignment="1">
      <alignment horizontal="center"/>
    </xf>
    <xf numFmtId="1" fontId="0" fillId="0" borderId="1" xfId="0" applyNumberForma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0" fontId="0" fillId="0" borderId="0" xfId="0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52"/>
  <sheetViews>
    <sheetView tabSelected="1" workbookViewId="0">
      <selection sqref="A1:H4"/>
    </sheetView>
  </sheetViews>
  <sheetFormatPr defaultColWidth="11.42578125" defaultRowHeight="15" x14ac:dyDescent="0.25"/>
  <cols>
    <col min="3" max="3" width="11.42578125" style="1"/>
    <col min="6" max="8" width="11.42578125" style="1"/>
    <col min="9" max="18" width="0" style="15" hidden="1" customWidth="1"/>
    <col min="19" max="26" width="11.42578125" style="15"/>
    <col min="27" max="29" width="11.42578125" style="1"/>
  </cols>
  <sheetData>
    <row r="1" spans="1:29" x14ac:dyDescent="0.25">
      <c r="A1" s="20" t="s">
        <v>55</v>
      </c>
      <c r="B1" s="20"/>
      <c r="C1" s="20"/>
      <c r="D1" s="20"/>
      <c r="E1" s="20"/>
      <c r="F1" s="20"/>
      <c r="G1" s="20"/>
      <c r="H1" s="20"/>
    </row>
    <row r="2" spans="1:29" x14ac:dyDescent="0.25">
      <c r="A2" s="20"/>
      <c r="B2" s="20"/>
      <c r="C2" s="20"/>
      <c r="D2" s="20"/>
      <c r="E2" s="20"/>
      <c r="F2" s="20"/>
      <c r="G2" s="20"/>
      <c r="H2" s="20"/>
    </row>
    <row r="3" spans="1:29" x14ac:dyDescent="0.25">
      <c r="A3" s="20"/>
      <c r="B3" s="20"/>
      <c r="C3" s="20"/>
      <c r="D3" s="20"/>
      <c r="E3" s="20"/>
      <c r="F3" s="20"/>
      <c r="G3" s="20"/>
      <c r="H3" s="20"/>
    </row>
    <row r="4" spans="1:29" x14ac:dyDescent="0.25">
      <c r="A4" s="20"/>
      <c r="B4" s="20"/>
      <c r="C4" s="20"/>
      <c r="D4" s="20"/>
      <c r="E4" s="20"/>
      <c r="F4" s="20"/>
      <c r="G4" s="20"/>
      <c r="H4" s="20"/>
    </row>
    <row r="5" spans="1:29" x14ac:dyDescent="0.25">
      <c r="A5" t="s">
        <v>47</v>
      </c>
      <c r="D5" t="s">
        <v>49</v>
      </c>
      <c r="E5" t="s">
        <v>50</v>
      </c>
      <c r="F5" s="1" t="s">
        <v>51</v>
      </c>
    </row>
    <row r="6" spans="1:29" x14ac:dyDescent="0.25">
      <c r="A6">
        <v>3.7</v>
      </c>
      <c r="B6">
        <v>3.1415929999999999</v>
      </c>
      <c r="D6">
        <f>43560 / (pi * r_3.7^2)</f>
        <v>1012.8252091502599</v>
      </c>
      <c r="E6">
        <f>43560 / (pi * r_6^2)</f>
        <v>385.1549198129739</v>
      </c>
      <c r="F6">
        <f>43560 / (pi * r_16^2)</f>
        <v>54.162410598699452</v>
      </c>
    </row>
    <row r="7" spans="1:29" x14ac:dyDescent="0.25">
      <c r="A7">
        <v>6</v>
      </c>
    </row>
    <row r="8" spans="1:29" x14ac:dyDescent="0.25">
      <c r="A8">
        <v>16</v>
      </c>
    </row>
    <row r="9" spans="1:29" x14ac:dyDescent="0.25">
      <c r="C9" s="6"/>
      <c r="D9" s="7"/>
      <c r="E9" s="7"/>
      <c r="F9" s="6"/>
      <c r="G9" s="6"/>
      <c r="H9" s="6"/>
      <c r="I9" s="18" t="s">
        <v>48</v>
      </c>
      <c r="J9" s="18"/>
      <c r="K9" s="18"/>
      <c r="L9" s="18"/>
      <c r="M9" s="18"/>
      <c r="N9" s="18"/>
      <c r="O9" s="18"/>
      <c r="P9" s="18"/>
      <c r="Q9" s="16"/>
      <c r="R9" s="16"/>
      <c r="S9" s="19" t="s">
        <v>56</v>
      </c>
      <c r="T9" s="19"/>
      <c r="U9" s="19"/>
      <c r="V9" s="19"/>
      <c r="W9" s="19"/>
      <c r="X9" s="19"/>
      <c r="Y9" s="19"/>
      <c r="Z9" s="19"/>
    </row>
    <row r="10" spans="1:29" s="2" customFormat="1" x14ac:dyDescent="0.25">
      <c r="A10" s="2" t="s">
        <v>0</v>
      </c>
      <c r="B10" s="2" t="s">
        <v>1</v>
      </c>
      <c r="C10" s="8" t="s">
        <v>2</v>
      </c>
      <c r="D10" s="9" t="s">
        <v>3</v>
      </c>
      <c r="E10" s="9" t="s">
        <v>4</v>
      </c>
      <c r="F10" s="8" t="s">
        <v>5</v>
      </c>
      <c r="G10" s="8" t="s">
        <v>6</v>
      </c>
      <c r="H10" s="8" t="s">
        <v>7</v>
      </c>
      <c r="I10" s="17" t="s">
        <v>8</v>
      </c>
      <c r="J10" s="17" t="s">
        <v>9</v>
      </c>
      <c r="K10" s="17" t="s">
        <v>10</v>
      </c>
      <c r="L10" s="17" t="s">
        <v>11</v>
      </c>
      <c r="M10" s="17" t="s">
        <v>12</v>
      </c>
      <c r="N10" s="17" t="s">
        <v>13</v>
      </c>
      <c r="O10" s="17" t="s">
        <v>14</v>
      </c>
      <c r="P10" s="17" t="s">
        <v>15</v>
      </c>
      <c r="Q10" s="17" t="s">
        <v>16</v>
      </c>
      <c r="R10" s="17" t="s">
        <v>17</v>
      </c>
      <c r="S10" s="17" t="s">
        <v>8</v>
      </c>
      <c r="T10" s="17" t="s">
        <v>9</v>
      </c>
      <c r="U10" s="17" t="s">
        <v>10</v>
      </c>
      <c r="V10" s="17" t="s">
        <v>11</v>
      </c>
      <c r="W10" s="17" t="s">
        <v>12</v>
      </c>
      <c r="X10" s="17" t="s">
        <v>13</v>
      </c>
      <c r="Y10" s="17" t="s">
        <v>14</v>
      </c>
      <c r="Z10" s="17" t="s">
        <v>15</v>
      </c>
      <c r="AA10" s="3" t="s">
        <v>52</v>
      </c>
      <c r="AB10" s="3" t="s">
        <v>53</v>
      </c>
      <c r="AC10" s="3" t="s">
        <v>54</v>
      </c>
    </row>
    <row r="11" spans="1:29" x14ac:dyDescent="0.25">
      <c r="A11" s="4" t="s">
        <v>18</v>
      </c>
      <c r="B11" s="4" t="s">
        <v>19</v>
      </c>
      <c r="C11" s="6">
        <v>2023</v>
      </c>
      <c r="D11" s="7" t="s">
        <v>20</v>
      </c>
      <c r="E11" s="10" t="s">
        <v>21</v>
      </c>
      <c r="F11" s="6" t="s">
        <v>22</v>
      </c>
      <c r="G11" s="6" t="s">
        <v>23</v>
      </c>
      <c r="H11" s="6">
        <v>1</v>
      </c>
      <c r="I11" s="16">
        <v>0</v>
      </c>
      <c r="J11" s="16">
        <v>0</v>
      </c>
      <c r="K11" s="16">
        <v>0</v>
      </c>
      <c r="L11" s="16">
        <v>0</v>
      </c>
      <c r="M11" s="16">
        <v>2</v>
      </c>
      <c r="N11" s="16">
        <v>20</v>
      </c>
      <c r="O11" s="16">
        <v>0</v>
      </c>
      <c r="P11" s="16">
        <v>0</v>
      </c>
      <c r="Q11" s="16" t="s">
        <v>24</v>
      </c>
      <c r="R11" s="16" t="s">
        <v>25</v>
      </c>
      <c r="S11" s="16">
        <f t="shared" ref="S11:S52" si="0">I11*$H11*_01_multiplier</f>
        <v>0</v>
      </c>
      <c r="T11" s="16">
        <f t="shared" ref="T11:T52" si="1">J11*$H11*_02_multiplier</f>
        <v>0</v>
      </c>
      <c r="U11" s="16">
        <f t="shared" ref="U11:U52" si="2">K11*$H11*_02_multiplier</f>
        <v>0</v>
      </c>
      <c r="V11" s="16">
        <f t="shared" ref="V11:V52" si="3">L11*$H11*sapl_multiplier</f>
        <v>0</v>
      </c>
      <c r="W11" s="16">
        <f t="shared" ref="W11:W52" si="4">M11*$H11*_01_multiplier</f>
        <v>2025.6504183005197</v>
      </c>
      <c r="X11" s="16">
        <f t="shared" ref="X11:X52" si="5">N11*$H11*_02_multiplier</f>
        <v>7703.0983962594782</v>
      </c>
      <c r="Y11" s="16">
        <f t="shared" ref="Y11:Y52" si="6">O11*$H11*_02_multiplier</f>
        <v>0</v>
      </c>
      <c r="Z11" s="16">
        <f t="shared" ref="Z11:Z52" si="7">P11*$H11*sapl_multiplier</f>
        <v>0</v>
      </c>
      <c r="AA11" s="15">
        <f>SUM(S11:V11)</f>
        <v>0</v>
      </c>
      <c r="AB11" s="15">
        <f>SUM(W11:Z11)</f>
        <v>9728.7488145599982</v>
      </c>
      <c r="AC11" s="15">
        <f>SUM(AA11:AB11)</f>
        <v>9728.7488145599982</v>
      </c>
    </row>
    <row r="12" spans="1:29" x14ac:dyDescent="0.25">
      <c r="A12" s="4" t="s">
        <v>18</v>
      </c>
      <c r="B12" s="4" t="s">
        <v>19</v>
      </c>
      <c r="C12" s="6">
        <v>2023</v>
      </c>
      <c r="D12" s="7" t="s">
        <v>20</v>
      </c>
      <c r="E12" s="10" t="s">
        <v>21</v>
      </c>
      <c r="F12" s="6" t="s">
        <v>26</v>
      </c>
      <c r="G12" s="6" t="s">
        <v>23</v>
      </c>
      <c r="H12" s="6">
        <v>1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4</v>
      </c>
      <c r="P12" s="16">
        <v>0</v>
      </c>
      <c r="Q12" s="16" t="s">
        <v>24</v>
      </c>
      <c r="R12" s="16" t="s">
        <v>25</v>
      </c>
      <c r="S12" s="16">
        <f t="shared" si="0"/>
        <v>0</v>
      </c>
      <c r="T12" s="16">
        <f t="shared" si="1"/>
        <v>0</v>
      </c>
      <c r="U12" s="16">
        <f t="shared" si="2"/>
        <v>0</v>
      </c>
      <c r="V12" s="16">
        <f t="shared" si="3"/>
        <v>0</v>
      </c>
      <c r="W12" s="16">
        <f t="shared" si="4"/>
        <v>0</v>
      </c>
      <c r="X12" s="16">
        <f t="shared" si="5"/>
        <v>0</v>
      </c>
      <c r="Y12" s="16">
        <f t="shared" si="6"/>
        <v>1540.6196792518956</v>
      </c>
      <c r="Z12" s="16">
        <f t="shared" si="7"/>
        <v>0</v>
      </c>
      <c r="AA12" s="15">
        <f t="shared" ref="AA12:AA52" si="8">SUM(S12:V12)</f>
        <v>0</v>
      </c>
      <c r="AB12" s="15">
        <f t="shared" ref="AB12:AB52" si="9">SUM(W12:Z12)</f>
        <v>1540.6196792518956</v>
      </c>
      <c r="AC12" s="15">
        <f t="shared" ref="AC12:AC52" si="10">SUM(AA12:AB12)</f>
        <v>1540.6196792518956</v>
      </c>
    </row>
    <row r="13" spans="1:29" x14ac:dyDescent="0.25">
      <c r="A13" s="4" t="s">
        <v>18</v>
      </c>
      <c r="B13" s="4" t="s">
        <v>19</v>
      </c>
      <c r="C13" s="6">
        <v>2023</v>
      </c>
      <c r="D13" s="7" t="s">
        <v>20</v>
      </c>
      <c r="E13" s="10" t="s">
        <v>21</v>
      </c>
      <c r="F13" s="6" t="s">
        <v>27</v>
      </c>
      <c r="G13" s="6" t="s">
        <v>23</v>
      </c>
      <c r="H13" s="6">
        <v>1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11</v>
      </c>
      <c r="O13" s="16">
        <v>1</v>
      </c>
      <c r="P13" s="16">
        <v>0</v>
      </c>
      <c r="Q13" s="16" t="s">
        <v>24</v>
      </c>
      <c r="R13" s="16" t="s">
        <v>25</v>
      </c>
      <c r="S13" s="16">
        <f t="shared" si="0"/>
        <v>0</v>
      </c>
      <c r="T13" s="16">
        <f t="shared" si="1"/>
        <v>0</v>
      </c>
      <c r="U13" s="16">
        <f t="shared" si="2"/>
        <v>0</v>
      </c>
      <c r="V13" s="16">
        <f t="shared" si="3"/>
        <v>0</v>
      </c>
      <c r="W13" s="16">
        <f t="shared" si="4"/>
        <v>0</v>
      </c>
      <c r="X13" s="16">
        <f t="shared" si="5"/>
        <v>4236.7041179427133</v>
      </c>
      <c r="Y13" s="16">
        <f t="shared" si="6"/>
        <v>385.1549198129739</v>
      </c>
      <c r="Z13" s="16">
        <f t="shared" si="7"/>
        <v>0</v>
      </c>
      <c r="AA13" s="15">
        <f t="shared" si="8"/>
        <v>0</v>
      </c>
      <c r="AB13" s="15">
        <f t="shared" si="9"/>
        <v>4621.8590377556875</v>
      </c>
      <c r="AC13" s="15">
        <f t="shared" si="10"/>
        <v>4621.8590377556875</v>
      </c>
    </row>
    <row r="14" spans="1:29" x14ac:dyDescent="0.25">
      <c r="A14" s="4" t="s">
        <v>18</v>
      </c>
      <c r="B14" s="4" t="s">
        <v>19</v>
      </c>
      <c r="C14" s="6">
        <v>2023</v>
      </c>
      <c r="D14" s="7" t="s">
        <v>20</v>
      </c>
      <c r="E14" s="10" t="s">
        <v>21</v>
      </c>
      <c r="F14" s="6" t="s">
        <v>28</v>
      </c>
      <c r="G14" s="6" t="s">
        <v>23</v>
      </c>
      <c r="H14" s="6">
        <v>1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1</v>
      </c>
      <c r="O14" s="16">
        <v>0</v>
      </c>
      <c r="P14" s="16">
        <v>0</v>
      </c>
      <c r="Q14" s="16" t="s">
        <v>24</v>
      </c>
      <c r="R14" s="16" t="s">
        <v>25</v>
      </c>
      <c r="S14" s="16">
        <f t="shared" si="0"/>
        <v>0</v>
      </c>
      <c r="T14" s="16">
        <f t="shared" si="1"/>
        <v>0</v>
      </c>
      <c r="U14" s="16">
        <f t="shared" si="2"/>
        <v>0</v>
      </c>
      <c r="V14" s="16">
        <f t="shared" si="3"/>
        <v>0</v>
      </c>
      <c r="W14" s="16">
        <f t="shared" si="4"/>
        <v>0</v>
      </c>
      <c r="X14" s="16">
        <f t="shared" si="5"/>
        <v>385.1549198129739</v>
      </c>
      <c r="Y14" s="16">
        <f t="shared" si="6"/>
        <v>0</v>
      </c>
      <c r="Z14" s="16">
        <f t="shared" si="7"/>
        <v>0</v>
      </c>
      <c r="AA14" s="15">
        <f t="shared" si="8"/>
        <v>0</v>
      </c>
      <c r="AB14" s="15">
        <f t="shared" si="9"/>
        <v>385.1549198129739</v>
      </c>
      <c r="AC14" s="15">
        <f t="shared" si="10"/>
        <v>385.1549198129739</v>
      </c>
    </row>
    <row r="15" spans="1:29" x14ac:dyDescent="0.25">
      <c r="A15" s="4" t="s">
        <v>18</v>
      </c>
      <c r="B15" s="4" t="s">
        <v>19</v>
      </c>
      <c r="C15" s="6">
        <v>2023</v>
      </c>
      <c r="D15" s="7" t="s">
        <v>20</v>
      </c>
      <c r="E15" s="10" t="s">
        <v>21</v>
      </c>
      <c r="F15" s="6" t="s">
        <v>29</v>
      </c>
      <c r="G15" s="6" t="s">
        <v>23</v>
      </c>
      <c r="H15" s="6">
        <v>1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1</v>
      </c>
      <c r="O15" s="16">
        <v>0</v>
      </c>
      <c r="P15" s="16">
        <v>0</v>
      </c>
      <c r="Q15" s="16" t="s">
        <v>24</v>
      </c>
      <c r="R15" s="16" t="s">
        <v>25</v>
      </c>
      <c r="S15" s="16">
        <f t="shared" si="0"/>
        <v>0</v>
      </c>
      <c r="T15" s="16">
        <f t="shared" si="1"/>
        <v>0</v>
      </c>
      <c r="U15" s="16">
        <f t="shared" si="2"/>
        <v>0</v>
      </c>
      <c r="V15" s="16">
        <f t="shared" si="3"/>
        <v>0</v>
      </c>
      <c r="W15" s="16">
        <f t="shared" si="4"/>
        <v>0</v>
      </c>
      <c r="X15" s="16">
        <f t="shared" si="5"/>
        <v>385.1549198129739</v>
      </c>
      <c r="Y15" s="16">
        <f t="shared" si="6"/>
        <v>0</v>
      </c>
      <c r="Z15" s="16">
        <f t="shared" si="7"/>
        <v>0</v>
      </c>
      <c r="AA15" s="15">
        <f t="shared" si="8"/>
        <v>0</v>
      </c>
      <c r="AB15" s="15">
        <f t="shared" si="9"/>
        <v>385.1549198129739</v>
      </c>
      <c r="AC15" s="15">
        <f t="shared" si="10"/>
        <v>385.1549198129739</v>
      </c>
    </row>
    <row r="16" spans="1:29" x14ac:dyDescent="0.25">
      <c r="A16" s="4" t="s">
        <v>18</v>
      </c>
      <c r="B16" s="4" t="s">
        <v>19</v>
      </c>
      <c r="C16" s="6">
        <v>2023</v>
      </c>
      <c r="D16" s="7" t="s">
        <v>20</v>
      </c>
      <c r="E16" s="10" t="s">
        <v>21</v>
      </c>
      <c r="F16" s="6" t="s">
        <v>22</v>
      </c>
      <c r="G16" s="6" t="s">
        <v>30</v>
      </c>
      <c r="H16" s="6">
        <v>23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1</v>
      </c>
      <c r="P16" s="16">
        <v>0</v>
      </c>
      <c r="Q16" s="16" t="s">
        <v>24</v>
      </c>
      <c r="R16" s="16" t="s">
        <v>25</v>
      </c>
      <c r="S16" s="16">
        <f t="shared" si="0"/>
        <v>0</v>
      </c>
      <c r="T16" s="16">
        <f t="shared" si="1"/>
        <v>0</v>
      </c>
      <c r="U16" s="16">
        <f t="shared" si="2"/>
        <v>0</v>
      </c>
      <c r="V16" s="16">
        <f t="shared" si="3"/>
        <v>0</v>
      </c>
      <c r="W16" s="16">
        <f t="shared" si="4"/>
        <v>0</v>
      </c>
      <c r="X16" s="16">
        <f t="shared" si="5"/>
        <v>0</v>
      </c>
      <c r="Y16" s="16">
        <f t="shared" si="6"/>
        <v>8858.563155698399</v>
      </c>
      <c r="Z16" s="16">
        <f t="shared" si="7"/>
        <v>0</v>
      </c>
      <c r="AA16" s="15">
        <f t="shared" si="8"/>
        <v>0</v>
      </c>
      <c r="AB16" s="15">
        <f t="shared" si="9"/>
        <v>8858.563155698399</v>
      </c>
      <c r="AC16" s="15">
        <f t="shared" si="10"/>
        <v>8858.563155698399</v>
      </c>
    </row>
    <row r="17" spans="1:29" x14ac:dyDescent="0.25">
      <c r="A17" s="4" t="s">
        <v>18</v>
      </c>
      <c r="B17" s="4" t="s">
        <v>19</v>
      </c>
      <c r="C17" s="6">
        <v>2023</v>
      </c>
      <c r="D17" s="7" t="s">
        <v>20</v>
      </c>
      <c r="E17" s="11" t="s">
        <v>31</v>
      </c>
      <c r="F17" s="6" t="s">
        <v>22</v>
      </c>
      <c r="G17" s="6" t="s">
        <v>23</v>
      </c>
      <c r="H17" s="6">
        <v>1</v>
      </c>
      <c r="I17" s="16">
        <v>0</v>
      </c>
      <c r="J17" s="16">
        <v>0</v>
      </c>
      <c r="K17" s="16">
        <v>0</v>
      </c>
      <c r="L17" s="16">
        <v>0</v>
      </c>
      <c r="M17" s="16">
        <v>10</v>
      </c>
      <c r="N17" s="16">
        <v>41</v>
      </c>
      <c r="O17" s="16">
        <v>0</v>
      </c>
      <c r="P17" s="16">
        <v>0</v>
      </c>
      <c r="Q17" s="16" t="s">
        <v>24</v>
      </c>
      <c r="R17" s="16" t="s">
        <v>25</v>
      </c>
      <c r="S17" s="16">
        <f t="shared" si="0"/>
        <v>0</v>
      </c>
      <c r="T17" s="16">
        <f t="shared" si="1"/>
        <v>0</v>
      </c>
      <c r="U17" s="16">
        <f t="shared" si="2"/>
        <v>0</v>
      </c>
      <c r="V17" s="16">
        <f t="shared" si="3"/>
        <v>0</v>
      </c>
      <c r="W17" s="16">
        <f t="shared" si="4"/>
        <v>10128.252091502598</v>
      </c>
      <c r="X17" s="16">
        <f t="shared" si="5"/>
        <v>15791.351712331931</v>
      </c>
      <c r="Y17" s="16">
        <f t="shared" si="6"/>
        <v>0</v>
      </c>
      <c r="Z17" s="16">
        <f t="shared" si="7"/>
        <v>0</v>
      </c>
      <c r="AA17" s="15">
        <f t="shared" si="8"/>
        <v>0</v>
      </c>
      <c r="AB17" s="15">
        <f t="shared" si="9"/>
        <v>25919.603803834529</v>
      </c>
      <c r="AC17" s="15">
        <f t="shared" si="10"/>
        <v>25919.603803834529</v>
      </c>
    </row>
    <row r="18" spans="1:29" x14ac:dyDescent="0.25">
      <c r="A18" s="4" t="s">
        <v>18</v>
      </c>
      <c r="B18" s="4" t="s">
        <v>19</v>
      </c>
      <c r="C18" s="6">
        <v>2023</v>
      </c>
      <c r="D18" s="7" t="s">
        <v>20</v>
      </c>
      <c r="E18" s="11" t="s">
        <v>31</v>
      </c>
      <c r="F18" s="6" t="s">
        <v>32</v>
      </c>
      <c r="G18" s="6" t="s">
        <v>23</v>
      </c>
      <c r="H18" s="6">
        <v>1</v>
      </c>
      <c r="I18" s="16">
        <v>0</v>
      </c>
      <c r="J18" s="16">
        <v>0</v>
      </c>
      <c r="K18" s="16">
        <v>0</v>
      </c>
      <c r="L18" s="16">
        <v>0</v>
      </c>
      <c r="M18" s="16">
        <v>10</v>
      </c>
      <c r="N18" s="16">
        <v>23</v>
      </c>
      <c r="O18" s="16">
        <v>0</v>
      </c>
      <c r="P18" s="16">
        <v>0</v>
      </c>
      <c r="Q18" s="16" t="s">
        <v>24</v>
      </c>
      <c r="R18" s="16" t="s">
        <v>25</v>
      </c>
      <c r="S18" s="16">
        <f t="shared" si="0"/>
        <v>0</v>
      </c>
      <c r="T18" s="16">
        <f t="shared" si="1"/>
        <v>0</v>
      </c>
      <c r="U18" s="16">
        <f t="shared" si="2"/>
        <v>0</v>
      </c>
      <c r="V18" s="16">
        <f t="shared" si="3"/>
        <v>0</v>
      </c>
      <c r="W18" s="16">
        <f t="shared" si="4"/>
        <v>10128.252091502598</v>
      </c>
      <c r="X18" s="16">
        <f t="shared" si="5"/>
        <v>8858.563155698399</v>
      </c>
      <c r="Y18" s="16">
        <f t="shared" si="6"/>
        <v>0</v>
      </c>
      <c r="Z18" s="16">
        <f t="shared" si="7"/>
        <v>0</v>
      </c>
      <c r="AA18" s="15">
        <f t="shared" si="8"/>
        <v>0</v>
      </c>
      <c r="AB18" s="15">
        <f t="shared" si="9"/>
        <v>18986.815247200997</v>
      </c>
      <c r="AC18" s="15">
        <f t="shared" si="10"/>
        <v>18986.815247200997</v>
      </c>
    </row>
    <row r="19" spans="1:29" x14ac:dyDescent="0.25">
      <c r="A19" s="4" t="s">
        <v>18</v>
      </c>
      <c r="B19" s="4" t="s">
        <v>19</v>
      </c>
      <c r="C19" s="6">
        <v>2023</v>
      </c>
      <c r="D19" s="7" t="s">
        <v>20</v>
      </c>
      <c r="E19" s="11" t="s">
        <v>31</v>
      </c>
      <c r="F19" s="6" t="s">
        <v>27</v>
      </c>
      <c r="G19" s="6" t="s">
        <v>23</v>
      </c>
      <c r="H19" s="6">
        <v>1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2</v>
      </c>
      <c r="O19" s="16">
        <v>0</v>
      </c>
      <c r="P19" s="16">
        <v>0</v>
      </c>
      <c r="Q19" s="16" t="s">
        <v>24</v>
      </c>
      <c r="R19" s="16" t="s">
        <v>25</v>
      </c>
      <c r="S19" s="16">
        <f t="shared" si="0"/>
        <v>0</v>
      </c>
      <c r="T19" s="16">
        <f t="shared" si="1"/>
        <v>0</v>
      </c>
      <c r="U19" s="16">
        <f t="shared" si="2"/>
        <v>0</v>
      </c>
      <c r="V19" s="16">
        <f t="shared" si="3"/>
        <v>0</v>
      </c>
      <c r="W19" s="16">
        <f t="shared" si="4"/>
        <v>0</v>
      </c>
      <c r="X19" s="16">
        <f t="shared" si="5"/>
        <v>770.3098396259478</v>
      </c>
      <c r="Y19" s="16">
        <f t="shared" si="6"/>
        <v>0</v>
      </c>
      <c r="Z19" s="16">
        <f t="shared" si="7"/>
        <v>0</v>
      </c>
      <c r="AA19" s="15">
        <f t="shared" si="8"/>
        <v>0</v>
      </c>
      <c r="AB19" s="15">
        <f t="shared" si="9"/>
        <v>770.3098396259478</v>
      </c>
      <c r="AC19" s="15">
        <f t="shared" si="10"/>
        <v>770.3098396259478</v>
      </c>
    </row>
    <row r="20" spans="1:29" x14ac:dyDescent="0.25">
      <c r="A20" s="4" t="s">
        <v>18</v>
      </c>
      <c r="B20" s="4" t="s">
        <v>19</v>
      </c>
      <c r="C20" s="6">
        <v>2023</v>
      </c>
      <c r="D20" s="7" t="s">
        <v>20</v>
      </c>
      <c r="E20" s="11" t="s">
        <v>31</v>
      </c>
      <c r="F20" s="6" t="s">
        <v>26</v>
      </c>
      <c r="G20" s="6" t="s">
        <v>23</v>
      </c>
      <c r="H20" s="6">
        <v>1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8</v>
      </c>
      <c r="O20" s="16">
        <v>6</v>
      </c>
      <c r="P20" s="16">
        <v>0</v>
      </c>
      <c r="Q20" s="16" t="s">
        <v>24</v>
      </c>
      <c r="R20" s="16" t="s">
        <v>25</v>
      </c>
      <c r="S20" s="16">
        <f t="shared" si="0"/>
        <v>0</v>
      </c>
      <c r="T20" s="16">
        <f t="shared" si="1"/>
        <v>0</v>
      </c>
      <c r="U20" s="16">
        <f t="shared" si="2"/>
        <v>0</v>
      </c>
      <c r="V20" s="16">
        <f t="shared" si="3"/>
        <v>0</v>
      </c>
      <c r="W20" s="16">
        <f t="shared" si="4"/>
        <v>0</v>
      </c>
      <c r="X20" s="16">
        <f t="shared" si="5"/>
        <v>3081.2393585037912</v>
      </c>
      <c r="Y20" s="16">
        <f t="shared" si="6"/>
        <v>2310.9295188778433</v>
      </c>
      <c r="Z20" s="16">
        <f t="shared" si="7"/>
        <v>0</v>
      </c>
      <c r="AA20" s="15">
        <f t="shared" si="8"/>
        <v>0</v>
      </c>
      <c r="AB20" s="15">
        <f t="shared" si="9"/>
        <v>5392.168877381635</v>
      </c>
      <c r="AC20" s="15">
        <f t="shared" si="10"/>
        <v>5392.168877381635</v>
      </c>
    </row>
    <row r="21" spans="1:29" x14ac:dyDescent="0.25">
      <c r="A21" s="4" t="s">
        <v>18</v>
      </c>
      <c r="B21" s="4" t="s">
        <v>19</v>
      </c>
      <c r="C21" s="6">
        <v>2023</v>
      </c>
      <c r="D21" s="7" t="s">
        <v>20</v>
      </c>
      <c r="E21" s="11" t="s">
        <v>31</v>
      </c>
      <c r="F21" s="6" t="s">
        <v>33</v>
      </c>
      <c r="G21" s="6" t="s">
        <v>23</v>
      </c>
      <c r="H21" s="6">
        <v>1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1</v>
      </c>
      <c r="O21" s="16">
        <v>0</v>
      </c>
      <c r="P21" s="16">
        <v>0</v>
      </c>
      <c r="Q21" s="16" t="s">
        <v>24</v>
      </c>
      <c r="R21" s="16" t="s">
        <v>25</v>
      </c>
      <c r="S21" s="16">
        <f t="shared" si="0"/>
        <v>0</v>
      </c>
      <c r="T21" s="16">
        <f t="shared" si="1"/>
        <v>0</v>
      </c>
      <c r="U21" s="16">
        <f t="shared" si="2"/>
        <v>0</v>
      </c>
      <c r="V21" s="16">
        <f t="shared" si="3"/>
        <v>0</v>
      </c>
      <c r="W21" s="16">
        <f t="shared" si="4"/>
        <v>0</v>
      </c>
      <c r="X21" s="16">
        <f t="shared" si="5"/>
        <v>385.1549198129739</v>
      </c>
      <c r="Y21" s="16">
        <f t="shared" si="6"/>
        <v>0</v>
      </c>
      <c r="Z21" s="16">
        <f t="shared" si="7"/>
        <v>0</v>
      </c>
      <c r="AA21" s="15">
        <f t="shared" si="8"/>
        <v>0</v>
      </c>
      <c r="AB21" s="15">
        <f t="shared" si="9"/>
        <v>385.1549198129739</v>
      </c>
      <c r="AC21" s="15">
        <f t="shared" si="10"/>
        <v>385.1549198129739</v>
      </c>
    </row>
    <row r="22" spans="1:29" x14ac:dyDescent="0.25">
      <c r="A22" s="4" t="s">
        <v>18</v>
      </c>
      <c r="B22" s="4" t="s">
        <v>19</v>
      </c>
      <c r="C22" s="6">
        <v>2023</v>
      </c>
      <c r="D22" s="7" t="s">
        <v>20</v>
      </c>
      <c r="E22" s="11" t="s">
        <v>31</v>
      </c>
      <c r="F22" s="6" t="s">
        <v>29</v>
      </c>
      <c r="G22" s="6" t="s">
        <v>23</v>
      </c>
      <c r="H22" s="6">
        <v>1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1</v>
      </c>
      <c r="O22" s="16">
        <v>0</v>
      </c>
      <c r="P22" s="16">
        <v>0</v>
      </c>
      <c r="Q22" s="16" t="s">
        <v>24</v>
      </c>
      <c r="R22" s="16" t="s">
        <v>25</v>
      </c>
      <c r="S22" s="16">
        <f t="shared" si="0"/>
        <v>0</v>
      </c>
      <c r="T22" s="16">
        <f t="shared" si="1"/>
        <v>0</v>
      </c>
      <c r="U22" s="16">
        <f t="shared" si="2"/>
        <v>0</v>
      </c>
      <c r="V22" s="16">
        <f t="shared" si="3"/>
        <v>0</v>
      </c>
      <c r="W22" s="16">
        <f t="shared" si="4"/>
        <v>0</v>
      </c>
      <c r="X22" s="16">
        <f t="shared" si="5"/>
        <v>385.1549198129739</v>
      </c>
      <c r="Y22" s="16">
        <f t="shared" si="6"/>
        <v>0</v>
      </c>
      <c r="Z22" s="16">
        <f t="shared" si="7"/>
        <v>0</v>
      </c>
      <c r="AA22" s="15">
        <f t="shared" si="8"/>
        <v>0</v>
      </c>
      <c r="AB22" s="15">
        <f t="shared" si="9"/>
        <v>385.1549198129739</v>
      </c>
      <c r="AC22" s="15">
        <f t="shared" si="10"/>
        <v>385.1549198129739</v>
      </c>
    </row>
    <row r="23" spans="1:29" x14ac:dyDescent="0.25">
      <c r="A23" s="4" t="s">
        <v>18</v>
      </c>
      <c r="B23" s="4" t="s">
        <v>19</v>
      </c>
      <c r="C23" s="6">
        <v>2023</v>
      </c>
      <c r="D23" s="7" t="s">
        <v>20</v>
      </c>
      <c r="E23" s="11" t="s">
        <v>31</v>
      </c>
      <c r="F23" s="6" t="s">
        <v>34</v>
      </c>
      <c r="G23" s="6" t="s">
        <v>30</v>
      </c>
      <c r="H23" s="6">
        <v>8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1</v>
      </c>
      <c r="O23" s="16">
        <v>0</v>
      </c>
      <c r="P23" s="16">
        <v>0</v>
      </c>
      <c r="Q23" s="16" t="s">
        <v>24</v>
      </c>
      <c r="R23" s="16" t="s">
        <v>25</v>
      </c>
      <c r="S23" s="16">
        <f t="shared" si="0"/>
        <v>0</v>
      </c>
      <c r="T23" s="16">
        <f t="shared" si="1"/>
        <v>0</v>
      </c>
      <c r="U23" s="16">
        <f t="shared" si="2"/>
        <v>0</v>
      </c>
      <c r="V23" s="16">
        <f t="shared" si="3"/>
        <v>0</v>
      </c>
      <c r="W23" s="16">
        <f t="shared" si="4"/>
        <v>0</v>
      </c>
      <c r="X23" s="16">
        <f t="shared" si="5"/>
        <v>3081.2393585037912</v>
      </c>
      <c r="Y23" s="16">
        <f t="shared" si="6"/>
        <v>0</v>
      </c>
      <c r="Z23" s="16">
        <f t="shared" si="7"/>
        <v>0</v>
      </c>
      <c r="AA23" s="15">
        <f t="shared" si="8"/>
        <v>0</v>
      </c>
      <c r="AB23" s="15">
        <f t="shared" si="9"/>
        <v>3081.2393585037912</v>
      </c>
      <c r="AC23" s="15">
        <f t="shared" si="10"/>
        <v>3081.2393585037912</v>
      </c>
    </row>
    <row r="24" spans="1:29" x14ac:dyDescent="0.25">
      <c r="A24" s="4" t="s">
        <v>18</v>
      </c>
      <c r="B24" s="4" t="s">
        <v>19</v>
      </c>
      <c r="C24" s="6">
        <v>2023</v>
      </c>
      <c r="D24" s="7" t="s">
        <v>20</v>
      </c>
      <c r="E24" s="11" t="s">
        <v>31</v>
      </c>
      <c r="F24" s="6" t="s">
        <v>34</v>
      </c>
      <c r="G24" s="6" t="s">
        <v>30</v>
      </c>
      <c r="H24" s="6">
        <v>6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1</v>
      </c>
      <c r="O24" s="16">
        <v>0</v>
      </c>
      <c r="P24" s="16">
        <v>0</v>
      </c>
      <c r="Q24" s="16" t="s">
        <v>24</v>
      </c>
      <c r="R24" s="16" t="s">
        <v>25</v>
      </c>
      <c r="S24" s="16">
        <f t="shared" si="0"/>
        <v>0</v>
      </c>
      <c r="T24" s="16">
        <f t="shared" si="1"/>
        <v>0</v>
      </c>
      <c r="U24" s="16">
        <f t="shared" si="2"/>
        <v>0</v>
      </c>
      <c r="V24" s="16">
        <f t="shared" si="3"/>
        <v>0</v>
      </c>
      <c r="W24" s="16">
        <f t="shared" si="4"/>
        <v>0</v>
      </c>
      <c r="X24" s="16">
        <f t="shared" si="5"/>
        <v>2310.9295188778433</v>
      </c>
      <c r="Y24" s="16">
        <f t="shared" si="6"/>
        <v>0</v>
      </c>
      <c r="Z24" s="16">
        <f t="shared" si="7"/>
        <v>0</v>
      </c>
      <c r="AA24" s="15">
        <f t="shared" si="8"/>
        <v>0</v>
      </c>
      <c r="AB24" s="15">
        <f t="shared" si="9"/>
        <v>2310.9295188778433</v>
      </c>
      <c r="AC24" s="15">
        <f t="shared" si="10"/>
        <v>2310.9295188778433</v>
      </c>
    </row>
    <row r="25" spans="1:29" x14ac:dyDescent="0.25">
      <c r="A25" s="4" t="s">
        <v>18</v>
      </c>
      <c r="B25" s="4" t="s">
        <v>19</v>
      </c>
      <c r="C25" s="6">
        <v>2023</v>
      </c>
      <c r="D25" s="7" t="s">
        <v>20</v>
      </c>
      <c r="E25" s="11" t="s">
        <v>31</v>
      </c>
      <c r="F25" s="6" t="s">
        <v>34</v>
      </c>
      <c r="G25" s="6" t="s">
        <v>23</v>
      </c>
      <c r="H25" s="6">
        <v>1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1</v>
      </c>
      <c r="O25" s="16">
        <v>0</v>
      </c>
      <c r="P25" s="16">
        <v>0</v>
      </c>
      <c r="Q25" s="16" t="s">
        <v>24</v>
      </c>
      <c r="R25" s="16" t="s">
        <v>25</v>
      </c>
      <c r="S25" s="16">
        <f t="shared" si="0"/>
        <v>0</v>
      </c>
      <c r="T25" s="16">
        <f t="shared" si="1"/>
        <v>0</v>
      </c>
      <c r="U25" s="16">
        <f t="shared" si="2"/>
        <v>0</v>
      </c>
      <c r="V25" s="16">
        <f t="shared" si="3"/>
        <v>0</v>
      </c>
      <c r="W25" s="16">
        <f t="shared" si="4"/>
        <v>0</v>
      </c>
      <c r="X25" s="16">
        <f t="shared" si="5"/>
        <v>385.1549198129739</v>
      </c>
      <c r="Y25" s="16">
        <f t="shared" si="6"/>
        <v>0</v>
      </c>
      <c r="Z25" s="16">
        <f t="shared" si="7"/>
        <v>0</v>
      </c>
      <c r="AA25" s="15">
        <f t="shared" si="8"/>
        <v>0</v>
      </c>
      <c r="AB25" s="15">
        <f t="shared" si="9"/>
        <v>385.1549198129739</v>
      </c>
      <c r="AC25" s="15">
        <f t="shared" si="10"/>
        <v>385.1549198129739</v>
      </c>
    </row>
    <row r="26" spans="1:29" x14ac:dyDescent="0.25">
      <c r="A26" s="4" t="s">
        <v>18</v>
      </c>
      <c r="B26" s="4" t="s">
        <v>19</v>
      </c>
      <c r="C26" s="6">
        <v>2023</v>
      </c>
      <c r="D26" s="7" t="s">
        <v>20</v>
      </c>
      <c r="E26" s="12" t="s">
        <v>35</v>
      </c>
      <c r="F26" s="6" t="s">
        <v>33</v>
      </c>
      <c r="G26" s="6" t="s">
        <v>23</v>
      </c>
      <c r="H26" s="6">
        <v>1</v>
      </c>
      <c r="I26" s="16">
        <v>0</v>
      </c>
      <c r="J26" s="16">
        <v>0</v>
      </c>
      <c r="K26" s="16">
        <v>0</v>
      </c>
      <c r="L26" s="16">
        <v>0</v>
      </c>
      <c r="M26" s="16">
        <v>4</v>
      </c>
      <c r="N26" s="16">
        <v>3</v>
      </c>
      <c r="O26" s="16">
        <v>0</v>
      </c>
      <c r="P26" s="16">
        <v>0</v>
      </c>
      <c r="Q26" s="16" t="s">
        <v>24</v>
      </c>
      <c r="R26" s="16" t="s">
        <v>25</v>
      </c>
      <c r="S26" s="16">
        <f t="shared" si="0"/>
        <v>0</v>
      </c>
      <c r="T26" s="16">
        <f t="shared" si="1"/>
        <v>0</v>
      </c>
      <c r="U26" s="16">
        <f t="shared" si="2"/>
        <v>0</v>
      </c>
      <c r="V26" s="16">
        <f t="shared" si="3"/>
        <v>0</v>
      </c>
      <c r="W26" s="16">
        <f t="shared" si="4"/>
        <v>4051.3008366010395</v>
      </c>
      <c r="X26" s="16">
        <f t="shared" si="5"/>
        <v>1155.4647594389216</v>
      </c>
      <c r="Y26" s="16">
        <f t="shared" si="6"/>
        <v>0</v>
      </c>
      <c r="Z26" s="16">
        <f t="shared" si="7"/>
        <v>0</v>
      </c>
      <c r="AA26" s="15">
        <f t="shared" si="8"/>
        <v>0</v>
      </c>
      <c r="AB26" s="15">
        <f t="shared" si="9"/>
        <v>5206.7655960399607</v>
      </c>
      <c r="AC26" s="15">
        <f t="shared" si="10"/>
        <v>5206.7655960399607</v>
      </c>
    </row>
    <row r="27" spans="1:29" x14ac:dyDescent="0.25">
      <c r="A27" s="4" t="s">
        <v>18</v>
      </c>
      <c r="B27" s="4" t="s">
        <v>19</v>
      </c>
      <c r="C27" s="6">
        <v>2023</v>
      </c>
      <c r="D27" s="7" t="s">
        <v>20</v>
      </c>
      <c r="E27" s="12" t="s">
        <v>35</v>
      </c>
      <c r="F27" s="6" t="s">
        <v>36</v>
      </c>
      <c r="G27" s="6" t="s">
        <v>23</v>
      </c>
      <c r="H27" s="6">
        <v>1</v>
      </c>
      <c r="I27" s="16">
        <v>0</v>
      </c>
      <c r="J27" s="16">
        <v>0</v>
      </c>
      <c r="K27" s="16">
        <v>0</v>
      </c>
      <c r="L27" s="16">
        <v>0</v>
      </c>
      <c r="M27" s="16">
        <v>1</v>
      </c>
      <c r="N27" s="16">
        <v>0</v>
      </c>
      <c r="O27" s="16">
        <v>0</v>
      </c>
      <c r="P27" s="16">
        <v>0</v>
      </c>
      <c r="Q27" s="16" t="s">
        <v>24</v>
      </c>
      <c r="R27" s="16" t="s">
        <v>25</v>
      </c>
      <c r="S27" s="16">
        <f t="shared" si="0"/>
        <v>0</v>
      </c>
      <c r="T27" s="16">
        <f t="shared" si="1"/>
        <v>0</v>
      </c>
      <c r="U27" s="16">
        <f t="shared" si="2"/>
        <v>0</v>
      </c>
      <c r="V27" s="16">
        <f t="shared" si="3"/>
        <v>0</v>
      </c>
      <c r="W27" s="16">
        <f t="shared" si="4"/>
        <v>1012.8252091502599</v>
      </c>
      <c r="X27" s="16">
        <f t="shared" si="5"/>
        <v>0</v>
      </c>
      <c r="Y27" s="16">
        <f t="shared" si="6"/>
        <v>0</v>
      </c>
      <c r="Z27" s="16">
        <f t="shared" si="7"/>
        <v>0</v>
      </c>
      <c r="AA27" s="15">
        <f t="shared" si="8"/>
        <v>0</v>
      </c>
      <c r="AB27" s="15">
        <f t="shared" si="9"/>
        <v>1012.8252091502599</v>
      </c>
      <c r="AC27" s="15">
        <f t="shared" si="10"/>
        <v>1012.8252091502599</v>
      </c>
    </row>
    <row r="28" spans="1:29" x14ac:dyDescent="0.25">
      <c r="A28" s="4" t="s">
        <v>18</v>
      </c>
      <c r="B28" s="4" t="s">
        <v>19</v>
      </c>
      <c r="C28" s="6">
        <v>2023</v>
      </c>
      <c r="D28" s="7" t="s">
        <v>20</v>
      </c>
      <c r="E28" s="12" t="s">
        <v>35</v>
      </c>
      <c r="F28" s="6" t="s">
        <v>32</v>
      </c>
      <c r="G28" s="6" t="s">
        <v>23</v>
      </c>
      <c r="H28" s="6">
        <v>1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13</v>
      </c>
      <c r="O28" s="16">
        <v>0</v>
      </c>
      <c r="P28" s="16">
        <v>0</v>
      </c>
      <c r="Q28" s="16" t="s">
        <v>24</v>
      </c>
      <c r="R28" s="16" t="s">
        <v>25</v>
      </c>
      <c r="S28" s="16">
        <f t="shared" si="0"/>
        <v>0</v>
      </c>
      <c r="T28" s="16">
        <f t="shared" si="1"/>
        <v>0</v>
      </c>
      <c r="U28" s="16">
        <f t="shared" si="2"/>
        <v>0</v>
      </c>
      <c r="V28" s="16">
        <f t="shared" si="3"/>
        <v>0</v>
      </c>
      <c r="W28" s="16">
        <f t="shared" si="4"/>
        <v>0</v>
      </c>
      <c r="X28" s="16">
        <f t="shared" si="5"/>
        <v>5007.0139575686608</v>
      </c>
      <c r="Y28" s="16">
        <f t="shared" si="6"/>
        <v>0</v>
      </c>
      <c r="Z28" s="16">
        <f t="shared" si="7"/>
        <v>0</v>
      </c>
      <c r="AA28" s="15">
        <f t="shared" si="8"/>
        <v>0</v>
      </c>
      <c r="AB28" s="15">
        <f t="shared" si="9"/>
        <v>5007.0139575686608</v>
      </c>
      <c r="AC28" s="15">
        <f t="shared" si="10"/>
        <v>5007.0139575686608</v>
      </c>
    </row>
    <row r="29" spans="1:29" x14ac:dyDescent="0.25">
      <c r="A29" s="4" t="s">
        <v>18</v>
      </c>
      <c r="B29" s="4" t="s">
        <v>19</v>
      </c>
      <c r="C29" s="6">
        <v>2023</v>
      </c>
      <c r="D29" s="7" t="s">
        <v>20</v>
      </c>
      <c r="E29" s="12" t="s">
        <v>35</v>
      </c>
      <c r="F29" s="6" t="s">
        <v>22</v>
      </c>
      <c r="G29" s="6" t="s">
        <v>23</v>
      </c>
      <c r="H29" s="6">
        <v>1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7</v>
      </c>
      <c r="O29" s="16">
        <v>0</v>
      </c>
      <c r="P29" s="16">
        <v>0</v>
      </c>
      <c r="Q29" s="16" t="s">
        <v>24</v>
      </c>
      <c r="R29" s="16" t="s">
        <v>25</v>
      </c>
      <c r="S29" s="16">
        <f t="shared" si="0"/>
        <v>0</v>
      </c>
      <c r="T29" s="16">
        <f t="shared" si="1"/>
        <v>0</v>
      </c>
      <c r="U29" s="16">
        <f t="shared" si="2"/>
        <v>0</v>
      </c>
      <c r="V29" s="16">
        <f t="shared" si="3"/>
        <v>0</v>
      </c>
      <c r="W29" s="16">
        <f t="shared" si="4"/>
        <v>0</v>
      </c>
      <c r="X29" s="16">
        <f t="shared" si="5"/>
        <v>2696.0844386908175</v>
      </c>
      <c r="Y29" s="16">
        <f t="shared" si="6"/>
        <v>0</v>
      </c>
      <c r="Z29" s="16">
        <f t="shared" si="7"/>
        <v>0</v>
      </c>
      <c r="AA29" s="15">
        <f t="shared" si="8"/>
        <v>0</v>
      </c>
      <c r="AB29" s="15">
        <f t="shared" si="9"/>
        <v>2696.0844386908175</v>
      </c>
      <c r="AC29" s="15">
        <f t="shared" si="10"/>
        <v>2696.0844386908175</v>
      </c>
    </row>
    <row r="30" spans="1:29" x14ac:dyDescent="0.25">
      <c r="A30" s="4" t="s">
        <v>18</v>
      </c>
      <c r="B30" s="4" t="s">
        <v>19</v>
      </c>
      <c r="C30" s="6">
        <v>2023</v>
      </c>
      <c r="D30" s="7" t="s">
        <v>20</v>
      </c>
      <c r="E30" s="12" t="s">
        <v>35</v>
      </c>
      <c r="F30" s="6" t="s">
        <v>29</v>
      </c>
      <c r="G30" s="6" t="s">
        <v>23</v>
      </c>
      <c r="H30" s="6">
        <v>1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4</v>
      </c>
      <c r="O30" s="16">
        <v>1</v>
      </c>
      <c r="P30" s="16">
        <v>0</v>
      </c>
      <c r="Q30" s="16" t="s">
        <v>24</v>
      </c>
      <c r="R30" s="16" t="s">
        <v>25</v>
      </c>
      <c r="S30" s="16">
        <f t="shared" si="0"/>
        <v>0</v>
      </c>
      <c r="T30" s="16">
        <f t="shared" si="1"/>
        <v>0</v>
      </c>
      <c r="U30" s="16">
        <f t="shared" si="2"/>
        <v>0</v>
      </c>
      <c r="V30" s="16">
        <f t="shared" si="3"/>
        <v>0</v>
      </c>
      <c r="W30" s="16">
        <f t="shared" si="4"/>
        <v>0</v>
      </c>
      <c r="X30" s="16">
        <f t="shared" si="5"/>
        <v>1540.6196792518956</v>
      </c>
      <c r="Y30" s="16">
        <f t="shared" si="6"/>
        <v>385.1549198129739</v>
      </c>
      <c r="Z30" s="16">
        <f t="shared" si="7"/>
        <v>0</v>
      </c>
      <c r="AA30" s="15">
        <f t="shared" si="8"/>
        <v>0</v>
      </c>
      <c r="AB30" s="15">
        <f t="shared" si="9"/>
        <v>1925.7745990648696</v>
      </c>
      <c r="AC30" s="15">
        <f t="shared" si="10"/>
        <v>1925.7745990648696</v>
      </c>
    </row>
    <row r="31" spans="1:29" x14ac:dyDescent="0.25">
      <c r="A31" s="4" t="s">
        <v>18</v>
      </c>
      <c r="B31" s="4" t="s">
        <v>19</v>
      </c>
      <c r="C31" s="6">
        <v>2023</v>
      </c>
      <c r="D31" s="7" t="s">
        <v>20</v>
      </c>
      <c r="E31" s="12" t="s">
        <v>35</v>
      </c>
      <c r="F31" s="6" t="s">
        <v>27</v>
      </c>
      <c r="G31" s="6" t="s">
        <v>23</v>
      </c>
      <c r="H31" s="6">
        <v>1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2</v>
      </c>
      <c r="O31" s="16">
        <v>0</v>
      </c>
      <c r="P31" s="16">
        <v>0</v>
      </c>
      <c r="Q31" s="16" t="s">
        <v>24</v>
      </c>
      <c r="R31" s="16" t="s">
        <v>25</v>
      </c>
      <c r="S31" s="16">
        <f t="shared" si="0"/>
        <v>0</v>
      </c>
      <c r="T31" s="16">
        <f t="shared" si="1"/>
        <v>0</v>
      </c>
      <c r="U31" s="16">
        <f t="shared" si="2"/>
        <v>0</v>
      </c>
      <c r="V31" s="16">
        <f t="shared" si="3"/>
        <v>0</v>
      </c>
      <c r="W31" s="16">
        <f t="shared" si="4"/>
        <v>0</v>
      </c>
      <c r="X31" s="16">
        <f t="shared" si="5"/>
        <v>770.3098396259478</v>
      </c>
      <c r="Y31" s="16">
        <f t="shared" si="6"/>
        <v>0</v>
      </c>
      <c r="Z31" s="16">
        <f t="shared" si="7"/>
        <v>0</v>
      </c>
      <c r="AA31" s="15">
        <f t="shared" si="8"/>
        <v>0</v>
      </c>
      <c r="AB31" s="15">
        <f t="shared" si="9"/>
        <v>770.3098396259478</v>
      </c>
      <c r="AC31" s="15">
        <f t="shared" si="10"/>
        <v>770.3098396259478</v>
      </c>
    </row>
    <row r="32" spans="1:29" x14ac:dyDescent="0.25">
      <c r="A32" s="4" t="s">
        <v>18</v>
      </c>
      <c r="B32" s="4" t="s">
        <v>19</v>
      </c>
      <c r="C32" s="6">
        <v>2023</v>
      </c>
      <c r="D32" s="7" t="s">
        <v>20</v>
      </c>
      <c r="E32" s="12" t="s">
        <v>35</v>
      </c>
      <c r="F32" s="6" t="s">
        <v>26</v>
      </c>
      <c r="G32" s="6" t="s">
        <v>23</v>
      </c>
      <c r="H32" s="6">
        <v>1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4</v>
      </c>
      <c r="O32" s="16">
        <v>2</v>
      </c>
      <c r="P32" s="16">
        <v>0</v>
      </c>
      <c r="Q32" s="16" t="s">
        <v>24</v>
      </c>
      <c r="R32" s="16" t="s">
        <v>25</v>
      </c>
      <c r="S32" s="16">
        <f t="shared" si="0"/>
        <v>0</v>
      </c>
      <c r="T32" s="16">
        <f t="shared" si="1"/>
        <v>0</v>
      </c>
      <c r="U32" s="16">
        <f t="shared" si="2"/>
        <v>0</v>
      </c>
      <c r="V32" s="16">
        <f t="shared" si="3"/>
        <v>0</v>
      </c>
      <c r="W32" s="16">
        <f t="shared" si="4"/>
        <v>0</v>
      </c>
      <c r="X32" s="16">
        <f t="shared" si="5"/>
        <v>1540.6196792518956</v>
      </c>
      <c r="Y32" s="16">
        <f t="shared" si="6"/>
        <v>770.3098396259478</v>
      </c>
      <c r="Z32" s="16">
        <f t="shared" si="7"/>
        <v>0</v>
      </c>
      <c r="AA32" s="15">
        <f t="shared" si="8"/>
        <v>0</v>
      </c>
      <c r="AB32" s="15">
        <f t="shared" si="9"/>
        <v>2310.9295188778433</v>
      </c>
      <c r="AC32" s="15">
        <f t="shared" si="10"/>
        <v>2310.9295188778433</v>
      </c>
    </row>
    <row r="33" spans="1:29" x14ac:dyDescent="0.25">
      <c r="A33" s="4" t="s">
        <v>18</v>
      </c>
      <c r="B33" s="4" t="s">
        <v>19</v>
      </c>
      <c r="C33" s="6">
        <v>2023</v>
      </c>
      <c r="D33" s="7" t="s">
        <v>20</v>
      </c>
      <c r="E33" s="12" t="s">
        <v>35</v>
      </c>
      <c r="F33" s="6" t="s">
        <v>29</v>
      </c>
      <c r="G33" s="6" t="s">
        <v>30</v>
      </c>
      <c r="H33" s="6">
        <v>3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1</v>
      </c>
      <c r="O33" s="16">
        <v>0</v>
      </c>
      <c r="P33" s="16">
        <v>0</v>
      </c>
      <c r="Q33" s="16" t="s">
        <v>24</v>
      </c>
      <c r="R33" s="16" t="s">
        <v>25</v>
      </c>
      <c r="S33" s="16">
        <f t="shared" si="0"/>
        <v>0</v>
      </c>
      <c r="T33" s="16">
        <f t="shared" si="1"/>
        <v>0</v>
      </c>
      <c r="U33" s="16">
        <f t="shared" si="2"/>
        <v>0</v>
      </c>
      <c r="V33" s="16">
        <f t="shared" si="3"/>
        <v>0</v>
      </c>
      <c r="W33" s="16">
        <f t="shared" si="4"/>
        <v>0</v>
      </c>
      <c r="X33" s="16">
        <f t="shared" si="5"/>
        <v>1155.4647594389216</v>
      </c>
      <c r="Y33" s="16">
        <f t="shared" si="6"/>
        <v>0</v>
      </c>
      <c r="Z33" s="16">
        <f t="shared" si="7"/>
        <v>0</v>
      </c>
      <c r="AA33" s="15">
        <f t="shared" si="8"/>
        <v>0</v>
      </c>
      <c r="AB33" s="15">
        <f t="shared" si="9"/>
        <v>1155.4647594389216</v>
      </c>
      <c r="AC33" s="15">
        <f t="shared" si="10"/>
        <v>1155.4647594389216</v>
      </c>
    </row>
    <row r="34" spans="1:29" x14ac:dyDescent="0.25">
      <c r="A34" s="4" t="s">
        <v>18</v>
      </c>
      <c r="B34" s="4" t="s">
        <v>19</v>
      </c>
      <c r="C34" s="6">
        <v>2023</v>
      </c>
      <c r="D34" s="7" t="s">
        <v>20</v>
      </c>
      <c r="E34" s="12" t="s">
        <v>35</v>
      </c>
      <c r="F34" s="6" t="s">
        <v>29</v>
      </c>
      <c r="G34" s="6" t="s">
        <v>30</v>
      </c>
      <c r="H34" s="6">
        <v>3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1</v>
      </c>
      <c r="O34" s="16">
        <v>0</v>
      </c>
      <c r="P34" s="16">
        <v>0</v>
      </c>
      <c r="Q34" s="16" t="s">
        <v>24</v>
      </c>
      <c r="R34" s="16" t="s">
        <v>25</v>
      </c>
      <c r="S34" s="16">
        <f t="shared" si="0"/>
        <v>0</v>
      </c>
      <c r="T34" s="16">
        <f t="shared" si="1"/>
        <v>0</v>
      </c>
      <c r="U34" s="16">
        <f t="shared" si="2"/>
        <v>0</v>
      </c>
      <c r="V34" s="16">
        <f t="shared" si="3"/>
        <v>0</v>
      </c>
      <c r="W34" s="16">
        <f t="shared" si="4"/>
        <v>0</v>
      </c>
      <c r="X34" s="16">
        <f t="shared" si="5"/>
        <v>1155.4647594389216</v>
      </c>
      <c r="Y34" s="16">
        <f t="shared" si="6"/>
        <v>0</v>
      </c>
      <c r="Z34" s="16">
        <f t="shared" si="7"/>
        <v>0</v>
      </c>
      <c r="AA34" s="15">
        <f t="shared" si="8"/>
        <v>0</v>
      </c>
      <c r="AB34" s="15">
        <f t="shared" si="9"/>
        <v>1155.4647594389216</v>
      </c>
      <c r="AC34" s="15">
        <f t="shared" si="10"/>
        <v>1155.4647594389216</v>
      </c>
    </row>
    <row r="35" spans="1:29" x14ac:dyDescent="0.25">
      <c r="A35" s="4" t="s">
        <v>18</v>
      </c>
      <c r="B35" s="4" t="s">
        <v>19</v>
      </c>
      <c r="C35" s="6">
        <v>2023</v>
      </c>
      <c r="D35" s="7" t="s">
        <v>20</v>
      </c>
      <c r="E35" s="12" t="s">
        <v>35</v>
      </c>
      <c r="F35" s="6" t="s">
        <v>29</v>
      </c>
      <c r="G35" s="6" t="s">
        <v>30</v>
      </c>
      <c r="H35" s="6">
        <v>2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1</v>
      </c>
      <c r="O35" s="16">
        <v>0</v>
      </c>
      <c r="P35" s="16">
        <v>0</v>
      </c>
      <c r="Q35" s="16" t="s">
        <v>24</v>
      </c>
      <c r="R35" s="16" t="s">
        <v>25</v>
      </c>
      <c r="S35" s="16">
        <f t="shared" si="0"/>
        <v>0</v>
      </c>
      <c r="T35" s="16">
        <f t="shared" si="1"/>
        <v>0</v>
      </c>
      <c r="U35" s="16">
        <f t="shared" si="2"/>
        <v>0</v>
      </c>
      <c r="V35" s="16">
        <f t="shared" si="3"/>
        <v>0</v>
      </c>
      <c r="W35" s="16">
        <f t="shared" si="4"/>
        <v>0</v>
      </c>
      <c r="X35" s="16">
        <f t="shared" si="5"/>
        <v>770.3098396259478</v>
      </c>
      <c r="Y35" s="16">
        <f t="shared" si="6"/>
        <v>0</v>
      </c>
      <c r="Z35" s="16">
        <f t="shared" si="7"/>
        <v>0</v>
      </c>
      <c r="AA35" s="15">
        <f t="shared" si="8"/>
        <v>0</v>
      </c>
      <c r="AB35" s="15">
        <f t="shared" si="9"/>
        <v>770.3098396259478</v>
      </c>
      <c r="AC35" s="15">
        <f t="shared" si="10"/>
        <v>770.3098396259478</v>
      </c>
    </row>
    <row r="36" spans="1:29" x14ac:dyDescent="0.25">
      <c r="A36" s="4" t="s">
        <v>18</v>
      </c>
      <c r="B36" s="4" t="s">
        <v>19</v>
      </c>
      <c r="C36" s="6">
        <v>2023</v>
      </c>
      <c r="D36" s="7" t="s">
        <v>20</v>
      </c>
      <c r="E36" s="12" t="s">
        <v>35</v>
      </c>
      <c r="F36" s="6" t="s">
        <v>34</v>
      </c>
      <c r="G36" s="6" t="s">
        <v>23</v>
      </c>
      <c r="H36" s="6">
        <v>1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1</v>
      </c>
      <c r="O36" s="16">
        <v>0</v>
      </c>
      <c r="P36" s="16">
        <v>0</v>
      </c>
      <c r="Q36" s="16" t="s">
        <v>24</v>
      </c>
      <c r="R36" s="16" t="s">
        <v>25</v>
      </c>
      <c r="S36" s="16">
        <f t="shared" si="0"/>
        <v>0</v>
      </c>
      <c r="T36" s="16">
        <f t="shared" si="1"/>
        <v>0</v>
      </c>
      <c r="U36" s="16">
        <f t="shared" si="2"/>
        <v>0</v>
      </c>
      <c r="V36" s="16">
        <f t="shared" si="3"/>
        <v>0</v>
      </c>
      <c r="W36" s="16">
        <f t="shared" si="4"/>
        <v>0</v>
      </c>
      <c r="X36" s="16">
        <f t="shared" si="5"/>
        <v>385.1549198129739</v>
      </c>
      <c r="Y36" s="16">
        <f t="shared" si="6"/>
        <v>0</v>
      </c>
      <c r="Z36" s="16">
        <f t="shared" si="7"/>
        <v>0</v>
      </c>
      <c r="AA36" s="15">
        <f t="shared" si="8"/>
        <v>0</v>
      </c>
      <c r="AB36" s="15">
        <f t="shared" si="9"/>
        <v>385.1549198129739</v>
      </c>
      <c r="AC36" s="15">
        <f t="shared" si="10"/>
        <v>385.1549198129739</v>
      </c>
    </row>
    <row r="37" spans="1:29" x14ac:dyDescent="0.25">
      <c r="A37" s="5" t="s">
        <v>43</v>
      </c>
      <c r="B37" s="5" t="s">
        <v>42</v>
      </c>
      <c r="C37" s="6">
        <v>2023</v>
      </c>
      <c r="D37" s="7" t="s">
        <v>44</v>
      </c>
      <c r="E37" s="13" t="s">
        <v>45</v>
      </c>
      <c r="F37" s="6" t="s">
        <v>33</v>
      </c>
      <c r="G37" s="6" t="s">
        <v>23</v>
      </c>
      <c r="H37" s="6">
        <v>1</v>
      </c>
      <c r="I37" s="16">
        <v>0</v>
      </c>
      <c r="J37" s="16">
        <v>1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 t="s">
        <v>24</v>
      </c>
      <c r="R37" s="16" t="s">
        <v>25</v>
      </c>
      <c r="S37" s="16">
        <f t="shared" si="0"/>
        <v>0</v>
      </c>
      <c r="T37" s="16">
        <f t="shared" si="1"/>
        <v>385.1549198129739</v>
      </c>
      <c r="U37" s="16">
        <f t="shared" si="2"/>
        <v>0</v>
      </c>
      <c r="V37" s="16">
        <f t="shared" si="3"/>
        <v>0</v>
      </c>
      <c r="W37" s="16">
        <f t="shared" si="4"/>
        <v>0</v>
      </c>
      <c r="X37" s="16">
        <f t="shared" si="5"/>
        <v>0</v>
      </c>
      <c r="Y37" s="16">
        <f t="shared" si="6"/>
        <v>0</v>
      </c>
      <c r="Z37" s="16">
        <f t="shared" si="7"/>
        <v>0</v>
      </c>
      <c r="AA37" s="15">
        <f t="shared" si="8"/>
        <v>385.1549198129739</v>
      </c>
      <c r="AB37" s="15">
        <f t="shared" si="9"/>
        <v>0</v>
      </c>
      <c r="AC37" s="15">
        <f t="shared" si="10"/>
        <v>385.1549198129739</v>
      </c>
    </row>
    <row r="38" spans="1:29" x14ac:dyDescent="0.25">
      <c r="A38" s="5" t="s">
        <v>43</v>
      </c>
      <c r="B38" s="5" t="s">
        <v>42</v>
      </c>
      <c r="C38" s="6">
        <v>2023</v>
      </c>
      <c r="D38" s="7" t="s">
        <v>44</v>
      </c>
      <c r="E38" s="13" t="s">
        <v>45</v>
      </c>
      <c r="F38" s="6" t="s">
        <v>37</v>
      </c>
      <c r="G38" s="6" t="s">
        <v>23</v>
      </c>
      <c r="H38" s="6">
        <v>1</v>
      </c>
      <c r="I38" s="16">
        <v>1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 t="s">
        <v>24</v>
      </c>
      <c r="R38" s="16" t="s">
        <v>25</v>
      </c>
      <c r="S38" s="16">
        <f t="shared" si="0"/>
        <v>1012.8252091502599</v>
      </c>
      <c r="T38" s="16">
        <f t="shared" si="1"/>
        <v>0</v>
      </c>
      <c r="U38" s="16">
        <f t="shared" si="2"/>
        <v>0</v>
      </c>
      <c r="V38" s="16">
        <f t="shared" si="3"/>
        <v>0</v>
      </c>
      <c r="W38" s="16">
        <f t="shared" si="4"/>
        <v>0</v>
      </c>
      <c r="X38" s="16">
        <f t="shared" si="5"/>
        <v>0</v>
      </c>
      <c r="Y38" s="16">
        <f t="shared" si="6"/>
        <v>0</v>
      </c>
      <c r="Z38" s="16">
        <f t="shared" si="7"/>
        <v>0</v>
      </c>
      <c r="AA38" s="15">
        <f t="shared" si="8"/>
        <v>1012.8252091502599</v>
      </c>
      <c r="AB38" s="15">
        <f t="shared" si="9"/>
        <v>0</v>
      </c>
      <c r="AC38" s="15">
        <f t="shared" si="10"/>
        <v>1012.8252091502599</v>
      </c>
    </row>
    <row r="39" spans="1:29" x14ac:dyDescent="0.25">
      <c r="A39" s="5" t="s">
        <v>43</v>
      </c>
      <c r="B39" s="5" t="s">
        <v>42</v>
      </c>
      <c r="C39" s="6">
        <v>2023</v>
      </c>
      <c r="D39" s="7" t="s">
        <v>44</v>
      </c>
      <c r="E39" s="13" t="s">
        <v>45</v>
      </c>
      <c r="F39" s="6" t="s">
        <v>22</v>
      </c>
      <c r="G39" s="6" t="s">
        <v>23</v>
      </c>
      <c r="H39" s="6">
        <v>1</v>
      </c>
      <c r="I39" s="16">
        <v>1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12</v>
      </c>
      <c r="Q39" s="16" t="s">
        <v>24</v>
      </c>
      <c r="R39" s="16" t="s">
        <v>25</v>
      </c>
      <c r="S39" s="16">
        <f t="shared" si="0"/>
        <v>1012.8252091502599</v>
      </c>
      <c r="T39" s="16">
        <f t="shared" si="1"/>
        <v>0</v>
      </c>
      <c r="U39" s="16">
        <f t="shared" si="2"/>
        <v>0</v>
      </c>
      <c r="V39" s="16">
        <f t="shared" si="3"/>
        <v>0</v>
      </c>
      <c r="W39" s="16">
        <f t="shared" si="4"/>
        <v>0</v>
      </c>
      <c r="X39" s="16">
        <f t="shared" si="5"/>
        <v>0</v>
      </c>
      <c r="Y39" s="16">
        <f t="shared" si="6"/>
        <v>0</v>
      </c>
      <c r="Z39" s="16">
        <f t="shared" si="7"/>
        <v>649.94892718439337</v>
      </c>
      <c r="AA39" s="15">
        <f t="shared" si="8"/>
        <v>1012.8252091502599</v>
      </c>
      <c r="AB39" s="15">
        <f t="shared" si="9"/>
        <v>649.94892718439337</v>
      </c>
      <c r="AC39" s="15">
        <f t="shared" si="10"/>
        <v>1662.7741363346531</v>
      </c>
    </row>
    <row r="40" spans="1:29" x14ac:dyDescent="0.25">
      <c r="A40" s="5" t="s">
        <v>43</v>
      </c>
      <c r="B40" s="5" t="s">
        <v>42</v>
      </c>
      <c r="C40" s="6">
        <v>2023</v>
      </c>
      <c r="D40" s="7" t="s">
        <v>44</v>
      </c>
      <c r="E40" s="13" t="s">
        <v>45</v>
      </c>
      <c r="F40" s="6" t="s">
        <v>22</v>
      </c>
      <c r="G40" s="6" t="s">
        <v>30</v>
      </c>
      <c r="H40" s="6">
        <v>3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1</v>
      </c>
      <c r="P40" s="16">
        <v>0</v>
      </c>
      <c r="Q40" s="16" t="s">
        <v>24</v>
      </c>
      <c r="R40" s="16" t="s">
        <v>25</v>
      </c>
      <c r="S40" s="16">
        <f t="shared" si="0"/>
        <v>0</v>
      </c>
      <c r="T40" s="16">
        <f t="shared" si="1"/>
        <v>0</v>
      </c>
      <c r="U40" s="16">
        <f t="shared" si="2"/>
        <v>0</v>
      </c>
      <c r="V40" s="16">
        <f t="shared" si="3"/>
        <v>0</v>
      </c>
      <c r="W40" s="16">
        <f t="shared" si="4"/>
        <v>0</v>
      </c>
      <c r="X40" s="16">
        <f t="shared" si="5"/>
        <v>0</v>
      </c>
      <c r="Y40" s="16">
        <f t="shared" si="6"/>
        <v>1155.4647594389216</v>
      </c>
      <c r="Z40" s="16">
        <f t="shared" si="7"/>
        <v>0</v>
      </c>
      <c r="AA40" s="15">
        <f t="shared" si="8"/>
        <v>0</v>
      </c>
      <c r="AB40" s="15">
        <f t="shared" si="9"/>
        <v>1155.4647594389216</v>
      </c>
      <c r="AC40" s="15">
        <f t="shared" si="10"/>
        <v>1155.4647594389216</v>
      </c>
    </row>
    <row r="41" spans="1:29" x14ac:dyDescent="0.25">
      <c r="A41" s="5" t="s">
        <v>43</v>
      </c>
      <c r="B41" s="5" t="s">
        <v>42</v>
      </c>
      <c r="C41" s="6">
        <v>2023</v>
      </c>
      <c r="D41" s="7" t="s">
        <v>44</v>
      </c>
      <c r="E41" s="13" t="s">
        <v>45</v>
      </c>
      <c r="F41" s="6" t="s">
        <v>34</v>
      </c>
      <c r="G41" s="6" t="s">
        <v>23</v>
      </c>
      <c r="H41" s="6">
        <v>1</v>
      </c>
      <c r="I41" s="16">
        <v>0</v>
      </c>
      <c r="J41" s="16">
        <v>2</v>
      </c>
      <c r="K41" s="16">
        <v>0</v>
      </c>
      <c r="L41" s="16">
        <v>0</v>
      </c>
      <c r="M41" s="16">
        <v>0</v>
      </c>
      <c r="N41" s="16">
        <v>1</v>
      </c>
      <c r="O41" s="16">
        <v>0</v>
      </c>
      <c r="P41" s="16">
        <v>1</v>
      </c>
      <c r="Q41" s="16" t="s">
        <v>24</v>
      </c>
      <c r="R41" s="16" t="s">
        <v>25</v>
      </c>
      <c r="S41" s="16">
        <f t="shared" si="0"/>
        <v>0</v>
      </c>
      <c r="T41" s="16">
        <f t="shared" si="1"/>
        <v>770.3098396259478</v>
      </c>
      <c r="U41" s="16">
        <f t="shared" si="2"/>
        <v>0</v>
      </c>
      <c r="V41" s="16">
        <f t="shared" si="3"/>
        <v>0</v>
      </c>
      <c r="W41" s="16">
        <f t="shared" si="4"/>
        <v>0</v>
      </c>
      <c r="X41" s="16">
        <f t="shared" si="5"/>
        <v>385.1549198129739</v>
      </c>
      <c r="Y41" s="16">
        <f t="shared" si="6"/>
        <v>0</v>
      </c>
      <c r="Z41" s="16">
        <f t="shared" si="7"/>
        <v>54.162410598699452</v>
      </c>
      <c r="AA41" s="15">
        <f t="shared" si="8"/>
        <v>770.3098396259478</v>
      </c>
      <c r="AB41" s="15">
        <f t="shared" si="9"/>
        <v>439.31733041167337</v>
      </c>
      <c r="AC41" s="15">
        <f t="shared" si="10"/>
        <v>1209.6271700376212</v>
      </c>
    </row>
    <row r="42" spans="1:29" x14ac:dyDescent="0.25">
      <c r="A42" s="5" t="s">
        <v>43</v>
      </c>
      <c r="B42" s="5" t="s">
        <v>42</v>
      </c>
      <c r="C42" s="6">
        <v>2023</v>
      </c>
      <c r="D42" s="7" t="s">
        <v>44</v>
      </c>
      <c r="E42" s="13" t="s">
        <v>45</v>
      </c>
      <c r="F42" s="6" t="s">
        <v>40</v>
      </c>
      <c r="G42" s="6" t="s">
        <v>23</v>
      </c>
      <c r="H42" s="6">
        <v>1</v>
      </c>
      <c r="I42" s="16">
        <v>0</v>
      </c>
      <c r="J42" s="16">
        <v>1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 t="s">
        <v>24</v>
      </c>
      <c r="R42" s="16" t="s">
        <v>25</v>
      </c>
      <c r="S42" s="16">
        <f t="shared" si="0"/>
        <v>0</v>
      </c>
      <c r="T42" s="16">
        <f t="shared" si="1"/>
        <v>385.1549198129739</v>
      </c>
      <c r="U42" s="16">
        <f t="shared" si="2"/>
        <v>0</v>
      </c>
      <c r="V42" s="16">
        <f t="shared" si="3"/>
        <v>0</v>
      </c>
      <c r="W42" s="16">
        <f t="shared" si="4"/>
        <v>0</v>
      </c>
      <c r="X42" s="16">
        <f t="shared" si="5"/>
        <v>0</v>
      </c>
      <c r="Y42" s="16">
        <f t="shared" si="6"/>
        <v>0</v>
      </c>
      <c r="Z42" s="16">
        <f t="shared" si="7"/>
        <v>0</v>
      </c>
      <c r="AA42" s="15">
        <f t="shared" si="8"/>
        <v>385.1549198129739</v>
      </c>
      <c r="AB42" s="15">
        <f t="shared" si="9"/>
        <v>0</v>
      </c>
      <c r="AC42" s="15">
        <f t="shared" si="10"/>
        <v>385.1549198129739</v>
      </c>
    </row>
    <row r="43" spans="1:29" x14ac:dyDescent="0.25">
      <c r="A43" s="5" t="s">
        <v>43</v>
      </c>
      <c r="B43" s="5" t="s">
        <v>42</v>
      </c>
      <c r="C43" s="6">
        <v>2023</v>
      </c>
      <c r="D43" s="7" t="s">
        <v>44</v>
      </c>
      <c r="E43" s="13" t="s">
        <v>45</v>
      </c>
      <c r="F43" s="6" t="s">
        <v>36</v>
      </c>
      <c r="G43" s="6" t="s">
        <v>23</v>
      </c>
      <c r="H43" s="6">
        <v>1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1</v>
      </c>
      <c r="O43" s="16">
        <v>0</v>
      </c>
      <c r="P43" s="16">
        <v>0</v>
      </c>
      <c r="Q43" s="16" t="s">
        <v>24</v>
      </c>
      <c r="R43" s="16" t="s">
        <v>25</v>
      </c>
      <c r="S43" s="16">
        <f t="shared" si="0"/>
        <v>0</v>
      </c>
      <c r="T43" s="16">
        <f t="shared" si="1"/>
        <v>0</v>
      </c>
      <c r="U43" s="16">
        <f t="shared" si="2"/>
        <v>0</v>
      </c>
      <c r="V43" s="16">
        <f t="shared" si="3"/>
        <v>0</v>
      </c>
      <c r="W43" s="16">
        <f t="shared" si="4"/>
        <v>0</v>
      </c>
      <c r="X43" s="16">
        <f t="shared" si="5"/>
        <v>385.1549198129739</v>
      </c>
      <c r="Y43" s="16">
        <f t="shared" si="6"/>
        <v>0</v>
      </c>
      <c r="Z43" s="16">
        <f t="shared" si="7"/>
        <v>0</v>
      </c>
      <c r="AA43" s="15">
        <f t="shared" si="8"/>
        <v>0</v>
      </c>
      <c r="AB43" s="15">
        <f t="shared" si="9"/>
        <v>385.1549198129739</v>
      </c>
      <c r="AC43" s="15">
        <f t="shared" si="10"/>
        <v>385.1549198129739</v>
      </c>
    </row>
    <row r="44" spans="1:29" x14ac:dyDescent="0.25">
      <c r="A44" s="5" t="s">
        <v>43</v>
      </c>
      <c r="B44" s="5" t="s">
        <v>42</v>
      </c>
      <c r="C44" s="6">
        <v>2023</v>
      </c>
      <c r="D44" s="7" t="s">
        <v>44</v>
      </c>
      <c r="E44" s="13" t="s">
        <v>45</v>
      </c>
      <c r="F44" s="6" t="s">
        <v>41</v>
      </c>
      <c r="G44" s="6" t="s">
        <v>23</v>
      </c>
      <c r="H44" s="6">
        <v>1</v>
      </c>
      <c r="I44" s="16">
        <v>0</v>
      </c>
      <c r="J44" s="16">
        <v>1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 t="s">
        <v>24</v>
      </c>
      <c r="R44" s="16" t="s">
        <v>25</v>
      </c>
      <c r="S44" s="16">
        <f t="shared" si="0"/>
        <v>0</v>
      </c>
      <c r="T44" s="16">
        <f t="shared" si="1"/>
        <v>385.1549198129739</v>
      </c>
      <c r="U44" s="16">
        <f t="shared" si="2"/>
        <v>0</v>
      </c>
      <c r="V44" s="16">
        <f t="shared" si="3"/>
        <v>0</v>
      </c>
      <c r="W44" s="16">
        <f t="shared" si="4"/>
        <v>0</v>
      </c>
      <c r="X44" s="16">
        <f t="shared" si="5"/>
        <v>0</v>
      </c>
      <c r="Y44" s="16">
        <f t="shared" si="6"/>
        <v>0</v>
      </c>
      <c r="Z44" s="16">
        <f t="shared" si="7"/>
        <v>0</v>
      </c>
      <c r="AA44" s="15">
        <f t="shared" si="8"/>
        <v>385.1549198129739</v>
      </c>
      <c r="AB44" s="15">
        <f t="shared" si="9"/>
        <v>0</v>
      </c>
      <c r="AC44" s="15">
        <f t="shared" si="10"/>
        <v>385.1549198129739</v>
      </c>
    </row>
    <row r="45" spans="1:29" x14ac:dyDescent="0.25">
      <c r="A45" s="5" t="s">
        <v>43</v>
      </c>
      <c r="B45" s="5" t="s">
        <v>42</v>
      </c>
      <c r="C45" s="6">
        <v>2023</v>
      </c>
      <c r="D45" s="7" t="s">
        <v>44</v>
      </c>
      <c r="E45" s="14" t="s">
        <v>46</v>
      </c>
      <c r="F45" s="6" t="s">
        <v>33</v>
      </c>
      <c r="G45" s="6" t="s">
        <v>23</v>
      </c>
      <c r="H45" s="6">
        <v>1</v>
      </c>
      <c r="I45" s="16">
        <v>2</v>
      </c>
      <c r="J45" s="16">
        <v>2</v>
      </c>
      <c r="K45" s="16">
        <v>0</v>
      </c>
      <c r="L45" s="16">
        <v>0</v>
      </c>
      <c r="M45" s="16">
        <v>2</v>
      </c>
      <c r="N45" s="16">
        <v>3</v>
      </c>
      <c r="O45" s="16">
        <v>0</v>
      </c>
      <c r="P45" s="16">
        <v>0</v>
      </c>
      <c r="Q45" s="16" t="s">
        <v>24</v>
      </c>
      <c r="R45" s="16" t="s">
        <v>25</v>
      </c>
      <c r="S45" s="16">
        <f t="shared" si="0"/>
        <v>2025.6504183005197</v>
      </c>
      <c r="T45" s="16">
        <f t="shared" si="1"/>
        <v>770.3098396259478</v>
      </c>
      <c r="U45" s="16">
        <f t="shared" si="2"/>
        <v>0</v>
      </c>
      <c r="V45" s="16">
        <f t="shared" si="3"/>
        <v>0</v>
      </c>
      <c r="W45" s="16">
        <f t="shared" si="4"/>
        <v>2025.6504183005197</v>
      </c>
      <c r="X45" s="16">
        <f t="shared" si="5"/>
        <v>1155.4647594389216</v>
      </c>
      <c r="Y45" s="16">
        <f t="shared" si="6"/>
        <v>0</v>
      </c>
      <c r="Z45" s="16">
        <f t="shared" si="7"/>
        <v>0</v>
      </c>
      <c r="AA45" s="15">
        <f t="shared" si="8"/>
        <v>2795.9602579264674</v>
      </c>
      <c r="AB45" s="15">
        <f t="shared" si="9"/>
        <v>3181.1151777394416</v>
      </c>
      <c r="AC45" s="15">
        <f t="shared" si="10"/>
        <v>5977.075435665909</v>
      </c>
    </row>
    <row r="46" spans="1:29" x14ac:dyDescent="0.25">
      <c r="A46" s="5" t="s">
        <v>43</v>
      </c>
      <c r="B46" s="5" t="s">
        <v>42</v>
      </c>
      <c r="C46" s="6">
        <v>2023</v>
      </c>
      <c r="D46" s="7" t="s">
        <v>44</v>
      </c>
      <c r="E46" s="14" t="s">
        <v>46</v>
      </c>
      <c r="F46" s="6" t="s">
        <v>22</v>
      </c>
      <c r="G46" s="6" t="s">
        <v>23</v>
      </c>
      <c r="H46" s="6">
        <v>1</v>
      </c>
      <c r="I46" s="16">
        <v>1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 t="s">
        <v>24</v>
      </c>
      <c r="R46" s="16" t="s">
        <v>25</v>
      </c>
      <c r="S46" s="16">
        <f t="shared" si="0"/>
        <v>1012.8252091502599</v>
      </c>
      <c r="T46" s="16">
        <f t="shared" si="1"/>
        <v>0</v>
      </c>
      <c r="U46" s="16">
        <f t="shared" si="2"/>
        <v>0</v>
      </c>
      <c r="V46" s="16">
        <f t="shared" si="3"/>
        <v>0</v>
      </c>
      <c r="W46" s="16">
        <f t="shared" si="4"/>
        <v>0</v>
      </c>
      <c r="X46" s="16">
        <f t="shared" si="5"/>
        <v>0</v>
      </c>
      <c r="Y46" s="16">
        <f t="shared" si="6"/>
        <v>0</v>
      </c>
      <c r="Z46" s="16">
        <f t="shared" si="7"/>
        <v>0</v>
      </c>
      <c r="AA46" s="15">
        <f t="shared" si="8"/>
        <v>1012.8252091502599</v>
      </c>
      <c r="AB46" s="15">
        <f t="shared" si="9"/>
        <v>0</v>
      </c>
      <c r="AC46" s="15">
        <f t="shared" si="10"/>
        <v>1012.8252091502599</v>
      </c>
    </row>
    <row r="47" spans="1:29" x14ac:dyDescent="0.25">
      <c r="A47" s="5" t="s">
        <v>43</v>
      </c>
      <c r="B47" s="5" t="s">
        <v>42</v>
      </c>
      <c r="C47" s="6">
        <v>2023</v>
      </c>
      <c r="D47" s="7" t="s">
        <v>44</v>
      </c>
      <c r="E47" s="14" t="s">
        <v>46</v>
      </c>
      <c r="F47" s="6" t="s">
        <v>34</v>
      </c>
      <c r="G47" s="6" t="s">
        <v>23</v>
      </c>
      <c r="H47" s="6">
        <v>1</v>
      </c>
      <c r="I47" s="16">
        <v>0</v>
      </c>
      <c r="J47" s="16">
        <v>0</v>
      </c>
      <c r="K47" s="16">
        <v>0</v>
      </c>
      <c r="L47" s="16">
        <v>0</v>
      </c>
      <c r="M47" s="16">
        <v>0</v>
      </c>
      <c r="N47" s="16">
        <v>1</v>
      </c>
      <c r="O47" s="16">
        <v>0</v>
      </c>
      <c r="P47" s="16">
        <v>0</v>
      </c>
      <c r="Q47" s="16" t="s">
        <v>24</v>
      </c>
      <c r="R47" s="16" t="s">
        <v>25</v>
      </c>
      <c r="S47" s="16">
        <f t="shared" si="0"/>
        <v>0</v>
      </c>
      <c r="T47" s="16">
        <f t="shared" si="1"/>
        <v>0</v>
      </c>
      <c r="U47" s="16">
        <f t="shared" si="2"/>
        <v>0</v>
      </c>
      <c r="V47" s="16">
        <f t="shared" si="3"/>
        <v>0</v>
      </c>
      <c r="W47" s="16">
        <f t="shared" si="4"/>
        <v>0</v>
      </c>
      <c r="X47" s="16">
        <f t="shared" si="5"/>
        <v>385.1549198129739</v>
      </c>
      <c r="Y47" s="16">
        <f t="shared" si="6"/>
        <v>0</v>
      </c>
      <c r="Z47" s="16">
        <f t="shared" si="7"/>
        <v>0</v>
      </c>
      <c r="AA47" s="15">
        <f t="shared" si="8"/>
        <v>0</v>
      </c>
      <c r="AB47" s="15">
        <f t="shared" si="9"/>
        <v>385.1549198129739</v>
      </c>
      <c r="AC47" s="15">
        <f t="shared" si="10"/>
        <v>385.1549198129739</v>
      </c>
    </row>
    <row r="48" spans="1:29" x14ac:dyDescent="0.25">
      <c r="A48" s="5" t="s">
        <v>43</v>
      </c>
      <c r="B48" s="5" t="s">
        <v>42</v>
      </c>
      <c r="C48" s="6">
        <v>2023</v>
      </c>
      <c r="D48" s="7" t="s">
        <v>44</v>
      </c>
      <c r="E48" s="14" t="s">
        <v>46</v>
      </c>
      <c r="F48" s="6" t="s">
        <v>40</v>
      </c>
      <c r="G48" s="6" t="s">
        <v>23</v>
      </c>
      <c r="H48" s="6">
        <v>1</v>
      </c>
      <c r="I48" s="16">
        <v>7</v>
      </c>
      <c r="J48" s="16">
        <v>4</v>
      </c>
      <c r="K48" s="16">
        <v>0</v>
      </c>
      <c r="L48" s="16">
        <v>0</v>
      </c>
      <c r="M48" s="16">
        <v>2</v>
      </c>
      <c r="N48" s="16">
        <v>7</v>
      </c>
      <c r="O48" s="16">
        <v>0</v>
      </c>
      <c r="P48" s="16">
        <v>0</v>
      </c>
      <c r="Q48" s="16" t="s">
        <v>24</v>
      </c>
      <c r="R48" s="16" t="s">
        <v>25</v>
      </c>
      <c r="S48" s="16">
        <f t="shared" si="0"/>
        <v>7089.7764640518189</v>
      </c>
      <c r="T48" s="16">
        <f t="shared" si="1"/>
        <v>1540.6196792518956</v>
      </c>
      <c r="U48" s="16">
        <f t="shared" si="2"/>
        <v>0</v>
      </c>
      <c r="V48" s="16">
        <f t="shared" si="3"/>
        <v>0</v>
      </c>
      <c r="W48" s="16">
        <f t="shared" si="4"/>
        <v>2025.6504183005197</v>
      </c>
      <c r="X48" s="16">
        <f t="shared" si="5"/>
        <v>2696.0844386908175</v>
      </c>
      <c r="Y48" s="16">
        <f t="shared" si="6"/>
        <v>0</v>
      </c>
      <c r="Z48" s="16">
        <f t="shared" si="7"/>
        <v>0</v>
      </c>
      <c r="AA48" s="15">
        <f t="shared" si="8"/>
        <v>8630.3961433037148</v>
      </c>
      <c r="AB48" s="15">
        <f t="shared" si="9"/>
        <v>4721.7348569913374</v>
      </c>
      <c r="AC48" s="15">
        <f t="shared" si="10"/>
        <v>13352.131000295052</v>
      </c>
    </row>
    <row r="49" spans="1:29" x14ac:dyDescent="0.25">
      <c r="A49" s="5" t="s">
        <v>43</v>
      </c>
      <c r="B49" s="5" t="s">
        <v>42</v>
      </c>
      <c r="C49" s="6">
        <v>2023</v>
      </c>
      <c r="D49" s="7" t="s">
        <v>44</v>
      </c>
      <c r="E49" s="14" t="s">
        <v>46</v>
      </c>
      <c r="F49" s="6" t="s">
        <v>38</v>
      </c>
      <c r="G49" s="6" t="s">
        <v>23</v>
      </c>
      <c r="H49" s="6">
        <v>1</v>
      </c>
      <c r="I49" s="16">
        <v>0</v>
      </c>
      <c r="J49" s="16">
        <v>1</v>
      </c>
      <c r="K49" s="16">
        <v>0</v>
      </c>
      <c r="L49" s="16">
        <v>0</v>
      </c>
      <c r="M49" s="16">
        <v>1</v>
      </c>
      <c r="N49" s="16">
        <v>6</v>
      </c>
      <c r="O49" s="16">
        <v>11</v>
      </c>
      <c r="P49" s="16">
        <v>0</v>
      </c>
      <c r="Q49" s="16" t="s">
        <v>24</v>
      </c>
      <c r="R49" s="16" t="s">
        <v>25</v>
      </c>
      <c r="S49" s="16">
        <f t="shared" si="0"/>
        <v>0</v>
      </c>
      <c r="T49" s="16">
        <f t="shared" si="1"/>
        <v>385.1549198129739</v>
      </c>
      <c r="U49" s="16">
        <f t="shared" si="2"/>
        <v>0</v>
      </c>
      <c r="V49" s="16">
        <f t="shared" si="3"/>
        <v>0</v>
      </c>
      <c r="W49" s="16">
        <f t="shared" si="4"/>
        <v>1012.8252091502599</v>
      </c>
      <c r="X49" s="16">
        <f t="shared" si="5"/>
        <v>2310.9295188778433</v>
      </c>
      <c r="Y49" s="16">
        <f t="shared" si="6"/>
        <v>4236.7041179427133</v>
      </c>
      <c r="Z49" s="16">
        <f t="shared" si="7"/>
        <v>0</v>
      </c>
      <c r="AA49" s="15">
        <f t="shared" si="8"/>
        <v>385.1549198129739</v>
      </c>
      <c r="AB49" s="15">
        <f t="shared" si="9"/>
        <v>7560.4588459708166</v>
      </c>
      <c r="AC49" s="15">
        <f t="shared" si="10"/>
        <v>7945.6137657837908</v>
      </c>
    </row>
    <row r="50" spans="1:29" x14ac:dyDescent="0.25">
      <c r="A50" s="5" t="s">
        <v>43</v>
      </c>
      <c r="B50" s="5" t="s">
        <v>42</v>
      </c>
      <c r="C50" s="6">
        <v>2023</v>
      </c>
      <c r="D50" s="7" t="s">
        <v>44</v>
      </c>
      <c r="E50" s="14" t="s">
        <v>46</v>
      </c>
      <c r="F50" s="6" t="s">
        <v>27</v>
      </c>
      <c r="G50" s="6" t="s">
        <v>23</v>
      </c>
      <c r="H50" s="6">
        <v>1</v>
      </c>
      <c r="I50" s="16">
        <v>1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 t="s">
        <v>24</v>
      </c>
      <c r="R50" s="16" t="s">
        <v>25</v>
      </c>
      <c r="S50" s="16">
        <f t="shared" si="0"/>
        <v>1012.8252091502599</v>
      </c>
      <c r="T50" s="16">
        <f t="shared" si="1"/>
        <v>0</v>
      </c>
      <c r="U50" s="16">
        <f t="shared" si="2"/>
        <v>0</v>
      </c>
      <c r="V50" s="16">
        <f t="shared" si="3"/>
        <v>0</v>
      </c>
      <c r="W50" s="16">
        <f t="shared" si="4"/>
        <v>0</v>
      </c>
      <c r="X50" s="16">
        <f t="shared" si="5"/>
        <v>0</v>
      </c>
      <c r="Y50" s="16">
        <f t="shared" si="6"/>
        <v>0</v>
      </c>
      <c r="Z50" s="16">
        <f t="shared" si="7"/>
        <v>0</v>
      </c>
      <c r="AA50" s="15">
        <f t="shared" si="8"/>
        <v>1012.8252091502599</v>
      </c>
      <c r="AB50" s="15">
        <f t="shared" si="9"/>
        <v>0</v>
      </c>
      <c r="AC50" s="15">
        <f t="shared" si="10"/>
        <v>1012.8252091502599</v>
      </c>
    </row>
    <row r="51" spans="1:29" x14ac:dyDescent="0.25">
      <c r="A51" s="5" t="s">
        <v>43</v>
      </c>
      <c r="B51" s="5" t="s">
        <v>42</v>
      </c>
      <c r="C51" s="6">
        <v>2023</v>
      </c>
      <c r="D51" s="7" t="s">
        <v>44</v>
      </c>
      <c r="E51" s="14" t="s">
        <v>46</v>
      </c>
      <c r="F51" s="6" t="s">
        <v>39</v>
      </c>
      <c r="G51" s="6" t="s">
        <v>23</v>
      </c>
      <c r="H51" s="6">
        <v>1</v>
      </c>
      <c r="I51" s="16">
        <v>0</v>
      </c>
      <c r="J51" s="16">
        <v>0</v>
      </c>
      <c r="K51" s="16">
        <v>0</v>
      </c>
      <c r="L51" s="16">
        <v>0</v>
      </c>
      <c r="M51" s="16">
        <v>0</v>
      </c>
      <c r="N51" s="16">
        <v>8</v>
      </c>
      <c r="O51" s="16">
        <v>0</v>
      </c>
      <c r="P51" s="16">
        <v>0</v>
      </c>
      <c r="Q51" s="16" t="s">
        <v>24</v>
      </c>
      <c r="R51" s="16" t="s">
        <v>25</v>
      </c>
      <c r="S51" s="16">
        <f t="shared" si="0"/>
        <v>0</v>
      </c>
      <c r="T51" s="16">
        <f t="shared" si="1"/>
        <v>0</v>
      </c>
      <c r="U51" s="16">
        <f t="shared" si="2"/>
        <v>0</v>
      </c>
      <c r="V51" s="16">
        <f t="shared" si="3"/>
        <v>0</v>
      </c>
      <c r="W51" s="16">
        <f t="shared" si="4"/>
        <v>0</v>
      </c>
      <c r="X51" s="16">
        <f t="shared" si="5"/>
        <v>3081.2393585037912</v>
      </c>
      <c r="Y51" s="16">
        <f t="shared" si="6"/>
        <v>0</v>
      </c>
      <c r="Z51" s="16">
        <f t="shared" si="7"/>
        <v>0</v>
      </c>
      <c r="AA51" s="15">
        <f t="shared" si="8"/>
        <v>0</v>
      </c>
      <c r="AB51" s="15">
        <f t="shared" si="9"/>
        <v>3081.2393585037912</v>
      </c>
      <c r="AC51" s="15">
        <f t="shared" si="10"/>
        <v>3081.2393585037912</v>
      </c>
    </row>
    <row r="52" spans="1:29" x14ac:dyDescent="0.25">
      <c r="A52" s="5" t="s">
        <v>43</v>
      </c>
      <c r="B52" s="5" t="s">
        <v>42</v>
      </c>
      <c r="C52" s="6">
        <v>2023</v>
      </c>
      <c r="D52" s="7" t="s">
        <v>44</v>
      </c>
      <c r="E52" s="14" t="s">
        <v>46</v>
      </c>
      <c r="F52" s="6" t="s">
        <v>36</v>
      </c>
      <c r="G52" s="6" t="s">
        <v>23</v>
      </c>
      <c r="H52" s="6">
        <v>1</v>
      </c>
      <c r="I52" s="16">
        <v>0</v>
      </c>
      <c r="J52" s="16">
        <v>0</v>
      </c>
      <c r="K52" s="16">
        <v>0</v>
      </c>
      <c r="L52" s="16">
        <v>0</v>
      </c>
      <c r="M52" s="16">
        <v>0</v>
      </c>
      <c r="N52" s="16">
        <v>3</v>
      </c>
      <c r="O52" s="16">
        <v>0</v>
      </c>
      <c r="P52" s="16">
        <v>0</v>
      </c>
      <c r="Q52" s="16" t="s">
        <v>24</v>
      </c>
      <c r="R52" s="16" t="s">
        <v>25</v>
      </c>
      <c r="S52" s="16">
        <f t="shared" si="0"/>
        <v>0</v>
      </c>
      <c r="T52" s="16">
        <f t="shared" si="1"/>
        <v>0</v>
      </c>
      <c r="U52" s="16">
        <f t="shared" si="2"/>
        <v>0</v>
      </c>
      <c r="V52" s="16">
        <f t="shared" si="3"/>
        <v>0</v>
      </c>
      <c r="W52" s="16">
        <f t="shared" si="4"/>
        <v>0</v>
      </c>
      <c r="X52" s="16">
        <f t="shared" si="5"/>
        <v>1155.4647594389216</v>
      </c>
      <c r="Y52" s="16">
        <f t="shared" si="6"/>
        <v>0</v>
      </c>
      <c r="Z52" s="16">
        <f t="shared" si="7"/>
        <v>0</v>
      </c>
      <c r="AA52" s="15">
        <f t="shared" si="8"/>
        <v>0</v>
      </c>
      <c r="AB52" s="15">
        <f t="shared" si="9"/>
        <v>1155.4647594389216</v>
      </c>
      <c r="AC52" s="15">
        <f t="shared" si="10"/>
        <v>1155.4647594389216</v>
      </c>
    </row>
  </sheetData>
  <mergeCells count="3">
    <mergeCell ref="I9:P9"/>
    <mergeCell ref="S9:Z9"/>
    <mergeCell ref="A1:H4"/>
  </mergeCells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8</vt:i4>
      </vt:variant>
    </vt:vector>
  </HeadingPairs>
  <TitlesOfParts>
    <vt:vector size="9" baseType="lpstr">
      <vt:lpstr>clump_weighted</vt:lpstr>
      <vt:lpstr>_01_multiplier</vt:lpstr>
      <vt:lpstr>_02_multiplier</vt:lpstr>
      <vt:lpstr>pi</vt:lpstr>
      <vt:lpstr>r_16</vt:lpstr>
      <vt:lpstr>r_3.7</vt:lpstr>
      <vt:lpstr>r_6</vt:lpstr>
      <vt:lpstr>r3.7</vt:lpstr>
      <vt:lpstr>sapl_multiplier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pjs23</dc:creator>
  <cp:lastModifiedBy>Peter J. Smallidge</cp:lastModifiedBy>
  <dcterms:created xsi:type="dcterms:W3CDTF">2024-10-16T14:57:04Z</dcterms:created>
  <dcterms:modified xsi:type="dcterms:W3CDTF">2024-10-17T13:43:33Z</dcterms:modified>
</cp:coreProperties>
</file>