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wall_dimensions_volume\"/>
    </mc:Choice>
  </mc:AlternateContent>
  <bookViews>
    <workbookView xWindow="0" yWindow="0" windowWidth="20490" windowHeight="7320" activeTab="1"/>
  </bookViews>
  <sheets>
    <sheet name="original" sheetId="1" r:id="rId1"/>
    <sheet name="import to 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H14" i="2" s="1"/>
  <c r="E14" i="2"/>
  <c r="I14" i="2" s="1"/>
  <c r="J14" i="2" s="1"/>
  <c r="H13" i="2"/>
  <c r="E13" i="2"/>
  <c r="I13" i="2" s="1"/>
  <c r="G12" i="2"/>
  <c r="H12" i="2" s="1"/>
  <c r="E12" i="2"/>
  <c r="I12" i="2" s="1"/>
  <c r="J12" i="2" s="1"/>
  <c r="I11" i="2"/>
  <c r="J11" i="2" s="1"/>
  <c r="H11" i="2"/>
  <c r="G11" i="2"/>
  <c r="E11" i="2"/>
  <c r="I10" i="2"/>
  <c r="J10" i="2" s="1"/>
  <c r="H10" i="2"/>
  <c r="G10" i="2"/>
  <c r="E10" i="2"/>
  <c r="G9" i="2"/>
  <c r="H9" i="2" s="1"/>
  <c r="E9" i="2"/>
  <c r="I9" i="2" s="1"/>
  <c r="J9" i="2" s="1"/>
  <c r="G8" i="2"/>
  <c r="H8" i="2" s="1"/>
  <c r="E8" i="2"/>
  <c r="I8" i="2" s="1"/>
  <c r="J8" i="2" s="1"/>
  <c r="I7" i="2"/>
  <c r="J7" i="2" s="1"/>
  <c r="H7" i="2"/>
  <c r="G7" i="2"/>
  <c r="E7" i="2"/>
  <c r="I6" i="2"/>
  <c r="J6" i="2" s="1"/>
  <c r="H6" i="2"/>
  <c r="G6" i="2"/>
  <c r="E6" i="2"/>
  <c r="G5" i="2"/>
  <c r="H5" i="2" s="1"/>
  <c r="E5" i="2"/>
  <c r="I5" i="2" s="1"/>
  <c r="J5" i="2" s="1"/>
  <c r="I4" i="2"/>
  <c r="J4" i="2" s="1"/>
  <c r="G4" i="2"/>
  <c r="H4" i="2" s="1"/>
  <c r="G3" i="2"/>
  <c r="H3" i="2" s="1"/>
  <c r="E3" i="2"/>
  <c r="I3" i="2" s="1"/>
  <c r="J3" i="2" s="1"/>
  <c r="G2" i="2"/>
  <c r="H2" i="2" s="1"/>
  <c r="E2" i="2"/>
  <c r="I2" i="2" s="1"/>
  <c r="J2" i="2" s="1"/>
  <c r="I8" i="1" l="1"/>
  <c r="H19" i="1" l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0" i="1"/>
  <c r="H20" i="1" s="1"/>
  <c r="G8" i="1"/>
  <c r="H8" i="1" s="1"/>
  <c r="I10" i="1"/>
  <c r="J10" i="1" s="1"/>
  <c r="E9" i="1" l="1"/>
  <c r="I9" i="1" s="1"/>
  <c r="J9" i="1" s="1"/>
  <c r="E11" i="1"/>
  <c r="I11" i="1" s="1"/>
  <c r="J11" i="1" s="1"/>
  <c r="E12" i="1"/>
  <c r="I12" i="1" s="1"/>
  <c r="J12" i="1" s="1"/>
  <c r="E13" i="1"/>
  <c r="I13" i="1" s="1"/>
  <c r="J13" i="1" s="1"/>
  <c r="E14" i="1"/>
  <c r="I14" i="1" s="1"/>
  <c r="J14" i="1" s="1"/>
  <c r="E15" i="1"/>
  <c r="I15" i="1" s="1"/>
  <c r="J15" i="1" s="1"/>
  <c r="E16" i="1"/>
  <c r="I16" i="1" s="1"/>
  <c r="J16" i="1" s="1"/>
  <c r="E17" i="1"/>
  <c r="I17" i="1" s="1"/>
  <c r="J17" i="1" s="1"/>
  <c r="E18" i="1"/>
  <c r="I18" i="1" s="1"/>
  <c r="J18" i="1" s="1"/>
  <c r="E19" i="1"/>
  <c r="I19" i="1" s="1"/>
  <c r="E20" i="1"/>
  <c r="I20" i="1" s="1"/>
  <c r="J20" i="1" s="1"/>
  <c r="E8" i="1"/>
  <c r="J8" i="1" s="1"/>
  <c r="F22" i="1"/>
  <c r="D22" i="1" l="1"/>
  <c r="D23" i="1" s="1"/>
  <c r="F23" i="1"/>
</calcChain>
</file>

<file path=xl/sharedStrings.xml><?xml version="1.0" encoding="utf-8"?>
<sst xmlns="http://schemas.openxmlformats.org/spreadsheetml/2006/main" count="84" uniqueCount="71">
  <si>
    <t>Camp Ridge</t>
  </si>
  <si>
    <t>North Gate</t>
  </si>
  <si>
    <t>Recknagel North</t>
  </si>
  <si>
    <t>Recknagel South</t>
  </si>
  <si>
    <t>Decker Road</t>
  </si>
  <si>
    <t>2019*</t>
  </si>
  <si>
    <t>Arnot Forest - Perimeter and Area Summary</t>
  </si>
  <si>
    <t>All Enclosures Total</t>
  </si>
  <si>
    <t>Map Label</t>
  </si>
  <si>
    <t>A</t>
  </si>
  <si>
    <t>C</t>
  </si>
  <si>
    <t>D</t>
  </si>
  <si>
    <t>B</t>
  </si>
  <si>
    <t>E</t>
  </si>
  <si>
    <t>K</t>
  </si>
  <si>
    <t>F</t>
  </si>
  <si>
    <t>G</t>
  </si>
  <si>
    <t>H</t>
  </si>
  <si>
    <t>I</t>
  </si>
  <si>
    <t>J</t>
  </si>
  <si>
    <t>M</t>
  </si>
  <si>
    <t>L</t>
  </si>
  <si>
    <t>Sugarbush - mesh fence</t>
  </si>
  <si>
    <t>Harvest Name</t>
  </si>
  <si>
    <t>Harvest Area Perimeter (ft)</t>
  </si>
  <si>
    <t>Slash Wall Perimeter (ft)</t>
  </si>
  <si>
    <t>Station Rd. 5-14 (Wedge)</t>
  </si>
  <si>
    <t>Year Completed</t>
  </si>
  <si>
    <t>Harvest Area (acres)</t>
  </si>
  <si>
    <t>Area Under Wall (acres)</t>
  </si>
  <si>
    <t>Harvest Perimeter per Acre (ft/acre)</t>
  </si>
  <si>
    <t>Cost per acre of wall at $1.50/ft</t>
  </si>
  <si>
    <t>Percentage of Harvest Area Under Wall (%)</t>
  </si>
  <si>
    <t>Patch 1 (experimental)</t>
  </si>
  <si>
    <t>Patch 2 (experimental)</t>
  </si>
  <si>
    <t>Patch 3 (experimental)</t>
  </si>
  <si>
    <t>of Slash Walls and Mesh Fence Exclosures</t>
  </si>
  <si>
    <t>(2.7)</t>
  </si>
  <si>
    <t>(8.5)</t>
  </si>
  <si>
    <t>($283)</t>
  </si>
  <si>
    <t>(312)</t>
  </si>
  <si>
    <t>Slash Wall Total (avg of comm.)</t>
  </si>
  <si>
    <t>Red Pine (RP)</t>
  </si>
  <si>
    <t>Gas Line (GL)</t>
  </si>
  <si>
    <t>Station Rd. 5-13 (Boot)</t>
  </si>
  <si>
    <t>pjs23@cornell.edu and bjc226@cornell.edu</t>
  </si>
  <si>
    <t>www.slashwall.info</t>
  </si>
  <si>
    <t>P.J. Smallidge and B.J. Chedzoy, revised 4/29/2020</t>
  </si>
  <si>
    <t>red_pine</t>
  </si>
  <si>
    <t>gas_line</t>
  </si>
  <si>
    <t>north_gate</t>
  </si>
  <si>
    <t>wedge</t>
  </si>
  <si>
    <t>boot</t>
  </si>
  <si>
    <t>recknagel_north</t>
  </si>
  <si>
    <t>recknagel_south</t>
  </si>
  <si>
    <t>patch1</t>
  </si>
  <si>
    <t>patch2</t>
  </si>
  <si>
    <t>patch3</t>
  </si>
  <si>
    <t>camp_ridge</t>
  </si>
  <si>
    <t>sugarbush</t>
  </si>
  <si>
    <t>decker_road</t>
  </si>
  <si>
    <t>map_label</t>
  </si>
  <si>
    <t>year</t>
  </si>
  <si>
    <t>area</t>
  </si>
  <si>
    <t>perimeter_harvest</t>
  </si>
  <si>
    <t>perimeter_wall</t>
  </si>
  <si>
    <t>area_under_wall</t>
  </si>
  <si>
    <t>pct_under_wall</t>
  </si>
  <si>
    <t>perimeter_per_acre</t>
  </si>
  <si>
    <t>cost_per_acre</t>
  </si>
  <si>
    <t>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</si>
</sst>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" fontId="2" fillId="0" borderId="0" xfId="1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49" fontId="2" fillId="0" borderId="0" xfId="1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8" fillId="0" borderId="0" xfId="2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lashwall.inf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sqref="A1:XFD1048576"/>
    </sheetView>
  </sheetViews>
  <sheetFormatPr defaultColWidth="9.140625" defaultRowHeight="15.75" x14ac:dyDescent="0.25"/>
  <cols>
    <col min="1" max="1" width="26" style="1" customWidth="1"/>
    <col min="2" max="2" width="8.140625" style="2" customWidth="1"/>
    <col min="3" max="3" width="12" style="2" customWidth="1"/>
    <col min="4" max="4" width="8.7109375" style="2" customWidth="1"/>
    <col min="5" max="5" width="10.5703125" style="2" customWidth="1"/>
    <col min="6" max="6" width="11.7109375" style="2" customWidth="1"/>
    <col min="7" max="7" width="9.5703125" style="2" customWidth="1"/>
    <col min="8" max="8" width="11.85546875" style="12" customWidth="1"/>
    <col min="9" max="9" width="12.140625" style="12" customWidth="1"/>
    <col min="10" max="10" width="9.140625" style="2"/>
    <col min="11" max="16384" width="9.140625" style="1"/>
  </cols>
  <sheetData>
    <row r="1" spans="1:10" ht="18.75" x14ac:dyDescent="0.3">
      <c r="A1" s="6" t="s">
        <v>6</v>
      </c>
      <c r="B1" s="7"/>
    </row>
    <row r="2" spans="1:10" ht="18.75" x14ac:dyDescent="0.3">
      <c r="A2" s="6" t="s">
        <v>36</v>
      </c>
      <c r="B2" s="11"/>
    </row>
    <row r="3" spans="1:10" ht="18.75" x14ac:dyDescent="0.3">
      <c r="A3" s="5" t="s">
        <v>47</v>
      </c>
      <c r="B3" s="11"/>
    </row>
    <row r="4" spans="1:10" ht="18.75" x14ac:dyDescent="0.3">
      <c r="A4" s="5" t="s">
        <v>45</v>
      </c>
      <c r="B4" s="11"/>
    </row>
    <row r="5" spans="1:10" ht="18.75" x14ac:dyDescent="0.3">
      <c r="A5" s="29" t="s">
        <v>46</v>
      </c>
      <c r="B5" s="11"/>
    </row>
    <row r="7" spans="1:10" s="10" customFormat="1" ht="68.25" customHeight="1" x14ac:dyDescent="0.25">
      <c r="A7" s="23" t="s">
        <v>23</v>
      </c>
      <c r="B7" s="24" t="s">
        <v>8</v>
      </c>
      <c r="C7" s="24" t="s">
        <v>27</v>
      </c>
      <c r="D7" s="24" t="s">
        <v>28</v>
      </c>
      <c r="E7" s="24" t="s">
        <v>24</v>
      </c>
      <c r="F7" s="24" t="s">
        <v>25</v>
      </c>
      <c r="G7" s="24" t="s">
        <v>29</v>
      </c>
      <c r="H7" s="24" t="s">
        <v>32</v>
      </c>
      <c r="I7" s="24" t="s">
        <v>30</v>
      </c>
      <c r="J7" s="24" t="s">
        <v>31</v>
      </c>
    </row>
    <row r="8" spans="1:10" x14ac:dyDescent="0.25">
      <c r="A8" s="3" t="s">
        <v>42</v>
      </c>
      <c r="B8" s="4" t="s">
        <v>9</v>
      </c>
      <c r="C8" s="4">
        <v>2017</v>
      </c>
      <c r="D8" s="4">
        <v>13</v>
      </c>
      <c r="E8" s="4">
        <f>F8</f>
        <v>3122</v>
      </c>
      <c r="F8" s="4">
        <v>3122</v>
      </c>
      <c r="G8" s="14">
        <f>(F8*22) /43560</f>
        <v>1.5767676767676768</v>
      </c>
      <c r="H8" s="15">
        <f t="shared" ref="H8:H20" si="0">(G8 / (G8+D8)) * 100</f>
        <v>10.816991199501075</v>
      </c>
      <c r="I8" s="13">
        <f t="shared" ref="I8:I20" si="1">E8/D8</f>
        <v>240.15384615384616</v>
      </c>
      <c r="J8" s="21">
        <f>I8*1.5</f>
        <v>360.23076923076923</v>
      </c>
    </row>
    <row r="9" spans="1:10" x14ac:dyDescent="0.25">
      <c r="A9" s="3" t="s">
        <v>43</v>
      </c>
      <c r="B9" s="4" t="s">
        <v>12</v>
      </c>
      <c r="C9" s="4">
        <v>2017</v>
      </c>
      <c r="D9" s="4">
        <v>74</v>
      </c>
      <c r="E9" s="4">
        <f t="shared" ref="E9:E20" si="2">F9</f>
        <v>7452</v>
      </c>
      <c r="F9" s="4">
        <v>7452</v>
      </c>
      <c r="G9" s="14">
        <f t="shared" ref="G9:G20" si="3">(F9*22) /43560</f>
        <v>3.7636363636363637</v>
      </c>
      <c r="H9" s="15">
        <f t="shared" si="0"/>
        <v>4.8398410100537763</v>
      </c>
      <c r="I9" s="13">
        <f t="shared" si="1"/>
        <v>100.70270270270271</v>
      </c>
      <c r="J9" s="21">
        <f t="shared" ref="J9:J20" si="4">I9*1.5</f>
        <v>151.05405405405406</v>
      </c>
    </row>
    <row r="10" spans="1:10" x14ac:dyDescent="0.25">
      <c r="A10" s="3" t="s">
        <v>1</v>
      </c>
      <c r="B10" s="4" t="s">
        <v>10</v>
      </c>
      <c r="C10" s="4">
        <v>2019</v>
      </c>
      <c r="D10" s="4">
        <v>135</v>
      </c>
      <c r="E10" s="4">
        <v>11025</v>
      </c>
      <c r="F10" s="4">
        <v>8588</v>
      </c>
      <c r="G10" s="14">
        <f t="shared" si="3"/>
        <v>4.3373737373737375</v>
      </c>
      <c r="H10" s="15">
        <f t="shared" si="0"/>
        <v>3.1128573914052082</v>
      </c>
      <c r="I10" s="13">
        <f t="shared" si="1"/>
        <v>81.666666666666671</v>
      </c>
      <c r="J10" s="21">
        <f t="shared" si="4"/>
        <v>122.5</v>
      </c>
    </row>
    <row r="11" spans="1:10" x14ac:dyDescent="0.25">
      <c r="A11" s="3" t="s">
        <v>26</v>
      </c>
      <c r="B11" s="4" t="s">
        <v>11</v>
      </c>
      <c r="C11" s="4">
        <v>2017</v>
      </c>
      <c r="D11" s="4">
        <v>11</v>
      </c>
      <c r="E11" s="4">
        <f t="shared" si="2"/>
        <v>2653</v>
      </c>
      <c r="F11" s="4">
        <v>2653</v>
      </c>
      <c r="G11" s="14">
        <f t="shared" si="3"/>
        <v>1.3398989898989899</v>
      </c>
      <c r="H11" s="15">
        <f t="shared" si="0"/>
        <v>10.858265460647486</v>
      </c>
      <c r="I11" s="13">
        <f t="shared" si="1"/>
        <v>241.18181818181819</v>
      </c>
      <c r="J11" s="21">
        <f t="shared" si="4"/>
        <v>361.77272727272725</v>
      </c>
    </row>
    <row r="12" spans="1:10" x14ac:dyDescent="0.25">
      <c r="A12" s="3" t="s">
        <v>44</v>
      </c>
      <c r="B12" s="4" t="s">
        <v>13</v>
      </c>
      <c r="C12" s="4">
        <v>2017</v>
      </c>
      <c r="D12" s="4">
        <v>16</v>
      </c>
      <c r="E12" s="4">
        <f t="shared" si="2"/>
        <v>3775</v>
      </c>
      <c r="F12" s="4">
        <v>3775</v>
      </c>
      <c r="G12" s="14">
        <f t="shared" si="3"/>
        <v>1.9065656565656566</v>
      </c>
      <c r="H12" s="15">
        <f t="shared" si="0"/>
        <v>10.647299393597518</v>
      </c>
      <c r="I12" s="13">
        <f t="shared" si="1"/>
        <v>235.9375</v>
      </c>
      <c r="J12" s="21">
        <f t="shared" si="4"/>
        <v>353.90625</v>
      </c>
    </row>
    <row r="13" spans="1:10" x14ac:dyDescent="0.25">
      <c r="A13" s="3" t="s">
        <v>2</v>
      </c>
      <c r="B13" s="4" t="s">
        <v>15</v>
      </c>
      <c r="C13" s="4">
        <v>2020</v>
      </c>
      <c r="D13" s="4">
        <v>6.4</v>
      </c>
      <c r="E13" s="4">
        <f t="shared" si="2"/>
        <v>2198</v>
      </c>
      <c r="F13" s="4">
        <v>2198</v>
      </c>
      <c r="G13" s="14">
        <f t="shared" si="3"/>
        <v>1.11010101010101</v>
      </c>
      <c r="H13" s="15">
        <f t="shared" si="0"/>
        <v>14.781439139206453</v>
      </c>
      <c r="I13" s="13">
        <f t="shared" si="1"/>
        <v>343.4375</v>
      </c>
      <c r="J13" s="21">
        <f t="shared" si="4"/>
        <v>515.15625</v>
      </c>
    </row>
    <row r="14" spans="1:10" x14ac:dyDescent="0.25">
      <c r="A14" s="3" t="s">
        <v>3</v>
      </c>
      <c r="B14" s="4" t="s">
        <v>16</v>
      </c>
      <c r="C14" s="4">
        <v>2020</v>
      </c>
      <c r="D14" s="4">
        <v>31</v>
      </c>
      <c r="E14" s="4">
        <f t="shared" si="2"/>
        <v>5486</v>
      </c>
      <c r="F14" s="4">
        <v>5486</v>
      </c>
      <c r="G14" s="14">
        <f t="shared" si="3"/>
        <v>2.7707070707070707</v>
      </c>
      <c r="H14" s="15">
        <f t="shared" si="0"/>
        <v>8.2044686387700771</v>
      </c>
      <c r="I14" s="13">
        <f t="shared" si="1"/>
        <v>176.96774193548387</v>
      </c>
      <c r="J14" s="21">
        <f t="shared" si="4"/>
        <v>265.45161290322579</v>
      </c>
    </row>
    <row r="15" spans="1:10" x14ac:dyDescent="0.25">
      <c r="A15" s="16" t="s">
        <v>33</v>
      </c>
      <c r="B15" s="17" t="s">
        <v>17</v>
      </c>
      <c r="C15" s="17">
        <v>2019</v>
      </c>
      <c r="D15" s="17">
        <v>1</v>
      </c>
      <c r="E15" s="17">
        <f t="shared" si="2"/>
        <v>740</v>
      </c>
      <c r="F15" s="17">
        <v>740</v>
      </c>
      <c r="G15" s="18">
        <f t="shared" si="3"/>
        <v>0.37373737373737376</v>
      </c>
      <c r="H15" s="20">
        <f t="shared" si="0"/>
        <v>27.205882352941181</v>
      </c>
      <c r="I15" s="19">
        <f t="shared" si="1"/>
        <v>740</v>
      </c>
      <c r="J15" s="22">
        <f t="shared" si="4"/>
        <v>1110</v>
      </c>
    </row>
    <row r="16" spans="1:10" x14ac:dyDescent="0.25">
      <c r="A16" s="16" t="s">
        <v>34</v>
      </c>
      <c r="B16" s="17" t="s">
        <v>18</v>
      </c>
      <c r="C16" s="17">
        <v>2019</v>
      </c>
      <c r="D16" s="17">
        <v>1</v>
      </c>
      <c r="E16" s="17">
        <f t="shared" si="2"/>
        <v>740</v>
      </c>
      <c r="F16" s="17">
        <v>740</v>
      </c>
      <c r="G16" s="18">
        <f t="shared" si="3"/>
        <v>0.37373737373737376</v>
      </c>
      <c r="H16" s="20">
        <f t="shared" si="0"/>
        <v>27.205882352941181</v>
      </c>
      <c r="I16" s="19">
        <f t="shared" si="1"/>
        <v>740</v>
      </c>
      <c r="J16" s="22">
        <f t="shared" si="4"/>
        <v>1110</v>
      </c>
    </row>
    <row r="17" spans="1:10" x14ac:dyDescent="0.25">
      <c r="A17" s="16" t="s">
        <v>35</v>
      </c>
      <c r="B17" s="17" t="s">
        <v>19</v>
      </c>
      <c r="C17" s="17">
        <v>2019</v>
      </c>
      <c r="D17" s="17">
        <v>1</v>
      </c>
      <c r="E17" s="17">
        <f t="shared" si="2"/>
        <v>740</v>
      </c>
      <c r="F17" s="17">
        <v>740</v>
      </c>
      <c r="G17" s="18">
        <f t="shared" si="3"/>
        <v>0.37373737373737376</v>
      </c>
      <c r="H17" s="20">
        <f t="shared" si="0"/>
        <v>27.205882352941181</v>
      </c>
      <c r="I17" s="19">
        <f t="shared" si="1"/>
        <v>740</v>
      </c>
      <c r="J17" s="22">
        <f t="shared" si="4"/>
        <v>1110</v>
      </c>
    </row>
    <row r="18" spans="1:10" x14ac:dyDescent="0.25">
      <c r="A18" s="3" t="s">
        <v>0</v>
      </c>
      <c r="B18" s="4" t="s">
        <v>14</v>
      </c>
      <c r="C18" s="4" t="s">
        <v>5</v>
      </c>
      <c r="D18" s="4">
        <v>128</v>
      </c>
      <c r="E18" s="4">
        <f t="shared" si="2"/>
        <v>9619</v>
      </c>
      <c r="F18" s="4">
        <v>9619</v>
      </c>
      <c r="G18" s="14">
        <f t="shared" si="3"/>
        <v>4.8580808080808078</v>
      </c>
      <c r="H18" s="15">
        <f t="shared" si="0"/>
        <v>3.6565941480808482</v>
      </c>
      <c r="I18" s="13">
        <f t="shared" si="1"/>
        <v>75.1484375</v>
      </c>
      <c r="J18" s="21">
        <f t="shared" si="4"/>
        <v>112.72265625</v>
      </c>
    </row>
    <row r="19" spans="1:10" x14ac:dyDescent="0.25">
      <c r="A19" s="3" t="s">
        <v>22</v>
      </c>
      <c r="B19" s="4" t="s">
        <v>21</v>
      </c>
      <c r="C19" s="4">
        <v>2018</v>
      </c>
      <c r="D19" s="4">
        <v>34</v>
      </c>
      <c r="E19" s="4">
        <f t="shared" si="2"/>
        <v>4658</v>
      </c>
      <c r="F19" s="4">
        <v>4658</v>
      </c>
      <c r="G19" s="14"/>
      <c r="H19" s="15">
        <f t="shared" si="0"/>
        <v>0</v>
      </c>
      <c r="I19" s="13">
        <f t="shared" si="1"/>
        <v>137</v>
      </c>
      <c r="J19" s="21"/>
    </row>
    <row r="20" spans="1:10" x14ac:dyDescent="0.25">
      <c r="A20" s="3" t="s">
        <v>4</v>
      </c>
      <c r="B20" s="4" t="s">
        <v>20</v>
      </c>
      <c r="C20" s="4">
        <v>2020</v>
      </c>
      <c r="D20" s="4">
        <v>25</v>
      </c>
      <c r="E20" s="4">
        <f t="shared" si="2"/>
        <v>5092</v>
      </c>
      <c r="F20" s="4">
        <v>5092</v>
      </c>
      <c r="G20" s="14">
        <f t="shared" si="3"/>
        <v>2.5717171717171716</v>
      </c>
      <c r="H20" s="15">
        <f t="shared" si="0"/>
        <v>9.3273739742086743</v>
      </c>
      <c r="I20" s="13">
        <f t="shared" si="1"/>
        <v>203.68</v>
      </c>
      <c r="J20" s="21">
        <f t="shared" si="4"/>
        <v>305.52</v>
      </c>
    </row>
    <row r="22" spans="1:10" x14ac:dyDescent="0.25">
      <c r="A22" s="1" t="s">
        <v>41</v>
      </c>
      <c r="D22" s="8">
        <f>SUM(D8,D9,D10,D11,D12,D13,D14,D15,D16,D17,D18,D20)</f>
        <v>442.4</v>
      </c>
      <c r="F22" s="9">
        <f>SUM(F8,F9,F10,F11,F12,F13,F14,F15,F16,F17,F18,F20)</f>
        <v>50205</v>
      </c>
      <c r="G22" s="25" t="s">
        <v>37</v>
      </c>
      <c r="H22" s="26" t="s">
        <v>38</v>
      </c>
      <c r="I22" s="28" t="s">
        <v>40</v>
      </c>
      <c r="J22" s="27" t="s">
        <v>39</v>
      </c>
    </row>
    <row r="23" spans="1:10" x14ac:dyDescent="0.25">
      <c r="A23" s="1" t="s">
        <v>7</v>
      </c>
      <c r="D23" s="8">
        <f>D22+D19</f>
        <v>476.4</v>
      </c>
      <c r="F23" s="9">
        <f>F22+F19</f>
        <v>54863</v>
      </c>
      <c r="G23" s="9"/>
      <c r="I23" s="28"/>
    </row>
    <row r="24" spans="1:10" x14ac:dyDescent="0.25">
      <c r="I24" s="28"/>
    </row>
    <row r="25" spans="1:10" x14ac:dyDescent="0.25">
      <c r="I25" s="28"/>
    </row>
    <row r="26" spans="1:10" x14ac:dyDescent="0.25">
      <c r="I26" s="28"/>
    </row>
    <row r="27" spans="1:10" x14ac:dyDescent="0.25">
      <c r="I27" s="28"/>
    </row>
  </sheetData>
  <sortState ref="A4:E16">
    <sortCondition ref="B4:B16"/>
  </sortState>
  <hyperlinks>
    <hyperlink ref="A5" r:id="rId1"/>
  </hyperlinks>
  <pageMargins left="0.7" right="0.7" top="0.75" bottom="0.75" header="0.3" footer="0.3"/>
  <pageSetup orientation="landscape" horizontalDpi="300" verticalDpi="300" r:id="rId2"/>
  <headerFooter>
    <oddHeader>&amp;R&amp;G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/>
  </sheetViews>
  <sheetFormatPr defaultColWidth="9.140625" defaultRowHeight="15.75" x14ac:dyDescent="0.25"/>
  <cols>
    <col min="1" max="1" width="26" style="32" customWidth="1"/>
    <col min="2" max="2" width="8.140625" style="30" customWidth="1"/>
    <col min="3" max="3" width="12" style="30" customWidth="1"/>
    <col min="4" max="4" width="8.7109375" style="30" customWidth="1"/>
    <col min="5" max="5" width="10.5703125" style="30" customWidth="1"/>
    <col min="6" max="6" width="11.7109375" style="30" customWidth="1"/>
    <col min="7" max="7" width="9.5703125" style="30" customWidth="1"/>
    <col min="8" max="8" width="11.85546875" style="31" customWidth="1"/>
    <col min="9" max="9" width="12.140625" style="31" customWidth="1"/>
    <col min="10" max="10" width="9.140625" style="30"/>
    <col min="11" max="16384" width="9.140625" style="32"/>
  </cols>
  <sheetData>
    <row r="1" spans="1:10" s="35" customFormat="1" ht="68.25" customHeight="1" x14ac:dyDescent="0.25">
      <c r="A1" s="33" t="s">
        <v>70</v>
      </c>
      <c r="B1" s="34" t="s">
        <v>61</v>
      </c>
      <c r="C1" s="34" t="s">
        <v>62</v>
      </c>
      <c r="D1" s="34" t="s">
        <v>63</v>
      </c>
      <c r="E1" s="34" t="s">
        <v>64</v>
      </c>
      <c r="F1" s="34" t="s">
        <v>65</v>
      </c>
      <c r="G1" s="34" t="s">
        <v>66</v>
      </c>
      <c r="H1" s="34" t="s">
        <v>67</v>
      </c>
      <c r="I1" s="34" t="s">
        <v>68</v>
      </c>
      <c r="J1" s="34" t="s">
        <v>69</v>
      </c>
    </row>
    <row r="2" spans="1:10" x14ac:dyDescent="0.25">
      <c r="A2" s="32" t="s">
        <v>48</v>
      </c>
      <c r="B2" s="30" t="s">
        <v>9</v>
      </c>
      <c r="C2" s="30">
        <v>2017</v>
      </c>
      <c r="D2" s="30">
        <v>13</v>
      </c>
      <c r="E2" s="30">
        <f>F2</f>
        <v>3122</v>
      </c>
      <c r="F2" s="30">
        <v>3122</v>
      </c>
      <c r="G2" s="36">
        <f>(F2*22) /43560</f>
        <v>1.5767676767676768</v>
      </c>
      <c r="H2" s="37">
        <f t="shared" ref="H2:H14" si="0">(G2 / (G2+D2)) * 100</f>
        <v>10.816991199501075</v>
      </c>
      <c r="I2" s="38">
        <f t="shared" ref="I2:I14" si="1">E2/D2</f>
        <v>240.15384615384616</v>
      </c>
      <c r="J2" s="39">
        <f>I2*1.5</f>
        <v>360.23076923076923</v>
      </c>
    </row>
    <row r="3" spans="1:10" x14ac:dyDescent="0.25">
      <c r="A3" s="32" t="s">
        <v>49</v>
      </c>
      <c r="B3" s="30" t="s">
        <v>12</v>
      </c>
      <c r="C3" s="30">
        <v>2017</v>
      </c>
      <c r="D3" s="30">
        <v>74</v>
      </c>
      <c r="E3" s="30">
        <f t="shared" ref="E3:E14" si="2">F3</f>
        <v>7452</v>
      </c>
      <c r="F3" s="30">
        <v>7452</v>
      </c>
      <c r="G3" s="36">
        <f t="shared" ref="G3:G14" si="3">(F3*22) /43560</f>
        <v>3.7636363636363637</v>
      </c>
      <c r="H3" s="37">
        <f t="shared" si="0"/>
        <v>4.8398410100537763</v>
      </c>
      <c r="I3" s="38">
        <f t="shared" si="1"/>
        <v>100.70270270270271</v>
      </c>
      <c r="J3" s="39">
        <f t="shared" ref="J3:J14" si="4">I3*1.5</f>
        <v>151.05405405405406</v>
      </c>
    </row>
    <row r="4" spans="1:10" x14ac:dyDescent="0.25">
      <c r="A4" s="32" t="s">
        <v>50</v>
      </c>
      <c r="B4" s="30" t="s">
        <v>10</v>
      </c>
      <c r="C4" s="30">
        <v>2019</v>
      </c>
      <c r="D4" s="30">
        <v>135</v>
      </c>
      <c r="E4" s="30">
        <v>11025</v>
      </c>
      <c r="F4" s="30">
        <v>8588</v>
      </c>
      <c r="G4" s="36">
        <f t="shared" si="3"/>
        <v>4.3373737373737375</v>
      </c>
      <c r="H4" s="37">
        <f t="shared" si="0"/>
        <v>3.1128573914052082</v>
      </c>
      <c r="I4" s="38">
        <f t="shared" si="1"/>
        <v>81.666666666666671</v>
      </c>
      <c r="J4" s="39">
        <f t="shared" si="4"/>
        <v>122.5</v>
      </c>
    </row>
    <row r="5" spans="1:10" x14ac:dyDescent="0.25">
      <c r="A5" s="32" t="s">
        <v>51</v>
      </c>
      <c r="B5" s="30" t="s">
        <v>11</v>
      </c>
      <c r="C5" s="30">
        <v>2017</v>
      </c>
      <c r="D5" s="30">
        <v>11</v>
      </c>
      <c r="E5" s="30">
        <f t="shared" si="2"/>
        <v>2653</v>
      </c>
      <c r="F5" s="30">
        <v>2653</v>
      </c>
      <c r="G5" s="36">
        <f t="shared" si="3"/>
        <v>1.3398989898989899</v>
      </c>
      <c r="H5" s="37">
        <f t="shared" si="0"/>
        <v>10.858265460647486</v>
      </c>
      <c r="I5" s="38">
        <f t="shared" si="1"/>
        <v>241.18181818181819</v>
      </c>
      <c r="J5" s="39">
        <f t="shared" si="4"/>
        <v>361.77272727272725</v>
      </c>
    </row>
    <row r="6" spans="1:10" x14ac:dyDescent="0.25">
      <c r="A6" s="32" t="s">
        <v>52</v>
      </c>
      <c r="B6" s="30" t="s">
        <v>13</v>
      </c>
      <c r="C6" s="30">
        <v>2017</v>
      </c>
      <c r="D6" s="30">
        <v>16</v>
      </c>
      <c r="E6" s="30">
        <f t="shared" si="2"/>
        <v>3775</v>
      </c>
      <c r="F6" s="30">
        <v>3775</v>
      </c>
      <c r="G6" s="36">
        <f t="shared" si="3"/>
        <v>1.9065656565656566</v>
      </c>
      <c r="H6" s="37">
        <f t="shared" si="0"/>
        <v>10.647299393597518</v>
      </c>
      <c r="I6" s="38">
        <f t="shared" si="1"/>
        <v>235.9375</v>
      </c>
      <c r="J6" s="39">
        <f t="shared" si="4"/>
        <v>353.90625</v>
      </c>
    </row>
    <row r="7" spans="1:10" x14ac:dyDescent="0.25">
      <c r="A7" s="32" t="s">
        <v>53</v>
      </c>
      <c r="B7" s="30" t="s">
        <v>15</v>
      </c>
      <c r="C7" s="30">
        <v>2020</v>
      </c>
      <c r="D7" s="30">
        <v>6.4</v>
      </c>
      <c r="E7" s="30">
        <f t="shared" si="2"/>
        <v>2198</v>
      </c>
      <c r="F7" s="30">
        <v>2198</v>
      </c>
      <c r="G7" s="36">
        <f t="shared" si="3"/>
        <v>1.11010101010101</v>
      </c>
      <c r="H7" s="37">
        <f t="shared" si="0"/>
        <v>14.781439139206453</v>
      </c>
      <c r="I7" s="38">
        <f t="shared" si="1"/>
        <v>343.4375</v>
      </c>
      <c r="J7" s="39">
        <f t="shared" si="4"/>
        <v>515.15625</v>
      </c>
    </row>
    <row r="8" spans="1:10" x14ac:dyDescent="0.25">
      <c r="A8" s="32" t="s">
        <v>54</v>
      </c>
      <c r="B8" s="30" t="s">
        <v>16</v>
      </c>
      <c r="C8" s="30">
        <v>2020</v>
      </c>
      <c r="D8" s="30">
        <v>31</v>
      </c>
      <c r="E8" s="30">
        <f t="shared" si="2"/>
        <v>5486</v>
      </c>
      <c r="F8" s="30">
        <v>5486</v>
      </c>
      <c r="G8" s="36">
        <f t="shared" si="3"/>
        <v>2.7707070707070707</v>
      </c>
      <c r="H8" s="37">
        <f t="shared" si="0"/>
        <v>8.2044686387700771</v>
      </c>
      <c r="I8" s="38">
        <f t="shared" si="1"/>
        <v>176.96774193548387</v>
      </c>
      <c r="J8" s="39">
        <f t="shared" si="4"/>
        <v>265.45161290322579</v>
      </c>
    </row>
    <row r="9" spans="1:10" x14ac:dyDescent="0.25">
      <c r="A9" s="40" t="s">
        <v>55</v>
      </c>
      <c r="B9" s="41" t="s">
        <v>17</v>
      </c>
      <c r="C9" s="41">
        <v>2019</v>
      </c>
      <c r="D9" s="41">
        <v>1</v>
      </c>
      <c r="E9" s="41">
        <f t="shared" si="2"/>
        <v>740</v>
      </c>
      <c r="F9" s="41">
        <v>740</v>
      </c>
      <c r="G9" s="42">
        <f t="shared" si="3"/>
        <v>0.37373737373737376</v>
      </c>
      <c r="H9" s="43">
        <f t="shared" si="0"/>
        <v>27.205882352941181</v>
      </c>
      <c r="I9" s="44">
        <f t="shared" si="1"/>
        <v>740</v>
      </c>
      <c r="J9" s="45">
        <f t="shared" si="4"/>
        <v>1110</v>
      </c>
    </row>
    <row r="10" spans="1:10" x14ac:dyDescent="0.25">
      <c r="A10" s="40" t="s">
        <v>56</v>
      </c>
      <c r="B10" s="41" t="s">
        <v>18</v>
      </c>
      <c r="C10" s="41">
        <v>2019</v>
      </c>
      <c r="D10" s="41">
        <v>1</v>
      </c>
      <c r="E10" s="41">
        <f t="shared" si="2"/>
        <v>740</v>
      </c>
      <c r="F10" s="41">
        <v>740</v>
      </c>
      <c r="G10" s="42">
        <f t="shared" si="3"/>
        <v>0.37373737373737376</v>
      </c>
      <c r="H10" s="43">
        <f t="shared" si="0"/>
        <v>27.205882352941181</v>
      </c>
      <c r="I10" s="44">
        <f t="shared" si="1"/>
        <v>740</v>
      </c>
      <c r="J10" s="45">
        <f t="shared" si="4"/>
        <v>1110</v>
      </c>
    </row>
    <row r="11" spans="1:10" x14ac:dyDescent="0.25">
      <c r="A11" s="40" t="s">
        <v>57</v>
      </c>
      <c r="B11" s="41" t="s">
        <v>19</v>
      </c>
      <c r="C11" s="41">
        <v>2019</v>
      </c>
      <c r="D11" s="41">
        <v>1</v>
      </c>
      <c r="E11" s="41">
        <f t="shared" si="2"/>
        <v>740</v>
      </c>
      <c r="F11" s="41">
        <v>740</v>
      </c>
      <c r="G11" s="42">
        <f t="shared" si="3"/>
        <v>0.37373737373737376</v>
      </c>
      <c r="H11" s="43">
        <f t="shared" si="0"/>
        <v>27.205882352941181</v>
      </c>
      <c r="I11" s="44">
        <f t="shared" si="1"/>
        <v>740</v>
      </c>
      <c r="J11" s="45">
        <f t="shared" si="4"/>
        <v>1110</v>
      </c>
    </row>
    <row r="12" spans="1:10" x14ac:dyDescent="0.25">
      <c r="A12" s="32" t="s">
        <v>58</v>
      </c>
      <c r="B12" s="30" t="s">
        <v>14</v>
      </c>
      <c r="C12" s="30">
        <v>2019</v>
      </c>
      <c r="D12" s="30">
        <v>128</v>
      </c>
      <c r="E12" s="30">
        <f t="shared" si="2"/>
        <v>9619</v>
      </c>
      <c r="F12" s="30">
        <v>9619</v>
      </c>
      <c r="G12" s="36">
        <f t="shared" si="3"/>
        <v>4.8580808080808078</v>
      </c>
      <c r="H12" s="37">
        <f t="shared" si="0"/>
        <v>3.6565941480808482</v>
      </c>
      <c r="I12" s="38">
        <f t="shared" si="1"/>
        <v>75.1484375</v>
      </c>
      <c r="J12" s="39">
        <f t="shared" si="4"/>
        <v>112.72265625</v>
      </c>
    </row>
    <row r="13" spans="1:10" x14ac:dyDescent="0.25">
      <c r="A13" s="32" t="s">
        <v>59</v>
      </c>
      <c r="B13" s="30" t="s">
        <v>21</v>
      </c>
      <c r="C13" s="30">
        <v>2018</v>
      </c>
      <c r="D13" s="30">
        <v>34</v>
      </c>
      <c r="E13" s="30">
        <f t="shared" si="2"/>
        <v>4658</v>
      </c>
      <c r="F13" s="30">
        <v>4658</v>
      </c>
      <c r="G13" s="36"/>
      <c r="H13" s="37">
        <f t="shared" si="0"/>
        <v>0</v>
      </c>
      <c r="I13" s="38">
        <f t="shared" si="1"/>
        <v>137</v>
      </c>
      <c r="J13" s="39"/>
    </row>
    <row r="14" spans="1:10" x14ac:dyDescent="0.25">
      <c r="A14" s="32" t="s">
        <v>60</v>
      </c>
      <c r="B14" s="30" t="s">
        <v>20</v>
      </c>
      <c r="C14" s="30">
        <v>2020</v>
      </c>
      <c r="D14" s="30">
        <v>25</v>
      </c>
      <c r="E14" s="30">
        <f t="shared" si="2"/>
        <v>5092</v>
      </c>
      <c r="F14" s="30">
        <v>5092</v>
      </c>
      <c r="G14" s="36">
        <f t="shared" si="3"/>
        <v>2.5717171717171716</v>
      </c>
      <c r="H14" s="37">
        <f t="shared" si="0"/>
        <v>9.3273739742086743</v>
      </c>
      <c r="I14" s="38">
        <f t="shared" si="1"/>
        <v>203.68</v>
      </c>
      <c r="J14" s="39">
        <f t="shared" si="4"/>
        <v>305.52</v>
      </c>
    </row>
    <row r="15" spans="1:10" x14ac:dyDescent="0.25">
      <c r="I15" s="46"/>
    </row>
    <row r="16" spans="1:10" x14ac:dyDescent="0.25">
      <c r="I16" s="46"/>
    </row>
    <row r="17" spans="9:9" x14ac:dyDescent="0.25">
      <c r="I17" s="46"/>
    </row>
    <row r="18" spans="9:9" x14ac:dyDescent="0.25">
      <c r="I18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import to r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Smallidge</dc:creator>
  <cp:lastModifiedBy>Peter Smallidge</cp:lastModifiedBy>
  <cp:lastPrinted>2020-08-05T16:36:25Z</cp:lastPrinted>
  <dcterms:created xsi:type="dcterms:W3CDTF">2020-02-22T13:50:54Z</dcterms:created>
  <dcterms:modified xsi:type="dcterms:W3CDTF">2021-04-27T17:53:50Z</dcterms:modified>
</cp:coreProperties>
</file>