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4000" windowHeight="11010" activeTab="1"/>
  </bookViews>
  <sheets>
    <sheet name="Pivot table and chart" sheetId="2" r:id="rId1"/>
    <sheet name="Car inventory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<sst xmlns="http://schemas.openxmlformats.org/spreadsheetml/2006/main" count="232" uniqueCount="133">
  <si>
    <t>Row Labels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</si>
  <si>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</si>
  <si>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</si>
  <si>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</si>
  <si>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</si>
  <si>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</si>
  <si>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</si>
  <si>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</si>
  <si>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</si>
  <si>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</si>
  <si>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</si>
  <si>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</si>
  <si>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</si>
  <si>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</si>
  <si>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</si>
  <si>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</si>
  <si>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</si>
  <si>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</si>
  <si>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</si>
  <si>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</si>
  <si>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</si>
  <si>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</si>
  <si>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</si>
  <si>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</si>
  <si>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</si>
  <si>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</si>
  <si>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</si>
  <si>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</si>
  <si>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</si>
  <si>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</si>
  <si>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</si>
  <si>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</si>
  <si>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</si>
  <si>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</si>
  <si>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TY14COR027</t>
  </si>
  <si>
    <t>Blue</t>
  </si>
  <si>
    <t>GM14CMR016</t>
  </si>
  <si>
    <t>White</t>
  </si>
  <si>
    <t>FD13FCS009</t>
  </si>
  <si>
    <t>Black</t>
  </si>
  <si>
    <t>FD13FCS010</t>
  </si>
  <si>
    <t>FD13FCS012</t>
  </si>
  <si>
    <t>HY13ELA052</t>
  </si>
  <si>
    <t>HY13ELA051</t>
  </si>
  <si>
    <t>TY12COR028</t>
  </si>
  <si>
    <t>HO12CIV035</t>
  </si>
  <si>
    <t>HO13CIV036</t>
  </si>
  <si>
    <t>FD13FCS013</t>
  </si>
  <si>
    <t>HY12ELA050</t>
  </si>
  <si>
    <t>TY12CAM029</t>
  </si>
  <si>
    <t>TY09CAM024</t>
  </si>
  <si>
    <t>HO11CIV034</t>
  </si>
  <si>
    <t>HY11ELA049</t>
  </si>
  <si>
    <t>CR11PTC044</t>
  </si>
  <si>
    <t xml:space="preserve">Processes performed </t>
  </si>
  <si>
    <t>GM12CMR015</t>
  </si>
  <si>
    <t>FD12FCS011</t>
  </si>
  <si>
    <t>1. Import text file into Excel</t>
  </si>
  <si>
    <t>HO10CIV033</t>
  </si>
  <si>
    <t>2. Formulas to split cells =LEFT; =MID; =RIGHT</t>
  </si>
  <si>
    <t>HO14ODY041</t>
  </si>
  <si>
    <t>3. VLOOKUP formula</t>
  </si>
  <si>
    <t>GM10SLV017</t>
  </si>
  <si>
    <t>4. IF formula</t>
  </si>
  <si>
    <t>FD08MTG003</t>
  </si>
  <si>
    <t>Green</t>
  </si>
  <si>
    <t>5. CONCATINATE formula</t>
  </si>
  <si>
    <t>CR04CAR047</t>
  </si>
  <si>
    <t>6. Pivot tables</t>
  </si>
  <si>
    <t>HO07ODY038</t>
  </si>
  <si>
    <t>7. Charts</t>
  </si>
  <si>
    <t>HO08ODY039</t>
  </si>
  <si>
    <t>FD09FCS008</t>
  </si>
  <si>
    <t>TY03COR026</t>
  </si>
  <si>
    <t>HO05ODY037</t>
  </si>
  <si>
    <t>TY96CAM020</t>
  </si>
  <si>
    <t>CR04PTC042</t>
  </si>
  <si>
    <t>FD06FCS007</t>
  </si>
  <si>
    <t>TY00CAM022</t>
  </si>
  <si>
    <t>FD08MTG004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</si>
  <si>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</si>
  <si>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</si>
  <si>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</si>
  <si>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</si>
  <si>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</si>
  <si>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</si>
  <si>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</si>
  <si>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</si>
  <si>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</si>
  <si>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</si>
  <si>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</si>
  <si>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</si>
  <si>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</si>
  <si>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</si>
  <si>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HO01ODY040</t>
  </si>
  <si>
    <t>GM98SLV018</t>
  </si>
  <si>
    <t>CR04CAR048</t>
  </si>
  <si>
    <t>HO10CIV032</t>
  </si>
  <si>
    <t>FD06MTG001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</si>
  <si>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</si>
  <si>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</si>
  <si>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</si>
  <si>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</si>
  <si>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</si>
  <si>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</si>
  <si>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</si>
  <si>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</si>
  <si>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</si>
  <si>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</si>
  <si>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</si>
  <si>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</si>
  <si>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</si>
  <si>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</si>
  <si>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</si>
  <si>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</si>
  <si>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</si>
  <si>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Hyundai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</si>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</sst>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43" fontId="0" fillId="0" borderId="0" xfId="1" applyFont="1"/>
    <xf numFmtId="0" fontId="2" fillId="0" borderId="0" xfId="0" applyFont="1" applyAlignment="1">
      <alignment horizontal="center" wrapText="1"/>
    </xf>
    <xf numFmtId="43" fontId="2" fillId="0" borderId="0" xfId="1" applyFont="1" applyAlignment="1">
      <alignment horizontal="center" wrapText="1"/>
    </xf>
    <xf numFmtId="0" fontId="3" fillId="0" borderId="0" xfId="0" applyFont="1"/>
    <xf numFmtId="43" fontId="3" fillId="0" borderId="0" xfId="1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 table and chart!PivotTable1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and chart'!$A$4:$A$21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 and chart'!$B$4:$B$21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96719"/>
        <c:axId val="484510719"/>
      </c:barChart>
      <c:catAx>
        <c:axId val="4844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510719"/>
        <c:crosses val="autoZero"/>
        <c:auto val="1"/>
        <c:lblAlgn val="ctr"/>
        <c:lblOffset val="100"/>
        <c:noMultiLvlLbl val="0"/>
      </c:catAx>
      <c:valAx>
        <c:axId val="4845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49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27534.8</c:v>
                </c:pt>
                <c:pt idx="4">
                  <c:v>22521.6</c:v>
                </c:pt>
                <c:pt idx="5">
                  <c:v>22188.5</c:v>
                </c:pt>
                <c:pt idx="6">
                  <c:v>20223.9</c:v>
                </c:pt>
                <c:pt idx="7">
                  <c:v>29601.9</c:v>
                </c:pt>
                <c:pt idx="8">
                  <c:v>24513.2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19421.1</c:v>
                </c:pt>
                <c:pt idx="18">
                  <c:v>19341.7</c:v>
                </c:pt>
                <c:pt idx="19">
                  <c:v>33477.2</c:v>
                </c:pt>
                <c:pt idx="20">
                  <c:v>3708.1</c:v>
                </c:pt>
                <c:pt idx="21">
                  <c:v>31144.4</c:v>
                </c:pt>
                <c:pt idx="22">
                  <c:v>44946.5</c:v>
                </c:pt>
                <c:pt idx="23">
                  <c:v>72527.2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</c:v>
                </c:pt>
                <c:pt idx="40">
                  <c:v>77243.1</c:v>
                </c:pt>
                <c:pt idx="41">
                  <c:v>82374</c:v>
                </c:pt>
                <c:pt idx="42">
                  <c:v>44974.8</c:v>
                </c:pt>
                <c:pt idx="43">
                  <c:v>69891.9</c:v>
                </c:pt>
                <c:pt idx="44">
                  <c:v>28464.8</c:v>
                </c:pt>
                <c:pt idx="45">
                  <c:v>64467.4</c:v>
                </c:pt>
                <c:pt idx="46">
                  <c:v>79420.6</c:v>
                </c:pt>
                <c:pt idx="47">
                  <c:v>68658.9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64799"/>
        <c:axId val="607071759"/>
      </c:scatterChart>
      <c:valAx>
        <c:axId val="80156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071759"/>
        <c:crosses val="autoZero"/>
        <c:crossBetween val="midCat"/>
      </c:valAx>
      <c:valAx>
        <c:axId val="6070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56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292893</xdr:colOff>
      <xdr:row>2</xdr:row>
      <xdr:rowOff>9525</xdr:rowOff>
    </xdr:from>
    <xdr:to>
      <xdr:col>9</xdr:col>
      <xdr:colOff>492918</xdr:colOff>
      <xdr:row>17</xdr:row>
      <xdr:rowOff>38100</xdr:rowOff>
    </xdr:to>
    <xdr:graphicFrame>
      <xdr:nvGraphicFramePr>
        <xdr:cNvPr id="2" name="Chart 1"/>
        <xdr:cNvGraphicFramePr/>
      </xdr:nvGraphicFramePr>
      <xdr:xfrm>
        <a:off x="1972310" y="371475"/>
        <a:ext cx="47205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40480</xdr:colOff>
      <xdr:row>1</xdr:row>
      <xdr:rowOff>0</xdr:rowOff>
    </xdr:from>
    <xdr:to>
      <xdr:col>22</xdr:col>
      <xdr:colOff>78580</xdr:colOff>
      <xdr:row>16</xdr:row>
      <xdr:rowOff>28575</xdr:rowOff>
    </xdr:to>
    <xdr:graphicFrame>
      <xdr:nvGraphicFramePr>
        <xdr:cNvPr id="2" name="Chart 1"/>
        <xdr:cNvGraphicFramePr/>
      </xdr:nvGraphicFramePr>
      <xdr:xfrm>
        <a:off x="12499340" y="571500"/>
        <a:ext cx="6601460" cy="295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79.7092697917" refreshedBy="Petre Balanoiu" recordCount="52">
  <cacheSource type="worksheet">
    <worksheetSource ref="A1:N53" sheet="Car inventory"/>
  </cacheSource>
  <cacheFields count="14">
    <cacheField name="Car ID" numFmtId="0"/>
    <cacheField name="Make" numFmtId="0"/>
    <cacheField name="Make (Full Name)" numFmtId="0"/>
    <cacheField name="Model" numFmtId="0"/>
    <cacheField name="Model (Full Name)" numFmtId="0"/>
    <cacheField name="Manufacture Year" numFmtId="0"/>
    <cacheField name="Age" numFmtId="0"/>
    <cacheField name="Miles" numFmtId="43"/>
    <cacheField name="Miles / Year" numFmtId="43"/>
    <cacheField name="Color" numFmtId="0"/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/>
    <cacheField name="Covered?" numFmtId="0"/>
    <cacheField name="New Car ID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workbookViewId="0">
      <selection activeCell="A3" sqref="A3"/>
    </sheetView>
  </sheetViews>
  <sheetFormatPr defaultColWidth="9" defaultRowHeight="14.25" outlineLevelCol="1"/>
  <cols>
    <col min="1" max="1" width="12.070796460177" customWidth="1"/>
    <col min="2" max="2" width="11.3362831858407" customWidth="1"/>
  </cols>
  <sheetData>
    <row r="3" spans="1:2">
      <c r="A3" t="s">
        <v>0</v>
      </c>
      <c r="B3" t="s">
        <v>1</v>
      </c>
    </row>
    <row r="4" spans="1:2">
      <c r="A4" s="10" t="s">
        <v>2</v>
      </c>
      <c r="B4" s="11">
        <v>144647.7</v>
      </c>
    </row>
    <row r="5" spans="1:2">
      <c r="A5" s="10" t="s">
        <v>3</v>
      </c>
      <c r="B5" s="11">
        <v>150656.4</v>
      </c>
    </row>
    <row r="6" spans="1:2">
      <c r="A6" s="10" t="s">
        <v>4</v>
      </c>
      <c r="B6" s="11">
        <v>154427.9</v>
      </c>
    </row>
    <row r="7" spans="1:2">
      <c r="A7" s="10" t="s">
        <v>5</v>
      </c>
      <c r="B7" s="11">
        <v>179986</v>
      </c>
    </row>
    <row r="8" spans="1:2">
      <c r="A8" s="10" t="s">
        <v>6</v>
      </c>
      <c r="B8" s="11">
        <v>143640.7</v>
      </c>
    </row>
    <row r="9" spans="1:2">
      <c r="A9" s="10" t="s">
        <v>7</v>
      </c>
      <c r="B9" s="11">
        <v>135078.2</v>
      </c>
    </row>
    <row r="10" spans="1:2">
      <c r="A10" s="10" t="s">
        <v>8</v>
      </c>
      <c r="B10" s="11">
        <v>184693.8</v>
      </c>
    </row>
    <row r="11" spans="1:2">
      <c r="A11" s="10" t="s">
        <v>9</v>
      </c>
      <c r="B11" s="11">
        <v>127731.3</v>
      </c>
    </row>
    <row r="12" spans="1:2">
      <c r="A12" s="10" t="s">
        <v>10</v>
      </c>
      <c r="B12" s="11">
        <v>70964.9</v>
      </c>
    </row>
    <row r="13" spans="1:2">
      <c r="A13" s="10" t="s">
        <v>11</v>
      </c>
      <c r="B13" s="11">
        <v>65315</v>
      </c>
    </row>
    <row r="14" spans="1:2">
      <c r="A14" s="10" t="s">
        <v>12</v>
      </c>
      <c r="B14" s="11">
        <v>138561.5</v>
      </c>
    </row>
    <row r="15" spans="1:2">
      <c r="A15" s="10" t="s">
        <v>13</v>
      </c>
      <c r="B15" s="11">
        <v>141229.4</v>
      </c>
    </row>
    <row r="16" spans="1:2">
      <c r="A16" s="10" t="s">
        <v>14</v>
      </c>
      <c r="B16" s="11">
        <v>305432.4</v>
      </c>
    </row>
    <row r="17" spans="1:2">
      <c r="A17" s="10" t="s">
        <v>15</v>
      </c>
      <c r="B17" s="11">
        <v>177713.9</v>
      </c>
    </row>
    <row r="18" spans="1:2">
      <c r="A18" s="10" t="s">
        <v>16</v>
      </c>
      <c r="B18" s="11">
        <v>65964.9</v>
      </c>
    </row>
    <row r="19" spans="1:2">
      <c r="A19" s="10" t="s">
        <v>17</v>
      </c>
      <c r="B19" s="11">
        <v>130601.6</v>
      </c>
    </row>
    <row r="20" spans="1:2">
      <c r="A20" s="10" t="s">
        <v>18</v>
      </c>
      <c r="B20" s="11">
        <v>19341.7</v>
      </c>
    </row>
    <row r="21" spans="1:2">
      <c r="A21" s="10" t="s">
        <v>19</v>
      </c>
      <c r="B21" s="11">
        <v>2335987.3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tabSelected="1" workbookViewId="0">
      <selection activeCell="P30" sqref="P30"/>
    </sheetView>
  </sheetViews>
  <sheetFormatPr defaultColWidth="9" defaultRowHeight="14.25"/>
  <cols>
    <col min="1" max="1" width="15.3362831858407" customWidth="1"/>
    <col min="3" max="3" width="15.3362831858407" customWidth="1"/>
    <col min="6" max="6" width="12.2654867256637" customWidth="1"/>
    <col min="7" max="7" width="9.13274336283186" customWidth="1"/>
    <col min="8" max="9" width="11.7964601769912" style="2" customWidth="1"/>
    <col min="12" max="12" width="9.63716814159292" customWidth="1"/>
    <col min="13" max="13" width="11.8672566371681" customWidth="1"/>
    <col min="14" max="14" width="19.070796460177" customWidth="1"/>
    <col min="15" max="15" width="12.3982300884956" customWidth="1"/>
    <col min="16" max="16" width="37.4690265486726" customWidth="1"/>
  </cols>
  <sheetData>
    <row r="1" s="1" customFormat="1" ht="45" spans="1:14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4" t="s">
        <v>27</v>
      </c>
      <c r="I1" s="4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</row>
    <row r="2" ht="15.35" spans="1:14">
      <c r="A2" s="5" t="s">
        <v>34</v>
      </c>
      <c r="B2" s="5" t="str">
        <f t="shared" ref="B2:B53" si="0">LEFT(A2,2)</f>
        <v>TY</v>
      </c>
      <c r="C2" s="5" t="str">
        <f t="shared" ref="C2:C53" si="1">VLOOKUP(B2,B$56:C$61,2)</f>
        <v>Toyota</v>
      </c>
      <c r="D2" s="5" t="str">
        <f t="shared" ref="D2:D53" si="2">MID(A2,5,3)</f>
        <v>COR</v>
      </c>
      <c r="E2" s="5" t="str">
        <f t="shared" ref="E2:E53" si="3">VLOOKUP(D2,D$56:E$66,2)</f>
        <v>Corola</v>
      </c>
      <c r="F2" s="5" t="str">
        <f t="shared" ref="F2:F53" si="4">MID(A2,3,2)</f>
        <v>14</v>
      </c>
      <c r="G2" s="5">
        <f t="shared" ref="G2:G53" si="5">IF(14-F2&lt;0,100-F2+14,14-F2)</f>
        <v>0</v>
      </c>
      <c r="H2" s="6">
        <v>17556.3</v>
      </c>
      <c r="I2" s="6">
        <f t="shared" ref="I2:I53" si="6">H2/(G2+0.5)</f>
        <v>35112.6</v>
      </c>
      <c r="J2" s="5" t="s">
        <v>35</v>
      </c>
      <c r="K2" s="5" t="s">
        <v>11</v>
      </c>
      <c r="L2" s="5">
        <v>100000</v>
      </c>
      <c r="M2" s="5" t="str">
        <f t="shared" ref="M2:M53" si="7">IF(H2&lt;=L2,"Y","Not Covered")</f>
        <v>Y</v>
      </c>
      <c r="N2" s="5" t="str">
        <f t="shared" ref="N2:N53" si="8">CONCATENATE(B2,F2,D2,UPPER(LEFT(J2,3)),RIGHT(A2,3))</f>
        <v>TY14CORBLU027</v>
      </c>
    </row>
    <row r="3" ht="15.35" spans="1:14">
      <c r="A3" s="5" t="s">
        <v>36</v>
      </c>
      <c r="B3" s="5" t="str">
        <f t="shared" si="0"/>
        <v>GM</v>
      </c>
      <c r="C3" s="5" t="str">
        <f t="shared" si="1"/>
        <v>General Motors</v>
      </c>
      <c r="D3" s="5" t="str">
        <f t="shared" si="2"/>
        <v>CMR</v>
      </c>
      <c r="E3" s="5" t="str">
        <f t="shared" si="3"/>
        <v>Camero</v>
      </c>
      <c r="F3" s="5" t="str">
        <f t="shared" si="4"/>
        <v>14</v>
      </c>
      <c r="G3" s="5">
        <f t="shared" si="5"/>
        <v>0</v>
      </c>
      <c r="H3" s="6">
        <v>14289.6</v>
      </c>
      <c r="I3" s="6">
        <f t="shared" si="6"/>
        <v>28579.2</v>
      </c>
      <c r="J3" s="5" t="s">
        <v>37</v>
      </c>
      <c r="K3" s="5" t="s">
        <v>16</v>
      </c>
      <c r="L3" s="5">
        <v>100000</v>
      </c>
      <c r="M3" s="5" t="str">
        <f t="shared" si="7"/>
        <v>Y</v>
      </c>
      <c r="N3" s="5" t="str">
        <f t="shared" si="8"/>
        <v>GM14CMRWHI016</v>
      </c>
    </row>
    <row r="4" ht="15.35" spans="1:14">
      <c r="A4" s="5" t="s">
        <v>38</v>
      </c>
      <c r="B4" s="5" t="str">
        <f t="shared" si="0"/>
        <v>FD</v>
      </c>
      <c r="C4" s="5" t="str">
        <f t="shared" si="1"/>
        <v>Ford</v>
      </c>
      <c r="D4" s="5" t="str">
        <f t="shared" si="2"/>
        <v>FCS</v>
      </c>
      <c r="E4" s="5" t="str">
        <f t="shared" si="3"/>
        <v>Focus</v>
      </c>
      <c r="F4" s="5" t="str">
        <f t="shared" si="4"/>
        <v>13</v>
      </c>
      <c r="G4" s="5">
        <f t="shared" si="5"/>
        <v>1</v>
      </c>
      <c r="H4" s="6">
        <v>27637.1</v>
      </c>
      <c r="I4" s="6">
        <f t="shared" si="6"/>
        <v>18424.7333333333</v>
      </c>
      <c r="J4" s="5" t="s">
        <v>39</v>
      </c>
      <c r="K4" s="5" t="s">
        <v>14</v>
      </c>
      <c r="L4" s="5">
        <v>75000</v>
      </c>
      <c r="M4" s="5" t="str">
        <f t="shared" si="7"/>
        <v>Y</v>
      </c>
      <c r="N4" s="5" t="str">
        <f t="shared" si="8"/>
        <v>FD13FCSBLA009</v>
      </c>
    </row>
    <row r="5" ht="15.35" spans="1:14">
      <c r="A5" s="5" t="s">
        <v>40</v>
      </c>
      <c r="B5" s="5" t="str">
        <f t="shared" si="0"/>
        <v>FD</v>
      </c>
      <c r="C5" s="5" t="str">
        <f t="shared" si="1"/>
        <v>Ford</v>
      </c>
      <c r="D5" s="5" t="str">
        <f t="shared" si="2"/>
        <v>FCS</v>
      </c>
      <c r="E5" s="5" t="str">
        <f t="shared" si="3"/>
        <v>Focus</v>
      </c>
      <c r="F5" s="5" t="str">
        <f t="shared" si="4"/>
        <v>13</v>
      </c>
      <c r="G5" s="5">
        <f t="shared" si="5"/>
        <v>1</v>
      </c>
      <c r="H5" s="6">
        <v>27534.8</v>
      </c>
      <c r="I5" s="6">
        <f t="shared" si="6"/>
        <v>18356.5333333333</v>
      </c>
      <c r="J5" s="5" t="s">
        <v>37</v>
      </c>
      <c r="K5" s="5" t="s">
        <v>11</v>
      </c>
      <c r="L5" s="5">
        <v>75000</v>
      </c>
      <c r="M5" s="5" t="str">
        <f t="shared" si="7"/>
        <v>Y</v>
      </c>
      <c r="N5" s="5" t="str">
        <f t="shared" si="8"/>
        <v>FD13FCSWHI010</v>
      </c>
    </row>
    <row r="6" ht="15.35" spans="1:14">
      <c r="A6" s="5" t="s">
        <v>41</v>
      </c>
      <c r="B6" s="5" t="str">
        <f t="shared" si="0"/>
        <v>FD</v>
      </c>
      <c r="C6" s="5" t="str">
        <f t="shared" si="1"/>
        <v>Ford</v>
      </c>
      <c r="D6" s="5" t="str">
        <f t="shared" si="2"/>
        <v>FCS</v>
      </c>
      <c r="E6" s="5" t="str">
        <f t="shared" si="3"/>
        <v>Focus</v>
      </c>
      <c r="F6" s="5" t="str">
        <f t="shared" si="4"/>
        <v>13</v>
      </c>
      <c r="G6" s="5">
        <f t="shared" si="5"/>
        <v>1</v>
      </c>
      <c r="H6" s="6">
        <v>22521.6</v>
      </c>
      <c r="I6" s="6">
        <f t="shared" si="6"/>
        <v>15014.4</v>
      </c>
      <c r="J6" s="5" t="s">
        <v>39</v>
      </c>
      <c r="K6" s="5" t="s">
        <v>17</v>
      </c>
      <c r="L6" s="5">
        <v>75000</v>
      </c>
      <c r="M6" s="5" t="str">
        <f t="shared" si="7"/>
        <v>Y</v>
      </c>
      <c r="N6" s="5" t="str">
        <f t="shared" si="8"/>
        <v>FD13FCSBLA012</v>
      </c>
    </row>
    <row r="7" ht="15.35" spans="1:14">
      <c r="A7" s="5" t="s">
        <v>42</v>
      </c>
      <c r="B7" s="5" t="str">
        <f t="shared" si="0"/>
        <v>HY</v>
      </c>
      <c r="C7" s="5" t="str">
        <f t="shared" si="1"/>
        <v>Hyundai</v>
      </c>
      <c r="D7" s="5" t="str">
        <f t="shared" si="2"/>
        <v>ELA</v>
      </c>
      <c r="E7" s="5" t="str">
        <f t="shared" si="3"/>
        <v>Elantra</v>
      </c>
      <c r="F7" s="5" t="str">
        <f t="shared" si="4"/>
        <v>13</v>
      </c>
      <c r="G7" s="5">
        <f t="shared" si="5"/>
        <v>1</v>
      </c>
      <c r="H7" s="6">
        <v>22188.5</v>
      </c>
      <c r="I7" s="6">
        <f t="shared" si="6"/>
        <v>14792.3333333333</v>
      </c>
      <c r="J7" s="5" t="s">
        <v>35</v>
      </c>
      <c r="K7" s="5" t="s">
        <v>4</v>
      </c>
      <c r="L7" s="5">
        <v>100000</v>
      </c>
      <c r="M7" s="5" t="str">
        <f t="shared" si="7"/>
        <v>Y</v>
      </c>
      <c r="N7" s="5" t="str">
        <f t="shared" si="8"/>
        <v>HY13ELABLU052</v>
      </c>
    </row>
    <row r="8" ht="15.35" spans="1:14">
      <c r="A8" s="5" t="s">
        <v>43</v>
      </c>
      <c r="B8" s="5" t="str">
        <f t="shared" si="0"/>
        <v>HY</v>
      </c>
      <c r="C8" s="5" t="str">
        <f t="shared" si="1"/>
        <v>Hyundai</v>
      </c>
      <c r="D8" s="5" t="str">
        <f t="shared" si="2"/>
        <v>ELA</v>
      </c>
      <c r="E8" s="5" t="str">
        <f t="shared" si="3"/>
        <v>Elantra</v>
      </c>
      <c r="F8" s="5" t="str">
        <f t="shared" si="4"/>
        <v>13</v>
      </c>
      <c r="G8" s="5">
        <f t="shared" si="5"/>
        <v>1</v>
      </c>
      <c r="H8" s="6">
        <v>20223.9</v>
      </c>
      <c r="I8" s="6">
        <f t="shared" si="6"/>
        <v>13482.6</v>
      </c>
      <c r="J8" s="5" t="s">
        <v>39</v>
      </c>
      <c r="K8" s="5" t="s">
        <v>11</v>
      </c>
      <c r="L8" s="5">
        <v>100000</v>
      </c>
      <c r="M8" s="5" t="str">
        <f t="shared" si="7"/>
        <v>Y</v>
      </c>
      <c r="N8" s="5" t="str">
        <f t="shared" si="8"/>
        <v>HY13ELABLA051</v>
      </c>
    </row>
    <row r="9" ht="15.35" spans="1:14">
      <c r="A9" s="5" t="s">
        <v>44</v>
      </c>
      <c r="B9" s="5" t="str">
        <f t="shared" si="0"/>
        <v>TY</v>
      </c>
      <c r="C9" s="5" t="str">
        <f t="shared" si="1"/>
        <v>Toyota</v>
      </c>
      <c r="D9" s="5" t="str">
        <f t="shared" si="2"/>
        <v>COR</v>
      </c>
      <c r="E9" s="5" t="str">
        <f t="shared" si="3"/>
        <v>Corola</v>
      </c>
      <c r="F9" s="5" t="str">
        <f t="shared" si="4"/>
        <v>12</v>
      </c>
      <c r="G9" s="5">
        <f t="shared" si="5"/>
        <v>2</v>
      </c>
      <c r="H9" s="6">
        <v>29601.9</v>
      </c>
      <c r="I9" s="6">
        <f t="shared" si="6"/>
        <v>11840.76</v>
      </c>
      <c r="J9" s="5" t="s">
        <v>39</v>
      </c>
      <c r="K9" s="5" t="s">
        <v>13</v>
      </c>
      <c r="L9" s="5">
        <v>100000</v>
      </c>
      <c r="M9" s="5" t="str">
        <f t="shared" si="7"/>
        <v>Y</v>
      </c>
      <c r="N9" s="5" t="str">
        <f t="shared" si="8"/>
        <v>TY12CORBLA028</v>
      </c>
    </row>
    <row r="10" ht="15.35" spans="1:14">
      <c r="A10" s="5" t="s">
        <v>45</v>
      </c>
      <c r="B10" s="5" t="str">
        <f t="shared" si="0"/>
        <v>HO</v>
      </c>
      <c r="C10" s="5" t="str">
        <f t="shared" si="1"/>
        <v>Honda</v>
      </c>
      <c r="D10" s="5" t="str">
        <f t="shared" si="2"/>
        <v>CIV</v>
      </c>
      <c r="E10" s="5" t="str">
        <f t="shared" si="3"/>
        <v>Civic</v>
      </c>
      <c r="F10" s="5" t="str">
        <f t="shared" si="4"/>
        <v>12</v>
      </c>
      <c r="G10" s="5">
        <f t="shared" si="5"/>
        <v>2</v>
      </c>
      <c r="H10" s="6">
        <v>24513.2</v>
      </c>
      <c r="I10" s="6">
        <f t="shared" si="6"/>
        <v>9805.28</v>
      </c>
      <c r="J10" s="5" t="s">
        <v>39</v>
      </c>
      <c r="K10" s="5" t="s">
        <v>7</v>
      </c>
      <c r="L10" s="5">
        <v>75000</v>
      </c>
      <c r="M10" s="5" t="str">
        <f t="shared" si="7"/>
        <v>Y</v>
      </c>
      <c r="N10" s="5" t="str">
        <f t="shared" si="8"/>
        <v>HO12CIVBLA035</v>
      </c>
    </row>
    <row r="11" ht="15.35" spans="1:14">
      <c r="A11" s="5" t="s">
        <v>46</v>
      </c>
      <c r="B11" s="5" t="str">
        <f t="shared" si="0"/>
        <v>HO</v>
      </c>
      <c r="C11" s="5" t="str">
        <f t="shared" si="1"/>
        <v>Honda</v>
      </c>
      <c r="D11" s="5" t="str">
        <f t="shared" si="2"/>
        <v>CIV</v>
      </c>
      <c r="E11" s="5" t="str">
        <f t="shared" si="3"/>
        <v>Civic</v>
      </c>
      <c r="F11" s="5" t="str">
        <f t="shared" si="4"/>
        <v>13</v>
      </c>
      <c r="G11" s="5">
        <f t="shared" si="5"/>
        <v>1</v>
      </c>
      <c r="H11" s="6">
        <v>13867.6</v>
      </c>
      <c r="I11" s="6">
        <f t="shared" si="6"/>
        <v>9245.06666666667</v>
      </c>
      <c r="J11" s="5" t="s">
        <v>39</v>
      </c>
      <c r="K11" s="5" t="s">
        <v>3</v>
      </c>
      <c r="L11" s="5">
        <v>75000</v>
      </c>
      <c r="M11" s="5" t="str">
        <f t="shared" si="7"/>
        <v>Y</v>
      </c>
      <c r="N11" s="5" t="str">
        <f t="shared" si="8"/>
        <v>HO13CIVBLA036</v>
      </c>
    </row>
    <row r="12" ht="15.35" spans="1:14">
      <c r="A12" s="5" t="s">
        <v>47</v>
      </c>
      <c r="B12" s="5" t="str">
        <f t="shared" si="0"/>
        <v>FD</v>
      </c>
      <c r="C12" s="5" t="str">
        <f t="shared" si="1"/>
        <v>Ford</v>
      </c>
      <c r="D12" s="5" t="str">
        <f t="shared" si="2"/>
        <v>FCS</v>
      </c>
      <c r="E12" s="5" t="str">
        <f t="shared" si="3"/>
        <v>Focus</v>
      </c>
      <c r="F12" s="5" t="str">
        <f t="shared" si="4"/>
        <v>13</v>
      </c>
      <c r="G12" s="5">
        <f t="shared" si="5"/>
        <v>1</v>
      </c>
      <c r="H12" s="6">
        <v>13682.9</v>
      </c>
      <c r="I12" s="6">
        <f t="shared" si="6"/>
        <v>9121.93333333333</v>
      </c>
      <c r="J12" s="5" t="s">
        <v>39</v>
      </c>
      <c r="K12" s="5" t="s">
        <v>12</v>
      </c>
      <c r="L12" s="5">
        <v>75000</v>
      </c>
      <c r="M12" s="5" t="str">
        <f t="shared" si="7"/>
        <v>Y</v>
      </c>
      <c r="N12" s="5" t="str">
        <f t="shared" si="8"/>
        <v>FD13FCSBLA013</v>
      </c>
    </row>
    <row r="13" ht="15.35" spans="1:14">
      <c r="A13" s="5" t="s">
        <v>48</v>
      </c>
      <c r="B13" s="5" t="str">
        <f t="shared" si="0"/>
        <v>HY</v>
      </c>
      <c r="C13" s="5" t="str">
        <f t="shared" si="1"/>
        <v>Hyundai</v>
      </c>
      <c r="D13" s="5" t="str">
        <f t="shared" si="2"/>
        <v>ELA</v>
      </c>
      <c r="E13" s="5" t="str">
        <f t="shared" si="3"/>
        <v>Elantra</v>
      </c>
      <c r="F13" s="5" t="str">
        <f t="shared" si="4"/>
        <v>12</v>
      </c>
      <c r="G13" s="5">
        <f t="shared" si="5"/>
        <v>2</v>
      </c>
      <c r="H13" s="6">
        <v>22282</v>
      </c>
      <c r="I13" s="6">
        <f t="shared" si="6"/>
        <v>8912.8</v>
      </c>
      <c r="J13" s="5" t="s">
        <v>35</v>
      </c>
      <c r="K13" s="5" t="s">
        <v>10</v>
      </c>
      <c r="L13" s="5">
        <v>100000</v>
      </c>
      <c r="M13" s="5" t="str">
        <f t="shared" si="7"/>
        <v>Y</v>
      </c>
      <c r="N13" s="5" t="str">
        <f t="shared" si="8"/>
        <v>HY12ELABLU050</v>
      </c>
    </row>
    <row r="14" ht="15.35" spans="1:14">
      <c r="A14" s="5" t="s">
        <v>49</v>
      </c>
      <c r="B14" s="5" t="str">
        <f t="shared" si="0"/>
        <v>TY</v>
      </c>
      <c r="C14" s="5" t="str">
        <f t="shared" si="1"/>
        <v>Toyota</v>
      </c>
      <c r="D14" s="5" t="str">
        <f t="shared" si="2"/>
        <v>CAM</v>
      </c>
      <c r="E14" s="5" t="str">
        <f t="shared" si="3"/>
        <v>Camrey</v>
      </c>
      <c r="F14" s="5" t="str">
        <f t="shared" si="4"/>
        <v>12</v>
      </c>
      <c r="G14" s="5">
        <f t="shared" si="5"/>
        <v>2</v>
      </c>
      <c r="H14" s="6">
        <v>22128.2</v>
      </c>
      <c r="I14" s="6">
        <f t="shared" si="6"/>
        <v>8851.28</v>
      </c>
      <c r="J14" s="5" t="s">
        <v>35</v>
      </c>
      <c r="K14" s="5" t="s">
        <v>3</v>
      </c>
      <c r="L14" s="5">
        <v>100000</v>
      </c>
      <c r="M14" s="5" t="str">
        <f t="shared" si="7"/>
        <v>Y</v>
      </c>
      <c r="N14" s="5" t="str">
        <f t="shared" si="8"/>
        <v>TY12CAMBLU029</v>
      </c>
    </row>
    <row r="15" ht="15.35" spans="1:14">
      <c r="A15" s="5" t="s">
        <v>50</v>
      </c>
      <c r="B15" s="5" t="str">
        <f t="shared" si="0"/>
        <v>TY</v>
      </c>
      <c r="C15" s="5" t="str">
        <f t="shared" si="1"/>
        <v>Toyota</v>
      </c>
      <c r="D15" s="5" t="str">
        <f t="shared" si="2"/>
        <v>CAM</v>
      </c>
      <c r="E15" s="5" t="str">
        <f t="shared" si="3"/>
        <v>Camrey</v>
      </c>
      <c r="F15" s="5" t="str">
        <f t="shared" si="4"/>
        <v>09</v>
      </c>
      <c r="G15" s="5">
        <f t="shared" si="5"/>
        <v>5</v>
      </c>
      <c r="H15" s="6">
        <v>48114.2</v>
      </c>
      <c r="I15" s="6">
        <f t="shared" si="6"/>
        <v>8748.03636363636</v>
      </c>
      <c r="J15" s="5" t="s">
        <v>37</v>
      </c>
      <c r="K15" s="5" t="s">
        <v>6</v>
      </c>
      <c r="L15" s="5">
        <v>100000</v>
      </c>
      <c r="M15" s="5" t="str">
        <f t="shared" si="7"/>
        <v>Y</v>
      </c>
      <c r="N15" s="5" t="str">
        <f t="shared" si="8"/>
        <v>TY09CAMWHI024</v>
      </c>
    </row>
    <row r="16" ht="15.35" spans="1:14">
      <c r="A16" s="5" t="s">
        <v>51</v>
      </c>
      <c r="B16" s="5" t="str">
        <f t="shared" si="0"/>
        <v>HO</v>
      </c>
      <c r="C16" s="5" t="str">
        <f t="shared" si="1"/>
        <v>Honda</v>
      </c>
      <c r="D16" s="5" t="str">
        <f t="shared" si="2"/>
        <v>CIV</v>
      </c>
      <c r="E16" s="5" t="str">
        <f t="shared" si="3"/>
        <v>Civic</v>
      </c>
      <c r="F16" s="5" t="str">
        <f t="shared" si="4"/>
        <v>11</v>
      </c>
      <c r="G16" s="5">
        <f t="shared" si="5"/>
        <v>3</v>
      </c>
      <c r="H16" s="6">
        <v>30555.3</v>
      </c>
      <c r="I16" s="6">
        <f t="shared" si="6"/>
        <v>8730.08571428571</v>
      </c>
      <c r="J16" s="5" t="s">
        <v>39</v>
      </c>
      <c r="K16" s="5" t="s">
        <v>9</v>
      </c>
      <c r="L16" s="5">
        <v>75000</v>
      </c>
      <c r="M16" s="5" t="str">
        <f t="shared" si="7"/>
        <v>Y</v>
      </c>
      <c r="N16" s="5" t="str">
        <f t="shared" si="8"/>
        <v>HO11CIVBLA034</v>
      </c>
    </row>
    <row r="17" ht="15.35" spans="1:14">
      <c r="A17" s="5" t="s">
        <v>52</v>
      </c>
      <c r="B17" s="5" t="str">
        <f t="shared" si="0"/>
        <v>HY</v>
      </c>
      <c r="C17" s="5" t="str">
        <f t="shared" si="1"/>
        <v>Hyundai</v>
      </c>
      <c r="D17" s="5" t="str">
        <f t="shared" si="2"/>
        <v>ELA</v>
      </c>
      <c r="E17" s="5" t="str">
        <f t="shared" si="3"/>
        <v>Elantra</v>
      </c>
      <c r="F17" s="5" t="str">
        <f t="shared" si="4"/>
        <v>11</v>
      </c>
      <c r="G17" s="5">
        <f t="shared" si="5"/>
        <v>3</v>
      </c>
      <c r="H17" s="6">
        <v>29102.3</v>
      </c>
      <c r="I17" s="6">
        <f t="shared" si="6"/>
        <v>8314.94285714286</v>
      </c>
      <c r="J17" s="5" t="s">
        <v>39</v>
      </c>
      <c r="K17" s="5" t="s">
        <v>16</v>
      </c>
      <c r="L17" s="5">
        <v>100000</v>
      </c>
      <c r="M17" s="5" t="str">
        <f t="shared" si="7"/>
        <v>Y</v>
      </c>
      <c r="N17" s="5" t="str">
        <f t="shared" si="8"/>
        <v>HY11ELABLA049</v>
      </c>
    </row>
    <row r="18" ht="15.35" spans="1:17">
      <c r="A18" s="5" t="s">
        <v>53</v>
      </c>
      <c r="B18" s="5" t="str">
        <f t="shared" si="0"/>
        <v>CR</v>
      </c>
      <c r="C18" s="5" t="str">
        <f t="shared" si="1"/>
        <v>Chrysler</v>
      </c>
      <c r="D18" s="5" t="str">
        <f t="shared" si="2"/>
        <v>PTC</v>
      </c>
      <c r="E18" s="5" t="str">
        <f t="shared" si="3"/>
        <v>PT Cruiser</v>
      </c>
      <c r="F18" s="5" t="str">
        <f t="shared" si="4"/>
        <v>11</v>
      </c>
      <c r="G18" s="5">
        <f t="shared" si="5"/>
        <v>3</v>
      </c>
      <c r="H18" s="6">
        <v>27394.2</v>
      </c>
      <c r="I18" s="6">
        <f t="shared" si="6"/>
        <v>7826.91428571429</v>
      </c>
      <c r="J18" s="5" t="s">
        <v>39</v>
      </c>
      <c r="K18" s="5" t="s">
        <v>17</v>
      </c>
      <c r="L18" s="5">
        <v>75000</v>
      </c>
      <c r="M18" s="5" t="str">
        <f t="shared" si="7"/>
        <v>Y</v>
      </c>
      <c r="N18" s="5" t="str">
        <f t="shared" si="8"/>
        <v>CR11PTCBLA044</v>
      </c>
      <c r="P18" s="7" t="s">
        <v>54</v>
      </c>
      <c r="Q18" s="7"/>
    </row>
    <row r="19" ht="15.35" spans="1:17">
      <c r="A19" s="5" t="s">
        <v>55</v>
      </c>
      <c r="B19" s="5" t="str">
        <f t="shared" si="0"/>
        <v>GM</v>
      </c>
      <c r="C19" s="5" t="str">
        <f t="shared" si="1"/>
        <v>General Motors</v>
      </c>
      <c r="D19" s="5" t="str">
        <f t="shared" si="2"/>
        <v>CMR</v>
      </c>
      <c r="E19" s="5" t="str">
        <f t="shared" si="3"/>
        <v>Camero</v>
      </c>
      <c r="F19" s="5" t="str">
        <f t="shared" si="4"/>
        <v>12</v>
      </c>
      <c r="G19" s="5">
        <f t="shared" si="5"/>
        <v>2</v>
      </c>
      <c r="H19" s="6">
        <v>19421.1</v>
      </c>
      <c r="I19" s="6">
        <f t="shared" si="6"/>
        <v>7768.44</v>
      </c>
      <c r="J19" s="5" t="s">
        <v>39</v>
      </c>
      <c r="K19" s="5" t="s">
        <v>2</v>
      </c>
      <c r="L19" s="5">
        <v>100000</v>
      </c>
      <c r="M19" s="5" t="str">
        <f t="shared" si="7"/>
        <v>Y</v>
      </c>
      <c r="N19" s="5" t="str">
        <f t="shared" si="8"/>
        <v>GM12CMRBLA015</v>
      </c>
      <c r="P19" s="8"/>
      <c r="Q19" s="8"/>
    </row>
    <row r="20" ht="15.35" spans="1:17">
      <c r="A20" s="5" t="s">
        <v>56</v>
      </c>
      <c r="B20" s="5" t="str">
        <f t="shared" si="0"/>
        <v>FD</v>
      </c>
      <c r="C20" s="5" t="str">
        <f t="shared" si="1"/>
        <v>Ford</v>
      </c>
      <c r="D20" s="5" t="str">
        <f t="shared" si="2"/>
        <v>FCS</v>
      </c>
      <c r="E20" s="5" t="str">
        <f t="shared" si="3"/>
        <v>Focus</v>
      </c>
      <c r="F20" s="5" t="str">
        <f t="shared" si="4"/>
        <v>12</v>
      </c>
      <c r="G20" s="5">
        <f t="shared" si="5"/>
        <v>2</v>
      </c>
      <c r="H20" s="6">
        <v>19341.7</v>
      </c>
      <c r="I20" s="6">
        <f t="shared" si="6"/>
        <v>7736.68</v>
      </c>
      <c r="J20" s="5" t="s">
        <v>37</v>
      </c>
      <c r="K20" s="5" t="s">
        <v>18</v>
      </c>
      <c r="L20" s="5">
        <v>75000</v>
      </c>
      <c r="M20" s="5" t="str">
        <f t="shared" si="7"/>
        <v>Y</v>
      </c>
      <c r="N20" s="5" t="str">
        <f t="shared" si="8"/>
        <v>FD12FCSWHI011</v>
      </c>
      <c r="P20" s="9" t="s">
        <v>57</v>
      </c>
      <c r="Q20" s="8"/>
    </row>
    <row r="21" ht="15.35" spans="1:17">
      <c r="A21" s="5" t="s">
        <v>58</v>
      </c>
      <c r="B21" s="5" t="str">
        <f t="shared" si="0"/>
        <v>HO</v>
      </c>
      <c r="C21" s="5" t="str">
        <f t="shared" si="1"/>
        <v>Honda</v>
      </c>
      <c r="D21" s="5" t="str">
        <f t="shared" si="2"/>
        <v>CIV</v>
      </c>
      <c r="E21" s="5" t="str">
        <f t="shared" si="3"/>
        <v>Civic</v>
      </c>
      <c r="F21" s="5" t="str">
        <f t="shared" si="4"/>
        <v>10</v>
      </c>
      <c r="G21" s="5">
        <f t="shared" si="5"/>
        <v>4</v>
      </c>
      <c r="H21" s="6">
        <v>33477.2</v>
      </c>
      <c r="I21" s="6">
        <f t="shared" si="6"/>
        <v>7439.37777777778</v>
      </c>
      <c r="J21" s="5" t="s">
        <v>39</v>
      </c>
      <c r="K21" s="5" t="s">
        <v>15</v>
      </c>
      <c r="L21" s="5">
        <v>75000</v>
      </c>
      <c r="M21" s="5" t="str">
        <f t="shared" si="7"/>
        <v>Y</v>
      </c>
      <c r="N21" s="5" t="str">
        <f t="shared" si="8"/>
        <v>HO10CIVBLA033</v>
      </c>
      <c r="P21" s="9" t="s">
        <v>59</v>
      </c>
      <c r="Q21" s="8"/>
    </row>
    <row r="22" ht="15.35" spans="1:17">
      <c r="A22" s="5" t="s">
        <v>60</v>
      </c>
      <c r="B22" s="5" t="str">
        <f t="shared" si="0"/>
        <v>HO</v>
      </c>
      <c r="C22" s="5" t="str">
        <f t="shared" si="1"/>
        <v>Honda</v>
      </c>
      <c r="D22" s="5" t="str">
        <f t="shared" si="2"/>
        <v>ODY</v>
      </c>
      <c r="E22" s="5" t="str">
        <f t="shared" si="3"/>
        <v>Odyssey</v>
      </c>
      <c r="F22" s="5" t="str">
        <f t="shared" si="4"/>
        <v>14</v>
      </c>
      <c r="G22" s="5">
        <f t="shared" si="5"/>
        <v>0</v>
      </c>
      <c r="H22" s="6">
        <v>3708.1</v>
      </c>
      <c r="I22" s="6">
        <f t="shared" si="6"/>
        <v>7416.2</v>
      </c>
      <c r="J22" s="5" t="s">
        <v>39</v>
      </c>
      <c r="K22" s="5" t="s">
        <v>10</v>
      </c>
      <c r="L22" s="5">
        <v>100000</v>
      </c>
      <c r="M22" s="5" t="str">
        <f t="shared" si="7"/>
        <v>Y</v>
      </c>
      <c r="N22" s="5" t="str">
        <f t="shared" si="8"/>
        <v>HO14ODYBLA041</v>
      </c>
      <c r="P22" s="9" t="s">
        <v>61</v>
      </c>
      <c r="Q22" s="8"/>
    </row>
    <row r="23" ht="15.35" spans="1:17">
      <c r="A23" s="5" t="s">
        <v>62</v>
      </c>
      <c r="B23" s="5" t="str">
        <f t="shared" si="0"/>
        <v>GM</v>
      </c>
      <c r="C23" s="5" t="str">
        <f t="shared" si="1"/>
        <v>General Motors</v>
      </c>
      <c r="D23" s="5" t="str">
        <f t="shared" si="2"/>
        <v>SLV</v>
      </c>
      <c r="E23" s="5" t="str">
        <f t="shared" si="3"/>
        <v>Silverado</v>
      </c>
      <c r="F23" s="5" t="str">
        <f t="shared" si="4"/>
        <v>10</v>
      </c>
      <c r="G23" s="5">
        <f t="shared" si="5"/>
        <v>4</v>
      </c>
      <c r="H23" s="6">
        <v>31144.4</v>
      </c>
      <c r="I23" s="6">
        <f t="shared" si="6"/>
        <v>6920.97777777778</v>
      </c>
      <c r="J23" s="5" t="s">
        <v>39</v>
      </c>
      <c r="K23" s="5" t="s">
        <v>7</v>
      </c>
      <c r="L23" s="5">
        <v>100000</v>
      </c>
      <c r="M23" s="5" t="str">
        <f t="shared" si="7"/>
        <v>Y</v>
      </c>
      <c r="N23" s="5" t="str">
        <f t="shared" si="8"/>
        <v>GM10SLVBLA017</v>
      </c>
      <c r="P23" s="9" t="s">
        <v>63</v>
      </c>
      <c r="Q23" s="8"/>
    </row>
    <row r="24" ht="15.35" spans="1:17">
      <c r="A24" s="5" t="s">
        <v>64</v>
      </c>
      <c r="B24" s="5" t="str">
        <f t="shared" si="0"/>
        <v>FD</v>
      </c>
      <c r="C24" s="5" t="str">
        <f t="shared" si="1"/>
        <v>Ford</v>
      </c>
      <c r="D24" s="5" t="str">
        <f t="shared" si="2"/>
        <v>MTG</v>
      </c>
      <c r="E24" s="5" t="str">
        <f t="shared" si="3"/>
        <v>Mustang</v>
      </c>
      <c r="F24" s="5" t="str">
        <f t="shared" si="4"/>
        <v>08</v>
      </c>
      <c r="G24" s="5">
        <f t="shared" si="5"/>
        <v>6</v>
      </c>
      <c r="H24" s="6">
        <v>44946.5</v>
      </c>
      <c r="I24" s="6">
        <f t="shared" si="6"/>
        <v>6914.84615384615</v>
      </c>
      <c r="J24" s="5" t="s">
        <v>65</v>
      </c>
      <c r="K24" s="5" t="s">
        <v>9</v>
      </c>
      <c r="L24" s="5">
        <v>50000</v>
      </c>
      <c r="M24" s="5" t="str">
        <f t="shared" si="7"/>
        <v>Y</v>
      </c>
      <c r="N24" s="5" t="str">
        <f t="shared" si="8"/>
        <v>FD08MTGGRE003</v>
      </c>
      <c r="P24" s="9" t="s">
        <v>66</v>
      </c>
      <c r="Q24" s="8"/>
    </row>
    <row r="25" ht="15.35" spans="1:17">
      <c r="A25" s="5" t="s">
        <v>67</v>
      </c>
      <c r="B25" s="5" t="str">
        <f t="shared" si="0"/>
        <v>CR</v>
      </c>
      <c r="C25" s="5" t="str">
        <f t="shared" si="1"/>
        <v>Chrysler</v>
      </c>
      <c r="D25" s="5" t="str">
        <f t="shared" si="2"/>
        <v>CAR</v>
      </c>
      <c r="E25" s="5" t="str">
        <f t="shared" si="3"/>
        <v>Caravan</v>
      </c>
      <c r="F25" s="5" t="str">
        <f t="shared" si="4"/>
        <v>04</v>
      </c>
      <c r="G25" s="5">
        <f t="shared" si="5"/>
        <v>10</v>
      </c>
      <c r="H25" s="6">
        <v>72527.2</v>
      </c>
      <c r="I25" s="6">
        <f t="shared" si="6"/>
        <v>6907.35238095238</v>
      </c>
      <c r="J25" s="5" t="s">
        <v>37</v>
      </c>
      <c r="K25" s="5" t="s">
        <v>2</v>
      </c>
      <c r="L25" s="5">
        <v>75000</v>
      </c>
      <c r="M25" s="5" t="str">
        <f t="shared" si="7"/>
        <v>Y</v>
      </c>
      <c r="N25" s="5" t="str">
        <f t="shared" si="8"/>
        <v>CR04CARWHI047</v>
      </c>
      <c r="P25" s="9" t="s">
        <v>68</v>
      </c>
      <c r="Q25" s="8"/>
    </row>
    <row r="26" ht="15.35" spans="1:17">
      <c r="A26" s="5" t="s">
        <v>69</v>
      </c>
      <c r="B26" s="5" t="str">
        <f t="shared" si="0"/>
        <v>HO</v>
      </c>
      <c r="C26" s="5" t="str">
        <f t="shared" si="1"/>
        <v>Honda</v>
      </c>
      <c r="D26" s="5" t="str">
        <f t="shared" si="2"/>
        <v>ODY</v>
      </c>
      <c r="E26" s="5" t="str">
        <f t="shared" si="3"/>
        <v>Odyssey</v>
      </c>
      <c r="F26" s="5" t="str">
        <f t="shared" si="4"/>
        <v>07</v>
      </c>
      <c r="G26" s="5">
        <f t="shared" si="5"/>
        <v>7</v>
      </c>
      <c r="H26" s="6">
        <v>50854.1</v>
      </c>
      <c r="I26" s="6">
        <f t="shared" si="6"/>
        <v>6780.54666666667</v>
      </c>
      <c r="J26" s="5" t="s">
        <v>39</v>
      </c>
      <c r="K26" s="5" t="s">
        <v>15</v>
      </c>
      <c r="L26" s="5">
        <v>100000</v>
      </c>
      <c r="M26" s="5" t="str">
        <f t="shared" si="7"/>
        <v>Y</v>
      </c>
      <c r="N26" s="5" t="str">
        <f t="shared" si="8"/>
        <v>HO07ODYBLA038</v>
      </c>
      <c r="P26" s="9" t="s">
        <v>70</v>
      </c>
      <c r="Q26" s="8"/>
    </row>
    <row r="27" ht="15.35" spans="1:14">
      <c r="A27" s="5" t="s">
        <v>71</v>
      </c>
      <c r="B27" s="5" t="str">
        <f t="shared" si="0"/>
        <v>HO</v>
      </c>
      <c r="C27" s="5" t="str">
        <f t="shared" si="1"/>
        <v>Honda</v>
      </c>
      <c r="D27" s="5" t="str">
        <f t="shared" si="2"/>
        <v>ODY</v>
      </c>
      <c r="E27" s="5" t="str">
        <f t="shared" si="3"/>
        <v>Odyssey</v>
      </c>
      <c r="F27" s="5" t="str">
        <f t="shared" si="4"/>
        <v>08</v>
      </c>
      <c r="G27" s="5">
        <f t="shared" si="5"/>
        <v>6</v>
      </c>
      <c r="H27" s="6">
        <v>42504.6</v>
      </c>
      <c r="I27" s="6">
        <f t="shared" si="6"/>
        <v>6539.16923076923</v>
      </c>
      <c r="J27" s="5" t="s">
        <v>37</v>
      </c>
      <c r="K27" s="5" t="s">
        <v>12</v>
      </c>
      <c r="L27" s="5">
        <v>100000</v>
      </c>
      <c r="M27" s="5" t="str">
        <f t="shared" si="7"/>
        <v>Y</v>
      </c>
      <c r="N27" s="5" t="str">
        <f t="shared" si="8"/>
        <v>HO08ODYWHI039</v>
      </c>
    </row>
    <row r="28" ht="15.35" spans="1:14">
      <c r="A28" s="5" t="s">
        <v>72</v>
      </c>
      <c r="B28" s="5" t="str">
        <f t="shared" si="0"/>
        <v>FD</v>
      </c>
      <c r="C28" s="5" t="str">
        <f t="shared" si="1"/>
        <v>Ford</v>
      </c>
      <c r="D28" s="5" t="str">
        <f t="shared" si="2"/>
        <v>FCS</v>
      </c>
      <c r="E28" s="5" t="str">
        <f t="shared" si="3"/>
        <v>Focus</v>
      </c>
      <c r="F28" s="5" t="str">
        <f t="shared" si="4"/>
        <v>09</v>
      </c>
      <c r="G28" s="5">
        <f t="shared" si="5"/>
        <v>5</v>
      </c>
      <c r="H28" s="6">
        <v>35137</v>
      </c>
      <c r="I28" s="6">
        <f t="shared" si="6"/>
        <v>6388.54545454545</v>
      </c>
      <c r="J28" s="5" t="s">
        <v>39</v>
      </c>
      <c r="K28" s="5" t="s">
        <v>6</v>
      </c>
      <c r="L28" s="5">
        <v>75000</v>
      </c>
      <c r="M28" s="5" t="str">
        <f t="shared" si="7"/>
        <v>Y</v>
      </c>
      <c r="N28" s="5" t="str">
        <f t="shared" si="8"/>
        <v>FD09FCSBLA008</v>
      </c>
    </row>
    <row r="29" ht="15.35" spans="1:14">
      <c r="A29" s="5" t="s">
        <v>73</v>
      </c>
      <c r="B29" s="5" t="str">
        <f t="shared" si="0"/>
        <v>TY</v>
      </c>
      <c r="C29" s="5" t="str">
        <f t="shared" si="1"/>
        <v>Toyota</v>
      </c>
      <c r="D29" s="5" t="str">
        <f t="shared" si="2"/>
        <v>COR</v>
      </c>
      <c r="E29" s="5" t="str">
        <f t="shared" si="3"/>
        <v>Corola</v>
      </c>
      <c r="F29" s="5" t="str">
        <f t="shared" si="4"/>
        <v>03</v>
      </c>
      <c r="G29" s="5">
        <f t="shared" si="5"/>
        <v>11</v>
      </c>
      <c r="H29" s="6">
        <v>73444.4</v>
      </c>
      <c r="I29" s="6">
        <f t="shared" si="6"/>
        <v>6386.46956521739</v>
      </c>
      <c r="J29" s="5" t="s">
        <v>39</v>
      </c>
      <c r="K29" s="5" t="s">
        <v>5</v>
      </c>
      <c r="L29" s="5">
        <v>100000</v>
      </c>
      <c r="M29" s="5" t="str">
        <f t="shared" si="7"/>
        <v>Y</v>
      </c>
      <c r="N29" s="5" t="str">
        <f t="shared" si="8"/>
        <v>TY03CORBLA026</v>
      </c>
    </row>
    <row r="30" ht="15.35" spans="1:14">
      <c r="A30" s="5" t="s">
        <v>74</v>
      </c>
      <c r="B30" s="5" t="str">
        <f t="shared" si="0"/>
        <v>HO</v>
      </c>
      <c r="C30" s="5" t="str">
        <f t="shared" si="1"/>
        <v>Honda</v>
      </c>
      <c r="D30" s="5" t="str">
        <f t="shared" si="2"/>
        <v>ODY</v>
      </c>
      <c r="E30" s="5" t="str">
        <f t="shared" si="3"/>
        <v>Odyssey</v>
      </c>
      <c r="F30" s="5" t="str">
        <f t="shared" si="4"/>
        <v>05</v>
      </c>
      <c r="G30" s="5">
        <f t="shared" si="5"/>
        <v>9</v>
      </c>
      <c r="H30" s="6">
        <v>60389.5</v>
      </c>
      <c r="I30" s="6">
        <f t="shared" si="6"/>
        <v>6356.78947368421</v>
      </c>
      <c r="J30" s="5" t="s">
        <v>37</v>
      </c>
      <c r="K30" s="5" t="s">
        <v>6</v>
      </c>
      <c r="L30" s="5">
        <v>100000</v>
      </c>
      <c r="M30" s="5" t="str">
        <f t="shared" si="7"/>
        <v>Y</v>
      </c>
      <c r="N30" s="5" t="str">
        <f t="shared" si="8"/>
        <v>HO05ODYWHI037</v>
      </c>
    </row>
    <row r="31" ht="15.35" spans="1:14">
      <c r="A31" s="5" t="s">
        <v>75</v>
      </c>
      <c r="B31" s="5" t="str">
        <f t="shared" si="0"/>
        <v>TY</v>
      </c>
      <c r="C31" s="5" t="str">
        <f t="shared" si="1"/>
        <v>Toyota</v>
      </c>
      <c r="D31" s="5" t="str">
        <f t="shared" si="2"/>
        <v>CAM</v>
      </c>
      <c r="E31" s="5" t="str">
        <f t="shared" si="3"/>
        <v>Camrey</v>
      </c>
      <c r="F31" s="5" t="str">
        <f t="shared" si="4"/>
        <v>96</v>
      </c>
      <c r="G31" s="5">
        <f t="shared" si="5"/>
        <v>18</v>
      </c>
      <c r="H31" s="6">
        <v>114660.6</v>
      </c>
      <c r="I31" s="6">
        <f t="shared" si="6"/>
        <v>6197.87027027027</v>
      </c>
      <c r="J31" s="5" t="s">
        <v>65</v>
      </c>
      <c r="K31" s="5" t="s">
        <v>3</v>
      </c>
      <c r="L31" s="5">
        <v>100000</v>
      </c>
      <c r="M31" s="5" t="str">
        <f t="shared" si="7"/>
        <v>Not Covered</v>
      </c>
      <c r="N31" s="5" t="str">
        <f t="shared" si="8"/>
        <v>TY96CAMGRE020</v>
      </c>
    </row>
    <row r="32" ht="15.35" spans="1:14">
      <c r="A32" s="5" t="s">
        <v>76</v>
      </c>
      <c r="B32" s="5" t="str">
        <f t="shared" si="0"/>
        <v>CR</v>
      </c>
      <c r="C32" s="5" t="str">
        <f t="shared" si="1"/>
        <v>Chrysler</v>
      </c>
      <c r="D32" s="5" t="str">
        <f t="shared" si="2"/>
        <v>PTC</v>
      </c>
      <c r="E32" s="5" t="str">
        <f t="shared" si="3"/>
        <v>PT Cruiser</v>
      </c>
      <c r="F32" s="5" t="str">
        <f t="shared" si="4"/>
        <v>04</v>
      </c>
      <c r="G32" s="5">
        <f t="shared" si="5"/>
        <v>10</v>
      </c>
      <c r="H32" s="6">
        <v>64542</v>
      </c>
      <c r="I32" s="6">
        <f t="shared" si="6"/>
        <v>6146.85714285714</v>
      </c>
      <c r="J32" s="5" t="s">
        <v>35</v>
      </c>
      <c r="K32" s="5" t="s">
        <v>14</v>
      </c>
      <c r="L32" s="5">
        <v>75000</v>
      </c>
      <c r="M32" s="5" t="str">
        <f t="shared" si="7"/>
        <v>Y</v>
      </c>
      <c r="N32" s="5" t="str">
        <f t="shared" si="8"/>
        <v>CR04PTCBLU042</v>
      </c>
    </row>
    <row r="33" ht="15.35" spans="1:14">
      <c r="A33" s="5" t="s">
        <v>77</v>
      </c>
      <c r="B33" s="5" t="str">
        <f t="shared" si="0"/>
        <v>FD</v>
      </c>
      <c r="C33" s="5" t="str">
        <f t="shared" si="1"/>
        <v>Ford</v>
      </c>
      <c r="D33" s="5" t="str">
        <f t="shared" si="2"/>
        <v>FCS</v>
      </c>
      <c r="E33" s="5" t="str">
        <f t="shared" si="3"/>
        <v>Focus</v>
      </c>
      <c r="F33" s="5" t="str">
        <f t="shared" si="4"/>
        <v>06</v>
      </c>
      <c r="G33" s="5">
        <f t="shared" si="5"/>
        <v>8</v>
      </c>
      <c r="H33" s="6">
        <v>52229.5</v>
      </c>
      <c r="I33" s="6">
        <f t="shared" si="6"/>
        <v>6144.64705882353</v>
      </c>
      <c r="J33" s="5" t="s">
        <v>65</v>
      </c>
      <c r="K33" s="5" t="s">
        <v>9</v>
      </c>
      <c r="L33" s="5">
        <v>75000</v>
      </c>
      <c r="M33" s="5" t="str">
        <f t="shared" si="7"/>
        <v>Y</v>
      </c>
      <c r="N33" s="5" t="str">
        <f t="shared" si="8"/>
        <v>FD06FCSGRE007</v>
      </c>
    </row>
    <row r="34" ht="15.35" spans="1:14">
      <c r="A34" s="5" t="s">
        <v>78</v>
      </c>
      <c r="B34" s="5" t="str">
        <f t="shared" si="0"/>
        <v>TY</v>
      </c>
      <c r="C34" s="5" t="str">
        <f t="shared" si="1"/>
        <v>Toyota</v>
      </c>
      <c r="D34" s="5" t="str">
        <f t="shared" si="2"/>
        <v>CAM</v>
      </c>
      <c r="E34" s="5" t="str">
        <f t="shared" si="3"/>
        <v>Camrey</v>
      </c>
      <c r="F34" s="5" t="str">
        <f t="shared" si="4"/>
        <v>00</v>
      </c>
      <c r="G34" s="5">
        <f t="shared" si="5"/>
        <v>14</v>
      </c>
      <c r="H34" s="6">
        <v>85928</v>
      </c>
      <c r="I34" s="6">
        <f t="shared" si="6"/>
        <v>5926.06896551724</v>
      </c>
      <c r="J34" s="5" t="s">
        <v>65</v>
      </c>
      <c r="K34" s="5" t="s">
        <v>4</v>
      </c>
      <c r="L34" s="5">
        <v>100000</v>
      </c>
      <c r="M34" s="5" t="str">
        <f t="shared" si="7"/>
        <v>Y</v>
      </c>
      <c r="N34" s="5" t="str">
        <f t="shared" si="8"/>
        <v>TY00CAMGRE022</v>
      </c>
    </row>
    <row r="35" ht="15.35" spans="1:14">
      <c r="A35" s="5" t="s">
        <v>79</v>
      </c>
      <c r="B35" s="5" t="str">
        <f t="shared" si="0"/>
        <v>FD</v>
      </c>
      <c r="C35" s="5" t="str">
        <f t="shared" si="1"/>
        <v>Ford</v>
      </c>
      <c r="D35" s="5" t="str">
        <f t="shared" si="2"/>
        <v>MTG</v>
      </c>
      <c r="E35" s="5" t="str">
        <f t="shared" si="3"/>
        <v>Mustang</v>
      </c>
      <c r="F35" s="5" t="str">
        <f t="shared" si="4"/>
        <v>08</v>
      </c>
      <c r="G35" s="5">
        <f t="shared" si="5"/>
        <v>6</v>
      </c>
      <c r="H35" s="6">
        <v>37558.8</v>
      </c>
      <c r="I35" s="6">
        <f t="shared" si="6"/>
        <v>5778.27692307692</v>
      </c>
      <c r="J35" s="5" t="s">
        <v>39</v>
      </c>
      <c r="K35" s="5" t="s">
        <v>8</v>
      </c>
      <c r="L35" s="5">
        <v>50000</v>
      </c>
      <c r="M35" s="5" t="str">
        <f t="shared" si="7"/>
        <v>Y</v>
      </c>
      <c r="N35" s="5" t="str">
        <f t="shared" si="8"/>
        <v>FD08MTGBLA004</v>
      </c>
    </row>
    <row r="36" ht="15.35" spans="1:14">
      <c r="A36" s="5" t="s">
        <v>80</v>
      </c>
      <c r="B36" s="5" t="str">
        <f t="shared" si="0"/>
        <v>TY</v>
      </c>
      <c r="C36" s="5" t="str">
        <f t="shared" si="1"/>
        <v>Toyota</v>
      </c>
      <c r="D36" s="5" t="str">
        <f t="shared" si="2"/>
        <v>CAM</v>
      </c>
      <c r="E36" s="5" t="str">
        <f t="shared" si="3"/>
        <v>Camrey</v>
      </c>
      <c r="F36" s="5" t="str">
        <f t="shared" si="4"/>
        <v>98</v>
      </c>
      <c r="G36" s="5">
        <f t="shared" si="5"/>
        <v>16</v>
      </c>
      <c r="H36" s="6">
        <v>93382.6</v>
      </c>
      <c r="I36" s="6">
        <f t="shared" si="6"/>
        <v>5659.55151515152</v>
      </c>
      <c r="J36" s="5" t="s">
        <v>39</v>
      </c>
      <c r="K36" s="5" t="s">
        <v>15</v>
      </c>
      <c r="L36" s="5">
        <v>100000</v>
      </c>
      <c r="M36" s="5" t="str">
        <f t="shared" si="7"/>
        <v>Y</v>
      </c>
      <c r="N36" s="5" t="str">
        <f t="shared" si="8"/>
        <v>TY98CAMBLA021</v>
      </c>
    </row>
    <row r="37" ht="15.35" spans="1:14">
      <c r="A37" s="5" t="s">
        <v>81</v>
      </c>
      <c r="B37" s="5" t="str">
        <f t="shared" si="0"/>
        <v>CR</v>
      </c>
      <c r="C37" s="5" t="str">
        <f t="shared" si="1"/>
        <v>Chrysler</v>
      </c>
      <c r="D37" s="5" t="str">
        <f t="shared" si="2"/>
        <v>PTC</v>
      </c>
      <c r="E37" s="5" t="str">
        <f t="shared" si="3"/>
        <v>PT Cruiser</v>
      </c>
      <c r="F37" s="5" t="str">
        <f t="shared" si="4"/>
        <v>07</v>
      </c>
      <c r="G37" s="5">
        <f t="shared" si="5"/>
        <v>7</v>
      </c>
      <c r="H37" s="6">
        <v>42074.2</v>
      </c>
      <c r="I37" s="6">
        <f t="shared" si="6"/>
        <v>5609.89333333333</v>
      </c>
      <c r="J37" s="5" t="s">
        <v>65</v>
      </c>
      <c r="K37" s="5" t="s">
        <v>5</v>
      </c>
      <c r="L37" s="5">
        <v>75000</v>
      </c>
      <c r="M37" s="5" t="str">
        <f t="shared" si="7"/>
        <v>Y</v>
      </c>
      <c r="N37" s="5" t="str">
        <f t="shared" si="8"/>
        <v>CR07PTCGRE043</v>
      </c>
    </row>
    <row r="38" ht="15.35" spans="1:14">
      <c r="A38" s="5" t="s">
        <v>82</v>
      </c>
      <c r="B38" s="5" t="str">
        <f t="shared" si="0"/>
        <v>FD</v>
      </c>
      <c r="C38" s="5" t="str">
        <f t="shared" si="1"/>
        <v>Ford</v>
      </c>
      <c r="D38" s="5" t="str">
        <f t="shared" si="2"/>
        <v>MTG</v>
      </c>
      <c r="E38" s="5" t="str">
        <f t="shared" si="3"/>
        <v>Mustang</v>
      </c>
      <c r="F38" s="5" t="str">
        <f t="shared" si="4"/>
        <v>08</v>
      </c>
      <c r="G38" s="5">
        <f t="shared" si="5"/>
        <v>6</v>
      </c>
      <c r="H38" s="6">
        <v>36438.5</v>
      </c>
      <c r="I38" s="6">
        <f t="shared" si="6"/>
        <v>5605.92307692308</v>
      </c>
      <c r="J38" s="5" t="s">
        <v>37</v>
      </c>
      <c r="K38" s="5" t="s">
        <v>14</v>
      </c>
      <c r="L38" s="5">
        <v>50000</v>
      </c>
      <c r="M38" s="5" t="str">
        <f t="shared" si="7"/>
        <v>Y</v>
      </c>
      <c r="N38" s="5" t="str">
        <f t="shared" si="8"/>
        <v>FD08MTGWHI005</v>
      </c>
    </row>
    <row r="39" ht="15.35" spans="1:14">
      <c r="A39" s="5" t="s">
        <v>83</v>
      </c>
      <c r="B39" s="5" t="str">
        <f t="shared" si="0"/>
        <v>GM</v>
      </c>
      <c r="C39" s="5" t="str">
        <f t="shared" si="1"/>
        <v>General Motors</v>
      </c>
      <c r="D39" s="5" t="str">
        <f t="shared" si="2"/>
        <v>SLV</v>
      </c>
      <c r="E39" s="5" t="str">
        <f t="shared" si="3"/>
        <v>Silverado</v>
      </c>
      <c r="F39" s="5" t="str">
        <f t="shared" si="4"/>
        <v>00</v>
      </c>
      <c r="G39" s="5">
        <f t="shared" si="5"/>
        <v>14</v>
      </c>
      <c r="H39" s="6">
        <v>80685.8</v>
      </c>
      <c r="I39" s="6">
        <f t="shared" si="6"/>
        <v>5564.53793103448</v>
      </c>
      <c r="J39" s="5" t="s">
        <v>35</v>
      </c>
      <c r="K39" s="5" t="s">
        <v>17</v>
      </c>
      <c r="L39" s="5">
        <v>100000</v>
      </c>
      <c r="M39" s="5" t="str">
        <f t="shared" si="7"/>
        <v>Y</v>
      </c>
      <c r="N39" s="5" t="str">
        <f t="shared" si="8"/>
        <v>GM00SLVBLU019</v>
      </c>
    </row>
    <row r="40" ht="15.35" spans="1:14">
      <c r="A40" s="5" t="s">
        <v>84</v>
      </c>
      <c r="B40" s="5" t="str">
        <f t="shared" si="0"/>
        <v>FD</v>
      </c>
      <c r="C40" s="5" t="str">
        <f t="shared" si="1"/>
        <v>Ford</v>
      </c>
      <c r="D40" s="5" t="str">
        <f t="shared" si="2"/>
        <v>FCS</v>
      </c>
      <c r="E40" s="5" t="str">
        <f t="shared" si="3"/>
        <v>Focus</v>
      </c>
      <c r="F40" s="5" t="str">
        <f t="shared" si="4"/>
        <v>06</v>
      </c>
      <c r="G40" s="5">
        <f t="shared" si="5"/>
        <v>8</v>
      </c>
      <c r="H40" s="6">
        <v>46311.4</v>
      </c>
      <c r="I40" s="6">
        <f t="shared" si="6"/>
        <v>5448.4</v>
      </c>
      <c r="J40" s="5" t="s">
        <v>65</v>
      </c>
      <c r="K40" s="5" t="s">
        <v>4</v>
      </c>
      <c r="L40" s="5">
        <v>75000</v>
      </c>
      <c r="M40" s="5" t="str">
        <f t="shared" si="7"/>
        <v>Y</v>
      </c>
      <c r="N40" s="5" t="str">
        <f t="shared" si="8"/>
        <v>FD06FCSGRE006</v>
      </c>
    </row>
    <row r="41" ht="15.35" spans="1:14">
      <c r="A41" s="5" t="s">
        <v>85</v>
      </c>
      <c r="B41" s="5" t="str">
        <f t="shared" si="0"/>
        <v>TY</v>
      </c>
      <c r="C41" s="5" t="str">
        <f t="shared" si="1"/>
        <v>Toyota</v>
      </c>
      <c r="D41" s="5" t="str">
        <f t="shared" si="2"/>
        <v>CAM</v>
      </c>
      <c r="E41" s="5" t="str">
        <f t="shared" si="3"/>
        <v>Camrey</v>
      </c>
      <c r="F41" s="5" t="str">
        <f t="shared" si="4"/>
        <v>02</v>
      </c>
      <c r="G41" s="5">
        <f t="shared" si="5"/>
        <v>12</v>
      </c>
      <c r="H41" s="6">
        <v>67829.1</v>
      </c>
      <c r="I41" s="6">
        <f t="shared" si="6"/>
        <v>5426.328</v>
      </c>
      <c r="J41" s="5" t="s">
        <v>39</v>
      </c>
      <c r="K41" s="5" t="s">
        <v>14</v>
      </c>
      <c r="L41" s="5">
        <v>100000</v>
      </c>
      <c r="M41" s="5" t="str">
        <f t="shared" si="7"/>
        <v>Y</v>
      </c>
      <c r="N41" s="5" t="str">
        <f t="shared" si="8"/>
        <v>TY02CAMBLA023</v>
      </c>
    </row>
    <row r="42" ht="15.35" spans="1:14">
      <c r="A42" s="5" t="s">
        <v>86</v>
      </c>
      <c r="B42" s="5" t="str">
        <f t="shared" si="0"/>
        <v>CR</v>
      </c>
      <c r="C42" s="5" t="str">
        <f t="shared" si="1"/>
        <v>Chrysler</v>
      </c>
      <c r="D42" s="5" t="str">
        <f t="shared" si="2"/>
        <v>CAR</v>
      </c>
      <c r="E42" s="5" t="str">
        <f t="shared" si="3"/>
        <v>Caravan</v>
      </c>
      <c r="F42" s="5" t="str">
        <f t="shared" si="4"/>
        <v>00</v>
      </c>
      <c r="G42" s="5">
        <f t="shared" si="5"/>
        <v>14</v>
      </c>
      <c r="H42" s="6">
        <v>77243.1</v>
      </c>
      <c r="I42" s="6">
        <f t="shared" si="6"/>
        <v>5327.11034482759</v>
      </c>
      <c r="J42" s="5" t="s">
        <v>39</v>
      </c>
      <c r="K42" s="5" t="s">
        <v>8</v>
      </c>
      <c r="L42" s="5">
        <v>75000</v>
      </c>
      <c r="M42" s="5" t="str">
        <f t="shared" si="7"/>
        <v>Not Covered</v>
      </c>
      <c r="N42" s="5" t="str">
        <f t="shared" si="8"/>
        <v>CR00CARBLA046</v>
      </c>
    </row>
    <row r="43" ht="15.35" spans="1:14">
      <c r="A43" s="5" t="s">
        <v>87</v>
      </c>
      <c r="B43" s="5" t="str">
        <f t="shared" si="0"/>
        <v>HO</v>
      </c>
      <c r="C43" s="5" t="str">
        <f t="shared" si="1"/>
        <v>Honda</v>
      </c>
      <c r="D43" s="5" t="str">
        <f t="shared" si="2"/>
        <v>CIV</v>
      </c>
      <c r="E43" s="5" t="str">
        <f t="shared" si="3"/>
        <v>Civic</v>
      </c>
      <c r="F43" s="5" t="str">
        <f t="shared" si="4"/>
        <v>99</v>
      </c>
      <c r="G43" s="5">
        <f t="shared" si="5"/>
        <v>15</v>
      </c>
      <c r="H43" s="6">
        <v>82374</v>
      </c>
      <c r="I43" s="6">
        <f t="shared" si="6"/>
        <v>5314.45161290323</v>
      </c>
      <c r="J43" s="5" t="s">
        <v>37</v>
      </c>
      <c r="K43" s="5" t="s">
        <v>12</v>
      </c>
      <c r="L43" s="5">
        <v>75000</v>
      </c>
      <c r="M43" s="5" t="str">
        <f t="shared" si="7"/>
        <v>Not Covered</v>
      </c>
      <c r="N43" s="5" t="str">
        <f t="shared" si="8"/>
        <v>HO99CIVWHI030</v>
      </c>
    </row>
    <row r="44" ht="15.35" spans="1:14">
      <c r="A44" s="5" t="s">
        <v>88</v>
      </c>
      <c r="B44" s="5" t="str">
        <f t="shared" si="0"/>
        <v>FD</v>
      </c>
      <c r="C44" s="5" t="str">
        <f t="shared" si="1"/>
        <v>Ford</v>
      </c>
      <c r="D44" s="5" t="str">
        <f t="shared" si="2"/>
        <v>MTG</v>
      </c>
      <c r="E44" s="5" t="str">
        <f t="shared" si="3"/>
        <v>Mustang</v>
      </c>
      <c r="F44" s="5" t="str">
        <f t="shared" si="4"/>
        <v>06</v>
      </c>
      <c r="G44" s="5">
        <f t="shared" si="5"/>
        <v>8</v>
      </c>
      <c r="H44" s="6">
        <v>44974.8</v>
      </c>
      <c r="I44" s="6">
        <f t="shared" si="6"/>
        <v>5291.15294117647</v>
      </c>
      <c r="J44" s="5" t="s">
        <v>37</v>
      </c>
      <c r="K44" s="5" t="s">
        <v>10</v>
      </c>
      <c r="L44" s="5">
        <v>50000</v>
      </c>
      <c r="M44" s="5" t="str">
        <f t="shared" si="7"/>
        <v>Y</v>
      </c>
      <c r="N44" s="5" t="str">
        <f t="shared" si="8"/>
        <v>FD06MTGWHI002</v>
      </c>
    </row>
    <row r="45" ht="15.35" spans="1:14">
      <c r="A45" s="5" t="s">
        <v>89</v>
      </c>
      <c r="B45" s="5" t="str">
        <f t="shared" si="0"/>
        <v>HO</v>
      </c>
      <c r="C45" s="5" t="str">
        <f t="shared" si="1"/>
        <v>Honda</v>
      </c>
      <c r="D45" s="5" t="str">
        <f t="shared" si="2"/>
        <v>CIV</v>
      </c>
      <c r="E45" s="5" t="str">
        <f t="shared" si="3"/>
        <v>Civic</v>
      </c>
      <c r="F45" s="5" t="str">
        <f t="shared" si="4"/>
        <v>01</v>
      </c>
      <c r="G45" s="5">
        <f t="shared" si="5"/>
        <v>13</v>
      </c>
      <c r="H45" s="6">
        <v>69891.9</v>
      </c>
      <c r="I45" s="6">
        <f t="shared" si="6"/>
        <v>5177.17777777778</v>
      </c>
      <c r="J45" s="5" t="s">
        <v>35</v>
      </c>
      <c r="K45" s="5" t="s">
        <v>8</v>
      </c>
      <c r="L45" s="5">
        <v>75000</v>
      </c>
      <c r="M45" s="5" t="str">
        <f t="shared" si="7"/>
        <v>Y</v>
      </c>
      <c r="N45" s="5" t="str">
        <f t="shared" si="8"/>
        <v>HO01CIVBLU031</v>
      </c>
    </row>
    <row r="46" ht="15.35" spans="1:14">
      <c r="A46" s="5" t="s">
        <v>90</v>
      </c>
      <c r="B46" s="5" t="str">
        <f t="shared" si="0"/>
        <v>GM</v>
      </c>
      <c r="C46" s="5" t="str">
        <f t="shared" si="1"/>
        <v>General Motors</v>
      </c>
      <c r="D46" s="5" t="str">
        <f t="shared" si="2"/>
        <v>CMR</v>
      </c>
      <c r="E46" s="5" t="str">
        <f t="shared" si="3"/>
        <v>Camero</v>
      </c>
      <c r="F46" s="5" t="str">
        <f t="shared" si="4"/>
        <v>09</v>
      </c>
      <c r="G46" s="5">
        <f t="shared" si="5"/>
        <v>5</v>
      </c>
      <c r="H46" s="6">
        <v>28464.8</v>
      </c>
      <c r="I46" s="6">
        <f t="shared" si="6"/>
        <v>5175.41818181818</v>
      </c>
      <c r="J46" s="5" t="s">
        <v>37</v>
      </c>
      <c r="K46" s="5" t="s">
        <v>13</v>
      </c>
      <c r="L46" s="5">
        <v>100000</v>
      </c>
      <c r="M46" s="5" t="str">
        <f t="shared" si="7"/>
        <v>Y</v>
      </c>
      <c r="N46" s="5" t="str">
        <f t="shared" si="8"/>
        <v>GM09CMRWHI014</v>
      </c>
    </row>
    <row r="47" ht="15.35" spans="1:14">
      <c r="A47" s="5" t="s">
        <v>91</v>
      </c>
      <c r="B47" s="5" t="str">
        <f t="shared" si="0"/>
        <v>TY</v>
      </c>
      <c r="C47" s="5" t="str">
        <f t="shared" si="1"/>
        <v>Toyota</v>
      </c>
      <c r="D47" s="5" t="str">
        <f t="shared" si="2"/>
        <v>COR</v>
      </c>
      <c r="E47" s="5" t="str">
        <f t="shared" si="3"/>
        <v>Corola</v>
      </c>
      <c r="F47" s="5" t="str">
        <f t="shared" si="4"/>
        <v>02</v>
      </c>
      <c r="G47" s="5">
        <f t="shared" si="5"/>
        <v>12</v>
      </c>
      <c r="H47" s="6">
        <v>64467.4</v>
      </c>
      <c r="I47" s="6">
        <f t="shared" si="6"/>
        <v>5157.392</v>
      </c>
      <c r="J47" s="5" t="s">
        <v>92</v>
      </c>
      <c r="K47" s="5" t="s">
        <v>5</v>
      </c>
      <c r="L47" s="5">
        <v>100000</v>
      </c>
      <c r="M47" s="5" t="str">
        <f t="shared" si="7"/>
        <v>Y</v>
      </c>
      <c r="N47" s="5" t="str">
        <f t="shared" si="8"/>
        <v>TY02CORRED025</v>
      </c>
    </row>
    <row r="48" ht="15.35" spans="1:14">
      <c r="A48" s="5" t="s">
        <v>93</v>
      </c>
      <c r="B48" s="5" t="str">
        <f t="shared" si="0"/>
        <v>CR</v>
      </c>
      <c r="C48" s="5" t="str">
        <f t="shared" si="1"/>
        <v>Chrysler</v>
      </c>
      <c r="D48" s="5" t="str">
        <f t="shared" si="2"/>
        <v>CAR</v>
      </c>
      <c r="E48" s="5" t="str">
        <f t="shared" si="3"/>
        <v>Caravan</v>
      </c>
      <c r="F48" s="5" t="str">
        <f t="shared" si="4"/>
        <v>99</v>
      </c>
      <c r="G48" s="5">
        <f t="shared" si="5"/>
        <v>15</v>
      </c>
      <c r="H48" s="6">
        <v>79420.6</v>
      </c>
      <c r="I48" s="6">
        <f t="shared" si="6"/>
        <v>5123.90967741935</v>
      </c>
      <c r="J48" s="5" t="s">
        <v>65</v>
      </c>
      <c r="K48" s="5" t="s">
        <v>7</v>
      </c>
      <c r="L48" s="5">
        <v>75000</v>
      </c>
      <c r="M48" s="5" t="str">
        <f t="shared" si="7"/>
        <v>Not Covered</v>
      </c>
      <c r="N48" s="5" t="str">
        <f t="shared" si="8"/>
        <v>CR99CARGRE045</v>
      </c>
    </row>
    <row r="49" ht="15.35" spans="1:14">
      <c r="A49" s="5" t="s">
        <v>94</v>
      </c>
      <c r="B49" s="5" t="str">
        <f t="shared" si="0"/>
        <v>HO</v>
      </c>
      <c r="C49" s="5" t="str">
        <f t="shared" si="1"/>
        <v>Honda</v>
      </c>
      <c r="D49" s="5" t="str">
        <f t="shared" si="2"/>
        <v>ODY</v>
      </c>
      <c r="E49" s="5" t="str">
        <f t="shared" si="3"/>
        <v>Odyssey</v>
      </c>
      <c r="F49" s="5" t="str">
        <f t="shared" si="4"/>
        <v>01</v>
      </c>
      <c r="G49" s="5">
        <f t="shared" si="5"/>
        <v>13</v>
      </c>
      <c r="H49" s="6">
        <v>68658.9</v>
      </c>
      <c r="I49" s="6">
        <f t="shared" si="6"/>
        <v>5085.84444444444</v>
      </c>
      <c r="J49" s="5" t="s">
        <v>39</v>
      </c>
      <c r="K49" s="5" t="s">
        <v>14</v>
      </c>
      <c r="L49" s="5">
        <v>100000</v>
      </c>
      <c r="M49" s="5" t="str">
        <f t="shared" si="7"/>
        <v>Y</v>
      </c>
      <c r="N49" s="5" t="str">
        <f t="shared" si="8"/>
        <v>HO01ODYBLA040</v>
      </c>
    </row>
    <row r="50" ht="15.35" spans="1:14">
      <c r="A50" s="5" t="s">
        <v>95</v>
      </c>
      <c r="B50" s="5" t="str">
        <f t="shared" si="0"/>
        <v>GM</v>
      </c>
      <c r="C50" s="5" t="str">
        <f t="shared" si="1"/>
        <v>General Motors</v>
      </c>
      <c r="D50" s="5" t="str">
        <f t="shared" si="2"/>
        <v>SLV</v>
      </c>
      <c r="E50" s="5" t="str">
        <f t="shared" si="3"/>
        <v>Silverado</v>
      </c>
      <c r="F50" s="5" t="str">
        <f t="shared" si="4"/>
        <v>98</v>
      </c>
      <c r="G50" s="5">
        <f t="shared" si="5"/>
        <v>16</v>
      </c>
      <c r="H50" s="6">
        <v>83162.7</v>
      </c>
      <c r="I50" s="6">
        <f t="shared" si="6"/>
        <v>5040.16363636364</v>
      </c>
      <c r="J50" s="5" t="s">
        <v>39</v>
      </c>
      <c r="K50" s="5" t="s">
        <v>13</v>
      </c>
      <c r="L50" s="5">
        <v>100000</v>
      </c>
      <c r="M50" s="5" t="str">
        <f t="shared" si="7"/>
        <v>Y</v>
      </c>
      <c r="N50" s="5" t="str">
        <f t="shared" si="8"/>
        <v>GM98SLVBLA018</v>
      </c>
    </row>
    <row r="51" ht="15.35" spans="1:14">
      <c r="A51" s="5" t="s">
        <v>96</v>
      </c>
      <c r="B51" s="5" t="str">
        <f t="shared" si="0"/>
        <v>CR</v>
      </c>
      <c r="C51" s="5" t="str">
        <f t="shared" si="1"/>
        <v>Chrysler</v>
      </c>
      <c r="D51" s="5" t="str">
        <f t="shared" si="2"/>
        <v>CAR</v>
      </c>
      <c r="E51" s="5" t="str">
        <f t="shared" si="3"/>
        <v>Caravan</v>
      </c>
      <c r="F51" s="5" t="str">
        <f t="shared" si="4"/>
        <v>04</v>
      </c>
      <c r="G51" s="5">
        <f t="shared" si="5"/>
        <v>10</v>
      </c>
      <c r="H51" s="6">
        <v>52699.4</v>
      </c>
      <c r="I51" s="6">
        <f t="shared" si="6"/>
        <v>5018.99047619048</v>
      </c>
      <c r="J51" s="5" t="s">
        <v>92</v>
      </c>
      <c r="K51" s="5" t="s">
        <v>2</v>
      </c>
      <c r="L51" s="5">
        <v>75000</v>
      </c>
      <c r="M51" s="5" t="str">
        <f t="shared" si="7"/>
        <v>Y</v>
      </c>
      <c r="N51" s="5" t="str">
        <f t="shared" si="8"/>
        <v>CR04CARRED048</v>
      </c>
    </row>
    <row r="52" ht="15.35" spans="1:14">
      <c r="A52" s="5" t="s">
        <v>97</v>
      </c>
      <c r="B52" s="5" t="str">
        <f t="shared" si="0"/>
        <v>HO</v>
      </c>
      <c r="C52" s="5" t="str">
        <f t="shared" si="1"/>
        <v>Honda</v>
      </c>
      <c r="D52" s="5" t="str">
        <f t="shared" si="2"/>
        <v>CIV</v>
      </c>
      <c r="E52" s="5" t="str">
        <f t="shared" si="3"/>
        <v>Civic</v>
      </c>
      <c r="F52" s="5" t="str">
        <f t="shared" si="4"/>
        <v>10</v>
      </c>
      <c r="G52" s="5">
        <f t="shared" si="5"/>
        <v>4</v>
      </c>
      <c r="H52" s="6">
        <v>22573</v>
      </c>
      <c r="I52" s="6">
        <f t="shared" si="6"/>
        <v>5016.22222222222</v>
      </c>
      <c r="J52" s="5" t="s">
        <v>35</v>
      </c>
      <c r="K52" s="5" t="s">
        <v>16</v>
      </c>
      <c r="L52" s="5">
        <v>75000</v>
      </c>
      <c r="M52" s="5" t="str">
        <f t="shared" si="7"/>
        <v>Y</v>
      </c>
      <c r="N52" s="5" t="str">
        <f t="shared" si="8"/>
        <v>HO10CIVBLU032</v>
      </c>
    </row>
    <row r="53" ht="15.35" spans="1:14">
      <c r="A53" s="5" t="s">
        <v>98</v>
      </c>
      <c r="B53" s="5" t="str">
        <f t="shared" si="0"/>
        <v>FD</v>
      </c>
      <c r="C53" s="5" t="str">
        <f t="shared" si="1"/>
        <v>Ford</v>
      </c>
      <c r="D53" s="5" t="str">
        <f t="shared" si="2"/>
        <v>MTG</v>
      </c>
      <c r="E53" s="5" t="str">
        <f t="shared" si="3"/>
        <v>Mustang</v>
      </c>
      <c r="F53" s="5" t="str">
        <f t="shared" si="4"/>
        <v>06</v>
      </c>
      <c r="G53" s="5">
        <f t="shared" si="5"/>
        <v>8</v>
      </c>
      <c r="H53" s="6">
        <v>40326.8</v>
      </c>
      <c r="I53" s="6">
        <f t="shared" si="6"/>
        <v>4744.32941176471</v>
      </c>
      <c r="J53" s="5" t="s">
        <v>39</v>
      </c>
      <c r="K53" s="5" t="s">
        <v>14</v>
      </c>
      <c r="L53" s="5">
        <v>50000</v>
      </c>
      <c r="M53" s="5" t="str">
        <f t="shared" si="7"/>
        <v>Y</v>
      </c>
      <c r="N53" s="5" t="str">
        <f t="shared" si="8"/>
        <v>FD06MTGBLA001</v>
      </c>
    </row>
    <row r="56" spans="2:5">
      <c r="B56" t="s">
        <v>99</v>
      </c>
      <c r="C56" t="s">
        <v>100</v>
      </c>
      <c r="D56" t="s">
        <v>101</v>
      </c>
      <c r="E56" t="s">
        <v>102</v>
      </c>
    </row>
    <row r="57" spans="2:5">
      <c r="B57" t="s">
        <v>103</v>
      </c>
      <c r="C57" t="s">
        <v>104</v>
      </c>
      <c r="D57" t="s">
        <v>105</v>
      </c>
      <c r="E57" t="s">
        <v>106</v>
      </c>
    </row>
    <row r="58" spans="2:5">
      <c r="B58" t="s">
        <v>107</v>
      </c>
      <c r="C58" t="s">
        <v>108</v>
      </c>
      <c r="D58" t="s">
        <v>109</v>
      </c>
      <c r="E58" t="s">
        <v>110</v>
      </c>
    </row>
    <row r="59" spans="2:5">
      <c r="B59" t="s">
        <v>111</v>
      </c>
      <c r="C59" t="s">
        <v>112</v>
      </c>
      <c r="D59" t="s">
        <v>113</v>
      </c>
      <c r="E59" t="s">
        <v>114</v>
      </c>
    </row>
    <row r="60" spans="2:5">
      <c r="B60" t="s">
        <v>115</v>
      </c>
      <c r="C60" t="s">
        <v>116</v>
      </c>
      <c r="D60" t="s">
        <v>117</v>
      </c>
      <c r="E60" t="s">
        <v>118</v>
      </c>
    </row>
    <row r="61" spans="2:5">
      <c r="B61" t="s">
        <v>119</v>
      </c>
      <c r="C61" t="s">
        <v>120</v>
      </c>
      <c r="D61" t="s">
        <v>121</v>
      </c>
      <c r="E61" t="s">
        <v>122</v>
      </c>
    </row>
    <row r="62" spans="4:5">
      <c r="D62" t="s">
        <v>123</v>
      </c>
      <c r="E62" t="s">
        <v>124</v>
      </c>
    </row>
    <row r="63" spans="4:5">
      <c r="D63" t="s">
        <v>125</v>
      </c>
      <c r="E63" t="s">
        <v>126</v>
      </c>
    </row>
    <row r="64" spans="4:5">
      <c r="D64" t="s">
        <v>127</v>
      </c>
      <c r="E64" t="s">
        <v>128</v>
      </c>
    </row>
    <row r="65" spans="4:5">
      <c r="D65" t="s">
        <v>129</v>
      </c>
      <c r="E65" t="s">
        <v>130</v>
      </c>
    </row>
    <row r="66" spans="4:5">
      <c r="D66" t="s">
        <v>131</v>
      </c>
      <c r="E66" t="s">
        <v>132</v>
      </c>
    </row>
  </sheetData>
  <sortState ref="A2:N53">
    <sortCondition ref="I2:I53" descending="1"/>
  </sortState>
  <mergeCells count="1">
    <mergeCell ref="P18:Q18"/>
  </mergeCells>
  <conditionalFormatting sqref="I$1:I$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table and chart</vt:lpstr>
      <vt:lpstr>Car inventory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Petre Balanoiu</dc:creator>
  <cp:lastModifiedBy>peter</cp:lastModifiedBy>
  <dcterms:created xsi:type="dcterms:W3CDTF">2023-09-10T13:31:00Z</dcterms:created>
  <dcterms:modified xsi:type="dcterms:W3CDTF">2023-10-17T15:44:17Z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5A931529689C4FEAAC9A1557B6A287EE_12</vt:lpwstr>
  </property>
  <property fmtid="{D5CDD505-2E9C-101B-9397-08002B2CF9AE}" pid="3" name="KSOProductBuildVer">
    <vt:lpwstr>1033-12.2.0.13266</vt:lpwstr>
  </property>
</Properties>
</file>