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summary_stats\"/>
    </mc:Choice>
  </mc:AlternateContent>
  <xr:revisionPtr revIDLastSave="0" documentId="13_ncr:1_{BD85A78E-AE47-4B26-BDD8-01D28138D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_UF_all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Q23" i="1"/>
  <c r="P23" i="1"/>
  <c r="S23" i="1"/>
  <c r="O23" i="1"/>
  <c r="N23" i="1"/>
  <c r="B23" i="1"/>
  <c r="C23" i="1"/>
  <c r="L23" i="1"/>
  <c r="K23" i="1"/>
  <c r="J23" i="1"/>
  <c r="J22" i="1"/>
  <c r="I23" i="1"/>
  <c r="H23" i="1"/>
  <c r="I22" i="1"/>
  <c r="H22" i="1"/>
  <c r="E23" i="1"/>
  <c r="E22" i="1"/>
  <c r="S33" i="1"/>
  <c r="S32" i="1"/>
  <c r="S31" i="1"/>
  <c r="S30" i="1"/>
  <c r="S29" i="1"/>
  <c r="S28" i="1"/>
  <c r="S27" i="1"/>
  <c r="S26" i="1"/>
  <c r="L22" i="1"/>
  <c r="K22" i="1"/>
  <c r="Q22" i="1"/>
  <c r="C22" i="1"/>
  <c r="B22" i="1"/>
  <c r="D2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D23" i="1" l="1"/>
  <c r="O22" i="1"/>
  <c r="S22" i="1"/>
  <c r="P22" i="1" s="1"/>
</calcChain>
</file>

<file path=xl/sharedStrings.xml><?xml version="1.0" encoding="utf-8"?>
<sst xmlns="http://schemas.openxmlformats.org/spreadsheetml/2006/main" count="47" uniqueCount="39">
  <si>
    <t>City</t>
  </si>
  <si>
    <t>Population</t>
  </si>
  <si>
    <t>Area</t>
  </si>
  <si>
    <t>Pop. density</t>
  </si>
  <si>
    <t>Built-up Density</t>
  </si>
  <si>
    <t>Dist. to center</t>
  </si>
  <si>
    <t>Dist. to subcenter</t>
  </si>
  <si>
    <t>Intersec. Density</t>
  </si>
  <si>
    <t>Street length avg.</t>
  </si>
  <si>
    <t>Cycle lane share</t>
  </si>
  <si>
    <t>Urban fabric area</t>
  </si>
  <si>
    <t>Comm. area</t>
  </si>
  <si>
    <t>Transit accessibility</t>
  </si>
  <si>
    <t>Pop</t>
  </si>
  <si>
    <t>Urban area</t>
  </si>
  <si>
    <t>UrbPop Density</t>
  </si>
  <si>
    <t>Pop.</t>
  </si>
  <si>
    <t>Berlin</t>
  </si>
  <si>
    <t>Dresden</t>
  </si>
  <si>
    <t>DÃ¼sseldorf</t>
  </si>
  <si>
    <t>Frankfurt am Main</t>
  </si>
  <si>
    <t>Kassel</t>
  </si>
  <si>
    <t>Leipzig</t>
  </si>
  <si>
    <t>Magdeburg</t>
  </si>
  <si>
    <t>Potsdam</t>
  </si>
  <si>
    <t>Clermont</t>
  </si>
  <si>
    <t>Dijon</t>
  </si>
  <si>
    <t>Lille</t>
  </si>
  <si>
    <t>Lyon</t>
  </si>
  <si>
    <t>Montpellier</t>
  </si>
  <si>
    <t>Nantes</t>
  </si>
  <si>
    <t>Nimes</t>
  </si>
  <si>
    <t>Paris</t>
  </si>
  <si>
    <t>Toulouse</t>
  </si>
  <si>
    <t>Madrid</t>
  </si>
  <si>
    <t>Vienna</t>
  </si>
  <si>
    <t>urbArea</t>
  </si>
  <si>
    <t>Germany, other</t>
  </si>
  <si>
    <t>France,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</si>
</sst>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P12" sqref="P1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36</v>
      </c>
    </row>
    <row r="2" spans="1:19" x14ac:dyDescent="0.3">
      <c r="A2" t="s">
        <v>17</v>
      </c>
      <c r="B2">
        <v>3748148</v>
      </c>
      <c r="C2">
        <v>891.17702324449203</v>
      </c>
      <c r="D2" s="1">
        <v>4205.8400320445598</v>
      </c>
      <c r="E2" s="3">
        <v>1.0996562361726401</v>
      </c>
      <c r="F2" s="3">
        <v>8.4264526269564808</v>
      </c>
      <c r="G2" s="3">
        <v>2.3628380983729</v>
      </c>
      <c r="H2">
        <v>23.6492965414532</v>
      </c>
      <c r="I2">
        <v>144.01194475176899</v>
      </c>
      <c r="J2">
        <v>5.17</v>
      </c>
      <c r="K2">
        <v>25.2371602053781</v>
      </c>
      <c r="L2">
        <v>10.365251246190599</v>
      </c>
      <c r="M2">
        <v>2958.2815948842399</v>
      </c>
      <c r="N2">
        <v>3.748148</v>
      </c>
      <c r="O2">
        <v>0.68444006332438001</v>
      </c>
      <c r="P2">
        <v>6144.93548436727</v>
      </c>
      <c r="Q2">
        <v>3.748148</v>
      </c>
      <c r="S2">
        <f>C2*O2</f>
        <v>609.95725822269264</v>
      </c>
    </row>
    <row r="3" spans="1:19" x14ac:dyDescent="0.3">
      <c r="A3" t="s">
        <v>18</v>
      </c>
      <c r="B3">
        <v>565461</v>
      </c>
      <c r="C3">
        <v>328.26106016630803</v>
      </c>
      <c r="D3" s="1">
        <v>1722.59542363482</v>
      </c>
      <c r="E3" s="3">
        <v>0.54445428314464395</v>
      </c>
      <c r="F3" s="3">
        <v>4.9128765589107104</v>
      </c>
      <c r="G3" s="3">
        <v>3.0231099073949501</v>
      </c>
      <c r="H3">
        <v>18.055751105529101</v>
      </c>
      <c r="I3">
        <v>140.13523704028</v>
      </c>
      <c r="J3">
        <v>8.41</v>
      </c>
      <c r="K3">
        <v>14.411045668199399</v>
      </c>
      <c r="L3">
        <v>7.4305004633800502</v>
      </c>
      <c r="M3">
        <v>2406.5620637676302</v>
      </c>
      <c r="N3">
        <v>0.56546099999999999</v>
      </c>
      <c r="O3">
        <v>0.43801362122740201</v>
      </c>
      <c r="P3">
        <v>3932.7439608105501</v>
      </c>
      <c r="Q3">
        <v>0.56546099999999999</v>
      </c>
      <c r="S3">
        <f t="shared" ref="S3:S20" si="0">C3*O3</f>
        <v>143.78281567139067</v>
      </c>
    </row>
    <row r="4" spans="1:19" x14ac:dyDescent="0.3">
      <c r="A4" t="s">
        <v>19</v>
      </c>
      <c r="B4">
        <v>642247</v>
      </c>
      <c r="C4">
        <v>215.24816710044001</v>
      </c>
      <c r="D4" s="1">
        <v>2983.7513073935302</v>
      </c>
      <c r="E4" s="3">
        <v>1.07148283424943</v>
      </c>
      <c r="F4" s="3">
        <v>4.4612671723690402</v>
      </c>
      <c r="G4" s="3">
        <v>2.4765864051061</v>
      </c>
      <c r="H4">
        <v>27.558887399175699</v>
      </c>
      <c r="I4">
        <v>117.115020958804</v>
      </c>
      <c r="J4">
        <v>8.82</v>
      </c>
      <c r="K4">
        <v>19.800079781279099</v>
      </c>
      <c r="L4">
        <v>13.654648240665299</v>
      </c>
      <c r="M4">
        <v>2133.97486878054</v>
      </c>
      <c r="N4">
        <v>0.64224700000000001</v>
      </c>
      <c r="O4">
        <v>0.58841350689259397</v>
      </c>
      <c r="P4">
        <v>5070.8409518854996</v>
      </c>
      <c r="Q4">
        <v>0.64224700000000001</v>
      </c>
      <c r="S4">
        <f t="shared" si="0"/>
        <v>126.65492885577298</v>
      </c>
    </row>
    <row r="5" spans="1:19" x14ac:dyDescent="0.3">
      <c r="A5" t="s">
        <v>20</v>
      </c>
      <c r="B5">
        <v>747318</v>
      </c>
      <c r="C5">
        <v>251.287907427965</v>
      </c>
      <c r="D5" s="1">
        <v>2973.9513041001601</v>
      </c>
      <c r="E5" s="3">
        <v>0.29909300116042498</v>
      </c>
      <c r="F5" s="3">
        <v>4.9540169638074802</v>
      </c>
      <c r="G5" s="3">
        <v>2.0745489575250802</v>
      </c>
      <c r="H5">
        <v>27.677779291640402</v>
      </c>
      <c r="I5">
        <v>121.508015128276</v>
      </c>
      <c r="J5">
        <v>17.059999999999999</v>
      </c>
      <c r="K5">
        <v>12.2534025273055</v>
      </c>
      <c r="L5">
        <v>12.084122509086701</v>
      </c>
      <c r="M5">
        <v>1439.9833194696701</v>
      </c>
      <c r="N5">
        <v>0.74731799999999904</v>
      </c>
      <c r="O5">
        <v>0.59204989857141899</v>
      </c>
      <c r="P5">
        <v>5023.1430007439003</v>
      </c>
      <c r="Q5">
        <v>0.74731799999999904</v>
      </c>
      <c r="S5">
        <f t="shared" si="0"/>
        <v>148.7749801049508</v>
      </c>
    </row>
    <row r="6" spans="1:19" x14ac:dyDescent="0.3">
      <c r="A6" t="s">
        <v>21</v>
      </c>
      <c r="B6">
        <v>204927</v>
      </c>
      <c r="C6">
        <v>108.101396096933</v>
      </c>
      <c r="D6" s="1">
        <v>1895.69244615715</v>
      </c>
      <c r="E6" s="3">
        <v>0.13849353002423301</v>
      </c>
      <c r="F6" s="3">
        <v>2.8969247459752898</v>
      </c>
      <c r="G6" s="3">
        <v>2.5930590571313998</v>
      </c>
      <c r="H6">
        <v>25.577838028295599</v>
      </c>
      <c r="I6">
        <v>124.848444724069</v>
      </c>
      <c r="J6">
        <v>4.5</v>
      </c>
      <c r="K6">
        <v>18.994394844986701</v>
      </c>
      <c r="L6">
        <v>9.45703982539961</v>
      </c>
      <c r="M6">
        <v>931.92067887366397</v>
      </c>
      <c r="N6">
        <v>0.204927</v>
      </c>
      <c r="O6">
        <v>0.58125326959336199</v>
      </c>
      <c r="P6">
        <v>3261.38801332396</v>
      </c>
      <c r="Q6">
        <v>0.204927</v>
      </c>
      <c r="S6">
        <f t="shared" si="0"/>
        <v>62.83428992894941</v>
      </c>
    </row>
    <row r="7" spans="1:19" x14ac:dyDescent="0.3">
      <c r="A7" t="s">
        <v>22</v>
      </c>
      <c r="B7">
        <v>595776</v>
      </c>
      <c r="C7">
        <v>297.88524759658998</v>
      </c>
      <c r="D7" s="1">
        <v>2000.0184796221499</v>
      </c>
      <c r="E7" s="3">
        <v>0.73957779077768004</v>
      </c>
      <c r="F7" s="3">
        <v>4.4398030424069201</v>
      </c>
      <c r="G7" s="3">
        <v>2.6134121192042499</v>
      </c>
      <c r="H7">
        <v>20.974519719960401</v>
      </c>
      <c r="I7">
        <v>130.186227934122</v>
      </c>
      <c r="J7">
        <v>8.23</v>
      </c>
      <c r="K7">
        <v>13.3785109240912</v>
      </c>
      <c r="L7">
        <v>12.289331964187699</v>
      </c>
      <c r="M7">
        <v>1414.3790245743801</v>
      </c>
      <c r="N7">
        <v>0.59577599999999997</v>
      </c>
      <c r="O7">
        <v>0.54929228679474496</v>
      </c>
      <c r="P7">
        <v>3641.0824031277498</v>
      </c>
      <c r="Q7">
        <v>0.59577599999999997</v>
      </c>
      <c r="S7">
        <f t="shared" si="0"/>
        <v>163.62606885474972</v>
      </c>
    </row>
    <row r="8" spans="1:19" x14ac:dyDescent="0.3">
      <c r="A8" t="s">
        <v>23</v>
      </c>
      <c r="B8">
        <v>242478</v>
      </c>
      <c r="C8">
        <v>201.68321225494199</v>
      </c>
      <c r="D8" s="1">
        <v>1202.2716084742301</v>
      </c>
      <c r="E8" s="3">
        <v>0.62758394128502004</v>
      </c>
      <c r="F8" s="3">
        <v>3.3266071916373798</v>
      </c>
      <c r="G8" s="3">
        <v>1.6860114937358299</v>
      </c>
      <c r="H8">
        <v>15.593761943976199</v>
      </c>
      <c r="I8">
        <v>144.72349681632599</v>
      </c>
      <c r="J8">
        <v>13.26</v>
      </c>
      <c r="K8">
        <v>9.7403814225682694</v>
      </c>
      <c r="L8">
        <v>8.3516076007625006</v>
      </c>
      <c r="M8">
        <v>1275.4094135867899</v>
      </c>
      <c r="N8">
        <v>0.242478</v>
      </c>
      <c r="O8">
        <v>0.42757932845685598</v>
      </c>
      <c r="P8">
        <v>2811.8094782861899</v>
      </c>
      <c r="Q8">
        <v>0.242478</v>
      </c>
      <c r="S8">
        <f t="shared" si="0"/>
        <v>86.235572456989644</v>
      </c>
    </row>
    <row r="9" spans="1:19" x14ac:dyDescent="0.3">
      <c r="A9" t="s">
        <v>24</v>
      </c>
      <c r="B9">
        <v>178253</v>
      </c>
      <c r="C9">
        <v>188.33972177156801</v>
      </c>
      <c r="D9" s="1">
        <v>946.08295225218205</v>
      </c>
      <c r="E9" s="3">
        <v>0.25953808330477401</v>
      </c>
      <c r="F9" s="3">
        <v>3.8802009211961699</v>
      </c>
      <c r="G9" s="3">
        <v>2.1178232473316001</v>
      </c>
      <c r="H9">
        <v>10.6137992622954</v>
      </c>
      <c r="I9">
        <v>147.28047425334699</v>
      </c>
      <c r="J9">
        <v>4.74</v>
      </c>
      <c r="K9">
        <v>4.9933571698929198</v>
      </c>
      <c r="L9">
        <v>2.6771601653069901</v>
      </c>
      <c r="M9">
        <v>569.45266195599504</v>
      </c>
      <c r="N9">
        <v>0.17825299999999999</v>
      </c>
      <c r="O9">
        <v>0.31519485752488602</v>
      </c>
      <c r="P9">
        <v>3002.7266605300501</v>
      </c>
      <c r="Q9">
        <v>0.17825299999999999</v>
      </c>
      <c r="S9">
        <f t="shared" si="0"/>
        <v>59.363711770066054</v>
      </c>
    </row>
    <row r="10" spans="1:19" x14ac:dyDescent="0.3">
      <c r="A10" t="s">
        <v>25</v>
      </c>
      <c r="B10">
        <v>284405</v>
      </c>
      <c r="C10">
        <v>311.16620322281898</v>
      </c>
      <c r="D10" s="1">
        <v>913.99707633525702</v>
      </c>
      <c r="E10" s="3">
        <v>0.449788191546868</v>
      </c>
      <c r="F10" s="3">
        <v>4.0912201238418904</v>
      </c>
      <c r="G10" s="3">
        <v>2.3820708546022602</v>
      </c>
      <c r="H10">
        <v>25.336973712104601</v>
      </c>
      <c r="I10">
        <v>97.337483294222395</v>
      </c>
      <c r="J10">
        <v>3</v>
      </c>
      <c r="K10">
        <v>12.089983143142501</v>
      </c>
      <c r="L10">
        <v>7.7027617551966197</v>
      </c>
      <c r="M10">
        <v>1173.6183741861</v>
      </c>
      <c r="N10">
        <v>0.28440499999999902</v>
      </c>
      <c r="O10">
        <v>0.37145719989881798</v>
      </c>
      <c r="P10">
        <v>2460.5717067382702</v>
      </c>
      <c r="Q10">
        <v>0.28440499999999902</v>
      </c>
      <c r="S10">
        <f t="shared" si="0"/>
        <v>115.58492655229489</v>
      </c>
    </row>
    <row r="11" spans="1:19" x14ac:dyDescent="0.3">
      <c r="A11" t="s">
        <v>26</v>
      </c>
      <c r="B11">
        <v>252120</v>
      </c>
      <c r="C11">
        <v>241.06873472279801</v>
      </c>
      <c r="D11" s="1">
        <v>1045.8427978638899</v>
      </c>
      <c r="E11" s="3">
        <v>0.40468487541339998</v>
      </c>
      <c r="F11" s="3">
        <v>3.1205613163667301</v>
      </c>
      <c r="G11" s="3">
        <v>2.60610013701156</v>
      </c>
      <c r="H11">
        <v>21.773911325202299</v>
      </c>
      <c r="I11">
        <v>105.650620720319</v>
      </c>
      <c r="J11">
        <v>2.5299999999999998</v>
      </c>
      <c r="K11">
        <v>8.3807651399784202</v>
      </c>
      <c r="L11">
        <v>7.7531690935482498</v>
      </c>
      <c r="M11">
        <v>1355.5909451212101</v>
      </c>
      <c r="N11">
        <v>0.25212000000000001</v>
      </c>
      <c r="O11">
        <v>0.37138771215716398</v>
      </c>
      <c r="P11">
        <v>2816.0403902143798</v>
      </c>
      <c r="Q11">
        <v>0.25212000000000001</v>
      </c>
      <c r="S11">
        <f t="shared" si="0"/>
        <v>89.529965861322225</v>
      </c>
    </row>
    <row r="12" spans="1:19" x14ac:dyDescent="0.3">
      <c r="A12" t="s">
        <v>27</v>
      </c>
      <c r="B12">
        <v>1128691</v>
      </c>
      <c r="C12">
        <v>613.13605952368198</v>
      </c>
      <c r="D12" s="1">
        <v>1840.8491597718501</v>
      </c>
      <c r="E12" s="3">
        <v>0.70773708635916799</v>
      </c>
      <c r="F12" s="3">
        <v>7.8146045146410996</v>
      </c>
      <c r="G12" s="3">
        <v>2.48679024532737</v>
      </c>
      <c r="H12">
        <v>33.703770448064603</v>
      </c>
      <c r="I12">
        <v>102.382862600385</v>
      </c>
      <c r="J12">
        <v>8.5599999999999898</v>
      </c>
      <c r="K12">
        <v>22.058479380931001</v>
      </c>
      <c r="L12">
        <v>12.419867355455599</v>
      </c>
      <c r="M12">
        <v>1169.3436719070201</v>
      </c>
      <c r="N12">
        <v>1.1286910000000001</v>
      </c>
      <c r="O12">
        <v>0.49702589784913598</v>
      </c>
      <c r="P12">
        <v>3703.7288554541601</v>
      </c>
      <c r="Q12">
        <v>1.1286909999999899</v>
      </c>
      <c r="S12">
        <f t="shared" si="0"/>
        <v>304.74450048843931</v>
      </c>
    </row>
    <row r="13" spans="1:19" x14ac:dyDescent="0.3">
      <c r="A13" t="s">
        <v>28</v>
      </c>
      <c r="B13">
        <v>1357466</v>
      </c>
      <c r="C13">
        <v>549.24200556176902</v>
      </c>
      <c r="D13" s="1">
        <v>2471.52618746188</v>
      </c>
      <c r="E13" s="3">
        <v>0.97239716726028003</v>
      </c>
      <c r="F13" s="3">
        <v>5.9870119936558099</v>
      </c>
      <c r="G13" s="3">
        <v>3.21694850824916</v>
      </c>
      <c r="H13">
        <v>32.195279851915799</v>
      </c>
      <c r="I13">
        <v>114.131999396214</v>
      </c>
      <c r="J13">
        <v>6.8599999999999897</v>
      </c>
      <c r="K13">
        <v>23.448676198358498</v>
      </c>
      <c r="L13">
        <v>11.7146173201364</v>
      </c>
      <c r="M13">
        <v>1966.66993907816</v>
      </c>
      <c r="N13">
        <v>1.3574659999999901</v>
      </c>
      <c r="O13">
        <v>0.59106187078949501</v>
      </c>
      <c r="P13">
        <v>4181.50164916002</v>
      </c>
      <c r="Q13">
        <v>1.3574659999999901</v>
      </c>
      <c r="S13">
        <f t="shared" si="0"/>
        <v>324.63600732351341</v>
      </c>
    </row>
    <row r="14" spans="1:19" x14ac:dyDescent="0.3">
      <c r="A14" t="s">
        <v>29</v>
      </c>
      <c r="B14">
        <v>448710</v>
      </c>
      <c r="C14">
        <v>438.641511482966</v>
      </c>
      <c r="D14" s="1">
        <v>1022.95379769916</v>
      </c>
      <c r="E14" s="3">
        <v>0.419189765866747</v>
      </c>
      <c r="F14" s="3">
        <v>4.9524161729015503</v>
      </c>
      <c r="G14" s="3">
        <v>3.0849243288633899</v>
      </c>
      <c r="H14">
        <v>25.300881007399401</v>
      </c>
      <c r="I14">
        <v>97.113693438113003</v>
      </c>
      <c r="J14">
        <v>4.2799999999999896</v>
      </c>
      <c r="K14">
        <v>10.481887140577999</v>
      </c>
      <c r="L14">
        <v>4.9129713893734799</v>
      </c>
      <c r="M14">
        <v>918.91154536490603</v>
      </c>
      <c r="N14">
        <v>0.44871</v>
      </c>
      <c r="O14">
        <v>0.32850069521187097</v>
      </c>
      <c r="P14">
        <v>3114.00801462349</v>
      </c>
      <c r="Q14">
        <v>0.44871</v>
      </c>
      <c r="S14">
        <f t="shared" si="0"/>
        <v>144.09404147094023</v>
      </c>
    </row>
    <row r="15" spans="1:19" x14ac:dyDescent="0.3">
      <c r="A15" t="s">
        <v>30</v>
      </c>
      <c r="B15">
        <v>628868</v>
      </c>
      <c r="C15">
        <v>535.12748909931599</v>
      </c>
      <c r="D15" s="1">
        <v>1175.17416468075</v>
      </c>
      <c r="E15" s="3">
        <v>0.474382420665306</v>
      </c>
      <c r="F15" s="3">
        <v>5.2053557943328199</v>
      </c>
      <c r="G15" s="3">
        <v>2.5969428826601599</v>
      </c>
      <c r="H15">
        <v>27.708145000251999</v>
      </c>
      <c r="I15">
        <v>99.258628292401994</v>
      </c>
      <c r="J15">
        <v>17.09</v>
      </c>
      <c r="K15">
        <v>16.262251713383598</v>
      </c>
      <c r="L15">
        <v>8.5311647697698803</v>
      </c>
      <c r="M15">
        <v>1805.17800816525</v>
      </c>
      <c r="N15">
        <v>0.62886799999999998</v>
      </c>
      <c r="O15">
        <v>0.44479340421875901</v>
      </c>
      <c r="P15">
        <v>2642.0674262129501</v>
      </c>
      <c r="Q15">
        <v>0.62886799999999998</v>
      </c>
      <c r="S15">
        <f t="shared" si="0"/>
        <v>238.02117756752162</v>
      </c>
    </row>
    <row r="16" spans="1:19" x14ac:dyDescent="0.3">
      <c r="A16" t="s">
        <v>31</v>
      </c>
      <c r="B16">
        <v>149205</v>
      </c>
      <c r="C16">
        <v>161.15100827678199</v>
      </c>
      <c r="D16" s="1">
        <v>925.87071961557399</v>
      </c>
      <c r="E16" s="3">
        <v>0.432734466825757</v>
      </c>
      <c r="F16" s="3">
        <v>2.1455467052528201</v>
      </c>
      <c r="G16" s="3">
        <v>1.94677810213764</v>
      </c>
      <c r="H16">
        <v>21.129250291607299</v>
      </c>
      <c r="I16">
        <v>110.993751656076</v>
      </c>
      <c r="J16">
        <v>3.84</v>
      </c>
      <c r="K16">
        <v>12.6671845150873</v>
      </c>
      <c r="L16">
        <v>6.5204933879448603</v>
      </c>
      <c r="M16">
        <v>1018.09286720688</v>
      </c>
      <c r="N16">
        <v>0.149205</v>
      </c>
      <c r="O16">
        <v>0.36795829653096002</v>
      </c>
      <c r="P16">
        <v>2516.2381942315301</v>
      </c>
      <c r="Q16">
        <v>0.149205</v>
      </c>
      <c r="S16">
        <f t="shared" si="0"/>
        <v>59.296850489771337</v>
      </c>
    </row>
    <row r="17" spans="1:19" x14ac:dyDescent="0.3">
      <c r="A17" t="s">
        <v>32</v>
      </c>
      <c r="B17">
        <v>6902389</v>
      </c>
      <c r="C17">
        <v>815.27667535963997</v>
      </c>
      <c r="D17" s="1">
        <v>8466.31482122946</v>
      </c>
      <c r="E17" s="3">
        <v>2.2663321650952901</v>
      </c>
      <c r="F17" s="3">
        <v>8.2135159246564893</v>
      </c>
      <c r="G17" s="3">
        <v>3.3470678023068201</v>
      </c>
      <c r="H17">
        <v>56.788083603123702</v>
      </c>
      <c r="I17">
        <v>100.943644353415</v>
      </c>
      <c r="J17">
        <v>14.58</v>
      </c>
      <c r="K17">
        <v>30.083878617904698</v>
      </c>
      <c r="L17">
        <v>17.488942699636802</v>
      </c>
      <c r="M17">
        <v>3947.3650607683398</v>
      </c>
      <c r="N17">
        <v>6.9023889999999897</v>
      </c>
      <c r="O17">
        <v>0.87720868332438795</v>
      </c>
      <c r="P17">
        <v>9651.4261454234202</v>
      </c>
      <c r="Q17">
        <v>6.9023889999999897</v>
      </c>
      <c r="S17">
        <f t="shared" si="0"/>
        <v>715.16777893731421</v>
      </c>
    </row>
    <row r="18" spans="1:19" x14ac:dyDescent="0.3">
      <c r="A18" t="s">
        <v>33</v>
      </c>
      <c r="B18">
        <v>902158</v>
      </c>
      <c r="C18">
        <v>781.36050960704097</v>
      </c>
      <c r="D18" s="1">
        <v>1154.59891933073</v>
      </c>
      <c r="E18" s="3">
        <v>0.51918257317446503</v>
      </c>
      <c r="F18" s="3">
        <v>6.8785389241647099</v>
      </c>
      <c r="G18" s="3">
        <v>3.3247295331633602</v>
      </c>
      <c r="H18">
        <v>27.6287223132707</v>
      </c>
      <c r="I18">
        <v>102.339567065317</v>
      </c>
      <c r="J18">
        <v>4.3899999999999997</v>
      </c>
      <c r="K18">
        <v>21.966688671959901</v>
      </c>
      <c r="L18">
        <v>9.3466518890932395</v>
      </c>
      <c r="M18">
        <v>1439.4004928347499</v>
      </c>
      <c r="N18">
        <v>0.90215800000000002</v>
      </c>
      <c r="O18">
        <v>0.48994557506354802</v>
      </c>
      <c r="P18">
        <v>2356.58607424094</v>
      </c>
      <c r="Q18">
        <v>0.90215799999999902</v>
      </c>
      <c r="S18">
        <f t="shared" si="0"/>
        <v>382.8241242113686</v>
      </c>
    </row>
    <row r="19" spans="1:19" x14ac:dyDescent="0.3">
      <c r="A19" t="s">
        <v>34</v>
      </c>
      <c r="B19">
        <v>5278678.4098038096</v>
      </c>
      <c r="C19">
        <v>1352.90845342634</v>
      </c>
      <c r="D19" s="1">
        <v>3901.7262375995701</v>
      </c>
      <c r="E19" s="3">
        <v>0.98046595392476699</v>
      </c>
      <c r="F19" s="3">
        <v>9.6933069270470291</v>
      </c>
      <c r="G19" s="3">
        <v>2.35438125195979</v>
      </c>
      <c r="H19">
        <v>31.686545700322</v>
      </c>
      <c r="I19">
        <v>104.07723195106701</v>
      </c>
      <c r="J19">
        <v>1.41</v>
      </c>
      <c r="K19">
        <v>11.210861979861001</v>
      </c>
      <c r="L19">
        <v>11.9553208253396</v>
      </c>
      <c r="M19">
        <v>4360.0557268337097</v>
      </c>
      <c r="N19">
        <v>5.2786784098038098</v>
      </c>
      <c r="O19">
        <v>0.490059231742621</v>
      </c>
      <c r="P19">
        <v>7961.7441828924802</v>
      </c>
      <c r="Q19">
        <v>5.2786780000000002</v>
      </c>
      <c r="S19">
        <f t="shared" si="0"/>
        <v>663.0052773042097</v>
      </c>
    </row>
    <row r="20" spans="1:19" x14ac:dyDescent="0.3">
      <c r="A20" t="s">
        <v>35</v>
      </c>
      <c r="B20">
        <v>1863662</v>
      </c>
      <c r="C20">
        <v>856.60763947091596</v>
      </c>
      <c r="D20" s="1">
        <v>2175.6308420866799</v>
      </c>
      <c r="E20" s="3">
        <v>1.1044694856674899</v>
      </c>
      <c r="F20" s="3">
        <v>5.5693944696358502</v>
      </c>
      <c r="G20" s="3">
        <v>3.0280222358936202</v>
      </c>
      <c r="H20">
        <v>19.6752856540128</v>
      </c>
      <c r="I20">
        <v>132.39224791353899</v>
      </c>
      <c r="J20">
        <v>2.85</v>
      </c>
      <c r="K20">
        <v>13.9005827350889</v>
      </c>
      <c r="L20">
        <v>7.1851122842557302</v>
      </c>
      <c r="M20">
        <v>2217.1816453502802</v>
      </c>
      <c r="N20">
        <v>1.8636619999999999</v>
      </c>
      <c r="O20">
        <v>0.40764887434475899</v>
      </c>
      <c r="P20">
        <v>5337.0215864908696</v>
      </c>
      <c r="Q20">
        <v>1.8636619999999999</v>
      </c>
      <c r="S20">
        <f t="shared" si="0"/>
        <v>349.19513998544005</v>
      </c>
    </row>
    <row r="22" spans="1:19" x14ac:dyDescent="0.3">
      <c r="A22" t="s">
        <v>37</v>
      </c>
      <c r="B22">
        <f>SUM(B3:B9)</f>
        <v>3176460</v>
      </c>
      <c r="C22" s="1">
        <f>SUM(C3:C9)</f>
        <v>1590.806712414746</v>
      </c>
      <c r="D22" s="1">
        <f>B22/C22</f>
        <v>1996.760495923688</v>
      </c>
      <c r="E22" s="3">
        <f>SUMPRODUCT(E3:E9,S3:S9)/SUM(S3:S9)</f>
        <v>0.57847699419340692</v>
      </c>
      <c r="F22" s="3">
        <v>4.4333999999999998</v>
      </c>
      <c r="G22">
        <v>2.4319999999999999</v>
      </c>
      <c r="H22" s="3">
        <f>SUMPRODUCT(H3:H9,$S$3:$S$9)/SUM($S$3:$S$9)</f>
        <v>21.760259083941829</v>
      </c>
      <c r="I22" s="3">
        <f>SUMPRODUCT(I3:I9,$S$3:$S$9)/SUM($S$3:$S$9)</f>
        <v>130.71306879203283</v>
      </c>
      <c r="J22" s="1">
        <f>SUMPRODUCT(J3:J9,$S$3:$S$9)/SUM($S$3:$S$9)</f>
        <v>10.007522027350037</v>
      </c>
      <c r="K22" s="1">
        <f>SUMPRODUCT(K3:K9,$C$3:$C$9)/SUM($C$3:$C$9)</f>
        <v>13.21037199572922</v>
      </c>
      <c r="L22" s="1">
        <f>SUMPRODUCT(L3:L9,$C$3:$C$9)/SUM($C$3:$C$9)</f>
        <v>9.6093386186386116</v>
      </c>
      <c r="M22">
        <v>1653.4</v>
      </c>
      <c r="N22">
        <f>SUM(N3:N9)</f>
        <v>3.1764599999999987</v>
      </c>
      <c r="O22">
        <f>SUM(S3:S9)/C22</f>
        <v>0.49740321150755451</v>
      </c>
      <c r="P22">
        <f>B22/S22</f>
        <v>4014.369931130534</v>
      </c>
      <c r="Q22">
        <f>SUM(Q3:Q9)</f>
        <v>3.1764599999999987</v>
      </c>
      <c r="S22">
        <f>SUM(S3:S9)</f>
        <v>791.27236764286931</v>
      </c>
    </row>
    <row r="23" spans="1:19" x14ac:dyDescent="0.3">
      <c r="A23" t="s">
        <v>38</v>
      </c>
      <c r="B23">
        <f>SUM(B10:B16,B18)</f>
        <v>5151623</v>
      </c>
      <c r="C23" s="4">
        <f>SUM(C10:C16,C18)</f>
        <v>3630.8935214971725</v>
      </c>
      <c r="D23" s="1">
        <f>B23/C23</f>
        <v>1418.830645817387</v>
      </c>
      <c r="E23" s="3">
        <f>SUMPRODUCT(E26:E33,S26:S33)/SUM(S26:S33)</f>
        <v>0.61330325858074386</v>
      </c>
      <c r="F23" s="3">
        <v>6.0018000000000002</v>
      </c>
      <c r="G23">
        <v>2.8759000000000001</v>
      </c>
      <c r="H23" s="3">
        <f>SUMPRODUCT(H26:H33,$S$26:$S$33)/SUM($S$26:$S$33)</f>
        <v>28.739698857034547</v>
      </c>
      <c r="I23" s="3">
        <f>SUMPRODUCT(I26:I33,$S$26:$S$33)/SUM($S$26:$S$33)</f>
        <v>103.89891231047081</v>
      </c>
      <c r="J23" s="1">
        <f>SUMPRODUCT(J26:J33,$S$26:$S$33)/SUM($S$26:$S$33)</f>
        <v>7.23545859056662</v>
      </c>
      <c r="K23" s="1">
        <f>SUMPRODUCT(K26:K33,$C$26:$C$33)/SUM($C$26:$C$33)</f>
        <v>17.816987097910957</v>
      </c>
      <c r="L23" s="1">
        <f>SUMPRODUCT(L26:L33,$C$26:$C$33)/SUM($C$26:$C$33)</f>
        <v>9.195889877373542</v>
      </c>
      <c r="M23">
        <v>1462.08</v>
      </c>
      <c r="N23">
        <f>SUM(N10:N16,N18)</f>
        <v>5.1516229999999892</v>
      </c>
      <c r="O23">
        <f>SUM(S26:S33)/C23</f>
        <v>0.45683840193727454</v>
      </c>
      <c r="P23">
        <f>B23/S23</f>
        <v>3105.7604610310264</v>
      </c>
      <c r="Q23">
        <f>N23</f>
        <v>5.1516229999999892</v>
      </c>
      <c r="S23">
        <f>SUM(S10:S16,S18)</f>
        <v>1658.7315939651714</v>
      </c>
    </row>
    <row r="26" spans="1:19" x14ac:dyDescent="0.3">
      <c r="A26" t="s">
        <v>25</v>
      </c>
      <c r="B26">
        <v>284405</v>
      </c>
      <c r="C26">
        <v>311.16620322281898</v>
      </c>
      <c r="D26">
        <v>913.99707633525702</v>
      </c>
      <c r="E26">
        <v>0.449788191546868</v>
      </c>
      <c r="F26" s="2">
        <v>4.0912201238418904</v>
      </c>
      <c r="G26" s="2">
        <v>2.3820708546022602</v>
      </c>
      <c r="H26">
        <v>25.336973712104601</v>
      </c>
      <c r="I26">
        <v>97.337483294222395</v>
      </c>
      <c r="J26">
        <v>3</v>
      </c>
      <c r="K26">
        <v>12.089983143142501</v>
      </c>
      <c r="L26">
        <v>7.7027617551966197</v>
      </c>
      <c r="M26">
        <v>1173.6183741861</v>
      </c>
      <c r="N26">
        <v>0.28440499999999902</v>
      </c>
      <c r="O26">
        <v>0.37145719989881798</v>
      </c>
      <c r="P26">
        <v>2460.5717067382702</v>
      </c>
      <c r="Q26">
        <v>0.28440499999999902</v>
      </c>
      <c r="S26">
        <f t="shared" ref="S26:S33" si="1">C26*O26</f>
        <v>115.58492655229489</v>
      </c>
    </row>
    <row r="27" spans="1:19" x14ac:dyDescent="0.3">
      <c r="A27" t="s">
        <v>26</v>
      </c>
      <c r="B27">
        <v>252120</v>
      </c>
      <c r="C27">
        <v>241.06873472279801</v>
      </c>
      <c r="D27">
        <v>1045.8427978638899</v>
      </c>
      <c r="E27">
        <v>0.40468487541339998</v>
      </c>
      <c r="F27" s="2">
        <v>3.1205613163667301</v>
      </c>
      <c r="G27" s="2">
        <v>2.60610013701156</v>
      </c>
      <c r="H27">
        <v>21.773911325202299</v>
      </c>
      <c r="I27">
        <v>105.650620720319</v>
      </c>
      <c r="J27">
        <v>2.5299999999999998</v>
      </c>
      <c r="K27">
        <v>8.3807651399784202</v>
      </c>
      <c r="L27">
        <v>7.7531690935482498</v>
      </c>
      <c r="M27">
        <v>1355.5909451212101</v>
      </c>
      <c r="N27">
        <v>0.25212000000000001</v>
      </c>
      <c r="O27">
        <v>0.37138771215716398</v>
      </c>
      <c r="P27">
        <v>2816.0403902143798</v>
      </c>
      <c r="Q27">
        <v>0.25212000000000001</v>
      </c>
      <c r="S27">
        <f t="shared" si="1"/>
        <v>89.529965861322225</v>
      </c>
    </row>
    <row r="28" spans="1:19" x14ac:dyDescent="0.3">
      <c r="A28" t="s">
        <v>27</v>
      </c>
      <c r="B28">
        <v>1128691</v>
      </c>
      <c r="C28">
        <v>613.13605952368198</v>
      </c>
      <c r="D28">
        <v>1840.8491597718501</v>
      </c>
      <c r="E28">
        <v>0.70773708635916799</v>
      </c>
      <c r="F28" s="2">
        <v>7.8146045146410996</v>
      </c>
      <c r="G28" s="2">
        <v>2.48679024532737</v>
      </c>
      <c r="H28">
        <v>33.703770448064603</v>
      </c>
      <c r="I28">
        <v>102.382862600385</v>
      </c>
      <c r="J28">
        <v>8.5599999999999898</v>
      </c>
      <c r="K28">
        <v>22.058479380931001</v>
      </c>
      <c r="L28">
        <v>12.419867355455599</v>
      </c>
      <c r="M28">
        <v>1169.3436719070201</v>
      </c>
      <c r="N28">
        <v>1.1286910000000001</v>
      </c>
      <c r="O28">
        <v>0.49702589784913598</v>
      </c>
      <c r="P28">
        <v>3703.7288554541601</v>
      </c>
      <c r="Q28">
        <v>1.1286909999999899</v>
      </c>
      <c r="S28">
        <f t="shared" si="1"/>
        <v>304.74450048843931</v>
      </c>
    </row>
    <row r="29" spans="1:19" x14ac:dyDescent="0.3">
      <c r="A29" t="s">
        <v>28</v>
      </c>
      <c r="B29">
        <v>1357466</v>
      </c>
      <c r="C29">
        <v>549.24200556176902</v>
      </c>
      <c r="D29">
        <v>2471.52618746188</v>
      </c>
      <c r="E29">
        <v>0.97239716726028003</v>
      </c>
      <c r="F29" s="2">
        <v>5.9870119936558099</v>
      </c>
      <c r="G29" s="2">
        <v>3.21694850824916</v>
      </c>
      <c r="H29">
        <v>32.195279851915799</v>
      </c>
      <c r="I29">
        <v>114.131999396214</v>
      </c>
      <c r="J29">
        <v>6.8599999999999897</v>
      </c>
      <c r="K29">
        <v>23.448676198358498</v>
      </c>
      <c r="L29">
        <v>11.7146173201364</v>
      </c>
      <c r="M29">
        <v>1966.66993907816</v>
      </c>
      <c r="N29">
        <v>1.3574659999999901</v>
      </c>
      <c r="O29">
        <v>0.59106187078949501</v>
      </c>
      <c r="P29">
        <v>4181.50164916002</v>
      </c>
      <c r="Q29">
        <v>1.3574659999999901</v>
      </c>
      <c r="S29">
        <f t="shared" si="1"/>
        <v>324.63600732351341</v>
      </c>
    </row>
    <row r="30" spans="1:19" x14ac:dyDescent="0.3">
      <c r="A30" t="s">
        <v>29</v>
      </c>
      <c r="B30">
        <v>448710</v>
      </c>
      <c r="C30">
        <v>438.641511482966</v>
      </c>
      <c r="D30">
        <v>1022.95379769916</v>
      </c>
      <c r="E30">
        <v>0.419189765866747</v>
      </c>
      <c r="F30" s="2">
        <v>4.9524161729015503</v>
      </c>
      <c r="G30" s="2">
        <v>3.0849243288633899</v>
      </c>
      <c r="H30">
        <v>25.300881007399401</v>
      </c>
      <c r="I30">
        <v>97.113693438113003</v>
      </c>
      <c r="J30">
        <v>4.2799999999999896</v>
      </c>
      <c r="K30">
        <v>10.481887140577999</v>
      </c>
      <c r="L30">
        <v>4.9129713893734799</v>
      </c>
      <c r="M30">
        <v>918.91154536490603</v>
      </c>
      <c r="N30">
        <v>0.44871</v>
      </c>
      <c r="O30">
        <v>0.32850069521187097</v>
      </c>
      <c r="P30">
        <v>3114.00801462349</v>
      </c>
      <c r="Q30">
        <v>0.44871</v>
      </c>
      <c r="S30">
        <f t="shared" si="1"/>
        <v>144.09404147094023</v>
      </c>
    </row>
    <row r="31" spans="1:19" x14ac:dyDescent="0.3">
      <c r="A31" t="s">
        <v>30</v>
      </c>
      <c r="B31">
        <v>628868</v>
      </c>
      <c r="C31">
        <v>535.12748909931599</v>
      </c>
      <c r="D31">
        <v>1175.17416468075</v>
      </c>
      <c r="E31">
        <v>0.474382420665306</v>
      </c>
      <c r="F31" s="2">
        <v>5.2053557943328199</v>
      </c>
      <c r="G31" s="2">
        <v>2.5969428826601599</v>
      </c>
      <c r="H31">
        <v>27.708145000251999</v>
      </c>
      <c r="I31">
        <v>99.258628292401994</v>
      </c>
      <c r="J31">
        <v>17.09</v>
      </c>
      <c r="K31">
        <v>16.262251713383598</v>
      </c>
      <c r="L31">
        <v>8.5311647697698803</v>
      </c>
      <c r="M31">
        <v>1805.17800816525</v>
      </c>
      <c r="N31">
        <v>0.62886799999999998</v>
      </c>
      <c r="O31">
        <v>0.44479340421875901</v>
      </c>
      <c r="P31">
        <v>2642.0674262129501</v>
      </c>
      <c r="Q31">
        <v>0.62886799999999998</v>
      </c>
      <c r="S31">
        <f t="shared" si="1"/>
        <v>238.02117756752162</v>
      </c>
    </row>
    <row r="32" spans="1:19" x14ac:dyDescent="0.3">
      <c r="A32" t="s">
        <v>31</v>
      </c>
      <c r="B32">
        <v>149205</v>
      </c>
      <c r="C32">
        <v>161.15100827678199</v>
      </c>
      <c r="D32">
        <v>925.87071961557399</v>
      </c>
      <c r="E32">
        <v>0.432734466825757</v>
      </c>
      <c r="F32" s="2">
        <v>2.1455467052528201</v>
      </c>
      <c r="G32" s="2">
        <v>1.94677810213764</v>
      </c>
      <c r="H32">
        <v>21.129250291607299</v>
      </c>
      <c r="I32">
        <v>110.993751656076</v>
      </c>
      <c r="J32">
        <v>3.84</v>
      </c>
      <c r="K32">
        <v>12.6671845150873</v>
      </c>
      <c r="L32">
        <v>6.5204933879448603</v>
      </c>
      <c r="M32">
        <v>1018.09286720688</v>
      </c>
      <c r="N32">
        <v>0.149205</v>
      </c>
      <c r="O32">
        <v>0.36795829653096002</v>
      </c>
      <c r="P32">
        <v>2516.2381942315301</v>
      </c>
      <c r="Q32">
        <v>0.149205</v>
      </c>
      <c r="S32">
        <f t="shared" si="1"/>
        <v>59.296850489771337</v>
      </c>
    </row>
    <row r="33" spans="1:19" x14ac:dyDescent="0.3">
      <c r="A33" t="s">
        <v>33</v>
      </c>
      <c r="B33">
        <v>902158</v>
      </c>
      <c r="C33">
        <v>781.36050960704097</v>
      </c>
      <c r="D33">
        <v>1154.59891933073</v>
      </c>
      <c r="E33">
        <v>0.51918257317446503</v>
      </c>
      <c r="F33" s="2">
        <v>6.8785389241647099</v>
      </c>
      <c r="G33" s="2">
        <v>3.3247295331633602</v>
      </c>
      <c r="H33">
        <v>27.6287223132707</v>
      </c>
      <c r="I33">
        <v>102.339567065317</v>
      </c>
      <c r="J33">
        <v>4.3899999999999997</v>
      </c>
      <c r="K33">
        <v>21.966688671959901</v>
      </c>
      <c r="L33">
        <v>9.3466518890932395</v>
      </c>
      <c r="M33">
        <v>1439.4004928347499</v>
      </c>
      <c r="N33">
        <v>0.90215800000000002</v>
      </c>
      <c r="O33">
        <v>0.48994557506354802</v>
      </c>
      <c r="P33">
        <v>2356.58607424094</v>
      </c>
      <c r="Q33">
        <v>0.90215799999999902</v>
      </c>
      <c r="S33">
        <f t="shared" si="1"/>
        <v>382.8241242113686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summary_UF_all_new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2023-11-18T20:33:19Z</dcterms:created>
  <dcterms:modified xsi:type="dcterms:W3CDTF">2023-11-19T13:41:38Z</dcterms:modified>
</cp:coreProperties>
</file>