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cuments\projects\sufficcs_mobility\outputs\ML_Results\dist_commute\"/>
    </mc:Choice>
  </mc:AlternateContent>
  <xr:revisionPtr revIDLastSave="0" documentId="13_ncr:40009_{9AA5AF48-EEAA-4DDF-AE86-282ED80127FC}" xr6:coauthVersionLast="47" xr6:coauthVersionMax="47" xr10:uidLastSave="{00000000-0000-0000-0000-000000000000}"/>
  <bookViews>
    <workbookView xWindow="-108" yWindow="-108" windowWidth="23256" windowHeight="12456" activeTab="1"/>
  </bookViews>
  <sheets>
    <sheet name="All_short" sheetId="1" r:id="rId1"/>
    <sheet name="All_short_simple" sheetId="2" r:id="rId2"/>
  </sheets>
  <externalReferences>
    <externalReference r:id="rId3"/>
  </externalReferences>
  <calcPr calcId="0"/>
</workbook>
</file>

<file path=xl/calcChain.xml><?xml version="1.0" encoding="utf-8"?>
<calcChain xmlns="http://schemas.openxmlformats.org/spreadsheetml/2006/main">
  <c r="G12" i="2" l="1"/>
  <c r="N17" i="1"/>
  <c r="N16" i="1"/>
  <c r="N15" i="1"/>
  <c r="N11" i="1"/>
  <c r="N10" i="1"/>
  <c r="N9" i="1"/>
  <c r="L17" i="1"/>
  <c r="L15" i="1"/>
  <c r="L14" i="1"/>
  <c r="L13" i="1"/>
  <c r="L12" i="1"/>
  <c r="L11" i="1"/>
  <c r="L10" i="1"/>
  <c r="L9" i="1"/>
  <c r="J16" i="1"/>
  <c r="J10" i="1"/>
  <c r="J9" i="1"/>
  <c r="H17" i="1"/>
  <c r="H16" i="1"/>
  <c r="H14" i="1"/>
  <c r="H13" i="1"/>
  <c r="H11" i="1"/>
  <c r="H10" i="1"/>
  <c r="H9" i="1"/>
  <c r="F16" i="1"/>
  <c r="F15" i="1"/>
  <c r="F10" i="1"/>
  <c r="F9" i="1"/>
  <c r="D91" i="1"/>
  <c r="D90" i="1"/>
  <c r="D92" i="1"/>
  <c r="D86" i="1"/>
  <c r="D84" i="1"/>
  <c r="D85" i="1"/>
  <c r="D77" i="1"/>
  <c r="D75" i="1"/>
  <c r="D74" i="1"/>
  <c r="D73" i="1"/>
  <c r="D72" i="1"/>
  <c r="D71" i="1"/>
  <c r="D70" i="1"/>
  <c r="D69" i="1"/>
  <c r="D61" i="1"/>
  <c r="D55" i="1"/>
  <c r="D54" i="1"/>
  <c r="D47" i="1"/>
  <c r="D46" i="1"/>
  <c r="D44" i="1"/>
  <c r="D43" i="1"/>
  <c r="D41" i="1"/>
  <c r="D40" i="1"/>
  <c r="D39" i="1"/>
  <c r="D31" i="1"/>
  <c r="D30" i="1"/>
  <c r="D25" i="1"/>
  <c r="D24" i="1"/>
  <c r="D15" i="1"/>
  <c r="D14" i="1"/>
  <c r="D13" i="1"/>
  <c r="D10" i="1"/>
  <c r="D9" i="1"/>
</calcChain>
</file>

<file path=xl/sharedStrings.xml><?xml version="1.0" encoding="utf-8"?>
<sst xmlns="http://schemas.openxmlformats.org/spreadsheetml/2006/main" count="209" uniqueCount="42">
  <si>
    <t>city</t>
  </si>
  <si>
    <t>param</t>
  </si>
  <si>
    <t>coefficient</t>
  </si>
  <si>
    <t>Berlin</t>
  </si>
  <si>
    <t>Sex</t>
  </si>
  <si>
    <t>Age</t>
  </si>
  <si>
    <t>Education[T.Secondary]</t>
  </si>
  <si>
    <t>Education[T.University]</t>
  </si>
  <si>
    <t>Education[T.Unknown/Other]</t>
  </si>
  <si>
    <t>HHSize</t>
  </si>
  <si>
    <t>DistCenter_res</t>
  </si>
  <si>
    <t>DistSubcenter_res</t>
  </si>
  <si>
    <t>UrbPopDensity_res</t>
  </si>
  <si>
    <t>UrbBuildDensity_res</t>
  </si>
  <si>
    <t>IntersecDensity_res</t>
  </si>
  <si>
    <t>street_length_res</t>
  </si>
  <si>
    <t>bike_lane_share_res</t>
  </si>
  <si>
    <t>LU_UrbFab_res</t>
  </si>
  <si>
    <t>LU_Comm_res</t>
  </si>
  <si>
    <t>Paris</t>
  </si>
  <si>
    <t>Madrid</t>
  </si>
  <si>
    <t>Wien</t>
  </si>
  <si>
    <t>France_other</t>
  </si>
  <si>
    <t>Germany_other</t>
  </si>
  <si>
    <t>AME</t>
  </si>
  <si>
    <t>France, other</t>
  </si>
  <si>
    <t>Germany, other</t>
  </si>
  <si>
    <r>
      <t xml:space="preserve">Education </t>
    </r>
    <r>
      <rPr>
        <i/>
        <sz val="11"/>
        <color theme="1"/>
        <rFont val="Calibri"/>
        <family val="2"/>
        <scheme val="minor"/>
      </rPr>
      <t>Secondary</t>
    </r>
  </si>
  <si>
    <r>
      <t xml:space="preserve">Education </t>
    </r>
    <r>
      <rPr>
        <i/>
        <sz val="11"/>
        <color theme="1"/>
        <rFont val="Calibri"/>
        <family val="2"/>
        <scheme val="minor"/>
      </rPr>
      <t>University</t>
    </r>
  </si>
  <si>
    <r>
      <t xml:space="preserve">Education </t>
    </r>
    <r>
      <rPr>
        <i/>
        <sz val="11"/>
        <color theme="1"/>
        <rFont val="Calibri"/>
        <family val="2"/>
        <scheme val="minor"/>
      </rPr>
      <t>Unknown/Other</t>
    </r>
  </si>
  <si>
    <t>Household Size</t>
  </si>
  <si>
    <t>Dist. to center</t>
  </si>
  <si>
    <t>Dist. to subcenter</t>
  </si>
  <si>
    <t>Populuation density</t>
  </si>
  <si>
    <t>Built-up density</t>
  </si>
  <si>
    <t>Avg. street length</t>
  </si>
  <si>
    <t>Commercial area (%)</t>
  </si>
  <si>
    <t>Urban fabric area (%)</t>
  </si>
  <si>
    <t>Cycle lane share (%)</t>
  </si>
  <si>
    <t>Intersection density</t>
  </si>
  <si>
    <t>Feature</t>
  </si>
  <si>
    <t>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</si>
</sst>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00"/>
    <numFmt numFmtId="167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" fontId="0" fillId="0" borderId="0" xfId="0" applyNumberFormat="1"/>
    <xf numFmtId="0" fontId="0" fillId="0" borderId="0" xfId="0" applyFont="1"/>
    <xf numFmtId="167" fontId="18" fillId="0" borderId="0" xfId="0" applyNumberFormat="1" applyFont="1"/>
    <xf numFmtId="1" fontId="18" fillId="0" borderId="0" xfId="0" applyNumberFormat="1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eter\Documents\projects\sufficcs_mobility\outputs\summary_stats\summary_UF_all.csv" TargetMode="External"/><Relationship Id="rId1" Type="http://schemas.openxmlformats.org/officeDocument/2006/relationships/externalLinkPath" Target="/Users/peter/Documents/projects/sufficcs_mobility/outputs/summary_stats/summary_UF_all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_UF_all"/>
    </sheetNames>
    <sheetDataSet>
      <sheetData sheetId="0">
        <row r="2">
          <cell r="F2">
            <v>8.4977292010315395</v>
          </cell>
          <cell r="G2">
            <v>2.4458462839749799</v>
          </cell>
          <cell r="H2">
            <v>23.6515291868666</v>
          </cell>
          <cell r="I2">
            <v>144.02019730701099</v>
          </cell>
          <cell r="J2">
            <v>5.2600000000000001E-2</v>
          </cell>
        </row>
        <row r="3">
          <cell r="D3">
            <v>1562.2596226923199</v>
          </cell>
          <cell r="F3">
            <v>4.7346355587645803</v>
          </cell>
          <cell r="G3">
            <v>2.9312399613474902</v>
          </cell>
          <cell r="J3">
            <v>8.5000000000000006E-2</v>
          </cell>
          <cell r="K3">
            <v>0.14411045668199399</v>
          </cell>
          <cell r="L3">
            <v>7.4305004633800506E-2</v>
          </cell>
        </row>
        <row r="4">
          <cell r="D4">
            <v>2724.2926520548299</v>
          </cell>
          <cell r="F4">
            <v>4.3419424322401401</v>
          </cell>
          <cell r="G4">
            <v>2.5030397538509899</v>
          </cell>
          <cell r="J4">
            <v>8.9300000000000004E-2</v>
          </cell>
          <cell r="K4">
            <v>0.19800079781279101</v>
          </cell>
          <cell r="L4">
            <v>0.13654648240665301</v>
          </cell>
        </row>
        <row r="5">
          <cell r="D5">
            <v>2784.85057392933</v>
          </cell>
          <cell r="F5">
            <v>4.85807182578918</v>
          </cell>
          <cell r="G5">
            <v>2.15867868117479</v>
          </cell>
          <cell r="J5">
            <v>0.1711</v>
          </cell>
          <cell r="K5">
            <v>0.122534025273055</v>
          </cell>
          <cell r="L5">
            <v>0.120841225090867</v>
          </cell>
        </row>
        <row r="6">
          <cell r="D6">
            <v>1764.8800745267199</v>
          </cell>
          <cell r="F6">
            <v>3.16289854454465</v>
          </cell>
          <cell r="G6">
            <v>2.7484059442321001</v>
          </cell>
          <cell r="J6">
            <v>4.41E-2</v>
          </cell>
          <cell r="K6">
            <v>0.18994394844986701</v>
          </cell>
          <cell r="L6">
            <v>9.4570398253996102E-2</v>
          </cell>
        </row>
        <row r="7">
          <cell r="D7">
            <v>1689.3585837506901</v>
          </cell>
          <cell r="F7">
            <v>4.4340410065996299</v>
          </cell>
          <cell r="G7">
            <v>2.6057453259577299</v>
          </cell>
          <cell r="J7">
            <v>8.4599999999999995E-2</v>
          </cell>
          <cell r="K7">
            <v>0.133785109240912</v>
          </cell>
          <cell r="L7">
            <v>0.122893319641877</v>
          </cell>
        </row>
        <row r="8">
          <cell r="D8">
            <v>1131.4823750007299</v>
          </cell>
          <cell r="F8">
            <v>2.9374505510856599</v>
          </cell>
          <cell r="G8">
            <v>1.72871102049196</v>
          </cell>
          <cell r="J8">
            <v>4.7899999999999998E-2</v>
          </cell>
          <cell r="K8">
            <v>9.74038142256827E-2</v>
          </cell>
          <cell r="L8">
            <v>8.3516076007625006E-2</v>
          </cell>
        </row>
        <row r="9">
          <cell r="D9">
            <v>827.89227112226899</v>
          </cell>
          <cell r="F9">
            <v>4.1503123950637999</v>
          </cell>
          <cell r="G9">
            <v>2.2675398803821198</v>
          </cell>
          <cell r="J9">
            <v>4.8899999999999999E-2</v>
          </cell>
          <cell r="K9">
            <v>4.9933571698929202E-2</v>
          </cell>
          <cell r="L9">
            <v>2.6771601653069899E-2</v>
          </cell>
        </row>
        <row r="10">
          <cell r="D10">
            <v>915.36290590028796</v>
          </cell>
          <cell r="E10">
            <v>0.449788191546868</v>
          </cell>
          <cell r="G10">
            <v>2.7268916449464098</v>
          </cell>
          <cell r="H10">
            <v>25.314477667459201</v>
          </cell>
          <cell r="I10">
            <v>97.496019933926505</v>
          </cell>
          <cell r="J10">
            <v>2.9899999999999999E-2</v>
          </cell>
          <cell r="L10">
            <v>7.7027617551966299E-2</v>
          </cell>
        </row>
        <row r="11">
          <cell r="D11">
            <v>1052.1356089235401</v>
          </cell>
          <cell r="E11">
            <v>0.40468487541339998</v>
          </cell>
          <cell r="F11">
            <v>2.8970599200657801</v>
          </cell>
          <cell r="G11">
            <v>2.6799008498424</v>
          </cell>
          <cell r="H11">
            <v>21.6992436925383</v>
          </cell>
          <cell r="I11">
            <v>105.918776203208</v>
          </cell>
          <cell r="J11">
            <v>2.5999999999999999E-2</v>
          </cell>
          <cell r="L11">
            <v>7.7531690935482497E-2</v>
          </cell>
        </row>
        <row r="12">
          <cell r="D12">
            <v>1859.3801201085</v>
          </cell>
          <cell r="E12">
            <v>0.70773708635916799</v>
          </cell>
          <cell r="F12">
            <v>7.1410647404435004</v>
          </cell>
          <cell r="G12">
            <v>2.4659782118821401</v>
          </cell>
          <cell r="H12">
            <v>33.690722775014301</v>
          </cell>
          <cell r="I12">
            <v>102.383431936995</v>
          </cell>
          <cell r="J12">
            <v>8.2900000000000001E-2</v>
          </cell>
          <cell r="L12">
            <v>0.12419867355455599</v>
          </cell>
        </row>
        <row r="13">
          <cell r="D13">
            <v>2517.1763739845901</v>
          </cell>
          <cell r="E13">
            <v>0.97239716726028003</v>
          </cell>
          <cell r="F13">
            <v>5.7066572676829797</v>
          </cell>
          <cell r="G13">
            <v>3.1177600367550902</v>
          </cell>
          <cell r="H13">
            <v>32.224410908729197</v>
          </cell>
          <cell r="I13">
            <v>113.91333364789701</v>
          </cell>
          <cell r="J13">
            <v>6.9099999999999995E-2</v>
          </cell>
          <cell r="L13">
            <v>0.117146173201364</v>
          </cell>
        </row>
        <row r="14">
          <cell r="D14">
            <v>995.250081379844</v>
          </cell>
          <cell r="E14">
            <v>0.419189765866747</v>
          </cell>
          <cell r="F14">
            <v>4.6257299622382497</v>
          </cell>
          <cell r="G14">
            <v>3.0907118986842899</v>
          </cell>
          <cell r="H14">
            <v>25.471863713792899</v>
          </cell>
          <cell r="I14">
            <v>97.306711026614707</v>
          </cell>
          <cell r="J14">
            <v>4.5199999999999997E-2</v>
          </cell>
          <cell r="L14">
            <v>4.91297138937348E-2</v>
          </cell>
        </row>
        <row r="15">
          <cell r="D15">
            <v>1208.1625653134899</v>
          </cell>
          <cell r="E15">
            <v>0.474382420665306</v>
          </cell>
          <cell r="F15">
            <v>4.8898881664279799</v>
          </cell>
          <cell r="G15">
            <v>2.6872128182447801</v>
          </cell>
          <cell r="H15">
            <v>27.681984086440099</v>
          </cell>
          <cell r="I15">
            <v>99.395668747302693</v>
          </cell>
          <cell r="J15">
            <v>0.1724</v>
          </cell>
          <cell r="L15">
            <v>8.5311647697698806E-2</v>
          </cell>
        </row>
        <row r="16">
          <cell r="D16">
            <v>934.58925023492202</v>
          </cell>
          <cell r="E16">
            <v>0.432734466825757</v>
          </cell>
          <cell r="F16">
            <v>2.1619907832465302</v>
          </cell>
          <cell r="G16">
            <v>1.93247152934482</v>
          </cell>
          <cell r="H16">
            <v>21.098223492353799</v>
          </cell>
          <cell r="I16">
            <v>111.43385047619</v>
          </cell>
          <cell r="J16">
            <v>3.32E-2</v>
          </cell>
          <cell r="L16">
            <v>6.5204933879448604E-2</v>
          </cell>
        </row>
        <row r="17">
          <cell r="F17">
            <v>8.6620358346516202</v>
          </cell>
          <cell r="G17">
            <v>3.4627047820347299</v>
          </cell>
          <cell r="J17">
            <v>0.1452</v>
          </cell>
          <cell r="K17">
            <v>0.30083878617904702</v>
          </cell>
        </row>
        <row r="18">
          <cell r="D18">
            <v>1140.11776772289</v>
          </cell>
          <cell r="E18">
            <v>0.51918257317446503</v>
          </cell>
          <cell r="F18">
            <v>6.1988942365468302</v>
          </cell>
          <cell r="G18">
            <v>3.3039663862000199</v>
          </cell>
          <cell r="H18">
            <v>27.580089209328499</v>
          </cell>
          <cell r="I18">
            <v>102.50189762261201</v>
          </cell>
          <cell r="J18">
            <v>4.6199999999999998E-2</v>
          </cell>
          <cell r="L18">
            <v>9.3466518890932396E-2</v>
          </cell>
        </row>
        <row r="19">
          <cell r="D19">
            <v>3902.03194209505</v>
          </cell>
          <cell r="F19">
            <v>9.4053341328078499</v>
          </cell>
          <cell r="H19">
            <v>31.657718919144099</v>
          </cell>
          <cell r="I19">
            <v>104.101943219563</v>
          </cell>
          <cell r="K19">
            <v>0.11210861979861</v>
          </cell>
          <cell r="L19">
            <v>0.11955320825339601</v>
          </cell>
        </row>
        <row r="20">
          <cell r="F20">
            <v>6.4732554570846403</v>
          </cell>
          <cell r="G20">
            <v>3.3020628968638599</v>
          </cell>
          <cell r="K20">
            <v>0.13900582735088901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2"/>
  <sheetViews>
    <sheetView workbookViewId="0">
      <selection activeCell="B97" sqref="B97"/>
    </sheetView>
  </sheetViews>
  <sheetFormatPr defaultRowHeight="14.4" x14ac:dyDescent="0.3"/>
  <cols>
    <col min="2" max="4" width="13.886718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24</v>
      </c>
    </row>
    <row r="2" spans="1:14" x14ac:dyDescent="0.3">
      <c r="A2" t="s">
        <v>3</v>
      </c>
      <c r="E2" t="s">
        <v>19</v>
      </c>
      <c r="G2" t="s">
        <v>20</v>
      </c>
      <c r="I2" t="s">
        <v>21</v>
      </c>
      <c r="K2" t="s">
        <v>25</v>
      </c>
      <c r="M2" t="s">
        <v>26</v>
      </c>
    </row>
    <row r="3" spans="1:14" x14ac:dyDescent="0.3">
      <c r="B3" t="s">
        <v>4</v>
      </c>
      <c r="C3" s="3">
        <v>-1314.94808010057</v>
      </c>
      <c r="D3" s="3"/>
      <c r="E3" s="3">
        <v>-1276.3175766695699</v>
      </c>
      <c r="F3" s="3"/>
      <c r="G3" s="3">
        <v>-1006.64838183757</v>
      </c>
      <c r="H3" s="3"/>
      <c r="I3" s="3">
        <v>-1636.6908403341799</v>
      </c>
      <c r="J3" s="3"/>
      <c r="K3" s="3">
        <v>-1265.6616898811301</v>
      </c>
      <c r="L3" s="3"/>
      <c r="M3" s="3">
        <v>-1325.2756684122</v>
      </c>
      <c r="N3" s="3"/>
    </row>
    <row r="4" spans="1:14" x14ac:dyDescent="0.3">
      <c r="A4" t="s">
        <v>3</v>
      </c>
      <c r="B4" t="s">
        <v>5</v>
      </c>
      <c r="C4" s="3">
        <v>-22.809809216437799</v>
      </c>
      <c r="D4" s="3"/>
      <c r="E4" s="3">
        <v>-11.3931386245306</v>
      </c>
      <c r="F4" s="3"/>
      <c r="G4" s="3">
        <v>-18.851985686867</v>
      </c>
      <c r="H4" s="3"/>
      <c r="I4" s="3"/>
      <c r="J4" s="3"/>
      <c r="K4" s="3">
        <v>-30.822547595771301</v>
      </c>
      <c r="L4" s="3"/>
      <c r="M4" s="3">
        <v>-33.110365370482803</v>
      </c>
      <c r="N4" s="3"/>
    </row>
    <row r="5" spans="1:14" x14ac:dyDescent="0.3">
      <c r="A5" t="s">
        <v>3</v>
      </c>
      <c r="B5" t="s">
        <v>6</v>
      </c>
      <c r="C5" s="3">
        <v>839.68812408943097</v>
      </c>
      <c r="D5" s="3"/>
      <c r="E5" s="3"/>
      <c r="F5" s="3"/>
      <c r="G5" s="3">
        <v>497.19818522434701</v>
      </c>
      <c r="H5" s="3"/>
      <c r="I5" s="3"/>
      <c r="J5" s="3"/>
      <c r="K5" s="3"/>
      <c r="L5" s="3"/>
      <c r="M5" s="3"/>
      <c r="N5" s="3"/>
    </row>
    <row r="6" spans="1:14" x14ac:dyDescent="0.3">
      <c r="A6" t="s">
        <v>3</v>
      </c>
      <c r="B6" t="s">
        <v>7</v>
      </c>
      <c r="C6" s="3">
        <v>856.38252903703903</v>
      </c>
      <c r="D6" s="3"/>
      <c r="E6" s="3">
        <v>751.23984524364403</v>
      </c>
      <c r="F6" s="3"/>
      <c r="G6" s="3">
        <v>1110.7764051688901</v>
      </c>
      <c r="H6" s="3"/>
      <c r="I6" s="3"/>
      <c r="J6" s="3"/>
      <c r="K6" s="3">
        <v>1035.3908284556001</v>
      </c>
      <c r="L6" s="3"/>
      <c r="M6" s="3"/>
      <c r="N6" s="3"/>
    </row>
    <row r="7" spans="1:14" x14ac:dyDescent="0.3">
      <c r="A7" t="s">
        <v>3</v>
      </c>
      <c r="B7" t="s">
        <v>8</v>
      </c>
      <c r="C7" s="3"/>
      <c r="D7" s="3"/>
      <c r="E7" s="3"/>
      <c r="F7" s="3"/>
      <c r="G7" s="3">
        <v>1218.8348531280101</v>
      </c>
      <c r="H7" s="3"/>
      <c r="I7" s="3"/>
      <c r="J7" s="3"/>
      <c r="K7" s="3"/>
      <c r="L7" s="3"/>
      <c r="M7" s="3"/>
      <c r="N7" s="3"/>
    </row>
    <row r="8" spans="1:14" x14ac:dyDescent="0.3">
      <c r="A8" t="s">
        <v>3</v>
      </c>
      <c r="B8" t="s">
        <v>9</v>
      </c>
      <c r="C8" s="3"/>
      <c r="D8" s="3"/>
      <c r="E8" s="3"/>
      <c r="F8" s="3"/>
      <c r="G8" s="3"/>
      <c r="H8" s="3"/>
      <c r="I8" s="3"/>
      <c r="J8" s="3"/>
      <c r="K8" s="3">
        <v>95.243314795634205</v>
      </c>
      <c r="L8" s="3"/>
      <c r="M8" s="3"/>
      <c r="N8" s="3"/>
    </row>
    <row r="9" spans="1:14" x14ac:dyDescent="0.3">
      <c r="A9" t="s">
        <v>3</v>
      </c>
      <c r="B9" t="s">
        <v>10</v>
      </c>
      <c r="C9" s="3">
        <v>643.09095557305295</v>
      </c>
      <c r="D9" s="3">
        <f>C9*[1]summary_UF_all!$F$2</f>
        <v>5464.8127920924089</v>
      </c>
      <c r="E9" s="3">
        <v>448.82075740657802</v>
      </c>
      <c r="F9" s="3">
        <f>E9*[1]summary_UF_all!$F$17</f>
        <v>3887.7014839912604</v>
      </c>
      <c r="G9" s="3">
        <v>345.55719412694998</v>
      </c>
      <c r="H9" s="3">
        <f>G9*[1]summary_UF_all!$F$19</f>
        <v>3250.0808727595108</v>
      </c>
      <c r="I9" s="3">
        <v>776.67880085914101</v>
      </c>
      <c r="J9" s="3">
        <f>I9*[1]summary_UF_all!$F$20</f>
        <v>5027.6402860633889</v>
      </c>
      <c r="K9" s="3">
        <v>468.11216534324501</v>
      </c>
      <c r="L9" s="3">
        <f>K9*AVERAGE([1]summary_UF_all!$F$11:$F$16,[1]summary_UF_all!$F$18)</f>
        <v>2248.3617941220041</v>
      </c>
      <c r="M9" s="3">
        <v>473.269833949141</v>
      </c>
      <c r="N9" s="3">
        <f>M9*AVERAGE([1]summary_UF_all!$F$3:$F$9)</f>
        <v>1934.9537310600317</v>
      </c>
    </row>
    <row r="10" spans="1:14" x14ac:dyDescent="0.3">
      <c r="A10" t="s">
        <v>3</v>
      </c>
      <c r="B10" t="s">
        <v>11</v>
      </c>
      <c r="C10" s="3">
        <v>89.709972855803997</v>
      </c>
      <c r="D10" s="3">
        <f>C10*[1]summary_UF_all!$G$2</f>
        <v>219.41680374486452</v>
      </c>
      <c r="E10" s="3">
        <v>199.06867130588799</v>
      </c>
      <c r="F10" s="3">
        <f>E10*[1]summary_UF_all!$G$17</f>
        <v>689.31604008419811</v>
      </c>
      <c r="G10" s="3">
        <v>162.055456094981</v>
      </c>
      <c r="H10" s="3">
        <f>G10*[1]summary_UF_all!$F$19</f>
        <v>1524.1857126178686</v>
      </c>
      <c r="I10" s="3">
        <v>-415.34667908204301</v>
      </c>
      <c r="J10" s="3">
        <f>I10*[1]summary_UF_all!$G$20</f>
        <v>-1371.500858332435</v>
      </c>
      <c r="K10" s="3">
        <v>210.981764602553</v>
      </c>
      <c r="L10" s="3">
        <f>K10*AVERAGE([1]summary_UF_all!$G$10:$G$16,[1]summary_UF_all!$G$18)</f>
        <v>580.32890429230019</v>
      </c>
      <c r="M10" s="3">
        <v>180.752423456489</v>
      </c>
      <c r="N10" s="3">
        <f>M10*AVERAGE([1]summary_UF_all!$G$3:$G$9)</f>
        <v>437.50764058019757</v>
      </c>
    </row>
    <row r="11" spans="1:14" x14ac:dyDescent="0.3">
      <c r="A11" t="s">
        <v>3</v>
      </c>
      <c r="B11" t="s">
        <v>12</v>
      </c>
      <c r="C11" s="3"/>
      <c r="D11" s="3"/>
      <c r="E11" s="3"/>
      <c r="F11" s="3"/>
      <c r="G11" s="3">
        <v>3.16317131282116E-2</v>
      </c>
      <c r="H11" s="3">
        <f>G11*[1]summary_UF_all!$D$19</f>
        <v>123.427955009469</v>
      </c>
      <c r="I11" s="3"/>
      <c r="J11" s="3"/>
      <c r="K11" s="3">
        <v>-2.80665956810555E-2</v>
      </c>
      <c r="L11" s="3">
        <f>K11*AVERAGE([1]summary_UF_all!$D$10:$D$16,[1]summary_UF_all!$D$18)</f>
        <v>-37.26603522707282</v>
      </c>
      <c r="M11" s="3">
        <v>0.22030892320065101</v>
      </c>
      <c r="N11" s="3">
        <f>M11*AVERAGE([1]summary_UF_all!$D$3:$D$9)</f>
        <v>392.9372092610148</v>
      </c>
    </row>
    <row r="12" spans="1:14" x14ac:dyDescent="0.3">
      <c r="A12" t="s">
        <v>3</v>
      </c>
      <c r="B12" t="s">
        <v>13</v>
      </c>
      <c r="C12" s="3"/>
      <c r="D12" s="3"/>
      <c r="E12" s="3"/>
      <c r="F12" s="3"/>
      <c r="G12" s="3"/>
      <c r="H12" s="3"/>
      <c r="I12" s="3"/>
      <c r="J12" s="3"/>
      <c r="K12" s="3">
        <v>3.3827701358950599E-5</v>
      </c>
      <c r="L12" s="3">
        <f>1000000*K12*AVERAGE([1]summary_UF_all!$E$10:$E$16,[1]summary_UF_all!$E$18)</f>
        <v>18.521074739884391</v>
      </c>
      <c r="M12" s="3"/>
      <c r="N12" s="3"/>
    </row>
    <row r="13" spans="1:14" x14ac:dyDescent="0.3">
      <c r="A13" t="s">
        <v>3</v>
      </c>
      <c r="B13" t="s">
        <v>14</v>
      </c>
      <c r="C13" s="3">
        <v>-20.423564490165699</v>
      </c>
      <c r="D13" s="3">
        <f>C13*[1]summary_UF_all!$H$2</f>
        <v>-483.04853163900628</v>
      </c>
      <c r="E13" s="3"/>
      <c r="F13" s="3"/>
      <c r="G13" s="3">
        <v>-8.8207147802802606</v>
      </c>
      <c r="H13" s="3">
        <f>G13*[1]summary_UF_all!$H$19</f>
        <v>-279.24370918005241</v>
      </c>
      <c r="I13" s="3"/>
      <c r="J13" s="3"/>
      <c r="K13" s="3">
        <v>-24.627222914243799</v>
      </c>
      <c r="L13" s="3">
        <f>K13*AVERAGE([1]summary_UF_all!$H$10:$H$16,[1]summary_UF_all!$H$18)</f>
        <v>-661.12092539153207</v>
      </c>
      <c r="M13" s="3"/>
      <c r="N13" s="3"/>
    </row>
    <row r="14" spans="1:14" x14ac:dyDescent="0.3">
      <c r="A14" t="s">
        <v>3</v>
      </c>
      <c r="B14" s="1" t="s">
        <v>15</v>
      </c>
      <c r="C14" s="3">
        <v>-9.5111396288868608</v>
      </c>
      <c r="D14" s="3">
        <f>C14*[1]summary_UF_all!$I$2</f>
        <v>-1369.7962059668171</v>
      </c>
      <c r="E14" s="3"/>
      <c r="F14" s="3"/>
      <c r="G14" s="3">
        <v>8.9937358237807494</v>
      </c>
      <c r="H14" s="3">
        <f>G14*[1]summary_UF_all!$I$19</f>
        <v>936.26537605897317</v>
      </c>
      <c r="I14" s="3"/>
      <c r="J14" s="3"/>
      <c r="K14" s="3">
        <v>10.5383308017965</v>
      </c>
      <c r="L14" s="3">
        <f>K14*AVERAGE([1]summary_UF_all!$I$10:$I$16,[1]summary_UF_all!$I$18)</f>
        <v>1093.8124637648091</v>
      </c>
      <c r="M14" s="3"/>
      <c r="N14" s="3"/>
    </row>
    <row r="15" spans="1:14" x14ac:dyDescent="0.3">
      <c r="A15" t="s">
        <v>3</v>
      </c>
      <c r="B15" t="s">
        <v>16</v>
      </c>
      <c r="C15" s="3">
        <v>-35.9763430848936</v>
      </c>
      <c r="D15" s="3">
        <f>100*C15*[1]summary_UF_all!$J$2</f>
        <v>-189.23556462654034</v>
      </c>
      <c r="E15" s="3">
        <v>25.784425181524298</v>
      </c>
      <c r="F15" s="3">
        <f>100*E15*[1]summary_UF_all!$J$17</f>
        <v>374.38985363573278</v>
      </c>
      <c r="G15" s="3"/>
      <c r="H15" s="3"/>
      <c r="I15" s="3"/>
      <c r="J15" s="3"/>
      <c r="K15" s="3">
        <v>18.5875900933103</v>
      </c>
      <c r="L15" s="3">
        <f>100*K15*AVERAGE([1]summary_UF_all!$J$10:$J$16,[1]summary_UF_all!$J$18)</f>
        <v>117.31092797640464</v>
      </c>
      <c r="M15" s="3">
        <v>-20.9644809349642</v>
      </c>
      <c r="N15" s="3">
        <f>100*M15*AVERAGE([1]summary_UF_all!$J$3:$J$9)</f>
        <v>-170.98031665387231</v>
      </c>
    </row>
    <row r="16" spans="1:14" x14ac:dyDescent="0.3">
      <c r="A16" t="s">
        <v>3</v>
      </c>
      <c r="B16" t="s">
        <v>17</v>
      </c>
      <c r="C16" s="3"/>
      <c r="D16" s="3"/>
      <c r="E16" s="3">
        <v>11.4749482654479</v>
      </c>
      <c r="F16" s="3">
        <f>100*E16*[1]summary_UF_all!$K$17</f>
        <v>345.21095076447074</v>
      </c>
      <c r="G16" s="3">
        <v>-37.926460344503099</v>
      </c>
      <c r="H16" s="3">
        <f>100*G16*[1]summary_UF_all!$K$19</f>
        <v>-425.18831230689574</v>
      </c>
      <c r="I16" s="3">
        <v>-63.473633333860597</v>
      </c>
      <c r="J16" s="3">
        <f>100*I16*[1]summary_UF_all!$K$20</f>
        <v>-882.320491654026</v>
      </c>
      <c r="K16" s="3"/>
      <c r="L16" s="3"/>
      <c r="M16" s="3">
        <v>-41.307090663965603</v>
      </c>
      <c r="N16" s="3">
        <f>100*M16*AVERAGE([1]summary_UF_all!$K$3:$K$9)</f>
        <v>-552.16469990180883</v>
      </c>
    </row>
    <row r="17" spans="1:14" x14ac:dyDescent="0.3">
      <c r="A17" t="s">
        <v>3</v>
      </c>
      <c r="B17" t="s">
        <v>18</v>
      </c>
      <c r="C17" s="3"/>
      <c r="D17" s="3"/>
      <c r="E17" s="3"/>
      <c r="F17" s="3"/>
      <c r="G17" s="3">
        <v>-21.387332350896202</v>
      </c>
      <c r="H17" s="3">
        <f>100*G17*[1]summary_UF_all!$L$19</f>
        <v>-255.69241985312874</v>
      </c>
      <c r="I17" s="3"/>
      <c r="J17" s="3"/>
      <c r="K17" s="3">
        <v>-19.813226771959599</v>
      </c>
      <c r="L17" s="3">
        <f>100*K17*AVERAGE([1]summary_UF_all!$L$10:$L$16,[1]summary_UF_all!$L$18)</f>
        <v>-170.64561835644867</v>
      </c>
      <c r="M17" s="3">
        <v>-28.333124460033499</v>
      </c>
      <c r="N17" s="3">
        <f>100*M17*AVERAGE([1]summary_UF_all!$L$3:$L$9)</f>
        <v>-266.91588539366683</v>
      </c>
    </row>
    <row r="18" spans="1:14" x14ac:dyDescent="0.3">
      <c r="A18" t="s">
        <v>19</v>
      </c>
      <c r="B18" t="s">
        <v>4</v>
      </c>
      <c r="C18" s="3">
        <v>-1276.3175766695699</v>
      </c>
      <c r="D18" s="3"/>
    </row>
    <row r="19" spans="1:14" x14ac:dyDescent="0.3">
      <c r="A19" t="s">
        <v>19</v>
      </c>
      <c r="B19" t="s">
        <v>5</v>
      </c>
      <c r="C19" s="3">
        <v>-11.3931386245306</v>
      </c>
      <c r="D19" s="3"/>
    </row>
    <row r="20" spans="1:14" x14ac:dyDescent="0.3">
      <c r="B20" t="s">
        <v>6</v>
      </c>
      <c r="C20" s="3"/>
      <c r="D20" s="3"/>
    </row>
    <row r="21" spans="1:14" x14ac:dyDescent="0.3">
      <c r="A21" t="s">
        <v>19</v>
      </c>
      <c r="B21" t="s">
        <v>7</v>
      </c>
      <c r="C21" s="3">
        <v>751.23984524364403</v>
      </c>
      <c r="D21" s="3"/>
    </row>
    <row r="22" spans="1:14" x14ac:dyDescent="0.3">
      <c r="A22" t="s">
        <v>19</v>
      </c>
      <c r="B22" t="s">
        <v>8</v>
      </c>
      <c r="C22" s="3"/>
      <c r="D22" s="3"/>
    </row>
    <row r="23" spans="1:14" x14ac:dyDescent="0.3">
      <c r="A23" t="s">
        <v>19</v>
      </c>
      <c r="B23" t="s">
        <v>9</v>
      </c>
      <c r="C23" s="3"/>
      <c r="D23" s="3"/>
    </row>
    <row r="24" spans="1:14" x14ac:dyDescent="0.3">
      <c r="A24" t="s">
        <v>19</v>
      </c>
      <c r="B24" t="s">
        <v>10</v>
      </c>
      <c r="C24" s="3">
        <v>448.82075740657802</v>
      </c>
      <c r="D24" s="3">
        <f>C24*[1]summary_UF_all!$F$17</f>
        <v>3887.7014839912604</v>
      </c>
    </row>
    <row r="25" spans="1:14" x14ac:dyDescent="0.3">
      <c r="A25" t="s">
        <v>19</v>
      </c>
      <c r="B25" t="s">
        <v>11</v>
      </c>
      <c r="C25" s="3">
        <v>199.06867130588799</v>
      </c>
      <c r="D25" s="3">
        <f>C25*[1]summary_UF_all!$G$17</f>
        <v>689.31604008419811</v>
      </c>
    </row>
    <row r="26" spans="1:14" x14ac:dyDescent="0.3">
      <c r="A26" t="s">
        <v>19</v>
      </c>
      <c r="B26" t="s">
        <v>12</v>
      </c>
      <c r="C26" s="3"/>
      <c r="D26" s="3"/>
    </row>
    <row r="27" spans="1:14" x14ac:dyDescent="0.3">
      <c r="A27" t="s">
        <v>19</v>
      </c>
      <c r="B27" t="s">
        <v>13</v>
      </c>
      <c r="C27" s="3"/>
      <c r="D27" s="3"/>
    </row>
    <row r="28" spans="1:14" x14ac:dyDescent="0.3">
      <c r="A28" t="s">
        <v>19</v>
      </c>
      <c r="B28" t="s">
        <v>14</v>
      </c>
      <c r="C28" s="3"/>
      <c r="D28" s="3"/>
    </row>
    <row r="29" spans="1:14" x14ac:dyDescent="0.3">
      <c r="A29" t="s">
        <v>19</v>
      </c>
      <c r="B29" t="s">
        <v>15</v>
      </c>
      <c r="C29" s="3"/>
      <c r="D29" s="3"/>
    </row>
    <row r="30" spans="1:14" x14ac:dyDescent="0.3">
      <c r="A30" t="s">
        <v>19</v>
      </c>
      <c r="B30" t="s">
        <v>16</v>
      </c>
      <c r="C30" s="3">
        <v>25.784425181524298</v>
      </c>
      <c r="D30" s="3">
        <f>100*C30*[1]summary_UF_all!$J$17</f>
        <v>374.38985363573278</v>
      </c>
    </row>
    <row r="31" spans="1:14" x14ac:dyDescent="0.3">
      <c r="A31" t="s">
        <v>19</v>
      </c>
      <c r="B31" s="1" t="s">
        <v>17</v>
      </c>
      <c r="C31" s="3">
        <v>11.4749482654479</v>
      </c>
      <c r="D31" s="3">
        <f>100*C31*[1]summary_UF_all!$K$17</f>
        <v>345.21095076447074</v>
      </c>
    </row>
    <row r="32" spans="1:14" x14ac:dyDescent="0.3">
      <c r="A32" t="s">
        <v>19</v>
      </c>
      <c r="B32" t="s">
        <v>18</v>
      </c>
      <c r="C32" s="3"/>
      <c r="D32" s="3"/>
    </row>
    <row r="33" spans="1:4" x14ac:dyDescent="0.3">
      <c r="A33" t="s">
        <v>20</v>
      </c>
      <c r="B33" t="s">
        <v>4</v>
      </c>
      <c r="C33" s="3">
        <v>-1006.64838183757</v>
      </c>
      <c r="D33" s="3"/>
    </row>
    <row r="34" spans="1:4" x14ac:dyDescent="0.3">
      <c r="A34" t="s">
        <v>20</v>
      </c>
      <c r="B34" t="s">
        <v>5</v>
      </c>
      <c r="C34" s="3">
        <v>-18.851985686867</v>
      </c>
      <c r="D34" s="3"/>
    </row>
    <row r="35" spans="1:4" x14ac:dyDescent="0.3">
      <c r="A35" t="s">
        <v>20</v>
      </c>
      <c r="B35" t="s">
        <v>6</v>
      </c>
      <c r="C35" s="3">
        <v>497.19818522434701</v>
      </c>
      <c r="D35" s="3"/>
    </row>
    <row r="36" spans="1:4" x14ac:dyDescent="0.3">
      <c r="A36" t="s">
        <v>20</v>
      </c>
      <c r="B36" t="s">
        <v>7</v>
      </c>
      <c r="C36" s="3">
        <v>1110.7764051688901</v>
      </c>
      <c r="D36" s="3"/>
    </row>
    <row r="37" spans="1:4" x14ac:dyDescent="0.3">
      <c r="A37" t="s">
        <v>20</v>
      </c>
      <c r="B37" t="s">
        <v>8</v>
      </c>
      <c r="C37" s="3">
        <v>1218.8348531280101</v>
      </c>
      <c r="D37" s="3"/>
    </row>
    <row r="38" spans="1:4" x14ac:dyDescent="0.3">
      <c r="A38" t="s">
        <v>20</v>
      </c>
      <c r="B38" t="s">
        <v>9</v>
      </c>
      <c r="C38" s="3"/>
      <c r="D38" s="3"/>
    </row>
    <row r="39" spans="1:4" x14ac:dyDescent="0.3">
      <c r="A39" t="s">
        <v>20</v>
      </c>
      <c r="B39" t="s">
        <v>10</v>
      </c>
      <c r="C39" s="3">
        <v>345.55719412694998</v>
      </c>
      <c r="D39" s="3">
        <f>C39*[1]summary_UF_all!$F$19</f>
        <v>3250.0808727595108</v>
      </c>
    </row>
    <row r="40" spans="1:4" x14ac:dyDescent="0.3">
      <c r="A40" t="s">
        <v>20</v>
      </c>
      <c r="B40" t="s">
        <v>11</v>
      </c>
      <c r="C40" s="3">
        <v>162.055456094981</v>
      </c>
      <c r="D40" s="3">
        <f>C40*[1]summary_UF_all!$F$19</f>
        <v>1524.1857126178686</v>
      </c>
    </row>
    <row r="41" spans="1:4" x14ac:dyDescent="0.3">
      <c r="A41" t="s">
        <v>20</v>
      </c>
      <c r="B41" t="s">
        <v>12</v>
      </c>
      <c r="C41" s="3">
        <v>3.16317131282116E-2</v>
      </c>
      <c r="D41" s="3">
        <f>C41*[1]summary_UF_all!$D$19</f>
        <v>123.427955009469</v>
      </c>
    </row>
    <row r="42" spans="1:4" x14ac:dyDescent="0.3">
      <c r="A42" t="s">
        <v>20</v>
      </c>
      <c r="B42" t="s">
        <v>13</v>
      </c>
      <c r="C42" s="3"/>
      <c r="D42" s="3"/>
    </row>
    <row r="43" spans="1:4" x14ac:dyDescent="0.3">
      <c r="A43" t="s">
        <v>20</v>
      </c>
      <c r="B43" t="s">
        <v>14</v>
      </c>
      <c r="C43" s="3">
        <v>-8.8207147802802606</v>
      </c>
      <c r="D43" s="3">
        <f>C43*[1]summary_UF_all!$H$19</f>
        <v>-279.24370918005241</v>
      </c>
    </row>
    <row r="44" spans="1:4" x14ac:dyDescent="0.3">
      <c r="A44" t="s">
        <v>20</v>
      </c>
      <c r="B44" t="s">
        <v>15</v>
      </c>
      <c r="C44" s="3">
        <v>8.9937358237807494</v>
      </c>
      <c r="D44" s="3">
        <f>C44*[1]summary_UF_all!$I$19</f>
        <v>936.26537605897317</v>
      </c>
    </row>
    <row r="45" spans="1:4" x14ac:dyDescent="0.3">
      <c r="A45" t="s">
        <v>20</v>
      </c>
      <c r="B45" t="s">
        <v>16</v>
      </c>
      <c r="C45" s="3"/>
      <c r="D45" s="3"/>
    </row>
    <row r="46" spans="1:4" x14ac:dyDescent="0.3">
      <c r="A46" t="s">
        <v>20</v>
      </c>
      <c r="B46" t="s">
        <v>17</v>
      </c>
      <c r="C46" s="3">
        <v>-37.926460344503099</v>
      </c>
      <c r="D46" s="3">
        <f>100*C46*[1]summary_UF_all!$K$19</f>
        <v>-425.18831230689574</v>
      </c>
    </row>
    <row r="47" spans="1:4" x14ac:dyDescent="0.3">
      <c r="A47" t="s">
        <v>20</v>
      </c>
      <c r="B47" t="s">
        <v>18</v>
      </c>
      <c r="C47" s="3">
        <v>-21.387332350896202</v>
      </c>
      <c r="D47" s="3">
        <f>100*C47*[1]summary_UF_all!$L$19</f>
        <v>-255.69241985312874</v>
      </c>
    </row>
    <row r="48" spans="1:4" x14ac:dyDescent="0.3">
      <c r="A48" t="s">
        <v>21</v>
      </c>
      <c r="B48" t="s">
        <v>4</v>
      </c>
      <c r="C48" s="3">
        <v>-1636.6908403341799</v>
      </c>
      <c r="D48" s="3"/>
    </row>
    <row r="49" spans="1:4" x14ac:dyDescent="0.3">
      <c r="A49" t="s">
        <v>21</v>
      </c>
      <c r="B49" t="s">
        <v>5</v>
      </c>
      <c r="C49" s="3"/>
      <c r="D49" s="3"/>
    </row>
    <row r="50" spans="1:4" x14ac:dyDescent="0.3">
      <c r="C50" s="3"/>
      <c r="D50" s="3"/>
    </row>
    <row r="51" spans="1:4" x14ac:dyDescent="0.3">
      <c r="A51" t="s">
        <v>21</v>
      </c>
      <c r="B51" t="s">
        <v>7</v>
      </c>
      <c r="C51" s="3"/>
      <c r="D51" s="3"/>
    </row>
    <row r="52" spans="1:4" x14ac:dyDescent="0.3">
      <c r="A52" t="s">
        <v>21</v>
      </c>
      <c r="B52" t="s">
        <v>8</v>
      </c>
      <c r="C52" s="3"/>
      <c r="D52" s="3"/>
    </row>
    <row r="53" spans="1:4" x14ac:dyDescent="0.3">
      <c r="A53" t="s">
        <v>21</v>
      </c>
      <c r="B53" t="s">
        <v>9</v>
      </c>
      <c r="C53" s="3"/>
      <c r="D53" s="3"/>
    </row>
    <row r="54" spans="1:4" x14ac:dyDescent="0.3">
      <c r="A54" t="s">
        <v>21</v>
      </c>
      <c r="B54" t="s">
        <v>10</v>
      </c>
      <c r="C54" s="3">
        <v>776.67880085914101</v>
      </c>
      <c r="D54" s="3">
        <f>C54*[1]summary_UF_all!$F$20</f>
        <v>5027.6402860633889</v>
      </c>
    </row>
    <row r="55" spans="1:4" x14ac:dyDescent="0.3">
      <c r="A55" t="s">
        <v>21</v>
      </c>
      <c r="B55" t="s">
        <v>11</v>
      </c>
      <c r="C55" s="3">
        <v>-415.34667908204301</v>
      </c>
      <c r="D55" s="3">
        <f>C55*[1]summary_UF_all!$G$20</f>
        <v>-1371.500858332435</v>
      </c>
    </row>
    <row r="56" spans="1:4" x14ac:dyDescent="0.3">
      <c r="A56" t="s">
        <v>21</v>
      </c>
      <c r="B56" t="s">
        <v>12</v>
      </c>
      <c r="C56" s="3"/>
      <c r="D56" s="3"/>
    </row>
    <row r="57" spans="1:4" x14ac:dyDescent="0.3">
      <c r="A57" t="s">
        <v>21</v>
      </c>
      <c r="B57" t="s">
        <v>13</v>
      </c>
      <c r="C57" s="3"/>
      <c r="D57" s="3"/>
    </row>
    <row r="58" spans="1:4" x14ac:dyDescent="0.3">
      <c r="A58" t="s">
        <v>21</v>
      </c>
      <c r="B58" t="s">
        <v>14</v>
      </c>
      <c r="C58" s="3"/>
      <c r="D58" s="3"/>
    </row>
    <row r="59" spans="1:4" x14ac:dyDescent="0.3">
      <c r="A59" t="s">
        <v>21</v>
      </c>
      <c r="B59" t="s">
        <v>15</v>
      </c>
      <c r="C59" s="3"/>
      <c r="D59" s="3"/>
    </row>
    <row r="60" spans="1:4" x14ac:dyDescent="0.3">
      <c r="A60" t="s">
        <v>21</v>
      </c>
      <c r="B60" t="s">
        <v>16</v>
      </c>
      <c r="C60" s="3"/>
      <c r="D60" s="3"/>
    </row>
    <row r="61" spans="1:4" x14ac:dyDescent="0.3">
      <c r="A61" t="s">
        <v>21</v>
      </c>
      <c r="B61" t="s">
        <v>17</v>
      </c>
      <c r="C61" s="3">
        <v>-63.473633333860597</v>
      </c>
      <c r="D61" s="3">
        <f>100*C61*[1]summary_UF_all!$K$20</f>
        <v>-882.320491654026</v>
      </c>
    </row>
    <row r="62" spans="1:4" x14ac:dyDescent="0.3">
      <c r="A62" t="s">
        <v>21</v>
      </c>
      <c r="B62" t="s">
        <v>18</v>
      </c>
      <c r="C62" s="3"/>
      <c r="D62" s="3"/>
    </row>
    <row r="63" spans="1:4" x14ac:dyDescent="0.3">
      <c r="A63" t="s">
        <v>22</v>
      </c>
      <c r="B63" t="s">
        <v>4</v>
      </c>
      <c r="C63" s="3">
        <v>-1265.6616898811301</v>
      </c>
      <c r="D63" s="3"/>
    </row>
    <row r="64" spans="1:4" x14ac:dyDescent="0.3">
      <c r="A64" t="s">
        <v>22</v>
      </c>
      <c r="B64" t="s">
        <v>5</v>
      </c>
      <c r="C64" s="3">
        <v>-30.822547595771301</v>
      </c>
      <c r="D64" s="3"/>
    </row>
    <row r="65" spans="1:4" x14ac:dyDescent="0.3">
      <c r="A65" t="s">
        <v>22</v>
      </c>
      <c r="B65" t="s">
        <v>6</v>
      </c>
      <c r="C65" s="3"/>
      <c r="D65" s="3"/>
    </row>
    <row r="66" spans="1:4" x14ac:dyDescent="0.3">
      <c r="A66" t="s">
        <v>22</v>
      </c>
      <c r="B66" t="s">
        <v>7</v>
      </c>
      <c r="C66" s="3">
        <v>1035.3908284556001</v>
      </c>
      <c r="D66" s="3"/>
    </row>
    <row r="67" spans="1:4" x14ac:dyDescent="0.3">
      <c r="A67" t="s">
        <v>22</v>
      </c>
      <c r="B67" t="s">
        <v>8</v>
      </c>
      <c r="C67" s="3"/>
      <c r="D67" s="3"/>
    </row>
    <row r="68" spans="1:4" x14ac:dyDescent="0.3">
      <c r="A68" t="s">
        <v>22</v>
      </c>
      <c r="B68" t="s">
        <v>9</v>
      </c>
      <c r="C68" s="3">
        <v>95.243314795634205</v>
      </c>
      <c r="D68" s="3"/>
    </row>
    <row r="69" spans="1:4" x14ac:dyDescent="0.3">
      <c r="A69" t="s">
        <v>22</v>
      </c>
      <c r="B69" t="s">
        <v>10</v>
      </c>
      <c r="C69" s="3">
        <v>468.11216534324501</v>
      </c>
      <c r="D69" s="3">
        <f>C69*AVERAGE([1]summary_UF_all!$F$11:$F$16,[1]summary_UF_all!$F$18)</f>
        <v>2248.3617941220041</v>
      </c>
    </row>
    <row r="70" spans="1:4" x14ac:dyDescent="0.3">
      <c r="A70" t="s">
        <v>22</v>
      </c>
      <c r="B70" t="s">
        <v>11</v>
      </c>
      <c r="C70" s="3">
        <v>210.981764602553</v>
      </c>
      <c r="D70" s="3">
        <f>C70*AVERAGE([1]summary_UF_all!$G$10:$G$16,[1]summary_UF_all!$G$18)</f>
        <v>580.32890429230019</v>
      </c>
    </row>
    <row r="71" spans="1:4" x14ac:dyDescent="0.3">
      <c r="A71" t="s">
        <v>22</v>
      </c>
      <c r="B71" t="s">
        <v>12</v>
      </c>
      <c r="C71" s="3">
        <v>-2.80665956810555E-2</v>
      </c>
      <c r="D71" s="3">
        <f>C71*AVERAGE([1]summary_UF_all!$D$10:$D$16,[1]summary_UF_all!$D$18)</f>
        <v>-37.26603522707282</v>
      </c>
    </row>
    <row r="72" spans="1:4" x14ac:dyDescent="0.3">
      <c r="A72" t="s">
        <v>22</v>
      </c>
      <c r="B72" t="s">
        <v>13</v>
      </c>
      <c r="C72" s="3">
        <v>3.3827701358950599E-5</v>
      </c>
      <c r="D72" s="3">
        <f>1000000*C72*AVERAGE([1]summary_UF_all!$E$10:$E$16,[1]summary_UF_all!$E$18)</f>
        <v>18.521074739884391</v>
      </c>
    </row>
    <row r="73" spans="1:4" x14ac:dyDescent="0.3">
      <c r="A73" t="s">
        <v>22</v>
      </c>
      <c r="B73" t="s">
        <v>14</v>
      </c>
      <c r="C73" s="3">
        <v>-24.627222914243799</v>
      </c>
      <c r="D73" s="3">
        <f>C73*AVERAGE([1]summary_UF_all!$H$10:$H$16,[1]summary_UF_all!$H$18)</f>
        <v>-661.12092539153207</v>
      </c>
    </row>
    <row r="74" spans="1:4" x14ac:dyDescent="0.3">
      <c r="A74" t="s">
        <v>22</v>
      </c>
      <c r="B74" t="s">
        <v>15</v>
      </c>
      <c r="C74" s="3">
        <v>10.5383308017965</v>
      </c>
      <c r="D74" s="3">
        <f>C74*AVERAGE([1]summary_UF_all!$I$10:$I$16,[1]summary_UF_all!$I$18)</f>
        <v>1093.8124637648091</v>
      </c>
    </row>
    <row r="75" spans="1:4" x14ac:dyDescent="0.3">
      <c r="A75" t="s">
        <v>22</v>
      </c>
      <c r="B75" t="s">
        <v>16</v>
      </c>
      <c r="C75" s="3">
        <v>18.5875900933103</v>
      </c>
      <c r="D75" s="3">
        <f>100*C75*AVERAGE([1]summary_UF_all!$J$10:$J$16,[1]summary_UF_all!$J$18)</f>
        <v>117.31092797640464</v>
      </c>
    </row>
    <row r="76" spans="1:4" x14ac:dyDescent="0.3">
      <c r="A76" t="s">
        <v>22</v>
      </c>
      <c r="B76" t="s">
        <v>17</v>
      </c>
      <c r="C76" s="3"/>
      <c r="D76" s="3"/>
    </row>
    <row r="77" spans="1:4" x14ac:dyDescent="0.3">
      <c r="A77" t="s">
        <v>22</v>
      </c>
      <c r="B77" t="s">
        <v>18</v>
      </c>
      <c r="C77" s="3">
        <v>-19.813226771959599</v>
      </c>
      <c r="D77" s="3">
        <f>100*C77*AVERAGE([1]summary_UF_all!$L$10:$L$16,[1]summary_UF_all!$L$18)</f>
        <v>-170.64561835644867</v>
      </c>
    </row>
    <row r="78" spans="1:4" x14ac:dyDescent="0.3">
      <c r="A78" t="s">
        <v>23</v>
      </c>
      <c r="B78" t="s">
        <v>4</v>
      </c>
      <c r="C78" s="3">
        <v>-1325.2756684122</v>
      </c>
      <c r="D78" s="3"/>
    </row>
    <row r="79" spans="1:4" x14ac:dyDescent="0.3">
      <c r="A79" t="s">
        <v>23</v>
      </c>
      <c r="B79" t="s">
        <v>5</v>
      </c>
      <c r="C79" s="3">
        <v>-33.110365370482803</v>
      </c>
      <c r="D79" s="3"/>
    </row>
    <row r="80" spans="1:4" x14ac:dyDescent="0.3">
      <c r="A80" t="s">
        <v>23</v>
      </c>
      <c r="B80" t="s">
        <v>6</v>
      </c>
      <c r="C80" s="3"/>
      <c r="D80" s="3"/>
    </row>
    <row r="81" spans="1:4" x14ac:dyDescent="0.3">
      <c r="A81" t="s">
        <v>23</v>
      </c>
      <c r="B81" t="s">
        <v>7</v>
      </c>
      <c r="C81" s="3"/>
      <c r="D81" s="3"/>
    </row>
    <row r="82" spans="1:4" x14ac:dyDescent="0.3">
      <c r="A82" t="s">
        <v>23</v>
      </c>
      <c r="B82" t="s">
        <v>8</v>
      </c>
      <c r="C82" s="3"/>
      <c r="D82" s="3"/>
    </row>
    <row r="83" spans="1:4" x14ac:dyDescent="0.3">
      <c r="A83" t="s">
        <v>23</v>
      </c>
      <c r="B83" t="s">
        <v>9</v>
      </c>
      <c r="C83" s="3"/>
      <c r="D83" s="3"/>
    </row>
    <row r="84" spans="1:4" x14ac:dyDescent="0.3">
      <c r="A84" t="s">
        <v>23</v>
      </c>
      <c r="B84" t="s">
        <v>10</v>
      </c>
      <c r="C84" s="3">
        <v>473.269833949141</v>
      </c>
      <c r="D84" s="3">
        <f>C84*AVERAGE([1]summary_UF_all!$F$3:$F$9)</f>
        <v>1934.9537310600317</v>
      </c>
    </row>
    <row r="85" spans="1:4" x14ac:dyDescent="0.3">
      <c r="A85" t="s">
        <v>23</v>
      </c>
      <c r="B85" t="s">
        <v>11</v>
      </c>
      <c r="C85" s="3">
        <v>180.752423456489</v>
      </c>
      <c r="D85" s="3">
        <f>C85*AVERAGE([1]summary_UF_all!$G$3:$G$9)</f>
        <v>437.50764058019757</v>
      </c>
    </row>
    <row r="86" spans="1:4" x14ac:dyDescent="0.3">
      <c r="A86" t="s">
        <v>23</v>
      </c>
      <c r="B86" t="s">
        <v>12</v>
      </c>
      <c r="C86" s="3">
        <v>0.22030892320065101</v>
      </c>
      <c r="D86" s="3">
        <f>C86*AVERAGE([1]summary_UF_all!$D$3:$D$9)</f>
        <v>392.9372092610148</v>
      </c>
    </row>
    <row r="87" spans="1:4" x14ac:dyDescent="0.3">
      <c r="A87" t="s">
        <v>23</v>
      </c>
      <c r="B87" t="s">
        <v>13</v>
      </c>
      <c r="C87" s="3"/>
      <c r="D87" s="3"/>
    </row>
    <row r="88" spans="1:4" x14ac:dyDescent="0.3">
      <c r="A88" t="s">
        <v>23</v>
      </c>
      <c r="B88" t="s">
        <v>14</v>
      </c>
      <c r="C88" s="3"/>
      <c r="D88" s="3"/>
    </row>
    <row r="89" spans="1:4" x14ac:dyDescent="0.3">
      <c r="A89" t="s">
        <v>23</v>
      </c>
      <c r="B89" t="s">
        <v>15</v>
      </c>
      <c r="C89" s="3"/>
      <c r="D89" s="3"/>
    </row>
    <row r="90" spans="1:4" x14ac:dyDescent="0.3">
      <c r="A90" t="s">
        <v>23</v>
      </c>
      <c r="B90" t="s">
        <v>16</v>
      </c>
      <c r="C90" s="3">
        <v>-20.9644809349642</v>
      </c>
      <c r="D90" s="3">
        <f>100*C90*AVERAGE([1]summary_UF_all!$J$3:$J$9)</f>
        <v>-170.98031665387231</v>
      </c>
    </row>
    <row r="91" spans="1:4" x14ac:dyDescent="0.3">
      <c r="A91" t="s">
        <v>23</v>
      </c>
      <c r="B91" t="s">
        <v>17</v>
      </c>
      <c r="C91" s="3">
        <v>-41.307090663965603</v>
      </c>
      <c r="D91" s="3">
        <f>100*C91*AVERAGE([1]summary_UF_all!$K$3:$K$9)</f>
        <v>-552.16469990180883</v>
      </c>
    </row>
    <row r="92" spans="1:4" x14ac:dyDescent="0.3">
      <c r="A92" t="s">
        <v>23</v>
      </c>
      <c r="B92" t="s">
        <v>18</v>
      </c>
      <c r="C92" s="3">
        <v>-28.333124460033499</v>
      </c>
      <c r="D92" s="3">
        <f>100*C92*AVERAGE([1]summary_UF_all!$L$3:$L$9)</f>
        <v>-266.91588539366683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2"/>
  <sheetViews>
    <sheetView tabSelected="1" workbookViewId="0">
      <selection activeCell="L16" sqref="L16"/>
    </sheetView>
  </sheetViews>
  <sheetFormatPr defaultRowHeight="14.4" x14ac:dyDescent="0.3"/>
  <cols>
    <col min="2" max="2" width="26.88671875" bestFit="1" customWidth="1"/>
    <col min="3" max="3" width="13.88671875" customWidth="1"/>
  </cols>
  <sheetData>
    <row r="1" spans="2:8" x14ac:dyDescent="0.3">
      <c r="B1" s="9" t="s">
        <v>40</v>
      </c>
      <c r="C1" s="9"/>
      <c r="D1" s="9"/>
      <c r="E1" s="9" t="s">
        <v>41</v>
      </c>
    </row>
    <row r="2" spans="2:8" x14ac:dyDescent="0.3">
      <c r="B2" s="9"/>
      <c r="C2" s="8" t="s">
        <v>3</v>
      </c>
      <c r="D2" s="8" t="s">
        <v>19</v>
      </c>
      <c r="E2" s="8" t="s">
        <v>20</v>
      </c>
      <c r="F2" s="8" t="s">
        <v>21</v>
      </c>
      <c r="G2" s="8" t="s">
        <v>25</v>
      </c>
      <c r="H2" s="8" t="s">
        <v>26</v>
      </c>
    </row>
    <row r="3" spans="2:8" x14ac:dyDescent="0.3">
      <c r="B3" t="s">
        <v>4</v>
      </c>
      <c r="C3" s="5">
        <v>-1314.94808010057</v>
      </c>
      <c r="D3" s="5">
        <v>-1276.3175766695699</v>
      </c>
      <c r="E3" s="5">
        <v>-1006.64838183757</v>
      </c>
      <c r="F3" s="5">
        <v>-1636.6908403341799</v>
      </c>
      <c r="G3" s="5">
        <v>-1265.6616898811301</v>
      </c>
      <c r="H3" s="5">
        <v>-1325.2756684122</v>
      </c>
    </row>
    <row r="4" spans="2:8" x14ac:dyDescent="0.3">
      <c r="B4" t="s">
        <v>5</v>
      </c>
      <c r="C4" s="4">
        <v>-22.809809216437799</v>
      </c>
      <c r="D4" s="4">
        <v>-11.3931386245306</v>
      </c>
      <c r="E4" s="4">
        <v>-18.851985686867</v>
      </c>
      <c r="F4" s="4"/>
      <c r="G4" s="4">
        <v>-30.822547595771301</v>
      </c>
      <c r="H4" s="4">
        <v>-33.110365370482803</v>
      </c>
    </row>
    <row r="5" spans="2:8" x14ac:dyDescent="0.3">
      <c r="B5" t="s">
        <v>27</v>
      </c>
      <c r="C5" s="4">
        <v>839.68812408943097</v>
      </c>
      <c r="D5" s="4"/>
      <c r="E5" s="4">
        <v>497.19818522434701</v>
      </c>
      <c r="F5" s="4"/>
      <c r="G5" s="4"/>
      <c r="H5" s="4"/>
    </row>
    <row r="6" spans="2:8" x14ac:dyDescent="0.3">
      <c r="B6" t="s">
        <v>28</v>
      </c>
      <c r="C6" s="4">
        <v>856.38252903703903</v>
      </c>
      <c r="D6" s="4">
        <v>751.23984524364403</v>
      </c>
      <c r="E6" s="4">
        <v>1110.7764051688901</v>
      </c>
      <c r="F6" s="4"/>
      <c r="G6" s="4">
        <v>1035.3908284556001</v>
      </c>
      <c r="H6" s="4"/>
    </row>
    <row r="7" spans="2:8" x14ac:dyDescent="0.3">
      <c r="B7" t="s">
        <v>29</v>
      </c>
      <c r="C7" s="4"/>
      <c r="D7" s="4"/>
      <c r="E7" s="4">
        <v>1218.8348531280101</v>
      </c>
      <c r="F7" s="4"/>
      <c r="G7" s="4"/>
      <c r="H7" s="4"/>
    </row>
    <row r="8" spans="2:8" x14ac:dyDescent="0.3">
      <c r="B8" t="s">
        <v>30</v>
      </c>
      <c r="C8" s="4"/>
      <c r="D8" s="4"/>
      <c r="E8" s="4"/>
      <c r="F8" s="4"/>
      <c r="G8" s="4">
        <v>95.243314795634205</v>
      </c>
      <c r="H8" s="4"/>
    </row>
    <row r="9" spans="2:8" x14ac:dyDescent="0.3">
      <c r="B9" t="s">
        <v>31</v>
      </c>
      <c r="C9" s="4">
        <v>643.09095557305295</v>
      </c>
      <c r="D9" s="4">
        <v>448.82075740657802</v>
      </c>
      <c r="E9" s="4">
        <v>345.55719412694998</v>
      </c>
      <c r="F9" s="4">
        <v>776.67880085914101</v>
      </c>
      <c r="G9" s="4">
        <v>468.11216534324501</v>
      </c>
      <c r="H9" s="4">
        <v>473.269833949141</v>
      </c>
    </row>
    <row r="10" spans="2:8" x14ac:dyDescent="0.3">
      <c r="B10" t="s">
        <v>32</v>
      </c>
      <c r="C10" s="4">
        <v>89.709972855803997</v>
      </c>
      <c r="D10" s="4">
        <v>199.06867130588799</v>
      </c>
      <c r="E10" s="4">
        <v>162.055456094981</v>
      </c>
      <c r="F10" s="4">
        <v>-415.34667908204301</v>
      </c>
      <c r="G10" s="4">
        <v>210.981764602553</v>
      </c>
      <c r="H10" s="4">
        <v>180.752423456489</v>
      </c>
    </row>
    <row r="11" spans="2:8" x14ac:dyDescent="0.3">
      <c r="B11" t="s">
        <v>33</v>
      </c>
      <c r="C11" s="2"/>
      <c r="D11" s="2"/>
      <c r="E11" s="2">
        <v>3.16317131282116E-2</v>
      </c>
      <c r="F11" s="2"/>
      <c r="G11" s="2">
        <v>-2.80665956810555E-2</v>
      </c>
      <c r="H11" s="2">
        <v>0.22030892320065101</v>
      </c>
    </row>
    <row r="12" spans="2:8" x14ac:dyDescent="0.3">
      <c r="B12" t="s">
        <v>34</v>
      </c>
      <c r="C12" s="2"/>
      <c r="D12" s="2"/>
      <c r="E12" s="2"/>
      <c r="F12" s="2"/>
      <c r="G12" s="4">
        <f>1000000*0.0000338277013589506</f>
        <v>33.827701358950598</v>
      </c>
      <c r="H12" s="2"/>
    </row>
    <row r="13" spans="2:8" x14ac:dyDescent="0.3">
      <c r="B13" t="s">
        <v>39</v>
      </c>
      <c r="C13" s="4">
        <v>-20.423564490165699</v>
      </c>
      <c r="D13" s="4"/>
      <c r="E13" s="4">
        <v>-8.8207147802802606</v>
      </c>
      <c r="F13" s="4"/>
      <c r="G13" s="4">
        <v>-24.627222914243799</v>
      </c>
      <c r="H13" s="4"/>
    </row>
    <row r="14" spans="2:8" x14ac:dyDescent="0.3">
      <c r="B14" s="6" t="s">
        <v>35</v>
      </c>
      <c r="C14" s="7">
        <v>-9.5111396288868608</v>
      </c>
      <c r="D14" s="4"/>
      <c r="E14" s="4">
        <v>8.9937358237807494</v>
      </c>
      <c r="F14" s="4"/>
      <c r="G14" s="4">
        <v>10.5383308017965</v>
      </c>
      <c r="H14" s="4"/>
    </row>
    <row r="15" spans="2:8" x14ac:dyDescent="0.3">
      <c r="B15" t="s">
        <v>38</v>
      </c>
      <c r="C15" s="4">
        <v>-35.9763430848936</v>
      </c>
      <c r="D15" s="4">
        <v>25.784425181524298</v>
      </c>
      <c r="E15" s="4"/>
      <c r="F15" s="4"/>
      <c r="G15" s="4">
        <v>18.5875900933103</v>
      </c>
      <c r="H15" s="4">
        <v>-20.9644809349642</v>
      </c>
    </row>
    <row r="16" spans="2:8" x14ac:dyDescent="0.3">
      <c r="B16" t="s">
        <v>37</v>
      </c>
      <c r="C16" s="4"/>
      <c r="D16" s="7">
        <v>11.4749482654479</v>
      </c>
      <c r="E16" s="4">
        <v>-37.926460344503099</v>
      </c>
      <c r="F16" s="4">
        <v>-63.473633333860597</v>
      </c>
      <c r="G16" s="4"/>
      <c r="H16" s="4">
        <v>-41.307090663965603</v>
      </c>
    </row>
    <row r="17" spans="2:8" x14ac:dyDescent="0.3">
      <c r="B17" t="s">
        <v>36</v>
      </c>
      <c r="C17" s="4"/>
      <c r="D17" s="4"/>
      <c r="E17" s="4">
        <v>-21.387332350896202</v>
      </c>
      <c r="F17" s="4"/>
      <c r="G17" s="4">
        <v>-19.813226771959599</v>
      </c>
      <c r="H17" s="4">
        <v>-28.333124460033499</v>
      </c>
    </row>
    <row r="18" spans="2:8" x14ac:dyDescent="0.3">
      <c r="C18" s="3"/>
    </row>
    <row r="19" spans="2:8" x14ac:dyDescent="0.3">
      <c r="C19" s="3"/>
    </row>
    <row r="20" spans="2:8" x14ac:dyDescent="0.3">
      <c r="C20" s="3"/>
    </row>
    <row r="21" spans="2:8" x14ac:dyDescent="0.3">
      <c r="C21" s="3"/>
    </row>
    <row r="22" spans="2:8" x14ac:dyDescent="0.3">
      <c r="C22" s="3"/>
    </row>
    <row r="23" spans="2:8" x14ac:dyDescent="0.3">
      <c r="C23" s="3"/>
    </row>
    <row r="24" spans="2:8" x14ac:dyDescent="0.3">
      <c r="C24" s="3"/>
    </row>
    <row r="25" spans="2:8" x14ac:dyDescent="0.3">
      <c r="C25" s="3"/>
    </row>
    <row r="26" spans="2:8" x14ac:dyDescent="0.3">
      <c r="C26" s="3"/>
    </row>
    <row r="27" spans="2:8" x14ac:dyDescent="0.3">
      <c r="C27" s="3"/>
    </row>
    <row r="28" spans="2:8" x14ac:dyDescent="0.3">
      <c r="C28" s="3"/>
    </row>
    <row r="29" spans="2:8" x14ac:dyDescent="0.3">
      <c r="C29" s="3"/>
    </row>
    <row r="30" spans="2:8" x14ac:dyDescent="0.3">
      <c r="C30" s="3"/>
    </row>
    <row r="31" spans="2:8" x14ac:dyDescent="0.3">
      <c r="B31" s="1"/>
      <c r="C31" s="3"/>
    </row>
    <row r="32" spans="2:8" x14ac:dyDescent="0.3">
      <c r="C32" s="3"/>
    </row>
    <row r="33" spans="3:3" x14ac:dyDescent="0.3">
      <c r="C33" s="3"/>
    </row>
    <row r="34" spans="3:3" x14ac:dyDescent="0.3">
      <c r="C34" s="3"/>
    </row>
    <row r="35" spans="3:3" x14ac:dyDescent="0.3">
      <c r="C35" s="3"/>
    </row>
    <row r="36" spans="3:3" x14ac:dyDescent="0.3">
      <c r="C36" s="3"/>
    </row>
    <row r="37" spans="3:3" x14ac:dyDescent="0.3">
      <c r="C37" s="3"/>
    </row>
    <row r="38" spans="3:3" x14ac:dyDescent="0.3">
      <c r="C38" s="3"/>
    </row>
    <row r="39" spans="3:3" x14ac:dyDescent="0.3">
      <c r="C39" s="3"/>
    </row>
    <row r="40" spans="3:3" x14ac:dyDescent="0.3">
      <c r="C40" s="3"/>
    </row>
    <row r="41" spans="3:3" x14ac:dyDescent="0.3">
      <c r="C41" s="3"/>
    </row>
    <row r="42" spans="3:3" x14ac:dyDescent="0.3">
      <c r="C42" s="3"/>
    </row>
    <row r="43" spans="3:3" x14ac:dyDescent="0.3">
      <c r="C43" s="3"/>
    </row>
    <row r="44" spans="3:3" x14ac:dyDescent="0.3">
      <c r="C44" s="3"/>
    </row>
    <row r="45" spans="3:3" x14ac:dyDescent="0.3">
      <c r="C45" s="3"/>
    </row>
    <row r="46" spans="3:3" x14ac:dyDescent="0.3">
      <c r="C46" s="3"/>
    </row>
    <row r="47" spans="3:3" x14ac:dyDescent="0.3">
      <c r="C47" s="3"/>
    </row>
    <row r="48" spans="3:3" x14ac:dyDescent="0.3">
      <c r="C48" s="3"/>
    </row>
    <row r="49" spans="3:3" x14ac:dyDescent="0.3">
      <c r="C49" s="3"/>
    </row>
    <row r="50" spans="3:3" x14ac:dyDescent="0.3">
      <c r="C50" s="3"/>
    </row>
    <row r="51" spans="3:3" x14ac:dyDescent="0.3">
      <c r="C51" s="3"/>
    </row>
    <row r="52" spans="3:3" x14ac:dyDescent="0.3">
      <c r="C52" s="3"/>
    </row>
    <row r="53" spans="3:3" x14ac:dyDescent="0.3">
      <c r="C53" s="3"/>
    </row>
    <row r="54" spans="3:3" x14ac:dyDescent="0.3">
      <c r="C54" s="3"/>
    </row>
    <row r="55" spans="3:3" x14ac:dyDescent="0.3">
      <c r="C55" s="3"/>
    </row>
    <row r="56" spans="3:3" x14ac:dyDescent="0.3">
      <c r="C56" s="3"/>
    </row>
    <row r="57" spans="3:3" x14ac:dyDescent="0.3">
      <c r="C57" s="3"/>
    </row>
    <row r="58" spans="3:3" x14ac:dyDescent="0.3">
      <c r="C58" s="3"/>
    </row>
    <row r="59" spans="3:3" x14ac:dyDescent="0.3">
      <c r="C59" s="3"/>
    </row>
    <row r="60" spans="3:3" x14ac:dyDescent="0.3">
      <c r="C60" s="3"/>
    </row>
    <row r="61" spans="3:3" x14ac:dyDescent="0.3">
      <c r="C61" s="3"/>
    </row>
    <row r="62" spans="3:3" x14ac:dyDescent="0.3">
      <c r="C62" s="3"/>
    </row>
    <row r="63" spans="3:3" x14ac:dyDescent="0.3">
      <c r="C63" s="3"/>
    </row>
    <row r="64" spans="3:3" x14ac:dyDescent="0.3">
      <c r="C64" s="3"/>
    </row>
    <row r="65" spans="3:3" x14ac:dyDescent="0.3">
      <c r="C65" s="3"/>
    </row>
    <row r="66" spans="3:3" x14ac:dyDescent="0.3">
      <c r="C66" s="3"/>
    </row>
    <row r="67" spans="3:3" x14ac:dyDescent="0.3">
      <c r="C67" s="3"/>
    </row>
    <row r="68" spans="3:3" x14ac:dyDescent="0.3">
      <c r="C68" s="3"/>
    </row>
    <row r="69" spans="3:3" x14ac:dyDescent="0.3">
      <c r="C69" s="3"/>
    </row>
    <row r="70" spans="3:3" x14ac:dyDescent="0.3">
      <c r="C70" s="3"/>
    </row>
    <row r="71" spans="3:3" x14ac:dyDescent="0.3">
      <c r="C71" s="3"/>
    </row>
    <row r="72" spans="3:3" x14ac:dyDescent="0.3">
      <c r="C72" s="3"/>
    </row>
    <row r="73" spans="3:3" x14ac:dyDescent="0.3">
      <c r="C73" s="3"/>
    </row>
    <row r="74" spans="3:3" x14ac:dyDescent="0.3">
      <c r="C74" s="3"/>
    </row>
    <row r="75" spans="3:3" x14ac:dyDescent="0.3">
      <c r="C75" s="3"/>
    </row>
    <row r="76" spans="3:3" x14ac:dyDescent="0.3">
      <c r="C76" s="3"/>
    </row>
    <row r="77" spans="3:3" x14ac:dyDescent="0.3">
      <c r="C77" s="3"/>
    </row>
    <row r="78" spans="3:3" x14ac:dyDescent="0.3">
      <c r="C78" s="3"/>
    </row>
    <row r="79" spans="3:3" x14ac:dyDescent="0.3">
      <c r="C79" s="3"/>
    </row>
    <row r="80" spans="3:3" x14ac:dyDescent="0.3">
      <c r="C80" s="3"/>
    </row>
    <row r="81" spans="3:3" x14ac:dyDescent="0.3">
      <c r="C81" s="3"/>
    </row>
    <row r="82" spans="3:3" x14ac:dyDescent="0.3">
      <c r="C82" s="3"/>
    </row>
    <row r="83" spans="3:3" x14ac:dyDescent="0.3">
      <c r="C83" s="3"/>
    </row>
    <row r="84" spans="3:3" x14ac:dyDescent="0.3">
      <c r="C84" s="3"/>
    </row>
    <row r="85" spans="3:3" x14ac:dyDescent="0.3">
      <c r="C85" s="3"/>
    </row>
    <row r="86" spans="3:3" x14ac:dyDescent="0.3">
      <c r="C86" s="3"/>
    </row>
    <row r="87" spans="3:3" x14ac:dyDescent="0.3">
      <c r="C87" s="3"/>
    </row>
    <row r="88" spans="3:3" x14ac:dyDescent="0.3">
      <c r="C88" s="3"/>
    </row>
    <row r="89" spans="3:3" x14ac:dyDescent="0.3">
      <c r="C89" s="3"/>
    </row>
    <row r="90" spans="3:3" x14ac:dyDescent="0.3">
      <c r="C90" s="3"/>
    </row>
    <row r="91" spans="3:3" x14ac:dyDescent="0.3">
      <c r="C91" s="3"/>
    </row>
    <row r="92" spans="3:3" x14ac:dyDescent="0.3">
      <c r="C92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All_short</vt:lpstr>
      <vt:lpstr>All_short_simple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Berrill</cp:lastModifiedBy>
  <dcterms:created xsi:type="dcterms:W3CDTF">2023-08-05T07:34:06Z</dcterms:created>
  <dcterms:modified xsi:type="dcterms:W3CDTF">2023-08-06T11:08:14Z</dcterms:modified>
</cp:coreProperties>
</file>