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ataClass\Final-Project\Peter\Games\"/>
    </mc:Choice>
  </mc:AlternateContent>
  <xr:revisionPtr revIDLastSave="0" documentId="13_ncr:1_{1CF20447-D53A-4ECA-AF5B-6B2FF917036E}" xr6:coauthVersionLast="47" xr6:coauthVersionMax="47" xr10:uidLastSave="{00000000-0000-0000-0000-000000000000}"/>
  <bookViews>
    <workbookView xWindow="-120" yWindow="-120" windowWidth="29040" windowHeight="15720" activeTab="1" xr2:uid="{6E3B00A5-36E2-41A8-9CB6-9F2B4B5BC87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6" i="2" l="1"/>
  <c r="AB34" i="2" l="1"/>
  <c r="AC34" i="2" s="1"/>
  <c r="AB33" i="2"/>
  <c r="AC33" i="2" s="1"/>
  <c r="AB23" i="2"/>
  <c r="AB18" i="2"/>
  <c r="AC18" i="2" s="1"/>
  <c r="AA42" i="2"/>
  <c r="AC23" i="2"/>
  <c r="AC20" i="2"/>
  <c r="AC7" i="2"/>
  <c r="AC2" i="2"/>
  <c r="Q28" i="2"/>
  <c r="Q29" i="2"/>
  <c r="Q31" i="2"/>
  <c r="R31" i="2"/>
  <c r="T32" i="2"/>
  <c r="P34" i="2"/>
  <c r="R34" i="2"/>
  <c r="S34" i="2"/>
  <c r="S35" i="2"/>
  <c r="P36" i="2"/>
  <c r="Q36" i="2"/>
  <c r="S37" i="2"/>
  <c r="Q39" i="2"/>
  <c r="R39" i="2"/>
  <c r="K27" i="2"/>
  <c r="M27" i="2" s="1"/>
  <c r="L27" i="2"/>
  <c r="K28" i="2"/>
  <c r="M28" i="2" s="1"/>
  <c r="L28" i="2"/>
  <c r="K29" i="2"/>
  <c r="M29" i="2" s="1"/>
  <c r="L29" i="2"/>
  <c r="K30" i="2"/>
  <c r="L30" i="2"/>
  <c r="M30" i="2"/>
  <c r="K31" i="2"/>
  <c r="L31" i="2"/>
  <c r="M31" i="2"/>
  <c r="K32" i="2"/>
  <c r="M32" i="2" s="1"/>
  <c r="L32" i="2"/>
  <c r="K33" i="2"/>
  <c r="L33" i="2"/>
  <c r="M33" i="2"/>
  <c r="K34" i="2"/>
  <c r="L34" i="2"/>
  <c r="M34" i="2"/>
  <c r="K35" i="2"/>
  <c r="M35" i="2" s="1"/>
  <c r="L35" i="2"/>
  <c r="K36" i="2"/>
  <c r="L36" i="2"/>
  <c r="K37" i="2"/>
  <c r="L37" i="2"/>
  <c r="K38" i="2"/>
  <c r="M38" i="2" s="1"/>
  <c r="L38" i="2"/>
  <c r="K39" i="2"/>
  <c r="L39" i="2"/>
  <c r="M39" i="2"/>
  <c r="K40" i="2"/>
  <c r="M40" i="2" s="1"/>
  <c r="L40" i="2"/>
  <c r="K41" i="2"/>
  <c r="P41" i="2" s="1"/>
  <c r="L41" i="2"/>
  <c r="E27" i="2"/>
  <c r="P27" i="2" s="1"/>
  <c r="F27" i="2"/>
  <c r="G27" i="2" s="1"/>
  <c r="E28" i="2"/>
  <c r="F28" i="2"/>
  <c r="E29" i="2"/>
  <c r="F29" i="2"/>
  <c r="S29" i="2" s="1"/>
  <c r="E30" i="2"/>
  <c r="G30" i="2" s="1"/>
  <c r="F30" i="2"/>
  <c r="E31" i="2"/>
  <c r="S31" i="2" s="1"/>
  <c r="F31" i="2"/>
  <c r="G31" i="2"/>
  <c r="E32" i="2"/>
  <c r="P32" i="2" s="1"/>
  <c r="F32" i="2"/>
  <c r="G32" i="2"/>
  <c r="E33" i="2"/>
  <c r="G33" i="2" s="1"/>
  <c r="F33" i="2"/>
  <c r="E34" i="2"/>
  <c r="G34" i="2" s="1"/>
  <c r="F34" i="2"/>
  <c r="E35" i="2"/>
  <c r="P35" i="2" s="1"/>
  <c r="F35" i="2"/>
  <c r="G35" i="2" s="1"/>
  <c r="E36" i="2"/>
  <c r="F36" i="2"/>
  <c r="E37" i="2"/>
  <c r="G37" i="2" s="1"/>
  <c r="F37" i="2"/>
  <c r="E38" i="2"/>
  <c r="G38" i="2" s="1"/>
  <c r="F38" i="2"/>
  <c r="E39" i="2"/>
  <c r="S39" i="2" s="1"/>
  <c r="F39" i="2"/>
  <c r="E40" i="2"/>
  <c r="G40" i="2" s="1"/>
  <c r="F40" i="2"/>
  <c r="E41" i="2"/>
  <c r="G41" i="2" s="1"/>
  <c r="F41" i="2"/>
  <c r="Q17" i="2"/>
  <c r="Q19" i="2"/>
  <c r="R19" i="2"/>
  <c r="P21" i="2"/>
  <c r="P22" i="2"/>
  <c r="R22" i="2"/>
  <c r="S22" i="2"/>
  <c r="S23" i="2"/>
  <c r="P24" i="2"/>
  <c r="Q24" i="2"/>
  <c r="T26" i="2"/>
  <c r="K17" i="2"/>
  <c r="L17" i="2"/>
  <c r="S17" i="2" s="1"/>
  <c r="M17" i="2"/>
  <c r="T17" i="2" s="1"/>
  <c r="K18" i="2"/>
  <c r="L18" i="2"/>
  <c r="M18" i="2" s="1"/>
  <c r="K19" i="2"/>
  <c r="M19" i="2" s="1"/>
  <c r="L19" i="2"/>
  <c r="K20" i="2"/>
  <c r="L20" i="2"/>
  <c r="K21" i="2"/>
  <c r="L21" i="2"/>
  <c r="K22" i="2"/>
  <c r="L22" i="2"/>
  <c r="K23" i="2"/>
  <c r="L23" i="2"/>
  <c r="M23" i="2"/>
  <c r="K24" i="2"/>
  <c r="L24" i="2"/>
  <c r="M24" i="2"/>
  <c r="K25" i="2"/>
  <c r="M25" i="2" s="1"/>
  <c r="L25" i="2"/>
  <c r="K26" i="2"/>
  <c r="L26" i="2"/>
  <c r="E17" i="2"/>
  <c r="P17" i="2" s="1"/>
  <c r="F17" i="2"/>
  <c r="G17" i="2" s="1"/>
  <c r="E18" i="2"/>
  <c r="G18" i="2" s="1"/>
  <c r="F18" i="2"/>
  <c r="E19" i="2"/>
  <c r="S19" i="2" s="1"/>
  <c r="F19" i="2"/>
  <c r="E20" i="2"/>
  <c r="G20" i="2" s="1"/>
  <c r="F20" i="2"/>
  <c r="E21" i="2"/>
  <c r="F21" i="2"/>
  <c r="E22" i="2"/>
  <c r="F22" i="2"/>
  <c r="E23" i="2"/>
  <c r="T23" i="2" s="1"/>
  <c r="F23" i="2"/>
  <c r="E24" i="2"/>
  <c r="F24" i="2"/>
  <c r="E25" i="2"/>
  <c r="P25" i="2" s="1"/>
  <c r="F25" i="2"/>
  <c r="E26" i="2"/>
  <c r="G26" i="2" s="1"/>
  <c r="F26" i="2"/>
  <c r="T3" i="2"/>
  <c r="Q5" i="2"/>
  <c r="R5" i="2"/>
  <c r="R6" i="2"/>
  <c r="P8" i="2"/>
  <c r="R8" i="2"/>
  <c r="S8" i="2"/>
  <c r="R10" i="2"/>
  <c r="R11" i="2"/>
  <c r="P12" i="2"/>
  <c r="Q12" i="2"/>
  <c r="R13" i="2"/>
  <c r="Q15" i="2"/>
  <c r="S15" i="2"/>
  <c r="K3" i="2"/>
  <c r="L3" i="2"/>
  <c r="M3" i="2"/>
  <c r="K4" i="2"/>
  <c r="M4" i="2" s="1"/>
  <c r="L4" i="2"/>
  <c r="K5" i="2"/>
  <c r="M5" i="2" s="1"/>
  <c r="L5" i="2"/>
  <c r="K6" i="2"/>
  <c r="L6" i="2"/>
  <c r="M6" i="2" s="1"/>
  <c r="K7" i="2"/>
  <c r="L7" i="2"/>
  <c r="M7" i="2"/>
  <c r="K8" i="2"/>
  <c r="L8" i="2"/>
  <c r="K9" i="2"/>
  <c r="L9" i="2"/>
  <c r="M9" i="2"/>
  <c r="K10" i="2"/>
  <c r="L10" i="2"/>
  <c r="M10" i="2"/>
  <c r="K11" i="2"/>
  <c r="M11" i="2" s="1"/>
  <c r="T11" i="2" s="1"/>
  <c r="L11" i="2"/>
  <c r="K12" i="2"/>
  <c r="L12" i="2"/>
  <c r="S12" i="2" s="1"/>
  <c r="K13" i="2"/>
  <c r="L13" i="2"/>
  <c r="K14" i="2"/>
  <c r="L14" i="2"/>
  <c r="K15" i="2"/>
  <c r="M15" i="2" s="1"/>
  <c r="T15" i="2" s="1"/>
  <c r="L15" i="2"/>
  <c r="K16" i="2"/>
  <c r="M16" i="2" s="1"/>
  <c r="T16" i="2" s="1"/>
  <c r="L16" i="2"/>
  <c r="E3" i="2"/>
  <c r="G3" i="2" s="1"/>
  <c r="F3" i="2"/>
  <c r="E4" i="2"/>
  <c r="G4" i="2" s="1"/>
  <c r="F4" i="2"/>
  <c r="E5" i="2"/>
  <c r="P5" i="2" s="1"/>
  <c r="F5" i="2"/>
  <c r="E6" i="2"/>
  <c r="P6" i="2" s="1"/>
  <c r="F6" i="2"/>
  <c r="G6" i="2" s="1"/>
  <c r="T6" i="2" s="1"/>
  <c r="E7" i="2"/>
  <c r="Q7" i="2" s="1"/>
  <c r="F7" i="2"/>
  <c r="E8" i="2"/>
  <c r="Q8" i="2" s="1"/>
  <c r="F8" i="2"/>
  <c r="E9" i="2"/>
  <c r="G9" i="2" s="1"/>
  <c r="F9" i="2"/>
  <c r="E10" i="2"/>
  <c r="S10" i="2" s="1"/>
  <c r="F10" i="2"/>
  <c r="G10" i="2" s="1"/>
  <c r="E11" i="2"/>
  <c r="P11" i="2" s="1"/>
  <c r="F11" i="2"/>
  <c r="E12" i="2"/>
  <c r="F12" i="2"/>
  <c r="E13" i="2"/>
  <c r="F13" i="2"/>
  <c r="E14" i="2"/>
  <c r="R14" i="2" s="1"/>
  <c r="F14" i="2"/>
  <c r="E15" i="2"/>
  <c r="P15" i="2" s="1"/>
  <c r="F15" i="2"/>
  <c r="G15" i="2"/>
  <c r="E16" i="2"/>
  <c r="F16" i="2"/>
  <c r="L2" i="2"/>
  <c r="K2" i="2"/>
  <c r="M2" i="2" s="1"/>
  <c r="F2" i="2"/>
  <c r="E2" i="2"/>
  <c r="R2" i="2" s="1"/>
  <c r="T22" i="2" l="1"/>
  <c r="T40" i="2"/>
  <c r="P28" i="2"/>
  <c r="G2" i="2"/>
  <c r="G16" i="2"/>
  <c r="G13" i="2"/>
  <c r="M13" i="2"/>
  <c r="T13" i="2" s="1"/>
  <c r="R15" i="2"/>
  <c r="S13" i="2"/>
  <c r="S11" i="2"/>
  <c r="P10" i="2"/>
  <c r="S6" i="2"/>
  <c r="R3" i="2"/>
  <c r="G24" i="2"/>
  <c r="M20" i="2"/>
  <c r="T20" i="2" s="1"/>
  <c r="R25" i="2"/>
  <c r="Q22" i="2"/>
  <c r="S20" i="2"/>
  <c r="P19" i="2"/>
  <c r="R17" i="2"/>
  <c r="G39" i="2"/>
  <c r="G36" i="2"/>
  <c r="G29" i="2"/>
  <c r="T29" i="2" s="1"/>
  <c r="M37" i="2"/>
  <c r="S40" i="2"/>
  <c r="P39" i="2"/>
  <c r="R37" i="2"/>
  <c r="T35" i="2"/>
  <c r="Q34" i="2"/>
  <c r="S32" i="2"/>
  <c r="P31" i="2"/>
  <c r="R29" i="2"/>
  <c r="T27" i="2"/>
  <c r="P7" i="2"/>
  <c r="P14" i="2"/>
  <c r="Q10" i="2"/>
  <c r="S3" i="2"/>
  <c r="M21" i="2"/>
  <c r="T9" i="2"/>
  <c r="S9" i="2"/>
  <c r="Q3" i="2"/>
  <c r="Q25" i="2"/>
  <c r="R20" i="2"/>
  <c r="T18" i="2"/>
  <c r="R40" i="2"/>
  <c r="T38" i="2"/>
  <c r="Q37" i="2"/>
  <c r="R32" i="2"/>
  <c r="T30" i="2"/>
  <c r="S27" i="2"/>
  <c r="Q14" i="2"/>
  <c r="P33" i="2"/>
  <c r="G21" i="2"/>
  <c r="S25" i="2"/>
  <c r="T4" i="2"/>
  <c r="G12" i="2"/>
  <c r="G5" i="2"/>
  <c r="M12" i="2"/>
  <c r="T12" i="2" s="1"/>
  <c r="S16" i="2"/>
  <c r="Q13" i="2"/>
  <c r="Q11" i="2"/>
  <c r="R9" i="2"/>
  <c r="T7" i="2"/>
  <c r="Q6" i="2"/>
  <c r="S4" i="2"/>
  <c r="P3" i="2"/>
  <c r="G23" i="2"/>
  <c r="G19" i="2"/>
  <c r="M26" i="2"/>
  <c r="S26" i="2"/>
  <c r="R23" i="2"/>
  <c r="T21" i="2"/>
  <c r="Q20" i="2"/>
  <c r="S18" i="2"/>
  <c r="G28" i="2"/>
  <c r="M36" i="2"/>
  <c r="T41" i="2"/>
  <c r="Q40" i="2"/>
  <c r="S38" i="2"/>
  <c r="P37" i="2"/>
  <c r="R35" i="2"/>
  <c r="T33" i="2"/>
  <c r="Q32" i="2"/>
  <c r="S30" i="2"/>
  <c r="P29" i="2"/>
  <c r="R27" i="2"/>
  <c r="P2" i="2"/>
  <c r="G11" i="2"/>
  <c r="G8" i="2"/>
  <c r="R16" i="2"/>
  <c r="P13" i="2"/>
  <c r="Q9" i="2"/>
  <c r="S7" i="2"/>
  <c r="R4" i="2"/>
  <c r="G22" i="2"/>
  <c r="R26" i="2"/>
  <c r="T24" i="2"/>
  <c r="Q23" i="2"/>
  <c r="S21" i="2"/>
  <c r="P20" i="2"/>
  <c r="R18" i="2"/>
  <c r="S41" i="2"/>
  <c r="P40" i="2"/>
  <c r="R38" i="2"/>
  <c r="T36" i="2"/>
  <c r="Q35" i="2"/>
  <c r="S33" i="2"/>
  <c r="R30" i="2"/>
  <c r="T28" i="2"/>
  <c r="Q27" i="2"/>
  <c r="S2" i="2"/>
  <c r="Q2" i="2"/>
  <c r="G7" i="2"/>
  <c r="T10" i="2"/>
  <c r="P9" i="2"/>
  <c r="R7" i="2"/>
  <c r="T5" i="2"/>
  <c r="Q4" i="2"/>
  <c r="Q26" i="2"/>
  <c r="S24" i="2"/>
  <c r="P23" i="2"/>
  <c r="R21" i="2"/>
  <c r="T19" i="2"/>
  <c r="Q18" i="2"/>
  <c r="R41" i="2"/>
  <c r="T39" i="2"/>
  <c r="Q38" i="2"/>
  <c r="S36" i="2"/>
  <c r="R33" i="2"/>
  <c r="T31" i="2"/>
  <c r="Q30" i="2"/>
  <c r="S28" i="2"/>
  <c r="T37" i="2"/>
  <c r="T2" i="2"/>
  <c r="G14" i="2"/>
  <c r="T14" i="2" s="1"/>
  <c r="Q16" i="2"/>
  <c r="S14" i="2"/>
  <c r="M14" i="2"/>
  <c r="M8" i="2"/>
  <c r="P16" i="2"/>
  <c r="R12" i="2"/>
  <c r="T8" i="2"/>
  <c r="S5" i="2"/>
  <c r="P4" i="2"/>
  <c r="G25" i="2"/>
  <c r="T25" i="2" s="1"/>
  <c r="M22" i="2"/>
  <c r="P26" i="2"/>
  <c r="R24" i="2"/>
  <c r="Q21" i="2"/>
  <c r="P18" i="2"/>
  <c r="M41" i="2"/>
  <c r="Q41" i="2"/>
  <c r="P38" i="2"/>
  <c r="R36" i="2"/>
  <c r="T34" i="2"/>
  <c r="Q33" i="2"/>
  <c r="P30" i="2"/>
  <c r="R28" i="2"/>
  <c r="AB42" i="2"/>
  <c r="AC16" i="2"/>
  <c r="AC42" i="2" s="1"/>
</calcChain>
</file>

<file path=xl/sharedStrings.xml><?xml version="1.0" encoding="utf-8"?>
<sst xmlns="http://schemas.openxmlformats.org/spreadsheetml/2006/main" count="181" uniqueCount="53">
  <si>
    <t>C</t>
  </si>
  <si>
    <t>I</t>
  </si>
  <si>
    <t>P</t>
  </si>
  <si>
    <t>Y</t>
  </si>
  <si>
    <t>Z</t>
  </si>
  <si>
    <t>AL</t>
  </si>
  <si>
    <t>AM</t>
  </si>
  <si>
    <t>LAA</t>
  </si>
  <si>
    <t>7/30/23</t>
  </si>
  <si>
    <t>TOR</t>
  </si>
  <si>
    <t>Diff.</t>
  </si>
  <si>
    <t>Diff. Dec.</t>
  </si>
  <si>
    <t>Diff. %</t>
  </si>
  <si>
    <t>Day</t>
  </si>
  <si>
    <t>Away</t>
  </si>
  <si>
    <t>Open</t>
  </si>
  <si>
    <t>Close</t>
  </si>
  <si>
    <t>Home</t>
  </si>
  <si>
    <t>MIL</t>
  </si>
  <si>
    <t>PHI</t>
  </si>
  <si>
    <t>WSH</t>
  </si>
  <si>
    <t>DET</t>
  </si>
  <si>
    <t>TB</t>
  </si>
  <si>
    <t>CLE</t>
  </si>
  <si>
    <t>MIN</t>
  </si>
  <si>
    <t>CHC</t>
  </si>
  <si>
    <t>OAK</t>
  </si>
  <si>
    <t>BOS</t>
  </si>
  <si>
    <t>CIN</t>
  </si>
  <si>
    <t>TEX</t>
  </si>
  <si>
    <t>SEA</t>
  </si>
  <si>
    <t>NYY</t>
  </si>
  <si>
    <t>ATL</t>
  </si>
  <si>
    <t>PIT</t>
  </si>
  <si>
    <t>NYM</t>
  </si>
  <si>
    <t>MIA</t>
  </si>
  <si>
    <t>HOU</t>
  </si>
  <si>
    <t>CHW</t>
  </si>
  <si>
    <t>KC</t>
  </si>
  <si>
    <t>STL</t>
  </si>
  <si>
    <t>COL</t>
  </si>
  <si>
    <t>SF</t>
  </si>
  <si>
    <t>LAD</t>
  </si>
  <si>
    <t>SD</t>
  </si>
  <si>
    <t>ARI</t>
  </si>
  <si>
    <t>BAL</t>
  </si>
  <si>
    <t>L</t>
  </si>
  <si>
    <t>W</t>
  </si>
  <si>
    <t>7/31/23</t>
  </si>
  <si>
    <t>Model Pick</t>
  </si>
  <si>
    <t>Result</t>
  </si>
  <si>
    <t>Expert Pick</t>
  </si>
  <si>
    <t>8/1/23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</si>
</sst>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9" fontId="0" fillId="0" borderId="0" xfId="0" applyNumberFormat="1"/>
    <xf numFmtId="169" fontId="0" fillId="2" borderId="0" xfId="0" applyNumberFormat="1" applyFill="1"/>
    <xf numFmtId="0" fontId="0" fillId="2" borderId="0" xfId="0" applyFill="1"/>
    <xf numFmtId="0" fontId="0" fillId="0" borderId="0" xfId="0" applyFill="1"/>
    <xf numFmtId="16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DE39-16AF-419C-9C1A-C0D34356E84D}">
  <dimension ref="A1:A7"/>
  <sheetViews>
    <sheetView workbookViewId="0">
      <selection activeCell="E12" sqref="E1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C2101-2A19-42D6-85A7-CCE389EC12FB}">
  <dimension ref="A1:AC42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7.7109375" bestFit="1" customWidth="1"/>
    <col min="2" max="4" width="5.85546875" bestFit="1" customWidth="1"/>
    <col min="5" max="5" width="4.85546875" bestFit="1" customWidth="1"/>
    <col min="6" max="7" width="12" bestFit="1" customWidth="1"/>
    <col min="8" max="8" width="6.28515625" bestFit="1" customWidth="1"/>
    <col min="9" max="10" width="5.85546875" bestFit="1" customWidth="1"/>
    <col min="11" max="11" width="4.85546875" bestFit="1" customWidth="1"/>
    <col min="12" max="13" width="12" bestFit="1" customWidth="1"/>
    <col min="24" max="25" width="0" hidden="1" customWidth="1"/>
  </cols>
  <sheetData>
    <row r="1" spans="1:29" x14ac:dyDescent="0.25">
      <c r="A1" t="s">
        <v>13</v>
      </c>
      <c r="B1" t="s">
        <v>14</v>
      </c>
      <c r="C1" t="s">
        <v>15</v>
      </c>
      <c r="D1" t="s">
        <v>16</v>
      </c>
      <c r="E1" t="s">
        <v>10</v>
      </c>
      <c r="F1" t="s">
        <v>11</v>
      </c>
      <c r="G1" t="s">
        <v>12</v>
      </c>
      <c r="H1" t="s">
        <v>17</v>
      </c>
      <c r="I1" t="s">
        <v>15</v>
      </c>
      <c r="J1" t="s">
        <v>16</v>
      </c>
      <c r="K1" t="s">
        <v>10</v>
      </c>
      <c r="L1" t="s">
        <v>11</v>
      </c>
      <c r="M1" t="s">
        <v>12</v>
      </c>
      <c r="P1" t="s">
        <v>15</v>
      </c>
      <c r="Q1" t="s">
        <v>16</v>
      </c>
      <c r="R1" t="s">
        <v>10</v>
      </c>
      <c r="S1" t="s">
        <v>11</v>
      </c>
      <c r="T1" t="s">
        <v>12</v>
      </c>
      <c r="V1" t="s">
        <v>49</v>
      </c>
      <c r="W1" t="s">
        <v>50</v>
      </c>
      <c r="X1" t="s">
        <v>51</v>
      </c>
      <c r="Y1" t="s">
        <v>50</v>
      </c>
    </row>
    <row r="2" spans="1:29" s="3" customFormat="1" x14ac:dyDescent="0.25">
      <c r="A2" s="3" t="s">
        <v>8</v>
      </c>
      <c r="B2" s="3" t="s">
        <v>7</v>
      </c>
      <c r="C2" s="3">
        <v>135</v>
      </c>
      <c r="D2" s="3">
        <v>164</v>
      </c>
      <c r="E2" s="3">
        <f>+D2-C2</f>
        <v>29</v>
      </c>
      <c r="F2" s="2">
        <f>+(D2/C2)-1</f>
        <v>0.21481481481481479</v>
      </c>
      <c r="G2" s="2">
        <f>IF(ABS(E2)&lt;100,(ABS(F2))*100,((ABS(E2)-200)/C2)*100)</f>
        <v>21.481481481481481</v>
      </c>
      <c r="H2" s="3" t="s">
        <v>9</v>
      </c>
      <c r="I2" s="3">
        <v>-155</v>
      </c>
      <c r="J2" s="3">
        <v>-197</v>
      </c>
      <c r="K2" s="3">
        <f>+J2-I2</f>
        <v>-42</v>
      </c>
      <c r="L2" s="2">
        <f>+(J2/I2)-1</f>
        <v>0.2709677419354839</v>
      </c>
      <c r="M2" s="2">
        <f>IF(ABS(K2)&lt;100,(ABS(L2))*100,((ABS(K2)-200)/I2)*100)</f>
        <v>27.096774193548391</v>
      </c>
      <c r="P2" s="3">
        <f>IF($E2&lt;$K2,C2,I2)</f>
        <v>-155</v>
      </c>
      <c r="Q2" s="3">
        <f>IF($E2&lt;$K2,D2,J2)</f>
        <v>-197</v>
      </c>
      <c r="R2" s="3">
        <f>IF($E2&lt;$K2,E2,K2)</f>
        <v>-42</v>
      </c>
      <c r="S2" s="2">
        <f>IF($E2&lt;$K2,F2,L2)</f>
        <v>0.2709677419354839</v>
      </c>
      <c r="T2" s="2">
        <f>IF($E2&lt;$K2,G2,M2)</f>
        <v>27.096774193548391</v>
      </c>
      <c r="U2" s="2"/>
      <c r="V2" s="3" t="s">
        <v>9</v>
      </c>
      <c r="W2" s="3" t="s">
        <v>46</v>
      </c>
      <c r="X2" s="3" t="s">
        <v>9</v>
      </c>
      <c r="Y2" s="3" t="s">
        <v>46</v>
      </c>
      <c r="AA2" s="3">
        <v>-100</v>
      </c>
      <c r="AB2" s="3">
        <v>0</v>
      </c>
      <c r="AC2" s="3">
        <f>SUM(AA2:AB2)</f>
        <v>-100</v>
      </c>
    </row>
    <row r="3" spans="1:29" x14ac:dyDescent="0.25">
      <c r="A3" t="s">
        <v>8</v>
      </c>
      <c r="B3" t="s">
        <v>18</v>
      </c>
      <c r="C3">
        <v>165</v>
      </c>
      <c r="D3">
        <v>170</v>
      </c>
      <c r="E3">
        <f t="shared" ref="E3:E16" si="0">+D3-C3</f>
        <v>5</v>
      </c>
      <c r="F3" s="1">
        <f t="shared" ref="F3:F16" si="1">+(D3/C3)-1</f>
        <v>3.0303030303030276E-2</v>
      </c>
      <c r="G3" s="1">
        <f t="shared" ref="G3:G16" si="2">IF(ABS(E3)&lt;100,(ABS(F3))*100,((ABS(E3)-200)/C3)*100)</f>
        <v>3.0303030303030276</v>
      </c>
      <c r="H3" t="s">
        <v>32</v>
      </c>
      <c r="I3">
        <v>-200</v>
      </c>
      <c r="J3">
        <v>-215</v>
      </c>
      <c r="K3">
        <f t="shared" ref="K3:K16" si="3">+J3-I3</f>
        <v>-15</v>
      </c>
      <c r="L3" s="1">
        <f t="shared" ref="L3:L16" si="4">+(J3/I3)-1</f>
        <v>7.4999999999999956E-2</v>
      </c>
      <c r="M3" s="1">
        <f t="shared" ref="M3:M16" si="5">IF(ABS(K3)&lt;100,(ABS(L3))*100,((ABS(K3)-200)/I3)*100)</f>
        <v>7.4999999999999956</v>
      </c>
      <c r="P3">
        <f t="shared" ref="P3:P16" si="6">IF($E3&lt;$K3,C3,I3)</f>
        <v>-200</v>
      </c>
      <c r="Q3">
        <f t="shared" ref="Q3:Q16" si="7">IF($E3&lt;$K3,D3,J3)</f>
        <v>-215</v>
      </c>
      <c r="R3">
        <f t="shared" ref="R3:R16" si="8">IF($E3&lt;$K3,E3,K3)</f>
        <v>-15</v>
      </c>
      <c r="S3" s="1">
        <f t="shared" ref="S3:S16" si="9">IF($E3&lt;$K3,F3,L3)</f>
        <v>7.4999999999999956E-2</v>
      </c>
      <c r="T3" s="1">
        <f t="shared" ref="T3:T16" si="10">IF($E3&lt;$K3,G3,M3)</f>
        <v>7.4999999999999956</v>
      </c>
      <c r="U3" s="1"/>
    </row>
    <row r="4" spans="1:29" x14ac:dyDescent="0.25">
      <c r="A4" t="s">
        <v>8</v>
      </c>
      <c r="B4" t="s">
        <v>19</v>
      </c>
      <c r="C4">
        <v>-130</v>
      </c>
      <c r="D4">
        <v>-150</v>
      </c>
      <c r="E4">
        <f t="shared" si="0"/>
        <v>-20</v>
      </c>
      <c r="F4" s="1">
        <f t="shared" si="1"/>
        <v>0.15384615384615374</v>
      </c>
      <c r="G4" s="1">
        <f t="shared" si="2"/>
        <v>15.384615384615374</v>
      </c>
      <c r="H4" t="s">
        <v>33</v>
      </c>
      <c r="I4">
        <v>110</v>
      </c>
      <c r="J4">
        <v>127</v>
      </c>
      <c r="K4">
        <f t="shared" si="3"/>
        <v>17</v>
      </c>
      <c r="L4" s="1">
        <f t="shared" si="4"/>
        <v>0.15454545454545454</v>
      </c>
      <c r="M4" s="1">
        <f t="shared" si="5"/>
        <v>15.454545454545453</v>
      </c>
      <c r="P4">
        <f t="shared" si="6"/>
        <v>-130</v>
      </c>
      <c r="Q4">
        <f t="shared" si="7"/>
        <v>-150</v>
      </c>
      <c r="R4">
        <f t="shared" si="8"/>
        <v>-20</v>
      </c>
      <c r="S4" s="1">
        <f t="shared" si="9"/>
        <v>0.15384615384615374</v>
      </c>
      <c r="T4" s="1">
        <f t="shared" si="10"/>
        <v>15.384615384615374</v>
      </c>
      <c r="U4" s="1"/>
    </row>
    <row r="5" spans="1:29" x14ac:dyDescent="0.25">
      <c r="A5" t="s">
        <v>8</v>
      </c>
      <c r="B5" t="s">
        <v>20</v>
      </c>
      <c r="C5">
        <v>210</v>
      </c>
      <c r="D5">
        <v>185</v>
      </c>
      <c r="E5">
        <f t="shared" si="0"/>
        <v>-25</v>
      </c>
      <c r="F5" s="1">
        <f t="shared" si="1"/>
        <v>-0.11904761904761907</v>
      </c>
      <c r="G5" s="1">
        <f t="shared" si="2"/>
        <v>11.904761904761907</v>
      </c>
      <c r="H5" t="s">
        <v>34</v>
      </c>
      <c r="I5">
        <v>-250</v>
      </c>
      <c r="J5">
        <v>-229</v>
      </c>
      <c r="K5">
        <f t="shared" si="3"/>
        <v>21</v>
      </c>
      <c r="L5" s="1">
        <f t="shared" si="4"/>
        <v>-8.3999999999999964E-2</v>
      </c>
      <c r="M5" s="1">
        <f t="shared" si="5"/>
        <v>8.3999999999999968</v>
      </c>
      <c r="P5">
        <f t="shared" si="6"/>
        <v>210</v>
      </c>
      <c r="Q5">
        <f t="shared" si="7"/>
        <v>185</v>
      </c>
      <c r="R5">
        <f t="shared" si="8"/>
        <v>-25</v>
      </c>
      <c r="S5" s="1">
        <f t="shared" si="9"/>
        <v>-0.11904761904761907</v>
      </c>
      <c r="T5" s="1">
        <f t="shared" si="10"/>
        <v>11.904761904761907</v>
      </c>
      <c r="U5" s="1"/>
    </row>
    <row r="6" spans="1:29" x14ac:dyDescent="0.25">
      <c r="A6" t="s">
        <v>8</v>
      </c>
      <c r="B6" t="s">
        <v>21</v>
      </c>
      <c r="C6">
        <v>150</v>
      </c>
      <c r="D6">
        <v>133</v>
      </c>
      <c r="E6">
        <f t="shared" si="0"/>
        <v>-17</v>
      </c>
      <c r="F6" s="1">
        <f t="shared" si="1"/>
        <v>-0.11333333333333329</v>
      </c>
      <c r="G6" s="1">
        <f t="shared" si="2"/>
        <v>11.333333333333329</v>
      </c>
      <c r="H6" t="s">
        <v>35</v>
      </c>
      <c r="I6">
        <v>-175</v>
      </c>
      <c r="J6">
        <v>-158</v>
      </c>
      <c r="K6">
        <f t="shared" si="3"/>
        <v>17</v>
      </c>
      <c r="L6" s="1">
        <f t="shared" si="4"/>
        <v>-9.7142857142857197E-2</v>
      </c>
      <c r="M6" s="1">
        <f t="shared" si="5"/>
        <v>9.7142857142857189</v>
      </c>
      <c r="P6">
        <f t="shared" si="6"/>
        <v>150</v>
      </c>
      <c r="Q6">
        <f t="shared" si="7"/>
        <v>133</v>
      </c>
      <c r="R6">
        <f t="shared" si="8"/>
        <v>-17</v>
      </c>
      <c r="S6" s="1">
        <f t="shared" si="9"/>
        <v>-0.11333333333333329</v>
      </c>
      <c r="T6" s="1">
        <f t="shared" si="10"/>
        <v>11.333333333333329</v>
      </c>
      <c r="U6" s="1"/>
    </row>
    <row r="7" spans="1:29" s="3" customFormat="1" x14ac:dyDescent="0.25">
      <c r="A7" s="3" t="s">
        <v>8</v>
      </c>
      <c r="B7" s="3" t="s">
        <v>22</v>
      </c>
      <c r="C7" s="3">
        <v>-120</v>
      </c>
      <c r="D7" s="3">
        <v>114</v>
      </c>
      <c r="E7" s="3">
        <f t="shared" si="0"/>
        <v>234</v>
      </c>
      <c r="F7" s="2">
        <f t="shared" si="1"/>
        <v>-1.95</v>
      </c>
      <c r="G7" s="2">
        <f t="shared" si="2"/>
        <v>-28.333333333333332</v>
      </c>
      <c r="H7" s="3" t="s">
        <v>36</v>
      </c>
      <c r="I7" s="3">
        <v>100</v>
      </c>
      <c r="J7" s="3">
        <v>-134</v>
      </c>
      <c r="K7" s="3">
        <f t="shared" si="3"/>
        <v>-234</v>
      </c>
      <c r="L7" s="2">
        <f t="shared" si="4"/>
        <v>-2.34</v>
      </c>
      <c r="M7" s="2">
        <f t="shared" si="5"/>
        <v>34</v>
      </c>
      <c r="P7" s="3">
        <f t="shared" si="6"/>
        <v>100</v>
      </c>
      <c r="Q7" s="3">
        <f t="shared" si="7"/>
        <v>-134</v>
      </c>
      <c r="R7" s="3">
        <f t="shared" si="8"/>
        <v>-234</v>
      </c>
      <c r="S7" s="2">
        <f t="shared" si="9"/>
        <v>-2.34</v>
      </c>
      <c r="T7" s="2">
        <f t="shared" si="10"/>
        <v>34</v>
      </c>
      <c r="U7" s="2"/>
      <c r="V7" s="3" t="s">
        <v>36</v>
      </c>
      <c r="W7" s="3" t="s">
        <v>46</v>
      </c>
      <c r="X7" s="3" t="s">
        <v>36</v>
      </c>
      <c r="Y7" s="3" t="s">
        <v>46</v>
      </c>
      <c r="AA7" s="3">
        <v>-100</v>
      </c>
      <c r="AB7" s="3">
        <v>0</v>
      </c>
      <c r="AC7" s="3">
        <f>SUM(AA7:AB7)</f>
        <v>-100</v>
      </c>
    </row>
    <row r="8" spans="1:29" x14ac:dyDescent="0.25">
      <c r="A8" t="s">
        <v>8</v>
      </c>
      <c r="B8" t="s">
        <v>23</v>
      </c>
      <c r="C8">
        <v>-145</v>
      </c>
      <c r="D8">
        <v>-146</v>
      </c>
      <c r="E8">
        <f t="shared" si="0"/>
        <v>-1</v>
      </c>
      <c r="F8" s="1">
        <f t="shared" si="1"/>
        <v>6.8965517241379448E-3</v>
      </c>
      <c r="G8" s="1">
        <f t="shared" si="2"/>
        <v>0.68965517241379448</v>
      </c>
      <c r="H8" t="s">
        <v>37</v>
      </c>
      <c r="I8">
        <v>120</v>
      </c>
      <c r="J8">
        <v>121</v>
      </c>
      <c r="K8">
        <f t="shared" si="3"/>
        <v>1</v>
      </c>
      <c r="L8" s="1">
        <f t="shared" si="4"/>
        <v>8.3333333333333037E-3</v>
      </c>
      <c r="M8" s="1">
        <f t="shared" si="5"/>
        <v>0.83333333333333037</v>
      </c>
      <c r="P8">
        <f t="shared" si="6"/>
        <v>-145</v>
      </c>
      <c r="Q8">
        <f t="shared" si="7"/>
        <v>-146</v>
      </c>
      <c r="R8">
        <f t="shared" si="8"/>
        <v>-1</v>
      </c>
      <c r="S8" s="1">
        <f t="shared" si="9"/>
        <v>6.8965517241379448E-3</v>
      </c>
      <c r="T8" s="1">
        <f t="shared" si="10"/>
        <v>0.68965517241379448</v>
      </c>
      <c r="U8" s="1"/>
    </row>
    <row r="9" spans="1:29" x14ac:dyDescent="0.25">
      <c r="A9" t="s">
        <v>8</v>
      </c>
      <c r="B9" t="s">
        <v>24</v>
      </c>
      <c r="C9">
        <v>-175</v>
      </c>
      <c r="D9">
        <v>-175</v>
      </c>
      <c r="E9">
        <f t="shared" si="0"/>
        <v>0</v>
      </c>
      <c r="F9" s="1">
        <f t="shared" si="1"/>
        <v>0</v>
      </c>
      <c r="G9" s="1">
        <f t="shared" si="2"/>
        <v>0</v>
      </c>
      <c r="H9" t="s">
        <v>38</v>
      </c>
      <c r="I9">
        <v>150</v>
      </c>
      <c r="J9">
        <v>147</v>
      </c>
      <c r="K9">
        <f t="shared" si="3"/>
        <v>-3</v>
      </c>
      <c r="L9" s="1">
        <f t="shared" si="4"/>
        <v>-2.0000000000000018E-2</v>
      </c>
      <c r="M9" s="1">
        <f t="shared" si="5"/>
        <v>2.0000000000000018</v>
      </c>
      <c r="P9">
        <f t="shared" si="6"/>
        <v>150</v>
      </c>
      <c r="Q9">
        <f t="shared" si="7"/>
        <v>147</v>
      </c>
      <c r="R9">
        <f t="shared" si="8"/>
        <v>-3</v>
      </c>
      <c r="S9" s="1">
        <f t="shared" si="9"/>
        <v>-2.0000000000000018E-2</v>
      </c>
      <c r="T9" s="1">
        <f t="shared" si="10"/>
        <v>2.0000000000000018</v>
      </c>
      <c r="U9" s="1"/>
    </row>
    <row r="10" spans="1:29" x14ac:dyDescent="0.25">
      <c r="A10" t="s">
        <v>8</v>
      </c>
      <c r="B10" t="s">
        <v>25</v>
      </c>
      <c r="C10">
        <v>125</v>
      </c>
      <c r="D10">
        <v>113</v>
      </c>
      <c r="E10">
        <f t="shared" si="0"/>
        <v>-12</v>
      </c>
      <c r="F10" s="1">
        <f t="shared" si="1"/>
        <v>-9.5999999999999974E-2</v>
      </c>
      <c r="G10" s="1">
        <f t="shared" si="2"/>
        <v>9.5999999999999979</v>
      </c>
      <c r="H10" t="s">
        <v>39</v>
      </c>
      <c r="I10">
        <v>-145</v>
      </c>
      <c r="J10">
        <v>-133</v>
      </c>
      <c r="K10">
        <f t="shared" si="3"/>
        <v>12</v>
      </c>
      <c r="L10" s="1">
        <f t="shared" si="4"/>
        <v>-8.2758620689655227E-2</v>
      </c>
      <c r="M10" s="1">
        <f t="shared" si="5"/>
        <v>8.2758620689655231</v>
      </c>
      <c r="P10">
        <f t="shared" si="6"/>
        <v>125</v>
      </c>
      <c r="Q10">
        <f t="shared" si="7"/>
        <v>113</v>
      </c>
      <c r="R10">
        <f t="shared" si="8"/>
        <v>-12</v>
      </c>
      <c r="S10" s="1">
        <f t="shared" si="9"/>
        <v>-9.5999999999999974E-2</v>
      </c>
      <c r="T10" s="1">
        <f t="shared" si="10"/>
        <v>9.5999999999999979</v>
      </c>
      <c r="U10" s="1"/>
    </row>
    <row r="11" spans="1:29" x14ac:dyDescent="0.25">
      <c r="A11" t="s">
        <v>8</v>
      </c>
      <c r="B11" t="s">
        <v>26</v>
      </c>
      <c r="C11">
        <v>-105</v>
      </c>
      <c r="D11">
        <v>102</v>
      </c>
      <c r="E11">
        <f t="shared" si="0"/>
        <v>207</v>
      </c>
      <c r="F11" s="1">
        <f t="shared" si="1"/>
        <v>-1.9714285714285715</v>
      </c>
      <c r="G11" s="1">
        <f t="shared" si="2"/>
        <v>-6.666666666666667</v>
      </c>
      <c r="H11" t="s">
        <v>40</v>
      </c>
      <c r="I11">
        <v>-115</v>
      </c>
      <c r="J11">
        <v>-120</v>
      </c>
      <c r="K11">
        <f t="shared" si="3"/>
        <v>-5</v>
      </c>
      <c r="L11" s="1">
        <f t="shared" si="4"/>
        <v>4.3478260869565188E-2</v>
      </c>
      <c r="M11" s="1">
        <f t="shared" si="5"/>
        <v>4.3478260869565188</v>
      </c>
      <c r="P11">
        <f t="shared" si="6"/>
        <v>-115</v>
      </c>
      <c r="Q11">
        <f t="shared" si="7"/>
        <v>-120</v>
      </c>
      <c r="R11">
        <f t="shared" si="8"/>
        <v>-5</v>
      </c>
      <c r="S11" s="1">
        <f t="shared" si="9"/>
        <v>4.3478260869565188E-2</v>
      </c>
      <c r="T11" s="1">
        <f t="shared" si="10"/>
        <v>4.3478260869565188</v>
      </c>
      <c r="U11" s="1"/>
    </row>
    <row r="12" spans="1:29" x14ac:dyDescent="0.25">
      <c r="A12" t="s">
        <v>8</v>
      </c>
      <c r="B12" t="s">
        <v>27</v>
      </c>
      <c r="C12">
        <v>-116</v>
      </c>
      <c r="D12">
        <v>-111</v>
      </c>
      <c r="E12">
        <f t="shared" si="0"/>
        <v>5</v>
      </c>
      <c r="F12" s="1">
        <f t="shared" si="1"/>
        <v>-4.31034482758621E-2</v>
      </c>
      <c r="G12" s="1">
        <f t="shared" si="2"/>
        <v>4.31034482758621</v>
      </c>
      <c r="H12" t="s">
        <v>41</v>
      </c>
      <c r="I12">
        <v>-102</v>
      </c>
      <c r="J12">
        <v>-108</v>
      </c>
      <c r="K12">
        <f t="shared" si="3"/>
        <v>-6</v>
      </c>
      <c r="L12" s="1">
        <f t="shared" si="4"/>
        <v>5.8823529411764719E-2</v>
      </c>
      <c r="M12" s="1">
        <f t="shared" si="5"/>
        <v>5.8823529411764719</v>
      </c>
      <c r="P12">
        <f t="shared" si="6"/>
        <v>-102</v>
      </c>
      <c r="Q12">
        <f t="shared" si="7"/>
        <v>-108</v>
      </c>
      <c r="R12">
        <f t="shared" si="8"/>
        <v>-6</v>
      </c>
      <c r="S12" s="1">
        <f t="shared" si="9"/>
        <v>5.8823529411764719E-2</v>
      </c>
      <c r="T12" s="1">
        <f t="shared" si="10"/>
        <v>5.8823529411764719</v>
      </c>
      <c r="U12" s="1"/>
    </row>
    <row r="13" spans="1:29" x14ac:dyDescent="0.25">
      <c r="A13" t="s">
        <v>8</v>
      </c>
      <c r="B13" t="s">
        <v>28</v>
      </c>
      <c r="C13">
        <v>140</v>
      </c>
      <c r="D13">
        <v>144</v>
      </c>
      <c r="E13">
        <f t="shared" si="0"/>
        <v>4</v>
      </c>
      <c r="F13" s="1">
        <f t="shared" si="1"/>
        <v>2.857142857142847E-2</v>
      </c>
      <c r="G13" s="1">
        <f t="shared" si="2"/>
        <v>2.857142857142847</v>
      </c>
      <c r="H13" t="s">
        <v>42</v>
      </c>
      <c r="I13">
        <v>-165</v>
      </c>
      <c r="J13">
        <v>-172</v>
      </c>
      <c r="K13">
        <f t="shared" si="3"/>
        <v>-7</v>
      </c>
      <c r="L13" s="1">
        <f t="shared" si="4"/>
        <v>4.2424242424242475E-2</v>
      </c>
      <c r="M13" s="1">
        <f t="shared" si="5"/>
        <v>4.2424242424242475</v>
      </c>
      <c r="P13">
        <f t="shared" si="6"/>
        <v>-165</v>
      </c>
      <c r="Q13">
        <f t="shared" si="7"/>
        <v>-172</v>
      </c>
      <c r="R13">
        <f t="shared" si="8"/>
        <v>-7</v>
      </c>
      <c r="S13" s="1">
        <f t="shared" si="9"/>
        <v>4.2424242424242475E-2</v>
      </c>
      <c r="T13" s="1">
        <f t="shared" si="10"/>
        <v>4.2424242424242475</v>
      </c>
      <c r="U13" s="1"/>
    </row>
    <row r="14" spans="1:29" x14ac:dyDescent="0.25">
      <c r="A14" t="s">
        <v>8</v>
      </c>
      <c r="B14" t="s">
        <v>29</v>
      </c>
      <c r="C14">
        <v>175</v>
      </c>
      <c r="D14">
        <v>167</v>
      </c>
      <c r="E14">
        <f t="shared" si="0"/>
        <v>-8</v>
      </c>
      <c r="F14" s="1">
        <f t="shared" si="1"/>
        <v>-4.5714285714285707E-2</v>
      </c>
      <c r="G14" s="1">
        <f t="shared" si="2"/>
        <v>4.5714285714285712</v>
      </c>
      <c r="H14" t="s">
        <v>43</v>
      </c>
      <c r="I14">
        <v>-210</v>
      </c>
      <c r="J14">
        <v>-199</v>
      </c>
      <c r="K14">
        <f t="shared" si="3"/>
        <v>11</v>
      </c>
      <c r="L14" s="1">
        <f t="shared" si="4"/>
        <v>-5.2380952380952417E-2</v>
      </c>
      <c r="M14" s="1">
        <f t="shared" si="5"/>
        <v>5.2380952380952417</v>
      </c>
      <c r="P14">
        <f t="shared" si="6"/>
        <v>175</v>
      </c>
      <c r="Q14">
        <f t="shared" si="7"/>
        <v>167</v>
      </c>
      <c r="R14">
        <f t="shared" si="8"/>
        <v>-8</v>
      </c>
      <c r="S14" s="1">
        <f t="shared" si="9"/>
        <v>-4.5714285714285707E-2</v>
      </c>
      <c r="T14" s="1">
        <f t="shared" si="10"/>
        <v>4.5714285714285712</v>
      </c>
      <c r="U14" s="1"/>
    </row>
    <row r="15" spans="1:29" x14ac:dyDescent="0.25">
      <c r="A15" t="s">
        <v>8</v>
      </c>
      <c r="B15" t="s">
        <v>30</v>
      </c>
      <c r="C15">
        <v>-120</v>
      </c>
      <c r="D15">
        <v>-110</v>
      </c>
      <c r="E15">
        <f t="shared" si="0"/>
        <v>10</v>
      </c>
      <c r="F15" s="1">
        <f t="shared" si="1"/>
        <v>-8.333333333333337E-2</v>
      </c>
      <c r="G15" s="1">
        <f t="shared" si="2"/>
        <v>8.3333333333333375</v>
      </c>
      <c r="H15" t="s">
        <v>44</v>
      </c>
      <c r="I15">
        <v>100</v>
      </c>
      <c r="J15">
        <v>-109</v>
      </c>
      <c r="K15">
        <f t="shared" si="3"/>
        <v>-209</v>
      </c>
      <c r="L15" s="1">
        <f t="shared" si="4"/>
        <v>-2.09</v>
      </c>
      <c r="M15" s="1">
        <f t="shared" si="5"/>
        <v>9</v>
      </c>
      <c r="P15">
        <f t="shared" si="6"/>
        <v>100</v>
      </c>
      <c r="Q15">
        <f t="shared" si="7"/>
        <v>-109</v>
      </c>
      <c r="R15">
        <f t="shared" si="8"/>
        <v>-209</v>
      </c>
      <c r="S15" s="1">
        <f t="shared" si="9"/>
        <v>-2.09</v>
      </c>
      <c r="T15" s="1">
        <f t="shared" si="10"/>
        <v>9</v>
      </c>
      <c r="U15" s="1"/>
    </row>
    <row r="16" spans="1:29" s="3" customFormat="1" x14ac:dyDescent="0.25">
      <c r="A16" s="3" t="s">
        <v>8</v>
      </c>
      <c r="B16" s="3" t="s">
        <v>31</v>
      </c>
      <c r="C16" s="3">
        <v>105</v>
      </c>
      <c r="D16" s="3">
        <v>130</v>
      </c>
      <c r="E16" s="3">
        <f t="shared" si="0"/>
        <v>25</v>
      </c>
      <c r="F16" s="2">
        <f t="shared" si="1"/>
        <v>0.23809523809523814</v>
      </c>
      <c r="G16" s="2">
        <f t="shared" si="2"/>
        <v>23.809523809523814</v>
      </c>
      <c r="H16" s="3" t="s">
        <v>45</v>
      </c>
      <c r="I16" s="3">
        <v>-125</v>
      </c>
      <c r="J16" s="3">
        <v>-153</v>
      </c>
      <c r="K16" s="3">
        <f t="shared" si="3"/>
        <v>-28</v>
      </c>
      <c r="L16" s="2">
        <f t="shared" si="4"/>
        <v>0.22399999999999998</v>
      </c>
      <c r="M16" s="2">
        <f t="shared" si="5"/>
        <v>22.4</v>
      </c>
      <c r="P16" s="3">
        <f t="shared" si="6"/>
        <v>-125</v>
      </c>
      <c r="Q16" s="3">
        <f t="shared" si="7"/>
        <v>-153</v>
      </c>
      <c r="R16" s="3">
        <f t="shared" si="8"/>
        <v>-28</v>
      </c>
      <c r="S16" s="2">
        <f t="shared" si="9"/>
        <v>0.22399999999999998</v>
      </c>
      <c r="T16" s="2">
        <f t="shared" si="10"/>
        <v>22.4</v>
      </c>
      <c r="U16" s="2"/>
      <c r="V16" s="3" t="s">
        <v>45</v>
      </c>
      <c r="W16" s="3" t="s">
        <v>47</v>
      </c>
      <c r="X16" s="3" t="s">
        <v>31</v>
      </c>
      <c r="Y16" s="3" t="s">
        <v>46</v>
      </c>
      <c r="AA16" s="3">
        <v>-100</v>
      </c>
      <c r="AB16" s="3">
        <f>+((100/153)*100)+100</f>
        <v>165.359477124183</v>
      </c>
      <c r="AC16" s="3">
        <f>SUM(AA16:AB16)</f>
        <v>65.359477124183002</v>
      </c>
    </row>
    <row r="17" spans="1:29" x14ac:dyDescent="0.25">
      <c r="A17" t="s">
        <v>48</v>
      </c>
      <c r="B17" t="s">
        <v>19</v>
      </c>
      <c r="C17">
        <v>-115</v>
      </c>
      <c r="D17">
        <v>-104</v>
      </c>
      <c r="E17" s="4">
        <f t="shared" ref="E17:E26" si="11">+D17-C17</f>
        <v>11</v>
      </c>
      <c r="F17" s="5">
        <f t="shared" ref="F17:F26" si="12">+(D17/C17)-1</f>
        <v>-9.5652173913043481E-2</v>
      </c>
      <c r="G17" s="5">
        <f t="shared" ref="G17:G26" si="13">IF(ABS(E17)&lt;100,(ABS(F17))*100,((ABS(E17)-200)/C17)*100)</f>
        <v>9.5652173913043477</v>
      </c>
      <c r="H17" t="s">
        <v>35</v>
      </c>
      <c r="I17">
        <v>-105</v>
      </c>
      <c r="J17">
        <v>-116</v>
      </c>
      <c r="K17" s="4">
        <f t="shared" ref="K17:K26" si="14">+J17-I17</f>
        <v>-11</v>
      </c>
      <c r="L17" s="5">
        <f t="shared" ref="L17:L26" si="15">+(J17/I17)-1</f>
        <v>0.10476190476190483</v>
      </c>
      <c r="M17" s="5">
        <f t="shared" ref="M17:M26" si="16">IF(ABS(K17)&lt;100,(ABS(L17))*100,((ABS(K17)-200)/I17)*100)</f>
        <v>10.476190476190483</v>
      </c>
      <c r="P17" s="4">
        <f t="shared" ref="P17:P26" si="17">IF($E17&lt;$K17,C17,I17)</f>
        <v>-105</v>
      </c>
      <c r="Q17" s="4">
        <f t="shared" ref="Q17:Q26" si="18">IF($E17&lt;$K17,D17,J17)</f>
        <v>-116</v>
      </c>
      <c r="R17" s="4">
        <f t="shared" ref="R17:R26" si="19">IF($E17&lt;$K17,E17,K17)</f>
        <v>-11</v>
      </c>
      <c r="S17" s="5">
        <f t="shared" ref="S17:S26" si="20">IF($E17&lt;$K17,F17,L17)</f>
        <v>0.10476190476190483</v>
      </c>
      <c r="T17" s="5">
        <f t="shared" ref="T17:T26" si="21">IF($E17&lt;$K17,G17,M17)</f>
        <v>10.476190476190483</v>
      </c>
      <c r="U17" s="5"/>
    </row>
    <row r="18" spans="1:29" s="3" customFormat="1" x14ac:dyDescent="0.25">
      <c r="A18" s="3" t="s">
        <v>48</v>
      </c>
      <c r="B18" s="3" t="s">
        <v>22</v>
      </c>
      <c r="C18" s="3">
        <v>-130</v>
      </c>
      <c r="D18" s="3">
        <v>-159</v>
      </c>
      <c r="E18" s="3">
        <f t="shared" si="11"/>
        <v>-29</v>
      </c>
      <c r="F18" s="2">
        <f t="shared" si="12"/>
        <v>0.22307692307692317</v>
      </c>
      <c r="G18" s="2">
        <f t="shared" si="13"/>
        <v>22.307692307692317</v>
      </c>
      <c r="H18" s="3" t="s">
        <v>31</v>
      </c>
      <c r="I18" s="3">
        <v>110</v>
      </c>
      <c r="J18" s="3">
        <v>134</v>
      </c>
      <c r="K18" s="3">
        <f t="shared" si="14"/>
        <v>24</v>
      </c>
      <c r="L18" s="2">
        <f t="shared" si="15"/>
        <v>0.21818181818181825</v>
      </c>
      <c r="M18" s="2">
        <f t="shared" si="16"/>
        <v>21.818181818181827</v>
      </c>
      <c r="P18" s="3">
        <f t="shared" si="17"/>
        <v>-130</v>
      </c>
      <c r="Q18" s="3">
        <f t="shared" si="18"/>
        <v>-159</v>
      </c>
      <c r="R18" s="3">
        <f t="shared" si="19"/>
        <v>-29</v>
      </c>
      <c r="S18" s="2">
        <f t="shared" si="20"/>
        <v>0.22307692307692317</v>
      </c>
      <c r="T18" s="2">
        <f t="shared" si="21"/>
        <v>22.307692307692317</v>
      </c>
      <c r="U18" s="2"/>
      <c r="V18" s="3" t="s">
        <v>22</v>
      </c>
      <c r="W18" s="3" t="s">
        <v>47</v>
      </c>
      <c r="X18" s="3" t="s">
        <v>22</v>
      </c>
      <c r="Y18" s="3" t="s">
        <v>47</v>
      </c>
      <c r="AA18" s="3">
        <v>-100</v>
      </c>
      <c r="AB18" s="3">
        <f>+((100/159)*100)+100</f>
        <v>162.89308176100627</v>
      </c>
      <c r="AC18" s="3">
        <f>SUM(AA18:AB18)</f>
        <v>62.893081761006272</v>
      </c>
    </row>
    <row r="19" spans="1:29" x14ac:dyDescent="0.25">
      <c r="A19" t="s">
        <v>48</v>
      </c>
      <c r="B19" t="s">
        <v>18</v>
      </c>
      <c r="C19">
        <v>-200</v>
      </c>
      <c r="D19">
        <v>-212</v>
      </c>
      <c r="E19" s="4">
        <f t="shared" si="11"/>
        <v>-12</v>
      </c>
      <c r="F19" s="5">
        <f t="shared" si="12"/>
        <v>6.0000000000000053E-2</v>
      </c>
      <c r="G19" s="5">
        <f t="shared" si="13"/>
        <v>6.0000000000000053</v>
      </c>
      <c r="H19" t="s">
        <v>20</v>
      </c>
      <c r="I19">
        <v>170</v>
      </c>
      <c r="J19">
        <v>174</v>
      </c>
      <c r="K19" s="4">
        <f t="shared" si="14"/>
        <v>4</v>
      </c>
      <c r="L19" s="5">
        <f t="shared" si="15"/>
        <v>2.3529411764705799E-2</v>
      </c>
      <c r="M19" s="5">
        <f t="shared" si="16"/>
        <v>2.3529411764705799</v>
      </c>
      <c r="P19" s="4">
        <f t="shared" si="17"/>
        <v>-200</v>
      </c>
      <c r="Q19" s="4">
        <f t="shared" si="18"/>
        <v>-212</v>
      </c>
      <c r="R19" s="4">
        <f t="shared" si="19"/>
        <v>-12</v>
      </c>
      <c r="S19" s="5">
        <f t="shared" si="20"/>
        <v>6.0000000000000053E-2</v>
      </c>
      <c r="T19" s="5">
        <f t="shared" si="21"/>
        <v>6.0000000000000053</v>
      </c>
      <c r="U19" s="5"/>
    </row>
    <row r="20" spans="1:29" s="3" customFormat="1" x14ac:dyDescent="0.25">
      <c r="A20" s="3" t="s">
        <v>48</v>
      </c>
      <c r="B20" s="3" t="s">
        <v>45</v>
      </c>
      <c r="C20" s="3">
        <v>-105</v>
      </c>
      <c r="D20" s="3">
        <v>119</v>
      </c>
      <c r="E20" s="3">
        <f t="shared" si="11"/>
        <v>224</v>
      </c>
      <c r="F20" s="2">
        <f t="shared" si="12"/>
        <v>-2.1333333333333333</v>
      </c>
      <c r="G20" s="2">
        <f t="shared" si="13"/>
        <v>-22.857142857142858</v>
      </c>
      <c r="H20" s="3" t="s">
        <v>9</v>
      </c>
      <c r="I20" s="3">
        <v>-115</v>
      </c>
      <c r="J20" s="3">
        <v>-141</v>
      </c>
      <c r="K20" s="3">
        <f t="shared" si="14"/>
        <v>-26</v>
      </c>
      <c r="L20" s="2">
        <f t="shared" si="15"/>
        <v>0.22608695652173916</v>
      </c>
      <c r="M20" s="2">
        <f t="shared" si="16"/>
        <v>22.608695652173914</v>
      </c>
      <c r="P20" s="3">
        <f t="shared" si="17"/>
        <v>-115</v>
      </c>
      <c r="Q20" s="3">
        <f t="shared" si="18"/>
        <v>-141</v>
      </c>
      <c r="R20" s="3">
        <f t="shared" si="19"/>
        <v>-26</v>
      </c>
      <c r="S20" s="2">
        <f t="shared" si="20"/>
        <v>0.22608695652173916</v>
      </c>
      <c r="T20" s="2">
        <f t="shared" si="21"/>
        <v>22.608695652173914</v>
      </c>
      <c r="U20" s="2"/>
      <c r="V20" s="3" t="s">
        <v>9</v>
      </c>
      <c r="W20" s="3" t="s">
        <v>46</v>
      </c>
      <c r="X20" s="3" t="s">
        <v>9</v>
      </c>
      <c r="Y20" s="3" t="s">
        <v>46</v>
      </c>
      <c r="AA20" s="3">
        <v>-100</v>
      </c>
      <c r="AB20" s="3">
        <v>0</v>
      </c>
      <c r="AC20" s="3">
        <f>SUM(AA20:AB20)</f>
        <v>-100</v>
      </c>
    </row>
    <row r="21" spans="1:29" x14ac:dyDescent="0.25">
      <c r="A21" t="s">
        <v>48</v>
      </c>
      <c r="B21" t="s">
        <v>7</v>
      </c>
      <c r="C21">
        <v>205</v>
      </c>
      <c r="D21">
        <v>183</v>
      </c>
      <c r="E21" s="4">
        <f t="shared" si="11"/>
        <v>-22</v>
      </c>
      <c r="F21" s="5">
        <f t="shared" si="12"/>
        <v>-0.10731707317073169</v>
      </c>
      <c r="G21" s="5">
        <f t="shared" si="13"/>
        <v>10.73170731707317</v>
      </c>
      <c r="H21" t="s">
        <v>32</v>
      </c>
      <c r="I21">
        <v>-245</v>
      </c>
      <c r="J21">
        <v>-223</v>
      </c>
      <c r="K21" s="4">
        <f t="shared" si="14"/>
        <v>22</v>
      </c>
      <c r="L21" s="5">
        <f t="shared" si="15"/>
        <v>-8.9795918367346905E-2</v>
      </c>
      <c r="M21" s="5">
        <f t="shared" si="16"/>
        <v>8.9795918367346914</v>
      </c>
      <c r="P21" s="4">
        <f t="shared" si="17"/>
        <v>205</v>
      </c>
      <c r="Q21" s="4">
        <f t="shared" si="18"/>
        <v>183</v>
      </c>
      <c r="R21" s="4">
        <f t="shared" si="19"/>
        <v>-22</v>
      </c>
      <c r="S21" s="5">
        <f t="shared" si="20"/>
        <v>-0.10731707317073169</v>
      </c>
      <c r="T21" s="5">
        <f t="shared" si="21"/>
        <v>10.73170731707317</v>
      </c>
      <c r="U21" s="5"/>
    </row>
    <row r="22" spans="1:29" x14ac:dyDescent="0.25">
      <c r="A22" t="s">
        <v>48</v>
      </c>
      <c r="B22" t="s">
        <v>28</v>
      </c>
      <c r="C22">
        <v>102</v>
      </c>
      <c r="D22">
        <v>106</v>
      </c>
      <c r="E22" s="4">
        <f t="shared" si="11"/>
        <v>4</v>
      </c>
      <c r="F22" s="5">
        <f t="shared" si="12"/>
        <v>3.9215686274509887E-2</v>
      </c>
      <c r="G22" s="5">
        <f t="shared" si="13"/>
        <v>3.9215686274509887</v>
      </c>
      <c r="H22" t="s">
        <v>25</v>
      </c>
      <c r="I22">
        <v>-120</v>
      </c>
      <c r="J22">
        <v>-126</v>
      </c>
      <c r="K22" s="4">
        <f t="shared" si="14"/>
        <v>-6</v>
      </c>
      <c r="L22" s="5">
        <f t="shared" si="15"/>
        <v>5.0000000000000044E-2</v>
      </c>
      <c r="M22" s="5">
        <f t="shared" si="16"/>
        <v>5.0000000000000044</v>
      </c>
      <c r="P22" s="4">
        <f t="shared" si="17"/>
        <v>-120</v>
      </c>
      <c r="Q22" s="4">
        <f t="shared" si="18"/>
        <v>-126</v>
      </c>
      <c r="R22" s="4">
        <f t="shared" si="19"/>
        <v>-6</v>
      </c>
      <c r="S22" s="5">
        <f t="shared" si="20"/>
        <v>5.0000000000000044E-2</v>
      </c>
      <c r="T22" s="5">
        <f t="shared" si="21"/>
        <v>5.0000000000000044</v>
      </c>
      <c r="U22" s="5"/>
    </row>
    <row r="23" spans="1:29" s="3" customFormat="1" x14ac:dyDescent="0.25">
      <c r="A23" s="3" t="s">
        <v>48</v>
      </c>
      <c r="B23" s="3" t="s">
        <v>23</v>
      </c>
      <c r="C23" s="3">
        <v>120</v>
      </c>
      <c r="D23" s="3">
        <v>146</v>
      </c>
      <c r="E23" s="3">
        <f t="shared" si="11"/>
        <v>26</v>
      </c>
      <c r="F23" s="2">
        <f t="shared" si="12"/>
        <v>0.21666666666666656</v>
      </c>
      <c r="G23" s="2">
        <f t="shared" si="13"/>
        <v>21.666666666666657</v>
      </c>
      <c r="H23" s="3" t="s">
        <v>36</v>
      </c>
      <c r="I23" s="3">
        <v>-140</v>
      </c>
      <c r="J23" s="3">
        <v>-177</v>
      </c>
      <c r="K23" s="3">
        <f t="shared" si="14"/>
        <v>-37</v>
      </c>
      <c r="L23" s="2">
        <f t="shared" si="15"/>
        <v>0.26428571428571423</v>
      </c>
      <c r="M23" s="2">
        <f t="shared" si="16"/>
        <v>26.428571428571423</v>
      </c>
      <c r="P23" s="3">
        <f t="shared" si="17"/>
        <v>-140</v>
      </c>
      <c r="Q23" s="3">
        <f t="shared" si="18"/>
        <v>-177</v>
      </c>
      <c r="R23" s="3">
        <f t="shared" si="19"/>
        <v>-37</v>
      </c>
      <c r="S23" s="2">
        <f t="shared" si="20"/>
        <v>0.26428571428571423</v>
      </c>
      <c r="T23" s="2">
        <f t="shared" si="21"/>
        <v>26.428571428571423</v>
      </c>
      <c r="U23" s="2"/>
      <c r="V23" s="3" t="s">
        <v>36</v>
      </c>
      <c r="W23" s="3" t="s">
        <v>47</v>
      </c>
      <c r="X23" s="3" t="s">
        <v>36</v>
      </c>
      <c r="Y23" s="3" t="s">
        <v>47</v>
      </c>
      <c r="AA23" s="3">
        <v>-100</v>
      </c>
      <c r="AB23" s="3">
        <f>+((100/177)*100)+100</f>
        <v>156.49717514124293</v>
      </c>
      <c r="AC23" s="3">
        <f>SUM(AA23:AB23)</f>
        <v>56.497175141242934</v>
      </c>
    </row>
    <row r="24" spans="1:29" x14ac:dyDescent="0.25">
      <c r="A24" t="s">
        <v>48</v>
      </c>
      <c r="B24" t="s">
        <v>43</v>
      </c>
      <c r="C24">
        <v>-230</v>
      </c>
      <c r="D24">
        <v>-210</v>
      </c>
      <c r="E24" s="4">
        <f t="shared" si="11"/>
        <v>20</v>
      </c>
      <c r="F24" s="5">
        <f t="shared" si="12"/>
        <v>-8.6956521739130488E-2</v>
      </c>
      <c r="G24" s="5">
        <f t="shared" si="13"/>
        <v>8.6956521739130483</v>
      </c>
      <c r="H24" t="s">
        <v>40</v>
      </c>
      <c r="I24">
        <v>195</v>
      </c>
      <c r="J24">
        <v>175</v>
      </c>
      <c r="K24" s="4">
        <f t="shared" si="14"/>
        <v>-20</v>
      </c>
      <c r="L24" s="5">
        <f t="shared" si="15"/>
        <v>-0.10256410256410253</v>
      </c>
      <c r="M24" s="5">
        <f t="shared" si="16"/>
        <v>10.256410256410254</v>
      </c>
      <c r="P24" s="4">
        <f t="shared" si="17"/>
        <v>195</v>
      </c>
      <c r="Q24" s="4">
        <f t="shared" si="18"/>
        <v>175</v>
      </c>
      <c r="R24" s="4">
        <f t="shared" si="19"/>
        <v>-20</v>
      </c>
      <c r="S24" s="5">
        <f t="shared" si="20"/>
        <v>-0.10256410256410253</v>
      </c>
      <c r="T24" s="5">
        <f t="shared" si="21"/>
        <v>10.256410256410254</v>
      </c>
      <c r="U24" s="5"/>
    </row>
    <row r="25" spans="1:29" x14ac:dyDescent="0.25">
      <c r="A25" t="s">
        <v>48</v>
      </c>
      <c r="B25" t="s">
        <v>27</v>
      </c>
      <c r="C25">
        <v>120</v>
      </c>
      <c r="D25">
        <v>106</v>
      </c>
      <c r="E25" s="4">
        <f t="shared" si="11"/>
        <v>-14</v>
      </c>
      <c r="F25" s="5">
        <f t="shared" si="12"/>
        <v>-0.1166666666666667</v>
      </c>
      <c r="G25" s="5">
        <f t="shared" si="13"/>
        <v>11.66666666666667</v>
      </c>
      <c r="H25" t="s">
        <v>30</v>
      </c>
      <c r="I25">
        <v>-142</v>
      </c>
      <c r="J25">
        <v>-127</v>
      </c>
      <c r="K25" s="4">
        <f t="shared" si="14"/>
        <v>15</v>
      </c>
      <c r="L25" s="5">
        <f t="shared" si="15"/>
        <v>-0.10563380281690138</v>
      </c>
      <c r="M25" s="5">
        <f t="shared" si="16"/>
        <v>10.563380281690138</v>
      </c>
      <c r="P25" s="4">
        <f t="shared" si="17"/>
        <v>120</v>
      </c>
      <c r="Q25" s="4">
        <f t="shared" si="18"/>
        <v>106</v>
      </c>
      <c r="R25" s="4">
        <f t="shared" si="19"/>
        <v>-14</v>
      </c>
      <c r="S25" s="5">
        <f t="shared" si="20"/>
        <v>-0.1166666666666667</v>
      </c>
      <c r="T25" s="5">
        <f t="shared" si="21"/>
        <v>11.66666666666667</v>
      </c>
      <c r="U25" s="5"/>
    </row>
    <row r="26" spans="1:29" x14ac:dyDescent="0.25">
      <c r="A26" t="s">
        <v>48</v>
      </c>
      <c r="B26" t="s">
        <v>44</v>
      </c>
      <c r="C26">
        <v>130</v>
      </c>
      <c r="D26">
        <v>114</v>
      </c>
      <c r="E26" s="4">
        <f t="shared" si="11"/>
        <v>-16</v>
      </c>
      <c r="F26" s="5">
        <f t="shared" si="12"/>
        <v>-0.12307692307692308</v>
      </c>
      <c r="G26" s="5">
        <f t="shared" si="13"/>
        <v>12.307692307692308</v>
      </c>
      <c r="H26" t="s">
        <v>41</v>
      </c>
      <c r="I26">
        <v>-160</v>
      </c>
      <c r="J26">
        <v>-135</v>
      </c>
      <c r="K26" s="4">
        <f t="shared" si="14"/>
        <v>25</v>
      </c>
      <c r="L26" s="5">
        <f t="shared" si="15"/>
        <v>-0.15625</v>
      </c>
      <c r="M26" s="5">
        <f t="shared" si="16"/>
        <v>15.625</v>
      </c>
      <c r="P26" s="4">
        <f t="shared" si="17"/>
        <v>130</v>
      </c>
      <c r="Q26" s="4">
        <f t="shared" si="18"/>
        <v>114</v>
      </c>
      <c r="R26" s="4">
        <f t="shared" si="19"/>
        <v>-16</v>
      </c>
      <c r="S26" s="5">
        <f t="shared" si="20"/>
        <v>-0.12307692307692308</v>
      </c>
      <c r="T26" s="5">
        <f t="shared" si="21"/>
        <v>12.307692307692308</v>
      </c>
      <c r="U26" s="5"/>
    </row>
    <row r="27" spans="1:29" x14ac:dyDescent="0.25">
      <c r="A27" t="s">
        <v>52</v>
      </c>
      <c r="B27" t="s">
        <v>19</v>
      </c>
      <c r="C27">
        <v>102</v>
      </c>
      <c r="D27">
        <v>113</v>
      </c>
      <c r="E27" s="4">
        <f t="shared" ref="E27:E41" si="22">+D27-C27</f>
        <v>11</v>
      </c>
      <c r="F27" s="5">
        <f t="shared" ref="F27:F41" si="23">+(D27/C27)-1</f>
        <v>0.10784313725490202</v>
      </c>
      <c r="G27" s="5">
        <f t="shared" ref="G27:G41" si="24">IF(ABS(E27)&lt;100,(ABS(F27))*100,((ABS(E27)-200)/C27)*100)</f>
        <v>10.784313725490202</v>
      </c>
      <c r="H27" t="s">
        <v>35</v>
      </c>
      <c r="I27">
        <v>-122</v>
      </c>
      <c r="J27">
        <v>-134</v>
      </c>
      <c r="K27" s="4">
        <f t="shared" ref="K27:K41" si="25">+J27-I27</f>
        <v>-12</v>
      </c>
      <c r="L27" s="5">
        <f t="shared" ref="L27:L41" si="26">+(J27/I27)-1</f>
        <v>9.8360655737705027E-2</v>
      </c>
      <c r="M27" s="5">
        <f t="shared" ref="M27:M41" si="27">IF(ABS(K27)&lt;100,(ABS(L27))*100,((ABS(K27)-200)/I27)*100)</f>
        <v>9.8360655737705027</v>
      </c>
      <c r="P27" s="4">
        <f t="shared" ref="P27:P41" si="28">IF($E27&lt;$K27,C27,I27)</f>
        <v>-122</v>
      </c>
      <c r="Q27" s="4">
        <f t="shared" ref="Q27:Q41" si="29">IF($E27&lt;$K27,D27,J27)</f>
        <v>-134</v>
      </c>
      <c r="R27" s="4">
        <f t="shared" ref="R27:R41" si="30">IF($E27&lt;$K27,E27,K27)</f>
        <v>-12</v>
      </c>
      <c r="S27" s="5">
        <f t="shared" ref="S27:S41" si="31">IF($E27&lt;$K27,F27,L27)</f>
        <v>9.8360655737705027E-2</v>
      </c>
      <c r="T27" s="5">
        <f t="shared" ref="T27:T41" si="32">IF($E27&lt;$K27,G27,M27)</f>
        <v>9.8360655737705027</v>
      </c>
      <c r="U27" s="5"/>
    </row>
    <row r="28" spans="1:29" x14ac:dyDescent="0.25">
      <c r="A28" t="s">
        <v>52</v>
      </c>
      <c r="B28" t="s">
        <v>22</v>
      </c>
      <c r="C28">
        <v>-135</v>
      </c>
      <c r="D28">
        <v>-115</v>
      </c>
      <c r="E28" s="4">
        <f t="shared" si="22"/>
        <v>20</v>
      </c>
      <c r="F28" s="5">
        <f t="shared" si="23"/>
        <v>-0.14814814814814814</v>
      </c>
      <c r="G28" s="5">
        <f t="shared" si="24"/>
        <v>14.814814814814813</v>
      </c>
      <c r="H28" t="s">
        <v>31</v>
      </c>
      <c r="I28">
        <v>115</v>
      </c>
      <c r="J28">
        <v>-104</v>
      </c>
      <c r="K28" s="4">
        <f t="shared" si="25"/>
        <v>-219</v>
      </c>
      <c r="L28" s="5">
        <f t="shared" si="26"/>
        <v>-1.9043478260869566</v>
      </c>
      <c r="M28" s="5">
        <f t="shared" si="27"/>
        <v>16.521739130434781</v>
      </c>
      <c r="P28" s="4">
        <f t="shared" si="28"/>
        <v>115</v>
      </c>
      <c r="Q28" s="4">
        <f t="shared" si="29"/>
        <v>-104</v>
      </c>
      <c r="R28" s="4">
        <f t="shared" si="30"/>
        <v>-219</v>
      </c>
      <c r="S28" s="5">
        <f t="shared" si="31"/>
        <v>-1.9043478260869566</v>
      </c>
      <c r="T28" s="5">
        <f t="shared" si="32"/>
        <v>16.521739130434781</v>
      </c>
      <c r="U28" s="5"/>
    </row>
    <row r="29" spans="1:29" x14ac:dyDescent="0.25">
      <c r="A29" t="s">
        <v>52</v>
      </c>
      <c r="B29" t="s">
        <v>18</v>
      </c>
      <c r="C29">
        <v>-155</v>
      </c>
      <c r="D29">
        <v>-162</v>
      </c>
      <c r="E29" s="4">
        <f t="shared" si="22"/>
        <v>-7</v>
      </c>
      <c r="F29" s="5">
        <f t="shared" si="23"/>
        <v>4.5161290322580649E-2</v>
      </c>
      <c r="G29" s="5">
        <f t="shared" si="24"/>
        <v>4.5161290322580649</v>
      </c>
      <c r="H29" t="s">
        <v>20</v>
      </c>
      <c r="I29">
        <v>135</v>
      </c>
      <c r="J29">
        <v>137</v>
      </c>
      <c r="K29" s="4">
        <f t="shared" si="25"/>
        <v>2</v>
      </c>
      <c r="L29" s="5">
        <f t="shared" si="26"/>
        <v>1.4814814814814836E-2</v>
      </c>
      <c r="M29" s="5">
        <f t="shared" si="27"/>
        <v>1.4814814814814836</v>
      </c>
      <c r="P29" s="4">
        <f t="shared" si="28"/>
        <v>-155</v>
      </c>
      <c r="Q29" s="4">
        <f t="shared" si="29"/>
        <v>-162</v>
      </c>
      <c r="R29" s="4">
        <f t="shared" si="30"/>
        <v>-7</v>
      </c>
      <c r="S29" s="5">
        <f t="shared" si="31"/>
        <v>4.5161290322580649E-2</v>
      </c>
      <c r="T29" s="5">
        <f t="shared" si="32"/>
        <v>4.5161290322580649</v>
      </c>
      <c r="U29" s="5"/>
    </row>
    <row r="30" spans="1:29" x14ac:dyDescent="0.25">
      <c r="A30" t="s">
        <v>52</v>
      </c>
      <c r="B30" t="s">
        <v>21</v>
      </c>
      <c r="C30">
        <v>120</v>
      </c>
      <c r="D30">
        <v>103</v>
      </c>
      <c r="E30" s="4">
        <f t="shared" si="22"/>
        <v>-17</v>
      </c>
      <c r="F30" s="5">
        <f t="shared" si="23"/>
        <v>-0.14166666666666672</v>
      </c>
      <c r="G30" s="5">
        <f t="shared" si="24"/>
        <v>14.166666666666671</v>
      </c>
      <c r="H30" t="s">
        <v>33</v>
      </c>
      <c r="I30">
        <v>-140</v>
      </c>
      <c r="J30">
        <v>-122</v>
      </c>
      <c r="K30" s="4">
        <f t="shared" si="25"/>
        <v>18</v>
      </c>
      <c r="L30" s="5">
        <f t="shared" si="26"/>
        <v>-0.12857142857142856</v>
      </c>
      <c r="M30" s="5">
        <f t="shared" si="27"/>
        <v>12.857142857142856</v>
      </c>
      <c r="P30" s="4">
        <f t="shared" si="28"/>
        <v>120</v>
      </c>
      <c r="Q30" s="4">
        <f t="shared" si="29"/>
        <v>103</v>
      </c>
      <c r="R30" s="4">
        <f t="shared" si="30"/>
        <v>-17</v>
      </c>
      <c r="S30" s="5">
        <f t="shared" si="31"/>
        <v>-0.14166666666666672</v>
      </c>
      <c r="T30" s="5">
        <f t="shared" si="32"/>
        <v>14.166666666666671</v>
      </c>
      <c r="U30" s="5"/>
    </row>
    <row r="31" spans="1:29" x14ac:dyDescent="0.25">
      <c r="A31" t="s">
        <v>52</v>
      </c>
      <c r="B31" t="s">
        <v>45</v>
      </c>
      <c r="C31">
        <v>110</v>
      </c>
      <c r="D31">
        <v>-105</v>
      </c>
      <c r="E31" s="4">
        <f t="shared" si="22"/>
        <v>-215</v>
      </c>
      <c r="F31" s="5">
        <f t="shared" si="23"/>
        <v>-1.9545454545454546</v>
      </c>
      <c r="G31" s="5">
        <f t="shared" si="24"/>
        <v>13.636363636363635</v>
      </c>
      <c r="H31" t="s">
        <v>9</v>
      </c>
      <c r="I31">
        <v>-130</v>
      </c>
      <c r="J31">
        <v>-114</v>
      </c>
      <c r="K31" s="4">
        <f t="shared" si="25"/>
        <v>16</v>
      </c>
      <c r="L31" s="5">
        <f t="shared" si="26"/>
        <v>-0.12307692307692308</v>
      </c>
      <c r="M31" s="5">
        <f t="shared" si="27"/>
        <v>12.307692307692308</v>
      </c>
      <c r="P31" s="4">
        <f t="shared" si="28"/>
        <v>110</v>
      </c>
      <c r="Q31" s="4">
        <f t="shared" si="29"/>
        <v>-105</v>
      </c>
      <c r="R31" s="4">
        <f t="shared" si="30"/>
        <v>-215</v>
      </c>
      <c r="S31" s="5">
        <f t="shared" si="31"/>
        <v>-1.9545454545454546</v>
      </c>
      <c r="T31" s="5">
        <f t="shared" si="32"/>
        <v>13.636363636363635</v>
      </c>
      <c r="U31" s="5"/>
    </row>
    <row r="32" spans="1:29" x14ac:dyDescent="0.25">
      <c r="A32" t="s">
        <v>52</v>
      </c>
      <c r="B32" t="s">
        <v>7</v>
      </c>
      <c r="C32">
        <v>210</v>
      </c>
      <c r="D32">
        <v>211</v>
      </c>
      <c r="E32" s="4">
        <f t="shared" si="22"/>
        <v>1</v>
      </c>
      <c r="F32" s="5">
        <f t="shared" si="23"/>
        <v>4.761904761904745E-3</v>
      </c>
      <c r="G32" s="5">
        <f t="shared" si="24"/>
        <v>0.4761904761904745</v>
      </c>
      <c r="H32" t="s">
        <v>32</v>
      </c>
      <c r="I32">
        <v>-250</v>
      </c>
      <c r="J32">
        <v>-257</v>
      </c>
      <c r="K32" s="4">
        <f t="shared" si="25"/>
        <v>-7</v>
      </c>
      <c r="L32" s="5">
        <f t="shared" si="26"/>
        <v>2.8000000000000025E-2</v>
      </c>
      <c r="M32" s="5">
        <f t="shared" si="27"/>
        <v>2.8000000000000025</v>
      </c>
      <c r="P32" s="4">
        <f t="shared" si="28"/>
        <v>-250</v>
      </c>
      <c r="Q32" s="4">
        <f t="shared" si="29"/>
        <v>-257</v>
      </c>
      <c r="R32" s="4">
        <f t="shared" si="30"/>
        <v>-7</v>
      </c>
      <c r="S32" s="5">
        <f t="shared" si="31"/>
        <v>2.8000000000000025E-2</v>
      </c>
      <c r="T32" s="5">
        <f t="shared" si="32"/>
        <v>2.8000000000000025</v>
      </c>
      <c r="U32" s="5"/>
    </row>
    <row r="33" spans="1:29" s="3" customFormat="1" x14ac:dyDescent="0.25">
      <c r="A33" s="3" t="s">
        <v>52</v>
      </c>
      <c r="B33" s="3" t="s">
        <v>24</v>
      </c>
      <c r="C33" s="3">
        <v>-112</v>
      </c>
      <c r="D33" s="3">
        <v>-134</v>
      </c>
      <c r="E33" s="3">
        <f t="shared" si="22"/>
        <v>-22</v>
      </c>
      <c r="F33" s="2">
        <f t="shared" si="23"/>
        <v>0.1964285714285714</v>
      </c>
      <c r="G33" s="2">
        <f t="shared" si="24"/>
        <v>19.642857142857139</v>
      </c>
      <c r="H33" s="3" t="s">
        <v>39</v>
      </c>
      <c r="I33" s="3">
        <v>-108</v>
      </c>
      <c r="J33" s="3">
        <v>113</v>
      </c>
      <c r="K33" s="3">
        <f t="shared" si="25"/>
        <v>221</v>
      </c>
      <c r="L33" s="2">
        <f t="shared" si="26"/>
        <v>-2.0462962962962963</v>
      </c>
      <c r="M33" s="2">
        <f t="shared" si="27"/>
        <v>-19.444444444444446</v>
      </c>
      <c r="P33" s="3">
        <f t="shared" si="28"/>
        <v>-112</v>
      </c>
      <c r="Q33" s="3">
        <f t="shared" si="29"/>
        <v>-134</v>
      </c>
      <c r="R33" s="3">
        <f t="shared" si="30"/>
        <v>-22</v>
      </c>
      <c r="S33" s="2">
        <f t="shared" si="31"/>
        <v>0.1964285714285714</v>
      </c>
      <c r="T33" s="2">
        <f t="shared" si="32"/>
        <v>19.642857142857139</v>
      </c>
      <c r="U33" s="2"/>
      <c r="V33" s="3" t="s">
        <v>24</v>
      </c>
      <c r="W33" s="3" t="s">
        <v>47</v>
      </c>
      <c r="X33" s="3" t="s">
        <v>39</v>
      </c>
      <c r="Y33" s="3" t="s">
        <v>46</v>
      </c>
      <c r="AA33" s="3">
        <v>-100</v>
      </c>
      <c r="AB33" s="3">
        <f>+((100/134)*100)+100</f>
        <v>174.62686567164178</v>
      </c>
      <c r="AC33" s="3">
        <f>SUM(AA33:AB33)</f>
        <v>74.626865671641781</v>
      </c>
    </row>
    <row r="34" spans="1:29" s="3" customFormat="1" x14ac:dyDescent="0.25">
      <c r="A34" s="3" t="s">
        <v>52</v>
      </c>
      <c r="B34" s="3" t="s">
        <v>37</v>
      </c>
      <c r="C34" s="3">
        <v>136</v>
      </c>
      <c r="D34" s="3">
        <v>162</v>
      </c>
      <c r="E34" s="3">
        <f t="shared" si="22"/>
        <v>26</v>
      </c>
      <c r="F34" s="2">
        <f t="shared" si="23"/>
        <v>0.19117647058823528</v>
      </c>
      <c r="G34" s="2">
        <f t="shared" si="24"/>
        <v>19.117647058823529</v>
      </c>
      <c r="H34" s="3" t="s">
        <v>29</v>
      </c>
      <c r="I34" s="3">
        <v>-162</v>
      </c>
      <c r="J34" s="3">
        <v>-195</v>
      </c>
      <c r="K34" s="3">
        <f t="shared" si="25"/>
        <v>-33</v>
      </c>
      <c r="L34" s="2">
        <f t="shared" si="26"/>
        <v>0.20370370370370372</v>
      </c>
      <c r="M34" s="2">
        <f t="shared" si="27"/>
        <v>20.370370370370374</v>
      </c>
      <c r="P34" s="3">
        <f t="shared" si="28"/>
        <v>-162</v>
      </c>
      <c r="Q34" s="3">
        <f t="shared" si="29"/>
        <v>-195</v>
      </c>
      <c r="R34" s="3">
        <f t="shared" si="30"/>
        <v>-33</v>
      </c>
      <c r="S34" s="2">
        <f t="shared" si="31"/>
        <v>0.20370370370370372</v>
      </c>
      <c r="T34" s="2">
        <f t="shared" si="32"/>
        <v>20.370370370370374</v>
      </c>
      <c r="U34" s="2"/>
      <c r="V34" s="3" t="s">
        <v>29</v>
      </c>
      <c r="W34" s="3" t="s">
        <v>47</v>
      </c>
      <c r="X34" s="3" t="s">
        <v>29</v>
      </c>
      <c r="Y34" s="3" t="s">
        <v>47</v>
      </c>
      <c r="AA34" s="3">
        <v>-100</v>
      </c>
      <c r="AB34" s="3">
        <f>+((100/195)*100)+100</f>
        <v>151.28205128205127</v>
      </c>
      <c r="AC34" s="3">
        <f>SUM(AA34:AB34)</f>
        <v>51.28205128205127</v>
      </c>
    </row>
    <row r="35" spans="1:29" x14ac:dyDescent="0.25">
      <c r="A35" t="s">
        <v>52</v>
      </c>
      <c r="B35" t="s">
        <v>28</v>
      </c>
      <c r="C35">
        <v>136</v>
      </c>
      <c r="D35">
        <v>141</v>
      </c>
      <c r="E35" s="4">
        <f t="shared" si="22"/>
        <v>5</v>
      </c>
      <c r="F35" s="5">
        <f t="shared" si="23"/>
        <v>3.6764705882353033E-2</v>
      </c>
      <c r="G35" s="5">
        <f t="shared" si="24"/>
        <v>3.6764705882353033</v>
      </c>
      <c r="H35" t="s">
        <v>25</v>
      </c>
      <c r="I35">
        <v>-162</v>
      </c>
      <c r="J35">
        <v>-167</v>
      </c>
      <c r="K35" s="4">
        <f t="shared" si="25"/>
        <v>-5</v>
      </c>
      <c r="L35" s="5">
        <f t="shared" si="26"/>
        <v>3.0864197530864113E-2</v>
      </c>
      <c r="M35" s="5">
        <f t="shared" si="27"/>
        <v>3.0864197530864113</v>
      </c>
      <c r="P35" s="4">
        <f t="shared" si="28"/>
        <v>-162</v>
      </c>
      <c r="Q35" s="4">
        <f t="shared" si="29"/>
        <v>-167</v>
      </c>
      <c r="R35" s="4">
        <f t="shared" si="30"/>
        <v>-5</v>
      </c>
      <c r="S35" s="5">
        <f t="shared" si="31"/>
        <v>3.0864197530864113E-2</v>
      </c>
      <c r="T35" s="5">
        <f t="shared" si="32"/>
        <v>3.0864197530864113</v>
      </c>
      <c r="U35" s="5"/>
    </row>
    <row r="36" spans="1:29" x14ac:dyDescent="0.25">
      <c r="A36" t="s">
        <v>52</v>
      </c>
      <c r="B36" t="s">
        <v>23</v>
      </c>
      <c r="C36">
        <v>185</v>
      </c>
      <c r="D36">
        <v>156</v>
      </c>
      <c r="E36" s="4">
        <f t="shared" si="22"/>
        <v>-29</v>
      </c>
      <c r="F36" s="5">
        <f t="shared" si="23"/>
        <v>-0.15675675675675671</v>
      </c>
      <c r="G36" s="5">
        <f t="shared" si="24"/>
        <v>15.67567567567567</v>
      </c>
      <c r="H36" t="s">
        <v>36</v>
      </c>
      <c r="I36">
        <v>-215</v>
      </c>
      <c r="J36">
        <v>-186</v>
      </c>
      <c r="K36" s="4">
        <f t="shared" si="25"/>
        <v>29</v>
      </c>
      <c r="L36" s="5">
        <f t="shared" si="26"/>
        <v>-0.1348837209302326</v>
      </c>
      <c r="M36" s="5">
        <f t="shared" si="27"/>
        <v>13.48837209302326</v>
      </c>
      <c r="P36" s="4">
        <f t="shared" si="28"/>
        <v>185</v>
      </c>
      <c r="Q36" s="4">
        <f t="shared" si="29"/>
        <v>156</v>
      </c>
      <c r="R36" s="4">
        <f t="shared" si="30"/>
        <v>-29</v>
      </c>
      <c r="S36" s="5">
        <f t="shared" si="31"/>
        <v>-0.15675675675675671</v>
      </c>
      <c r="T36" s="5">
        <f t="shared" si="32"/>
        <v>15.67567567567567</v>
      </c>
      <c r="U36" s="5"/>
    </row>
    <row r="37" spans="1:29" x14ac:dyDescent="0.25">
      <c r="A37" t="s">
        <v>52</v>
      </c>
      <c r="B37" t="s">
        <v>34</v>
      </c>
      <c r="C37">
        <v>-170</v>
      </c>
      <c r="D37">
        <v>-150</v>
      </c>
      <c r="E37" s="4">
        <f t="shared" si="22"/>
        <v>20</v>
      </c>
      <c r="F37" s="5">
        <f t="shared" si="23"/>
        <v>-0.11764705882352944</v>
      </c>
      <c r="G37" s="5">
        <f t="shared" si="24"/>
        <v>11.764705882352944</v>
      </c>
      <c r="H37" t="s">
        <v>38</v>
      </c>
      <c r="I37">
        <v>145</v>
      </c>
      <c r="J37">
        <v>127</v>
      </c>
      <c r="K37" s="4">
        <f t="shared" si="25"/>
        <v>-18</v>
      </c>
      <c r="L37" s="5">
        <f t="shared" si="26"/>
        <v>-0.12413793103448278</v>
      </c>
      <c r="M37" s="5">
        <f t="shared" si="27"/>
        <v>12.413793103448278</v>
      </c>
      <c r="P37" s="4">
        <f t="shared" si="28"/>
        <v>145</v>
      </c>
      <c r="Q37" s="4">
        <f t="shared" si="29"/>
        <v>127</v>
      </c>
      <c r="R37" s="4">
        <f t="shared" si="30"/>
        <v>-18</v>
      </c>
      <c r="S37" s="5">
        <f t="shared" si="31"/>
        <v>-0.12413793103448278</v>
      </c>
      <c r="T37" s="5">
        <f t="shared" si="32"/>
        <v>12.413793103448278</v>
      </c>
      <c r="U37" s="5"/>
    </row>
    <row r="38" spans="1:29" x14ac:dyDescent="0.25">
      <c r="A38" t="s">
        <v>52</v>
      </c>
      <c r="B38" t="s">
        <v>43</v>
      </c>
      <c r="C38">
        <v>-175</v>
      </c>
      <c r="D38">
        <v>-177</v>
      </c>
      <c r="E38" s="4">
        <f t="shared" si="22"/>
        <v>-2</v>
      </c>
      <c r="F38" s="5">
        <f t="shared" si="23"/>
        <v>1.1428571428571344E-2</v>
      </c>
      <c r="G38" s="5">
        <f t="shared" si="24"/>
        <v>1.1428571428571344</v>
      </c>
      <c r="H38" t="s">
        <v>40</v>
      </c>
      <c r="I38">
        <v>145</v>
      </c>
      <c r="J38">
        <v>146</v>
      </c>
      <c r="K38" s="4">
        <f t="shared" si="25"/>
        <v>1</v>
      </c>
      <c r="L38" s="5">
        <f t="shared" si="26"/>
        <v>6.8965517241379448E-3</v>
      </c>
      <c r="M38" s="5">
        <f t="shared" si="27"/>
        <v>0.68965517241379448</v>
      </c>
      <c r="P38" s="4">
        <f t="shared" si="28"/>
        <v>-175</v>
      </c>
      <c r="Q38" s="4">
        <f t="shared" si="29"/>
        <v>-177</v>
      </c>
      <c r="R38" s="4">
        <f t="shared" si="30"/>
        <v>-2</v>
      </c>
      <c r="S38" s="5">
        <f t="shared" si="31"/>
        <v>1.1428571428571344E-2</v>
      </c>
      <c r="T38" s="5">
        <f t="shared" si="32"/>
        <v>1.1428571428571344</v>
      </c>
      <c r="U38" s="5"/>
    </row>
    <row r="39" spans="1:29" x14ac:dyDescent="0.25">
      <c r="A39" t="s">
        <v>52</v>
      </c>
      <c r="B39" t="s">
        <v>27</v>
      </c>
      <c r="C39">
        <v>110</v>
      </c>
      <c r="D39">
        <v>-110</v>
      </c>
      <c r="E39" s="4">
        <f t="shared" si="22"/>
        <v>-220</v>
      </c>
      <c r="F39" s="5">
        <f t="shared" si="23"/>
        <v>-2</v>
      </c>
      <c r="G39" s="5">
        <f t="shared" si="24"/>
        <v>18.181818181818183</v>
      </c>
      <c r="H39" t="s">
        <v>30</v>
      </c>
      <c r="I39">
        <v>-130</v>
      </c>
      <c r="J39">
        <v>-109</v>
      </c>
      <c r="K39" s="4">
        <f t="shared" si="25"/>
        <v>21</v>
      </c>
      <c r="L39" s="5">
        <f t="shared" si="26"/>
        <v>-0.16153846153846152</v>
      </c>
      <c r="M39" s="5">
        <f t="shared" si="27"/>
        <v>16.153846153846153</v>
      </c>
      <c r="P39" s="4">
        <f t="shared" si="28"/>
        <v>110</v>
      </c>
      <c r="Q39" s="4">
        <f t="shared" si="29"/>
        <v>-110</v>
      </c>
      <c r="R39" s="4">
        <f t="shared" si="30"/>
        <v>-220</v>
      </c>
      <c r="S39" s="5">
        <f t="shared" si="31"/>
        <v>-2</v>
      </c>
      <c r="T39" s="5">
        <f t="shared" si="32"/>
        <v>18.181818181818183</v>
      </c>
      <c r="U39" s="5"/>
    </row>
    <row r="40" spans="1:29" x14ac:dyDescent="0.25">
      <c r="A40" t="s">
        <v>52</v>
      </c>
      <c r="B40" t="s">
        <v>44</v>
      </c>
      <c r="C40">
        <v>-120</v>
      </c>
      <c r="D40">
        <v>-114</v>
      </c>
      <c r="E40" s="4">
        <f t="shared" si="22"/>
        <v>6</v>
      </c>
      <c r="F40" s="5">
        <f t="shared" si="23"/>
        <v>-5.0000000000000044E-2</v>
      </c>
      <c r="G40" s="5">
        <f t="shared" si="24"/>
        <v>5.0000000000000044</v>
      </c>
      <c r="H40" t="s">
        <v>41</v>
      </c>
      <c r="I40">
        <v>100</v>
      </c>
      <c r="J40">
        <v>-106</v>
      </c>
      <c r="K40" s="4">
        <f t="shared" si="25"/>
        <v>-206</v>
      </c>
      <c r="L40" s="5">
        <f t="shared" si="26"/>
        <v>-2.06</v>
      </c>
      <c r="M40" s="5">
        <f t="shared" si="27"/>
        <v>6</v>
      </c>
      <c r="P40" s="4">
        <f t="shared" si="28"/>
        <v>100</v>
      </c>
      <c r="Q40" s="4">
        <f t="shared" si="29"/>
        <v>-106</v>
      </c>
      <c r="R40" s="4">
        <f t="shared" si="30"/>
        <v>-206</v>
      </c>
      <c r="S40" s="5">
        <f t="shared" si="31"/>
        <v>-2.06</v>
      </c>
      <c r="T40" s="5">
        <f t="shared" si="32"/>
        <v>6</v>
      </c>
      <c r="U40" s="5"/>
    </row>
    <row r="41" spans="1:29" x14ac:dyDescent="0.25">
      <c r="A41" t="s">
        <v>52</v>
      </c>
      <c r="B41" t="s">
        <v>26</v>
      </c>
      <c r="C41">
        <v>265</v>
      </c>
      <c r="D41">
        <v>256</v>
      </c>
      <c r="E41" s="4">
        <f t="shared" si="22"/>
        <v>-9</v>
      </c>
      <c r="F41" s="5">
        <f t="shared" si="23"/>
        <v>-3.3962264150943389E-2</v>
      </c>
      <c r="G41" s="5">
        <f t="shared" si="24"/>
        <v>3.3962264150943389</v>
      </c>
      <c r="H41" t="s">
        <v>42</v>
      </c>
      <c r="I41">
        <v>-330</v>
      </c>
      <c r="J41">
        <v>-317</v>
      </c>
      <c r="K41" s="4">
        <f t="shared" si="25"/>
        <v>13</v>
      </c>
      <c r="L41" s="5">
        <f t="shared" si="26"/>
        <v>-3.9393939393939426E-2</v>
      </c>
      <c r="M41" s="5">
        <f t="shared" si="27"/>
        <v>3.9393939393939426</v>
      </c>
      <c r="P41" s="4">
        <f t="shared" si="28"/>
        <v>265</v>
      </c>
      <c r="Q41" s="4">
        <f t="shared" si="29"/>
        <v>256</v>
      </c>
      <c r="R41" s="4">
        <f t="shared" si="30"/>
        <v>-9</v>
      </c>
      <c r="S41" s="5">
        <f t="shared" si="31"/>
        <v>-3.3962264150943389E-2</v>
      </c>
      <c r="T41" s="5">
        <f t="shared" si="32"/>
        <v>3.3962264150943389</v>
      </c>
      <c r="U41" s="5"/>
    </row>
    <row r="42" spans="1:29" x14ac:dyDescent="0.25">
      <c r="AA42">
        <f>SUM(AA2:AA34)</f>
        <v>-800</v>
      </c>
      <c r="AB42">
        <f t="shared" ref="AB42:AC42" si="33">SUM(AB2:AB34)</f>
        <v>810.65865098012523</v>
      </c>
      <c r="AC42">
        <f t="shared" si="33"/>
        <v>10.658650980125259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Simon</dc:creator>
  <cp:lastModifiedBy>Peter Simon</cp:lastModifiedBy>
  <dcterms:created xsi:type="dcterms:W3CDTF">2023-08-03T02:47:43Z</dcterms:created>
  <dcterms:modified xsi:type="dcterms:W3CDTF">2023-08-03T04:26:27Z</dcterms:modified>
</cp:coreProperties>
</file>