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895" windowHeight="10500"/>
  </bookViews>
  <sheets>
    <sheet name="Sheet1" sheetId="1" r:id="rId1"/>
  </sheets>
  <definedNames>
    <definedName name="_xlnm._FilterDatabase" localSheetId="0" hidden="1">Sheet1!$A$2:$W$14</definedName>
  </definedNames>
  <calcPr calcId="125725"/>
</workbook>
</file>

<file path=xl/calcChain.xml><?xml version="1.0" encoding="utf-8"?>
<calcChain xmlns="http://schemas.openxmlformats.org/spreadsheetml/2006/main">
  <c r="F13" i="1"/>
  <c r="G42"/>
  <c r="W13"/>
  <c r="W4"/>
  <c r="W5"/>
  <c r="W7"/>
  <c r="W8"/>
  <c r="W10"/>
  <c r="W11"/>
  <c r="W12"/>
  <c r="W14"/>
  <c r="P14"/>
  <c r="T14"/>
  <c r="Q14"/>
  <c r="P13"/>
  <c r="J13"/>
  <c r="C13"/>
  <c r="P9"/>
  <c r="K13"/>
  <c r="E13"/>
  <c r="D13"/>
  <c r="R14"/>
  <c r="S14"/>
  <c r="E14"/>
  <c r="D14"/>
  <c r="C14"/>
  <c r="I39"/>
  <c r="H39"/>
  <c r="E39"/>
  <c r="P4"/>
  <c r="J39"/>
  <c r="B33"/>
  <c r="O39" l="1"/>
  <c r="L39"/>
  <c r="O32"/>
  <c r="N32"/>
  <c r="M32"/>
  <c r="L32"/>
  <c r="J32"/>
  <c r="I32"/>
  <c r="H32"/>
  <c r="G32"/>
  <c r="F32"/>
  <c r="E32"/>
  <c r="D32"/>
  <c r="C32"/>
  <c r="B32"/>
  <c r="O31"/>
  <c r="N31"/>
  <c r="M31"/>
  <c r="L31"/>
  <c r="J31"/>
  <c r="I31"/>
  <c r="I33" s="1"/>
  <c r="H31"/>
  <c r="G31"/>
  <c r="F31"/>
  <c r="E31"/>
  <c r="E33" s="1"/>
  <c r="D31"/>
  <c r="D33" s="1"/>
  <c r="C31"/>
  <c r="B31"/>
  <c r="O30"/>
  <c r="N30"/>
  <c r="M30"/>
  <c r="L30"/>
  <c r="J30"/>
  <c r="I30"/>
  <c r="H30"/>
  <c r="G30"/>
  <c r="F30"/>
  <c r="F33" s="1"/>
  <c r="E30"/>
  <c r="D30"/>
  <c r="C30"/>
  <c r="B30"/>
  <c r="F24"/>
  <c r="I23"/>
  <c r="V14"/>
  <c r="O24" s="1"/>
  <c r="U14"/>
  <c r="N24" s="1"/>
  <c r="M24"/>
  <c r="O14"/>
  <c r="J24" s="1"/>
  <c r="N14"/>
  <c r="I24" s="1"/>
  <c r="M14"/>
  <c r="H24" s="1"/>
  <c r="L14"/>
  <c r="K14"/>
  <c r="J14"/>
  <c r="I14"/>
  <c r="H14"/>
  <c r="E24" s="1"/>
  <c r="G14"/>
  <c r="D24" s="1"/>
  <c r="F14"/>
  <c r="B24"/>
  <c r="V13"/>
  <c r="O23" s="1"/>
  <c r="U13"/>
  <c r="N23" s="1"/>
  <c r="T13"/>
  <c r="M23" s="1"/>
  <c r="S13"/>
  <c r="R13"/>
  <c r="Q13"/>
  <c r="O13"/>
  <c r="J23" s="1"/>
  <c r="N13"/>
  <c r="M13"/>
  <c r="H23" s="1"/>
  <c r="L13"/>
  <c r="I13"/>
  <c r="F23" s="1"/>
  <c r="F25" s="1"/>
  <c r="F35" s="1"/>
  <c r="H13"/>
  <c r="E23" s="1"/>
  <c r="E25" s="1"/>
  <c r="E35" s="1"/>
  <c r="G13"/>
  <c r="D23" s="1"/>
  <c r="D25" s="1"/>
  <c r="D35" s="1"/>
  <c r="B23"/>
  <c r="P11"/>
  <c r="P10"/>
  <c r="P8"/>
  <c r="P6"/>
  <c r="K31" s="1"/>
  <c r="P5"/>
  <c r="P3"/>
  <c r="C23" l="1"/>
  <c r="W3"/>
  <c r="O33"/>
  <c r="L23"/>
  <c r="J25"/>
  <c r="J33"/>
  <c r="G43"/>
  <c r="H43" s="1"/>
  <c r="B25"/>
  <c r="C33"/>
  <c r="N33"/>
  <c r="M33"/>
  <c r="G23"/>
  <c r="H33"/>
  <c r="G24"/>
  <c r="G33"/>
  <c r="N25"/>
  <c r="L33"/>
  <c r="M25"/>
  <c r="L24"/>
  <c r="L25" s="1"/>
  <c r="C24"/>
  <c r="K24"/>
  <c r="O25"/>
  <c r="O35" s="1"/>
  <c r="H25"/>
  <c r="H35" s="1"/>
  <c r="I25"/>
  <c r="I35" s="1"/>
  <c r="K30"/>
  <c r="K32"/>
  <c r="K39"/>
  <c r="H42"/>
  <c r="G44"/>
  <c r="H44" s="1"/>
  <c r="C25" l="1"/>
  <c r="C35" s="1"/>
  <c r="N35"/>
  <c r="L35"/>
  <c r="J35"/>
  <c r="G25"/>
  <c r="G35" s="1"/>
  <c r="B35"/>
  <c r="M35"/>
  <c r="K33"/>
  <c r="K23"/>
  <c r="K25" s="1"/>
  <c r="K35" l="1"/>
</calcChain>
</file>

<file path=xl/comments1.xml><?xml version="1.0" encoding="utf-8"?>
<comments xmlns="http://schemas.openxmlformats.org/spreadsheetml/2006/main">
  <authors>
    <author>ASUS</author>
  </authors>
  <commentList>
    <comment ref="C3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固定值</t>
        </r>
        <r>
          <rPr>
            <sz val="9"/>
            <rFont val="Tahoma"/>
            <family val="2"/>
          </rPr>
          <t>-1</t>
        </r>
        <r>
          <rPr>
            <sz val="9"/>
            <rFont val="宋体"/>
            <family val="3"/>
            <charset val="134"/>
          </rPr>
          <t>月份更新</t>
        </r>
      </text>
    </comment>
    <comment ref="D3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VLOOKUP</t>
        </r>
        <r>
          <rPr>
            <sz val="9"/>
            <rFont val="宋体"/>
            <family val="3"/>
            <charset val="134"/>
          </rPr>
          <t>取数</t>
        </r>
        <r>
          <rPr>
            <sz val="9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公式获取</t>
        </r>
      </text>
    </comment>
    <comment ref="F3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固定值</t>
        </r>
        <r>
          <rPr>
            <sz val="9"/>
            <rFont val="Tahoma"/>
            <family val="2"/>
          </rPr>
          <t>-1</t>
        </r>
        <r>
          <rPr>
            <sz val="9"/>
            <rFont val="宋体"/>
            <family val="3"/>
            <charset val="134"/>
          </rPr>
          <t>月份更新</t>
        </r>
      </text>
    </comment>
    <comment ref="G3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VLOOKUP</t>
        </r>
        <r>
          <rPr>
            <sz val="9"/>
            <rFont val="宋体"/>
            <family val="3"/>
            <charset val="134"/>
          </rPr>
          <t>取数</t>
        </r>
      </text>
    </comment>
    <comment ref="H3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公式获取</t>
        </r>
      </text>
    </comment>
    <comment ref="I3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固定值-1月份更新</t>
        </r>
      </text>
    </comment>
    <comment ref="M3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VLOOKUP</t>
        </r>
        <r>
          <rPr>
            <sz val="9"/>
            <rFont val="宋体"/>
            <family val="3"/>
            <charset val="134"/>
          </rPr>
          <t>取数</t>
        </r>
      </text>
    </comment>
    <comment ref="N3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VLOOKUP</t>
        </r>
        <r>
          <rPr>
            <sz val="9"/>
            <rFont val="宋体"/>
            <family val="3"/>
            <charset val="134"/>
          </rPr>
          <t>取数</t>
        </r>
      </text>
    </comment>
  </commentList>
</comments>
</file>

<file path=xl/sharedStrings.xml><?xml version="1.0" encoding="utf-8"?>
<sst xmlns="http://schemas.openxmlformats.org/spreadsheetml/2006/main" count="104" uniqueCount="48">
  <si>
    <t>本期增加</t>
  </si>
  <si>
    <t>本期减少</t>
  </si>
  <si>
    <t>特殊事项</t>
  </si>
  <si>
    <r>
      <rPr>
        <sz val="11"/>
        <color theme="1"/>
        <rFont val="宋体"/>
        <family val="3"/>
        <charset val="134"/>
      </rPr>
      <t>股份</t>
    </r>
  </si>
  <si>
    <r>
      <rPr>
        <sz val="11"/>
        <color theme="1"/>
        <rFont val="宋体"/>
        <family val="3"/>
        <charset val="134"/>
      </rPr>
      <t>应收</t>
    </r>
  </si>
  <si>
    <r>
      <rPr>
        <sz val="11"/>
        <color theme="1"/>
        <rFont val="宋体"/>
        <family val="3"/>
        <charset val="134"/>
      </rPr>
      <t>其他应收</t>
    </r>
  </si>
  <si>
    <r>
      <rPr>
        <sz val="11"/>
        <color theme="1"/>
        <rFont val="宋体"/>
        <family val="3"/>
        <charset val="134"/>
      </rPr>
      <t>预付</t>
    </r>
  </si>
  <si>
    <r>
      <rPr>
        <sz val="11"/>
        <color theme="1"/>
        <rFont val="宋体"/>
        <family val="3"/>
        <charset val="134"/>
      </rPr>
      <t>集团</t>
    </r>
  </si>
  <si>
    <r>
      <rPr>
        <sz val="11"/>
        <color theme="1"/>
        <rFont val="宋体"/>
        <family val="3"/>
        <charset val="134"/>
      </rPr>
      <t>外部</t>
    </r>
  </si>
  <si>
    <r>
      <rPr>
        <sz val="11"/>
        <color theme="1"/>
        <rFont val="宋体"/>
        <family val="3"/>
        <charset val="134"/>
      </rPr>
      <t>关联</t>
    </r>
  </si>
  <si>
    <r>
      <rPr>
        <sz val="11"/>
        <color theme="1"/>
        <rFont val="宋体"/>
        <family val="3"/>
        <charset val="134"/>
      </rPr>
      <t>非关联</t>
    </r>
  </si>
  <si>
    <r>
      <rPr>
        <sz val="11"/>
        <color theme="1"/>
        <rFont val="宋体"/>
        <family val="3"/>
        <charset val="134"/>
      </rPr>
      <t>合计</t>
    </r>
  </si>
  <si>
    <t>航服</t>
    <phoneticPr fontId="8" type="noConversion"/>
  </si>
  <si>
    <r>
      <t>2018</t>
    </r>
    <r>
      <rPr>
        <b/>
        <sz val="11"/>
        <rFont val="楷体_GB2312"/>
        <charset val="134"/>
      </rPr>
      <t>年期初余额</t>
    </r>
  </si>
  <si>
    <r>
      <t>3</t>
    </r>
    <r>
      <rPr>
        <b/>
        <sz val="11"/>
        <rFont val="宋体"/>
        <family val="3"/>
        <charset val="134"/>
      </rPr>
      <t>个月以内</t>
    </r>
  </si>
  <si>
    <r>
      <t>3</t>
    </r>
    <r>
      <rPr>
        <b/>
        <sz val="11"/>
        <color indexed="8"/>
        <rFont val="宋体"/>
        <family val="3"/>
        <charset val="134"/>
      </rPr>
      <t>个月</t>
    </r>
    <r>
      <rPr>
        <b/>
        <sz val="11"/>
        <color indexed="8"/>
        <rFont val="Times New Roman"/>
        <family val="1"/>
      </rPr>
      <t>-6</t>
    </r>
    <r>
      <rPr>
        <b/>
        <sz val="11"/>
        <color indexed="8"/>
        <rFont val="宋体"/>
        <family val="3"/>
        <charset val="134"/>
      </rPr>
      <t>个月</t>
    </r>
  </si>
  <si>
    <r>
      <t>6</t>
    </r>
    <r>
      <rPr>
        <b/>
        <sz val="11"/>
        <color indexed="8"/>
        <rFont val="宋体"/>
        <family val="3"/>
        <charset val="134"/>
      </rPr>
      <t>个月</t>
    </r>
    <r>
      <rPr>
        <b/>
        <sz val="11"/>
        <color indexed="8"/>
        <rFont val="Times New Roman"/>
        <family val="1"/>
      </rPr>
      <t>-12</t>
    </r>
    <r>
      <rPr>
        <b/>
        <sz val="11"/>
        <color indexed="8"/>
        <rFont val="宋体"/>
        <family val="3"/>
        <charset val="134"/>
      </rPr>
      <t>个月</t>
    </r>
  </si>
  <si>
    <r>
      <t>1-2</t>
    </r>
    <r>
      <rPr>
        <b/>
        <sz val="11"/>
        <color indexed="8"/>
        <rFont val="楷体_GB2312"/>
        <charset val="134"/>
      </rPr>
      <t>年</t>
    </r>
  </si>
  <si>
    <r>
      <t>2-3</t>
    </r>
    <r>
      <rPr>
        <b/>
        <sz val="11"/>
        <color indexed="8"/>
        <rFont val="楷体_GB2312"/>
        <charset val="134"/>
      </rPr>
      <t>年</t>
    </r>
  </si>
  <si>
    <r>
      <t>3</t>
    </r>
    <r>
      <rPr>
        <b/>
        <sz val="11"/>
        <color indexed="8"/>
        <rFont val="楷体_GB2312"/>
        <charset val="134"/>
      </rPr>
      <t>年以上</t>
    </r>
  </si>
  <si>
    <r>
      <t>3</t>
    </r>
    <r>
      <rPr>
        <b/>
        <sz val="11"/>
        <color indexed="8"/>
        <rFont val="宋体"/>
        <family val="3"/>
        <charset val="134"/>
      </rPr>
      <t>个月以内</t>
    </r>
  </si>
  <si>
    <r>
      <t>2018</t>
    </r>
    <r>
      <rPr>
        <b/>
        <sz val="11"/>
        <color rgb="FF000000"/>
        <rFont val="楷体_GB2312"/>
        <charset val="134"/>
      </rPr>
      <t>年</t>
    </r>
    <r>
      <rPr>
        <b/>
        <sz val="11"/>
        <color rgb="FF000000"/>
        <rFont val="Times New Roman"/>
        <family val="1"/>
      </rPr>
      <t>6</t>
    </r>
    <r>
      <rPr>
        <b/>
        <sz val="11"/>
        <color rgb="FF000000"/>
        <rFont val="楷体_GB2312"/>
        <charset val="134"/>
      </rPr>
      <t>月余额分类</t>
    </r>
    <phoneticPr fontId="8" type="noConversion"/>
  </si>
  <si>
    <r>
      <t>1</t>
    </r>
    <r>
      <rPr>
        <b/>
        <sz val="11"/>
        <color indexed="8"/>
        <rFont val="楷体_GB2312"/>
        <charset val="134"/>
      </rPr>
      <t>年以内</t>
    </r>
  </si>
  <si>
    <r>
      <rPr>
        <b/>
        <sz val="11"/>
        <color theme="1"/>
        <rFont val="宋体"/>
        <family val="3"/>
        <charset val="134"/>
      </rPr>
      <t>应收账款</t>
    </r>
  </si>
  <si>
    <r>
      <rPr>
        <b/>
        <sz val="11"/>
        <color indexed="8"/>
        <rFont val="宋体"/>
        <family val="3"/>
        <charset val="134"/>
      </rPr>
      <t>单位</t>
    </r>
  </si>
  <si>
    <r>
      <t>2018</t>
    </r>
    <r>
      <rPr>
        <b/>
        <sz val="11"/>
        <color indexed="8"/>
        <rFont val="宋体"/>
        <family val="3"/>
        <charset val="134"/>
      </rPr>
      <t>年年初余额</t>
    </r>
  </si>
  <si>
    <r>
      <t>2017</t>
    </r>
    <r>
      <rPr>
        <b/>
        <sz val="11"/>
        <color indexed="8"/>
        <rFont val="宋体"/>
        <family val="3"/>
        <charset val="134"/>
      </rPr>
      <t>年年初余额</t>
    </r>
  </si>
  <si>
    <r>
      <t>2017</t>
    </r>
    <r>
      <rPr>
        <b/>
        <sz val="11"/>
        <rFont val="宋体"/>
        <family val="3"/>
        <charset val="134"/>
      </rPr>
      <t>年年末平均余额</t>
    </r>
  </si>
  <si>
    <r>
      <rPr>
        <b/>
        <sz val="11"/>
        <rFont val="宋体"/>
        <family val="3"/>
        <charset val="134"/>
      </rPr>
      <t>本年累计收入</t>
    </r>
  </si>
  <si>
    <r>
      <rPr>
        <b/>
        <sz val="11"/>
        <rFont val="宋体"/>
        <family val="3"/>
        <charset val="134"/>
      </rPr>
      <t>上年同期收入</t>
    </r>
  </si>
  <si>
    <r>
      <rPr>
        <b/>
        <sz val="11"/>
        <rFont val="宋体"/>
        <family val="3"/>
        <charset val="134"/>
      </rPr>
      <t>收入同比增幅</t>
    </r>
  </si>
  <si>
    <r>
      <rPr>
        <b/>
        <sz val="11"/>
        <rFont val="宋体"/>
        <family val="3"/>
        <charset val="134"/>
      </rPr>
      <t>考核结果</t>
    </r>
  </si>
  <si>
    <r>
      <rPr>
        <sz val="11"/>
        <color theme="1"/>
        <rFont val="宋体"/>
        <family val="3"/>
        <charset val="134"/>
      </rPr>
      <t>科目</t>
    </r>
  </si>
  <si>
    <r>
      <rPr>
        <sz val="11"/>
        <color theme="1"/>
        <rFont val="宋体"/>
        <family val="3"/>
        <charset val="134"/>
      </rPr>
      <t>报表数</t>
    </r>
  </si>
  <si>
    <r>
      <rPr>
        <sz val="11"/>
        <color theme="1"/>
        <rFont val="宋体"/>
        <family val="3"/>
        <charset val="134"/>
      </rPr>
      <t>明细表数</t>
    </r>
  </si>
  <si>
    <r>
      <rPr>
        <sz val="11"/>
        <color theme="1"/>
        <rFont val="宋体"/>
        <family val="3"/>
        <charset val="134"/>
      </rPr>
      <t>差异</t>
    </r>
  </si>
  <si>
    <r>
      <rPr>
        <sz val="11"/>
        <color theme="1"/>
        <rFont val="宋体"/>
        <family val="3"/>
        <charset val="134"/>
      </rPr>
      <t>应收账款</t>
    </r>
  </si>
  <si>
    <r>
      <rPr>
        <sz val="11"/>
        <color theme="1"/>
        <rFont val="宋体"/>
        <family val="3"/>
        <charset val="134"/>
      </rPr>
      <t>其他应收款</t>
    </r>
  </si>
  <si>
    <r>
      <rPr>
        <sz val="11"/>
        <color theme="1"/>
        <rFont val="宋体"/>
        <family val="3"/>
        <charset val="134"/>
      </rPr>
      <t>预付账款</t>
    </r>
  </si>
  <si>
    <r>
      <t>2018</t>
    </r>
    <r>
      <rPr>
        <b/>
        <sz val="11"/>
        <rFont val="楷体_GB2312"/>
        <charset val="134"/>
      </rPr>
      <t>年</t>
    </r>
    <r>
      <rPr>
        <b/>
        <sz val="11"/>
        <rFont val="Times New Roman"/>
        <family val="1"/>
      </rPr>
      <t>7</t>
    </r>
    <r>
      <rPr>
        <b/>
        <sz val="11"/>
        <rFont val="楷体_GB2312"/>
        <charset val="134"/>
      </rPr>
      <t>月末余额</t>
    </r>
    <phoneticPr fontId="8" type="noConversion"/>
  </si>
  <si>
    <r>
      <t>2018</t>
    </r>
    <r>
      <rPr>
        <b/>
        <sz val="11"/>
        <color indexed="8"/>
        <rFont val="宋体"/>
        <family val="3"/>
        <charset val="134"/>
      </rPr>
      <t>年</t>
    </r>
    <r>
      <rPr>
        <b/>
        <sz val="11"/>
        <color indexed="8"/>
        <rFont val="Times New Roman"/>
        <family val="1"/>
      </rPr>
      <t>7</t>
    </r>
    <r>
      <rPr>
        <b/>
        <sz val="11"/>
        <color indexed="8"/>
        <rFont val="宋体"/>
        <family val="3"/>
        <charset val="134"/>
      </rPr>
      <t>月平均余额</t>
    </r>
    <phoneticPr fontId="8" type="noConversion"/>
  </si>
  <si>
    <r>
      <t>2018</t>
    </r>
    <r>
      <rPr>
        <b/>
        <sz val="11"/>
        <color indexed="8"/>
        <rFont val="宋体"/>
        <family val="3"/>
        <charset val="134"/>
      </rPr>
      <t>年</t>
    </r>
    <r>
      <rPr>
        <b/>
        <sz val="11"/>
        <color indexed="8"/>
        <rFont val="Times New Roman"/>
        <family val="1"/>
      </rPr>
      <t>7</t>
    </r>
    <r>
      <rPr>
        <b/>
        <sz val="11"/>
        <color indexed="8"/>
        <rFont val="宋体"/>
        <family val="3"/>
        <charset val="134"/>
      </rPr>
      <t>月末余额</t>
    </r>
    <phoneticPr fontId="8" type="noConversion"/>
  </si>
  <si>
    <r>
      <t>2017</t>
    </r>
    <r>
      <rPr>
        <b/>
        <sz val="11"/>
        <color indexed="8"/>
        <rFont val="宋体"/>
        <family val="3"/>
        <charset val="134"/>
      </rPr>
      <t>年</t>
    </r>
    <r>
      <rPr>
        <b/>
        <sz val="11"/>
        <color indexed="8"/>
        <rFont val="Times New Roman"/>
        <family val="1"/>
      </rPr>
      <t>7</t>
    </r>
    <r>
      <rPr>
        <b/>
        <sz val="11"/>
        <color indexed="8"/>
        <rFont val="宋体"/>
        <family val="3"/>
        <charset val="134"/>
      </rPr>
      <t>月末余额</t>
    </r>
    <phoneticPr fontId="8" type="noConversion"/>
  </si>
  <si>
    <r>
      <t>2017</t>
    </r>
    <r>
      <rPr>
        <b/>
        <sz val="11"/>
        <color indexed="8"/>
        <rFont val="宋体"/>
        <family val="3"/>
        <charset val="134"/>
      </rPr>
      <t>年</t>
    </r>
    <r>
      <rPr>
        <b/>
        <sz val="11"/>
        <color indexed="8"/>
        <rFont val="Times New Roman"/>
        <family val="1"/>
      </rPr>
      <t>7</t>
    </r>
    <r>
      <rPr>
        <b/>
        <sz val="11"/>
        <color indexed="8"/>
        <rFont val="宋体"/>
        <family val="3"/>
        <charset val="134"/>
      </rPr>
      <t>月平均余额</t>
    </r>
    <phoneticPr fontId="8" type="noConversion"/>
  </si>
  <si>
    <r>
      <t>2018</t>
    </r>
    <r>
      <rPr>
        <b/>
        <sz val="11"/>
        <rFont val="宋体"/>
        <family val="3"/>
        <charset val="134"/>
      </rPr>
      <t>年</t>
    </r>
    <r>
      <rPr>
        <b/>
        <sz val="11"/>
        <rFont val="Times New Roman"/>
        <family val="1"/>
      </rPr>
      <t>7</t>
    </r>
    <r>
      <rPr>
        <b/>
        <sz val="11"/>
        <rFont val="宋体"/>
        <family val="3"/>
        <charset val="134"/>
      </rPr>
      <t>月应收账款相比年初增幅</t>
    </r>
    <phoneticPr fontId="8" type="noConversion"/>
  </si>
  <si>
    <r>
      <t>2018</t>
    </r>
    <r>
      <rPr>
        <b/>
        <sz val="11"/>
        <rFont val="宋体"/>
        <family val="3"/>
        <charset val="134"/>
      </rPr>
      <t>年</t>
    </r>
    <r>
      <rPr>
        <b/>
        <sz val="11"/>
        <rFont val="Times New Roman"/>
        <family val="1"/>
      </rPr>
      <t>7</t>
    </r>
    <r>
      <rPr>
        <b/>
        <sz val="11"/>
        <rFont val="宋体"/>
        <family val="3"/>
        <charset val="134"/>
      </rPr>
      <t>月平均余额相比去年同期平均余额增幅</t>
    </r>
    <phoneticPr fontId="8" type="noConversion"/>
  </si>
  <si>
    <r>
      <t>2018</t>
    </r>
    <r>
      <rPr>
        <b/>
        <sz val="11"/>
        <rFont val="宋体"/>
        <family val="3"/>
        <charset val="134"/>
      </rPr>
      <t>年</t>
    </r>
    <r>
      <rPr>
        <b/>
        <sz val="11"/>
        <rFont val="Times New Roman"/>
        <family val="1"/>
      </rPr>
      <t>7</t>
    </r>
    <r>
      <rPr>
        <b/>
        <sz val="11"/>
        <rFont val="宋体"/>
        <family val="3"/>
        <charset val="134"/>
      </rPr>
      <t>月平均余额相比去年年末平均余额增幅</t>
    </r>
    <phoneticPr fontId="8" type="noConversion"/>
  </si>
  <si>
    <r>
      <t>2018</t>
    </r>
    <r>
      <rPr>
        <b/>
        <sz val="11"/>
        <color rgb="FF000000"/>
        <rFont val="楷体_GB2312"/>
        <charset val="134"/>
      </rPr>
      <t>年</t>
    </r>
    <r>
      <rPr>
        <b/>
        <sz val="11"/>
        <color rgb="FF000000"/>
        <rFont val="Times New Roman"/>
        <family val="1"/>
      </rPr>
      <t>7</t>
    </r>
    <r>
      <rPr>
        <b/>
        <sz val="11"/>
        <color rgb="FF000000"/>
        <rFont val="楷体_GB2312"/>
        <charset val="134"/>
      </rPr>
      <t>月余额分类</t>
    </r>
    <phoneticPr fontId="8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</si>
</sst>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name val="Times New Roman"/>
      <family val="1"/>
    </font>
    <font>
      <b/>
      <sz val="11"/>
      <name val="楷体_GB2312"/>
      <charset val="134"/>
    </font>
    <font>
      <b/>
      <sz val="11"/>
      <color rgb="FF000000"/>
      <name val="Times New Roman"/>
      <family val="1"/>
    </font>
    <font>
      <b/>
      <sz val="11"/>
      <color rgb="FF000000"/>
      <name val="楷体_GB2312"/>
      <charset val="134"/>
    </font>
    <font>
      <b/>
      <sz val="11"/>
      <color indexed="8"/>
      <name val="Times New Roman"/>
      <family val="1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楷体_GB2312"/>
      <charset val="134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3" fillId="0" borderId="0">
      <alignment vertical="center"/>
    </xf>
    <xf numFmtId="0" fontId="2" fillId="0" borderId="0"/>
    <xf numFmtId="0" fontId="4" fillId="0" borderId="0"/>
    <xf numFmtId="43" fontId="1" fillId="0" borderId="0" applyProtection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3" fillId="0" borderId="0">
      <alignment vertical="center"/>
    </xf>
  </cellStyleXfs>
  <cellXfs count="32">
    <xf numFmtId="0" fontId="0" fillId="0" borderId="0" xfId="0">
      <alignment vertical="center"/>
    </xf>
    <xf numFmtId="43" fontId="9" fillId="2" borderId="1" xfId="0" applyNumberFormat="1" applyFont="1" applyFill="1" applyBorder="1">
      <alignment vertical="center"/>
    </xf>
    <xf numFmtId="43" fontId="9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>
      <alignment vertical="center"/>
    </xf>
    <xf numFmtId="0" fontId="9" fillId="2" borderId="0" xfId="0" applyFont="1" applyFill="1" applyBorder="1" applyAlignment="1">
      <alignment horizontal="center" vertical="center"/>
    </xf>
    <xf numFmtId="43" fontId="9" fillId="3" borderId="1" xfId="0" applyNumberFormat="1" applyFont="1" applyFill="1" applyBorder="1" applyAlignment="1">
      <alignment vertical="center"/>
    </xf>
    <xf numFmtId="43" fontId="9" fillId="3" borderId="1" xfId="10" applyNumberFormat="1" applyFont="1" applyFill="1" applyBorder="1" applyAlignment="1">
      <alignment vertical="center" wrapText="1"/>
    </xf>
    <xf numFmtId="43" fontId="9" fillId="3" borderId="1" xfId="0" applyNumberFormat="1" applyFont="1" applyFill="1" applyBorder="1">
      <alignment vertical="center"/>
    </xf>
    <xf numFmtId="43" fontId="9" fillId="3" borderId="1" xfId="8" applyNumberFormat="1" applyFont="1" applyFill="1" applyBorder="1" applyAlignment="1">
      <alignment vertical="center"/>
    </xf>
    <xf numFmtId="43" fontId="9" fillId="3" borderId="1" xfId="9" applyNumberFormat="1" applyFont="1" applyFill="1" applyBorder="1" applyAlignment="1">
      <alignment vertical="center"/>
    </xf>
    <xf numFmtId="43" fontId="9" fillId="3" borderId="1" xfId="10" applyNumberFormat="1" applyFont="1" applyFill="1" applyBorder="1" applyAlignment="1">
      <alignment vertical="center"/>
    </xf>
    <xf numFmtId="43" fontId="11" fillId="2" borderId="1" xfId="3" applyNumberFormat="1" applyFont="1" applyFill="1" applyBorder="1" applyAlignment="1">
      <alignment horizontal="center" vertical="center" wrapText="1"/>
    </xf>
    <xf numFmtId="43" fontId="13" fillId="2" borderId="1" xfId="3" applyNumberFormat="1" applyFont="1" applyFill="1" applyBorder="1" applyAlignment="1">
      <alignment horizontal="center" vertical="center" wrapText="1"/>
    </xf>
    <xf numFmtId="43" fontId="15" fillId="2" borderId="1" xfId="3" applyNumberFormat="1" applyFont="1" applyFill="1" applyBorder="1" applyAlignment="1">
      <alignment horizontal="center" vertical="center" wrapText="1"/>
    </xf>
    <xf numFmtId="43" fontId="11" fillId="2" borderId="1" xfId="3" applyNumberFormat="1" applyFont="1" applyFill="1" applyBorder="1" applyAlignment="1">
      <alignment horizontal="center" vertical="center" wrapText="1"/>
    </xf>
    <xf numFmtId="43" fontId="15" fillId="2" borderId="1" xfId="3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/>
    </xf>
    <xf numFmtId="43" fontId="9" fillId="3" borderId="1" xfId="1" applyNumberFormat="1" applyFont="1" applyFill="1" applyBorder="1">
      <alignment vertical="center"/>
    </xf>
    <xf numFmtId="43" fontId="9" fillId="2" borderId="1" xfId="1" applyNumberFormat="1" applyFont="1" applyFill="1" applyBorder="1">
      <alignment vertical="center"/>
    </xf>
    <xf numFmtId="43" fontId="11" fillId="2" borderId="1" xfId="2" applyNumberFormat="1" applyFont="1" applyFill="1" applyBorder="1" applyAlignment="1">
      <alignment horizontal="center" vertical="center" wrapText="1"/>
    </xf>
    <xf numFmtId="43" fontId="13" fillId="2" borderId="1" xfId="2" applyNumberFormat="1" applyFont="1" applyFill="1" applyBorder="1" applyAlignment="1">
      <alignment horizontal="center" vertical="center"/>
    </xf>
    <xf numFmtId="43" fontId="15" fillId="2" borderId="1" xfId="2" applyNumberFormat="1" applyFont="1" applyFill="1" applyBorder="1" applyAlignment="1">
      <alignment horizontal="center" vertical="center"/>
    </xf>
    <xf numFmtId="43" fontId="15" fillId="2" borderId="1" xfId="2" applyNumberFormat="1" applyFont="1" applyFill="1" applyBorder="1" applyAlignment="1">
      <alignment horizontal="center" vertical="center"/>
    </xf>
    <xf numFmtId="43" fontId="20" fillId="2" borderId="1" xfId="0" applyNumberFormat="1" applyFont="1" applyFill="1" applyBorder="1" applyAlignment="1">
      <alignment horizontal="center" vertical="center" textRotation="255" wrapText="1"/>
    </xf>
    <xf numFmtId="43" fontId="15" fillId="2" borderId="1" xfId="5" applyNumberFormat="1" applyFont="1" applyFill="1" applyBorder="1" applyAlignment="1">
      <alignment horizontal="center" vertical="center"/>
    </xf>
    <xf numFmtId="43" fontId="15" fillId="2" borderId="1" xfId="5" applyNumberFormat="1" applyFont="1" applyFill="1" applyBorder="1" applyAlignment="1">
      <alignment horizontal="center" vertical="center" wrapText="1"/>
    </xf>
    <xf numFmtId="43" fontId="11" fillId="2" borderId="1" xfId="6" applyNumberFormat="1" applyFont="1" applyFill="1" applyBorder="1" applyAlignment="1">
      <alignment horizontal="center" vertical="center" wrapText="1"/>
    </xf>
    <xf numFmtId="43" fontId="22" fillId="2" borderId="1" xfId="4" applyNumberFormat="1" applyFont="1" applyFill="1" applyBorder="1" applyAlignment="1">
      <alignment horizontal="center" vertical="center"/>
    </xf>
    <xf numFmtId="43" fontId="19" fillId="2" borderId="1" xfId="1" applyNumberFormat="1" applyFont="1" applyFill="1" applyBorder="1" applyAlignment="1">
      <alignment vertical="center" wrapText="1"/>
    </xf>
    <xf numFmtId="43" fontId="19" fillId="2" borderId="1" xfId="6" applyNumberFormat="1" applyFont="1" applyFill="1" applyBorder="1" applyAlignment="1">
      <alignment horizontal="center" vertical="center"/>
    </xf>
    <xf numFmtId="43" fontId="19" fillId="2" borderId="1" xfId="1" applyNumberFormat="1" applyFont="1" applyFill="1" applyBorder="1" applyAlignment="1">
      <alignment horizontal="center" vertical="center" wrapText="1"/>
    </xf>
    <xf numFmtId="43" fontId="9" fillId="2" borderId="0" xfId="0" applyNumberFormat="1" applyFont="1" applyFill="1" applyBorder="1">
      <alignment vertical="center"/>
    </xf>
  </cellXfs>
  <cellStyles count="11">
    <cellStyle name="常规" xfId="0" builtinId="0"/>
    <cellStyle name="常规 2_置业" xfId="3"/>
    <cellStyle name="常规 2_置业 2" xfId="9"/>
    <cellStyle name="常规 2_置业_空港置业" xfId="2"/>
    <cellStyle name="常规 3" xfId="5"/>
    <cellStyle name="常规 3 2" xfId="8"/>
    <cellStyle name="常规 4" xfId="6"/>
    <cellStyle name="常规_Sheet1" xfId="4"/>
    <cellStyle name="常规_置业" xfId="10"/>
    <cellStyle name="千位分隔" xfId="1" builtinId="3"/>
    <cellStyle name="千位分隔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zoomScaleNormal="100" workbookViewId="0">
      <selection activeCell="F13" sqref="F13"/>
    </sheetView>
  </sheetViews>
  <sheetFormatPr defaultColWidth="9" defaultRowHeight="15"/>
  <cols>
    <col min="1" max="1" width="9.125" style="3" customWidth="1"/>
    <col min="2" max="2" width="17.125" style="3" customWidth="1"/>
    <col min="3" max="3" width="17" style="3" customWidth="1"/>
    <col min="4" max="5" width="16" style="3" customWidth="1"/>
    <col min="6" max="6" width="17.875" style="3" customWidth="1"/>
    <col min="7" max="7" width="20.125" style="3" customWidth="1"/>
    <col min="8" max="8" width="21.5" style="3" customWidth="1"/>
    <col min="9" max="9" width="16.875" style="3" customWidth="1"/>
    <col min="10" max="10" width="16" style="3" customWidth="1"/>
    <col min="11" max="11" width="16.875" style="3" customWidth="1"/>
    <col min="12" max="12" width="16" style="3" customWidth="1"/>
    <col min="13" max="13" width="18.375" style="3" customWidth="1"/>
    <col min="14" max="14" width="19.5" style="3" customWidth="1"/>
    <col min="15" max="15" width="16" style="3" customWidth="1"/>
    <col min="16" max="16" width="19.875" style="3" customWidth="1"/>
    <col min="17" max="17" width="16" style="3" customWidth="1"/>
    <col min="18" max="18" width="13.75" style="3" customWidth="1"/>
    <col min="19" max="19" width="16" style="3" customWidth="1"/>
    <col min="20" max="21" width="13.75" style="3" customWidth="1"/>
    <col min="22" max="22" width="16" style="3" customWidth="1"/>
    <col min="23" max="23" width="15.875" style="3" customWidth="1"/>
    <col min="24" max="16384" width="9" style="3"/>
  </cols>
  <sheetData>
    <row r="1" spans="1:23">
      <c r="A1" s="1"/>
      <c r="B1" s="1"/>
      <c r="C1" s="11" t="s">
        <v>13</v>
      </c>
      <c r="D1" s="11" t="s">
        <v>0</v>
      </c>
      <c r="E1" s="11"/>
      <c r="F1" s="11"/>
      <c r="G1" s="11"/>
      <c r="H1" s="11"/>
      <c r="I1" s="11"/>
      <c r="J1" s="11" t="s">
        <v>1</v>
      </c>
      <c r="K1" s="11"/>
      <c r="L1" s="11"/>
      <c r="M1" s="11"/>
      <c r="N1" s="11"/>
      <c r="O1" s="11"/>
      <c r="P1" s="11" t="s">
        <v>39</v>
      </c>
      <c r="Q1" s="12" t="s">
        <v>47</v>
      </c>
      <c r="R1" s="13"/>
      <c r="S1" s="13"/>
      <c r="T1" s="13"/>
      <c r="U1" s="13"/>
      <c r="V1" s="13"/>
      <c r="W1" s="1"/>
    </row>
    <row r="2" spans="1:23">
      <c r="A2" s="1"/>
      <c r="B2" s="1"/>
      <c r="C2" s="11"/>
      <c r="D2" s="14" t="s">
        <v>14</v>
      </c>
      <c r="E2" s="15" t="s">
        <v>15</v>
      </c>
      <c r="F2" s="15" t="s">
        <v>16</v>
      </c>
      <c r="G2" s="15" t="s">
        <v>17</v>
      </c>
      <c r="H2" s="15" t="s">
        <v>18</v>
      </c>
      <c r="I2" s="15" t="s">
        <v>19</v>
      </c>
      <c r="J2" s="15" t="s">
        <v>20</v>
      </c>
      <c r="K2" s="15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1"/>
      <c r="Q2" s="14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"/>
    </row>
    <row r="3" spans="1:23">
      <c r="A3" s="16" t="s">
        <v>3</v>
      </c>
      <c r="B3" s="7" t="s">
        <v>4</v>
      </c>
      <c r="C3" s="17">
        <v>0</v>
      </c>
      <c r="D3" s="5">
        <v>239400</v>
      </c>
      <c r="E3" s="17">
        <v>0</v>
      </c>
      <c r="F3" s="17">
        <v>0</v>
      </c>
      <c r="G3" s="17"/>
      <c r="H3" s="17"/>
      <c r="I3" s="17"/>
      <c r="J3" s="6">
        <v>189000</v>
      </c>
      <c r="K3" s="17">
        <v>50400</v>
      </c>
      <c r="L3" s="17"/>
      <c r="M3" s="17"/>
      <c r="N3" s="17"/>
      <c r="O3" s="17"/>
      <c r="P3" s="17">
        <f>C3+D3+E3+F3+G3+H3+I3-J3-K3-L3-M3-N3-O3</f>
        <v>0</v>
      </c>
      <c r="Q3" s="17">
        <v>0</v>
      </c>
      <c r="R3" s="17"/>
      <c r="S3" s="17"/>
      <c r="T3" s="17"/>
      <c r="U3" s="17"/>
      <c r="V3" s="17"/>
      <c r="W3" s="7">
        <f>P3-Q3-R3-S3-T3-U3-V3</f>
        <v>0</v>
      </c>
    </row>
    <row r="4" spans="1:23">
      <c r="A4" s="16"/>
      <c r="B4" s="1" t="s">
        <v>5</v>
      </c>
      <c r="C4" s="18">
        <v>334796</v>
      </c>
      <c r="D4" s="18">
        <v>191607.12</v>
      </c>
      <c r="E4" s="18"/>
      <c r="F4" s="18">
        <v>0</v>
      </c>
      <c r="G4" s="18">
        <v>0</v>
      </c>
      <c r="H4" s="18">
        <v>0</v>
      </c>
      <c r="I4" s="18">
        <v>0</v>
      </c>
      <c r="J4" s="18">
        <v>166674.01999999999</v>
      </c>
      <c r="K4" s="18"/>
      <c r="L4" s="18"/>
      <c r="M4" s="18"/>
      <c r="N4" s="18">
        <v>0</v>
      </c>
      <c r="O4" s="18">
        <v>0</v>
      </c>
      <c r="P4" s="18">
        <f>C4+D4+E4+F4+G4+H4+I4-J4-K4-L4-M4-N4-O4</f>
        <v>359729.1</v>
      </c>
      <c r="Q4" s="18">
        <v>357829.1</v>
      </c>
      <c r="R4" s="18"/>
      <c r="S4" s="18"/>
      <c r="T4" s="18">
        <v>100</v>
      </c>
      <c r="U4" s="18"/>
      <c r="V4" s="18">
        <v>1800</v>
      </c>
      <c r="W4" s="1">
        <f>P4-Q4-R4-S4-T4-U4-V4</f>
        <v>0</v>
      </c>
    </row>
    <row r="5" spans="1:23">
      <c r="A5" s="16"/>
      <c r="B5" s="1" t="s">
        <v>6</v>
      </c>
      <c r="C5" s="18">
        <v>120056.4</v>
      </c>
      <c r="D5" s="18">
        <v>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>
        <f>C5+D5+E5+F5+G5+H5+I5-J5-K5-L5-M5-N5-O5</f>
        <v>120056.4</v>
      </c>
      <c r="Q5" s="18"/>
      <c r="R5" s="18">
        <v>120056.4</v>
      </c>
      <c r="S5" s="18"/>
      <c r="T5" s="18"/>
      <c r="U5" s="18"/>
      <c r="V5" s="18"/>
      <c r="W5" s="1">
        <f t="shared" ref="W5:W13" si="0">P5-Q5-R5-S5-T5-U5-V5</f>
        <v>0</v>
      </c>
    </row>
    <row r="6" spans="1:23">
      <c r="A6" s="16" t="s">
        <v>7</v>
      </c>
      <c r="B6" s="7" t="s">
        <v>4</v>
      </c>
      <c r="C6" s="17">
        <v>0</v>
      </c>
      <c r="D6" s="8">
        <v>114000</v>
      </c>
      <c r="E6" s="17">
        <v>28200</v>
      </c>
      <c r="F6" s="17">
        <v>0</v>
      </c>
      <c r="G6" s="17"/>
      <c r="H6" s="17"/>
      <c r="I6" s="17"/>
      <c r="J6" s="17">
        <v>56100</v>
      </c>
      <c r="K6" s="17"/>
      <c r="L6" s="17"/>
      <c r="M6" s="17"/>
      <c r="N6" s="17"/>
      <c r="O6" s="17"/>
      <c r="P6" s="17">
        <f>C6+D6+E6+F6+G6+H6+I6-J6-K6-L6-M6-N6-O6</f>
        <v>86100</v>
      </c>
      <c r="Q6" s="17">
        <v>86100</v>
      </c>
      <c r="R6" s="17"/>
      <c r="S6" s="17"/>
      <c r="T6" s="17"/>
      <c r="U6" s="17"/>
      <c r="V6" s="17"/>
      <c r="W6" s="7">
        <v>0</v>
      </c>
    </row>
    <row r="7" spans="1:23">
      <c r="A7" s="16"/>
      <c r="B7" s="1" t="s">
        <v>5</v>
      </c>
      <c r="C7" s="18"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>
        <v>0</v>
      </c>
      <c r="O7" s="18">
        <v>0</v>
      </c>
      <c r="P7" s="18"/>
      <c r="Q7" s="18"/>
      <c r="R7" s="18"/>
      <c r="S7" s="18"/>
      <c r="T7" s="18"/>
      <c r="U7" s="18"/>
      <c r="V7" s="18"/>
      <c r="W7" s="1">
        <f t="shared" si="0"/>
        <v>0</v>
      </c>
    </row>
    <row r="8" spans="1:23">
      <c r="A8" s="16"/>
      <c r="B8" s="1" t="s">
        <v>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>
        <f>C8+D8+E8+F8+G8+H8+I8-J8-K8-L8-M8-N8-O8</f>
        <v>0</v>
      </c>
      <c r="Q8" s="18"/>
      <c r="R8" s="18"/>
      <c r="S8" s="18"/>
      <c r="T8" s="18"/>
      <c r="U8" s="18"/>
      <c r="V8" s="18"/>
      <c r="W8" s="1">
        <f t="shared" si="0"/>
        <v>0</v>
      </c>
    </row>
    <row r="9" spans="1:23">
      <c r="A9" s="16" t="s">
        <v>8</v>
      </c>
      <c r="B9" s="7" t="s">
        <v>4</v>
      </c>
      <c r="C9" s="9">
        <v>18522368.760000002</v>
      </c>
      <c r="D9" s="17">
        <v>35189683.710000001</v>
      </c>
      <c r="E9" s="17">
        <v>5314204.99</v>
      </c>
      <c r="F9" s="17">
        <v>0</v>
      </c>
      <c r="G9" s="17">
        <v>0</v>
      </c>
      <c r="H9" s="17">
        <v>0</v>
      </c>
      <c r="I9" s="17">
        <v>0</v>
      </c>
      <c r="J9" s="17">
        <v>33334420.960000001</v>
      </c>
      <c r="K9" s="17">
        <v>4408929.4000000004</v>
      </c>
      <c r="L9" s="17"/>
      <c r="M9" s="17"/>
      <c r="N9" s="10">
        <v>0</v>
      </c>
      <c r="O9" s="10">
        <v>0</v>
      </c>
      <c r="P9" s="17">
        <f>C9+D9+E9+F9+G9+H9+I9-J9-K9-L9-M9-N9-O9</f>
        <v>21282907.100000001</v>
      </c>
      <c r="Q9" s="17">
        <v>9097434.1000000015</v>
      </c>
      <c r="R9" s="17">
        <v>1225945</v>
      </c>
      <c r="S9" s="17">
        <v>10443703</v>
      </c>
      <c r="T9" s="17">
        <v>515825</v>
      </c>
      <c r="U9" s="17"/>
      <c r="V9" s="17"/>
      <c r="W9" s="7"/>
    </row>
    <row r="10" spans="1:23">
      <c r="A10" s="16"/>
      <c r="B10" s="1" t="s">
        <v>5</v>
      </c>
      <c r="C10" s="18">
        <v>1379404.5799999996</v>
      </c>
      <c r="D10" s="18">
        <v>1915700.2000000002</v>
      </c>
      <c r="E10" s="18"/>
      <c r="F10" s="18">
        <v>0</v>
      </c>
      <c r="G10" s="18">
        <v>0</v>
      </c>
      <c r="H10" s="18">
        <v>0</v>
      </c>
      <c r="I10" s="18">
        <v>0</v>
      </c>
      <c r="J10" s="18">
        <v>1896440.2799999998</v>
      </c>
      <c r="K10" s="18"/>
      <c r="L10" s="18"/>
      <c r="M10" s="18"/>
      <c r="N10" s="18">
        <v>0</v>
      </c>
      <c r="O10" s="18">
        <v>0</v>
      </c>
      <c r="P10" s="18">
        <f>C10+D10+E10+F10+G10+H10+I10-J10-K10-L10-M10-N10-O10</f>
        <v>1398664.5</v>
      </c>
      <c r="Q10" s="18">
        <v>880137.4</v>
      </c>
      <c r="R10" s="18"/>
      <c r="S10" s="18">
        <v>60685.1</v>
      </c>
      <c r="T10" s="18">
        <v>167842</v>
      </c>
      <c r="U10" s="18">
        <v>180000</v>
      </c>
      <c r="V10" s="18">
        <v>110000</v>
      </c>
      <c r="W10" s="1">
        <f t="shared" si="0"/>
        <v>0</v>
      </c>
    </row>
    <row r="11" spans="1:23">
      <c r="A11" s="16"/>
      <c r="B11" s="1" t="s">
        <v>6</v>
      </c>
      <c r="C11" s="18">
        <v>0</v>
      </c>
      <c r="D11" s="18"/>
      <c r="E11" s="18"/>
      <c r="F11" s="18">
        <v>0</v>
      </c>
      <c r="G11" s="18">
        <v>0</v>
      </c>
      <c r="H11" s="18">
        <v>0</v>
      </c>
      <c r="I11" s="18">
        <v>0</v>
      </c>
      <c r="J11" s="18"/>
      <c r="K11" s="18"/>
      <c r="L11" s="18"/>
      <c r="M11" s="18"/>
      <c r="N11" s="18">
        <v>0</v>
      </c>
      <c r="O11" s="18">
        <v>0</v>
      </c>
      <c r="P11" s="18">
        <f>C11+D11+E11+F11+G11+H11+I11-J11-K11-L11-M11-N11-O11</f>
        <v>0</v>
      </c>
      <c r="Q11" s="18"/>
      <c r="R11" s="18"/>
      <c r="S11" s="18"/>
      <c r="T11" s="18"/>
      <c r="U11" s="18"/>
      <c r="V11" s="18"/>
      <c r="W11" s="1">
        <f t="shared" si="0"/>
        <v>0</v>
      </c>
    </row>
    <row r="12" spans="1:23">
      <c r="A12" s="1"/>
      <c r="B12" s="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">
        <f t="shared" si="0"/>
        <v>0</v>
      </c>
    </row>
    <row r="13" spans="1:23">
      <c r="A13" s="1" t="s">
        <v>9</v>
      </c>
      <c r="B13" s="1"/>
      <c r="C13" s="18">
        <f>SUM(C3:C8)</f>
        <v>454852.4</v>
      </c>
      <c r="D13" s="18">
        <f>SUM(D3:D8)</f>
        <v>545007.12</v>
      </c>
      <c r="E13" s="18">
        <f>SUM(E3:E8)</f>
        <v>28200</v>
      </c>
      <c r="F13" s="18">
        <f>SUM(F3:F8)</f>
        <v>0</v>
      </c>
      <c r="G13" s="18">
        <f t="shared" ref="F13:V13" si="1">SUM(G3:G8)</f>
        <v>0</v>
      </c>
      <c r="H13" s="18">
        <f t="shared" si="1"/>
        <v>0</v>
      </c>
      <c r="I13" s="18">
        <f t="shared" si="1"/>
        <v>0</v>
      </c>
      <c r="J13" s="18">
        <f>SUM(J3:J8)</f>
        <v>411774.02</v>
      </c>
      <c r="K13" s="18">
        <f>SUM(K3:K8)</f>
        <v>50400</v>
      </c>
      <c r="L13" s="18">
        <f t="shared" si="1"/>
        <v>0</v>
      </c>
      <c r="M13" s="18">
        <f t="shared" si="1"/>
        <v>0</v>
      </c>
      <c r="N13" s="18">
        <f t="shared" si="1"/>
        <v>0</v>
      </c>
      <c r="O13" s="18">
        <f t="shared" si="1"/>
        <v>0</v>
      </c>
      <c r="P13" s="18">
        <f>SUM(P3:P8)</f>
        <v>565885.5</v>
      </c>
      <c r="Q13" s="18">
        <f t="shared" si="1"/>
        <v>443929.1</v>
      </c>
      <c r="R13" s="18">
        <f t="shared" si="1"/>
        <v>120056.4</v>
      </c>
      <c r="S13" s="18">
        <f t="shared" si="1"/>
        <v>0</v>
      </c>
      <c r="T13" s="18">
        <f t="shared" si="1"/>
        <v>100</v>
      </c>
      <c r="U13" s="18">
        <f t="shared" si="1"/>
        <v>0</v>
      </c>
      <c r="V13" s="18">
        <f t="shared" si="1"/>
        <v>1800</v>
      </c>
      <c r="W13" s="1">
        <f t="shared" si="0"/>
        <v>2.9103830456733704E-11</v>
      </c>
    </row>
    <row r="14" spans="1:23">
      <c r="A14" s="1" t="s">
        <v>10</v>
      </c>
      <c r="B14" s="1"/>
      <c r="C14" s="18">
        <f>SUM(C9:C11)</f>
        <v>19901773.34</v>
      </c>
      <c r="D14" s="18">
        <f>SUM(D9:D11)</f>
        <v>37105383.910000004</v>
      </c>
      <c r="E14" s="18">
        <f>SUM(E9:E11)</f>
        <v>5314204.99</v>
      </c>
      <c r="F14" s="18">
        <f t="shared" ref="D14:V14" si="2">SUM(F9:F11)</f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35230861.240000002</v>
      </c>
      <c r="K14" s="18">
        <f t="shared" si="2"/>
        <v>4408929.4000000004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>SUM(P9:P11)</f>
        <v>22681571.600000001</v>
      </c>
      <c r="Q14" s="18">
        <f>SUM(Q9:Q11)</f>
        <v>9977571.5000000019</v>
      </c>
      <c r="R14" s="18">
        <f>SUM(R9:R11)</f>
        <v>1225945</v>
      </c>
      <c r="S14" s="18">
        <f>SUM(S9:S11)</f>
        <v>10504388.1</v>
      </c>
      <c r="T14" s="18">
        <f>SUM(T9:T11)</f>
        <v>683667</v>
      </c>
      <c r="U14" s="18">
        <f t="shared" si="2"/>
        <v>180000</v>
      </c>
      <c r="V14" s="18">
        <f t="shared" si="2"/>
        <v>110000</v>
      </c>
      <c r="W14" s="1">
        <f>P14-Q14-R14-S14-T14-U14-V14</f>
        <v>0</v>
      </c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1" t="s">
        <v>13</v>
      </c>
      <c r="C21" s="19" t="s">
        <v>0</v>
      </c>
      <c r="D21" s="19"/>
      <c r="E21" s="19"/>
      <c r="F21" s="19"/>
      <c r="G21" s="19" t="s">
        <v>1</v>
      </c>
      <c r="H21" s="19"/>
      <c r="I21" s="19"/>
      <c r="J21" s="19"/>
      <c r="K21" s="19" t="s">
        <v>39</v>
      </c>
      <c r="L21" s="20" t="s">
        <v>21</v>
      </c>
      <c r="M21" s="21"/>
      <c r="N21" s="21"/>
      <c r="O21" s="21"/>
      <c r="P21" s="21"/>
      <c r="Q21" s="1"/>
      <c r="R21" s="1"/>
      <c r="S21" s="1"/>
      <c r="T21" s="1"/>
      <c r="U21" s="1"/>
      <c r="V21" s="1"/>
      <c r="W21" s="1"/>
    </row>
    <row r="22" spans="1:23">
      <c r="A22" s="1"/>
      <c r="B22" s="11"/>
      <c r="C22" s="22" t="s">
        <v>22</v>
      </c>
      <c r="D22" s="22" t="s">
        <v>17</v>
      </c>
      <c r="E22" s="22" t="s">
        <v>18</v>
      </c>
      <c r="F22" s="22" t="s">
        <v>19</v>
      </c>
      <c r="G22" s="22" t="s">
        <v>22</v>
      </c>
      <c r="H22" s="22" t="s">
        <v>17</v>
      </c>
      <c r="I22" s="22" t="s">
        <v>18</v>
      </c>
      <c r="J22" s="22" t="s">
        <v>19</v>
      </c>
      <c r="K22" s="19"/>
      <c r="L22" s="22" t="s">
        <v>22</v>
      </c>
      <c r="M22" s="22" t="s">
        <v>17</v>
      </c>
      <c r="N22" s="22" t="s">
        <v>18</v>
      </c>
      <c r="O22" s="22" t="s">
        <v>19</v>
      </c>
      <c r="P22" s="22" t="s">
        <v>2</v>
      </c>
      <c r="Q22" s="1"/>
      <c r="R22" s="1"/>
      <c r="S22" s="1"/>
      <c r="T22" s="1"/>
      <c r="U22" s="1"/>
      <c r="V22" s="1"/>
      <c r="W22" s="1"/>
    </row>
    <row r="23" spans="1:23">
      <c r="A23" s="1" t="s">
        <v>9</v>
      </c>
      <c r="B23" s="1">
        <f>SUM(C13)</f>
        <v>454852.4</v>
      </c>
      <c r="C23" s="1">
        <f>SUM(D13:F13)</f>
        <v>573207.12</v>
      </c>
      <c r="D23" s="1">
        <f>G13</f>
        <v>0</v>
      </c>
      <c r="E23" s="1">
        <f t="shared" ref="E23:F24" si="3">H13</f>
        <v>0</v>
      </c>
      <c r="F23" s="1">
        <f t="shared" si="3"/>
        <v>0</v>
      </c>
      <c r="G23" s="1">
        <f>SUM(J13:L13)</f>
        <v>462174.02</v>
      </c>
      <c r="H23" s="1">
        <f>M13</f>
        <v>0</v>
      </c>
      <c r="I23" s="1">
        <f>N13</f>
        <v>0</v>
      </c>
      <c r="J23" s="1">
        <f t="shared" ref="J23:K23" si="4">O13</f>
        <v>0</v>
      </c>
      <c r="K23" s="1">
        <f t="shared" si="4"/>
        <v>565885.5</v>
      </c>
      <c r="L23" s="1">
        <f>SUM(Q13:S13)</f>
        <v>563985.5</v>
      </c>
      <c r="M23" s="1">
        <f>T13</f>
        <v>100</v>
      </c>
      <c r="N23" s="1">
        <f t="shared" ref="N23:O24" si="5">U13</f>
        <v>0</v>
      </c>
      <c r="O23" s="1">
        <f t="shared" si="5"/>
        <v>1800</v>
      </c>
      <c r="P23" s="1"/>
      <c r="Q23" s="1"/>
      <c r="R23" s="1"/>
      <c r="S23" s="1"/>
      <c r="T23" s="1"/>
      <c r="U23" s="1"/>
      <c r="V23" s="1"/>
      <c r="W23" s="1"/>
    </row>
    <row r="24" spans="1:23">
      <c r="A24" s="1" t="s">
        <v>8</v>
      </c>
      <c r="B24" s="1">
        <f>C14</f>
        <v>19901773.34</v>
      </c>
      <c r="C24" s="1">
        <f>SUM(D14:F14)</f>
        <v>42419588.900000006</v>
      </c>
      <c r="D24" s="1">
        <f>G14</f>
        <v>0</v>
      </c>
      <c r="E24" s="1">
        <f t="shared" si="3"/>
        <v>0</v>
      </c>
      <c r="F24" s="1">
        <f t="shared" si="3"/>
        <v>0</v>
      </c>
      <c r="G24" s="1">
        <f>SUM(J14:L14)</f>
        <v>39639790.640000001</v>
      </c>
      <c r="H24" s="1">
        <f>M14</f>
        <v>0</v>
      </c>
      <c r="I24" s="1">
        <f t="shared" ref="I24:K24" si="6">N14</f>
        <v>0</v>
      </c>
      <c r="J24" s="1">
        <f t="shared" si="6"/>
        <v>0</v>
      </c>
      <c r="K24" s="1">
        <f t="shared" si="6"/>
        <v>22681571.600000001</v>
      </c>
      <c r="L24" s="1">
        <f>SUM(Q14:S14)</f>
        <v>21707904.600000001</v>
      </c>
      <c r="M24" s="1">
        <f>T14</f>
        <v>683667</v>
      </c>
      <c r="N24" s="1">
        <f t="shared" si="5"/>
        <v>180000</v>
      </c>
      <c r="O24" s="1">
        <f t="shared" si="5"/>
        <v>110000</v>
      </c>
      <c r="P24" s="1"/>
      <c r="Q24" s="1"/>
      <c r="R24" s="1"/>
      <c r="S24" s="1"/>
      <c r="T24" s="1"/>
      <c r="U24" s="1"/>
      <c r="V24" s="1"/>
      <c r="W24" s="1"/>
    </row>
    <row r="25" spans="1:23">
      <c r="A25" s="1" t="s">
        <v>11</v>
      </c>
      <c r="B25" s="1">
        <f>SUM(B23:B24)</f>
        <v>20356625.739999998</v>
      </c>
      <c r="C25" s="1">
        <f t="shared" ref="C25:O25" si="7">SUM(C23:C24)</f>
        <v>42992796.020000003</v>
      </c>
      <c r="D25" s="1">
        <f t="shared" si="7"/>
        <v>0</v>
      </c>
      <c r="E25" s="1">
        <f t="shared" si="7"/>
        <v>0</v>
      </c>
      <c r="F25" s="1">
        <f t="shared" si="7"/>
        <v>0</v>
      </c>
      <c r="G25" s="1">
        <f t="shared" si="7"/>
        <v>40101964.660000004</v>
      </c>
      <c r="H25" s="1">
        <f t="shared" si="7"/>
        <v>0</v>
      </c>
      <c r="I25" s="1">
        <f t="shared" si="7"/>
        <v>0</v>
      </c>
      <c r="J25" s="1">
        <f t="shared" si="7"/>
        <v>0</v>
      </c>
      <c r="K25" s="1">
        <f t="shared" si="7"/>
        <v>23247457.100000001</v>
      </c>
      <c r="L25" s="1">
        <f t="shared" si="7"/>
        <v>22271890.100000001</v>
      </c>
      <c r="M25" s="1">
        <f t="shared" si="7"/>
        <v>683767</v>
      </c>
      <c r="N25" s="1">
        <f t="shared" si="7"/>
        <v>180000</v>
      </c>
      <c r="O25" s="1">
        <f t="shared" si="7"/>
        <v>111800</v>
      </c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1" t="s">
        <v>13</v>
      </c>
      <c r="C28" s="19" t="s">
        <v>0</v>
      </c>
      <c r="D28" s="19"/>
      <c r="E28" s="19"/>
      <c r="F28" s="19"/>
      <c r="G28" s="19" t="s">
        <v>1</v>
      </c>
      <c r="H28" s="19"/>
      <c r="I28" s="19"/>
      <c r="J28" s="19"/>
      <c r="K28" s="19" t="s">
        <v>39</v>
      </c>
      <c r="L28" s="20" t="s">
        <v>21</v>
      </c>
      <c r="M28" s="21"/>
      <c r="N28" s="21"/>
      <c r="O28" s="21"/>
      <c r="P28" s="21"/>
      <c r="Q28" s="1"/>
      <c r="R28" s="1"/>
      <c r="S28" s="1"/>
      <c r="T28" s="1"/>
      <c r="U28" s="1"/>
      <c r="V28" s="1"/>
      <c r="W28" s="1"/>
    </row>
    <row r="29" spans="1:23">
      <c r="A29" s="1"/>
      <c r="B29" s="11"/>
      <c r="C29" s="22" t="s">
        <v>22</v>
      </c>
      <c r="D29" s="22" t="s">
        <v>17</v>
      </c>
      <c r="E29" s="22" t="s">
        <v>18</v>
      </c>
      <c r="F29" s="22" t="s">
        <v>19</v>
      </c>
      <c r="G29" s="22" t="s">
        <v>22</v>
      </c>
      <c r="H29" s="22" t="s">
        <v>17</v>
      </c>
      <c r="I29" s="22" t="s">
        <v>18</v>
      </c>
      <c r="J29" s="22" t="s">
        <v>19</v>
      </c>
      <c r="K29" s="19"/>
      <c r="L29" s="22" t="s">
        <v>22</v>
      </c>
      <c r="M29" s="22" t="s">
        <v>17</v>
      </c>
      <c r="N29" s="22" t="s">
        <v>18</v>
      </c>
      <c r="O29" s="22" t="s">
        <v>19</v>
      </c>
      <c r="P29" s="22" t="s">
        <v>2</v>
      </c>
      <c r="Q29" s="1"/>
      <c r="R29" s="1"/>
      <c r="S29" s="1"/>
      <c r="T29" s="1"/>
      <c r="U29" s="1"/>
      <c r="V29" s="1"/>
      <c r="W29" s="1"/>
    </row>
    <row r="30" spans="1:23">
      <c r="A30" s="1" t="s">
        <v>3</v>
      </c>
      <c r="B30" s="1">
        <f>SUM(C3:C5)</f>
        <v>454852.4</v>
      </c>
      <c r="C30" s="1">
        <f>SUM(D3:F5)</f>
        <v>431007.12</v>
      </c>
      <c r="D30" s="1">
        <f>SUM(G3:G5)</f>
        <v>0</v>
      </c>
      <c r="E30" s="1">
        <f>SUM(H3:H5)</f>
        <v>0</v>
      </c>
      <c r="F30" s="1">
        <f>SUM(I3:I5)</f>
        <v>0</v>
      </c>
      <c r="G30" s="1">
        <f>SUM(J3:L5)</f>
        <v>406074.02</v>
      </c>
      <c r="H30" s="1">
        <f>SUM(M3:M5)</f>
        <v>0</v>
      </c>
      <c r="I30" s="1">
        <f>SUM(N3:N5)</f>
        <v>0</v>
      </c>
      <c r="J30" s="1">
        <f>SUM(O3:O5)</f>
        <v>0</v>
      </c>
      <c r="K30" s="1">
        <f>SUM(P3:P5)</f>
        <v>479785.5</v>
      </c>
      <c r="L30" s="1">
        <f>SUM(Q3:S5)</f>
        <v>477885.5</v>
      </c>
      <c r="M30" s="1">
        <f>SUM(T3:T5)</f>
        <v>100</v>
      </c>
      <c r="N30" s="1">
        <f>SUM(U3:U5)</f>
        <v>0</v>
      </c>
      <c r="O30" s="1">
        <f>SUM(V3:V5)</f>
        <v>1800</v>
      </c>
      <c r="P30" s="1"/>
      <c r="Q30" s="1"/>
      <c r="R30" s="1"/>
      <c r="S30" s="1"/>
      <c r="T30" s="1"/>
      <c r="U30" s="1"/>
      <c r="V30" s="1"/>
      <c r="W30" s="1"/>
    </row>
    <row r="31" spans="1:23">
      <c r="A31" s="1" t="s">
        <v>7</v>
      </c>
      <c r="B31" s="1">
        <f>SUM(C6:C8)</f>
        <v>0</v>
      </c>
      <c r="C31" s="1">
        <f>SUM(D6:F8)</f>
        <v>142200</v>
      </c>
      <c r="D31" s="1">
        <f>SUM(G6:G8)</f>
        <v>0</v>
      </c>
      <c r="E31" s="1">
        <f>SUM(H6:H8)</f>
        <v>0</v>
      </c>
      <c r="F31" s="1">
        <f>SUM(I6:I8)</f>
        <v>0</v>
      </c>
      <c r="G31" s="1">
        <f>SUM(J6:L8)</f>
        <v>56100</v>
      </c>
      <c r="H31" s="1">
        <f>SUM(M6:M8)</f>
        <v>0</v>
      </c>
      <c r="I31" s="1">
        <f>SUM(N6:N8)</f>
        <v>0</v>
      </c>
      <c r="J31" s="1">
        <f>SUM(O6:O8)</f>
        <v>0</v>
      </c>
      <c r="K31" s="1">
        <f>SUM(P6:P8)</f>
        <v>86100</v>
      </c>
      <c r="L31" s="1">
        <f>SUM(Q6:S8)</f>
        <v>86100</v>
      </c>
      <c r="M31" s="1">
        <f>SUM(T6:T8)</f>
        <v>0</v>
      </c>
      <c r="N31" s="1">
        <f>SUM(U6:U8)</f>
        <v>0</v>
      </c>
      <c r="O31" s="1">
        <f>SUM(V6:V8)</f>
        <v>0</v>
      </c>
      <c r="P31" s="1"/>
      <c r="Q31" s="1"/>
      <c r="R31" s="1"/>
      <c r="S31" s="1"/>
      <c r="T31" s="1"/>
      <c r="U31" s="1"/>
      <c r="V31" s="1"/>
      <c r="W31" s="1"/>
    </row>
    <row r="32" spans="1:23">
      <c r="A32" s="1" t="s">
        <v>8</v>
      </c>
      <c r="B32" s="1">
        <f>SUM(C9:C11)</f>
        <v>19901773.34</v>
      </c>
      <c r="C32" s="1">
        <f>SUM(D9:F11)</f>
        <v>42419588.900000006</v>
      </c>
      <c r="D32" s="1">
        <f>SUM(G9:G11)</f>
        <v>0</v>
      </c>
      <c r="E32" s="1">
        <f>SUM(H9:H11)</f>
        <v>0</v>
      </c>
      <c r="F32" s="1">
        <f>SUM(I9:I11)</f>
        <v>0</v>
      </c>
      <c r="G32" s="1">
        <f>SUM(J9:L11)</f>
        <v>39639790.640000001</v>
      </c>
      <c r="H32" s="1">
        <f>SUM(M9:M11)</f>
        <v>0</v>
      </c>
      <c r="I32" s="1">
        <f>SUM(N9:N11)</f>
        <v>0</v>
      </c>
      <c r="J32" s="1">
        <f>SUM(O9:O11)</f>
        <v>0</v>
      </c>
      <c r="K32" s="1">
        <f>SUM(P9:P11)</f>
        <v>22681571.600000001</v>
      </c>
      <c r="L32" s="1">
        <f>SUM(Q9:S11)</f>
        <v>21707904.600000001</v>
      </c>
      <c r="M32" s="1">
        <f>SUM(T9:T11)</f>
        <v>683667</v>
      </c>
      <c r="N32" s="1">
        <f>SUM(U9:U11)</f>
        <v>180000</v>
      </c>
      <c r="O32" s="1">
        <f>SUM(V9:V11)</f>
        <v>110000</v>
      </c>
      <c r="P32" s="1"/>
      <c r="Q32" s="1"/>
      <c r="R32" s="1"/>
      <c r="S32" s="1"/>
      <c r="T32" s="1"/>
      <c r="U32" s="1"/>
      <c r="V32" s="1"/>
      <c r="W32" s="1"/>
    </row>
    <row r="33" spans="1:23">
      <c r="A33" s="1" t="s">
        <v>11</v>
      </c>
      <c r="B33" s="1">
        <f>SUM(B30:B32)</f>
        <v>20356625.739999998</v>
      </c>
      <c r="C33" s="1">
        <f t="shared" ref="C33:O33" si="8">SUM(C30:C32)</f>
        <v>42992796.020000003</v>
      </c>
      <c r="D33" s="1">
        <f t="shared" si="8"/>
        <v>0</v>
      </c>
      <c r="E33" s="1">
        <f t="shared" si="8"/>
        <v>0</v>
      </c>
      <c r="F33" s="1">
        <f t="shared" si="8"/>
        <v>0</v>
      </c>
      <c r="G33" s="1">
        <f t="shared" si="8"/>
        <v>40101964.660000004</v>
      </c>
      <c r="H33" s="1">
        <f t="shared" si="8"/>
        <v>0</v>
      </c>
      <c r="I33" s="1">
        <f t="shared" si="8"/>
        <v>0</v>
      </c>
      <c r="J33" s="1">
        <f t="shared" si="8"/>
        <v>0</v>
      </c>
      <c r="K33" s="1">
        <f t="shared" si="8"/>
        <v>23247457.100000001</v>
      </c>
      <c r="L33" s="1">
        <f t="shared" si="8"/>
        <v>22271890.100000001</v>
      </c>
      <c r="M33" s="1">
        <f t="shared" si="8"/>
        <v>683767</v>
      </c>
      <c r="N33" s="1">
        <f t="shared" si="8"/>
        <v>180000</v>
      </c>
      <c r="O33" s="1">
        <f t="shared" si="8"/>
        <v>111800</v>
      </c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>
        <f>B25-B33</f>
        <v>0</v>
      </c>
      <c r="C35" s="1">
        <f t="shared" ref="C35:O35" si="9">C25-C33</f>
        <v>0</v>
      </c>
      <c r="D35" s="1">
        <f t="shared" si="9"/>
        <v>0</v>
      </c>
      <c r="E35" s="1">
        <f t="shared" si="9"/>
        <v>0</v>
      </c>
      <c r="F35" s="1">
        <f t="shared" si="9"/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>
      <c r="A38" s="23" t="s">
        <v>23</v>
      </c>
      <c r="B38" s="24" t="s">
        <v>24</v>
      </c>
      <c r="C38" s="25" t="s">
        <v>25</v>
      </c>
      <c r="D38" s="25" t="s">
        <v>41</v>
      </c>
      <c r="E38" s="25" t="s">
        <v>40</v>
      </c>
      <c r="F38" s="25" t="s">
        <v>26</v>
      </c>
      <c r="G38" s="25" t="s">
        <v>42</v>
      </c>
      <c r="H38" s="25" t="s">
        <v>43</v>
      </c>
      <c r="I38" s="26" t="s">
        <v>27</v>
      </c>
      <c r="J38" s="26" t="s">
        <v>44</v>
      </c>
      <c r="K38" s="26" t="s">
        <v>45</v>
      </c>
      <c r="L38" s="26" t="s">
        <v>46</v>
      </c>
      <c r="M38" s="26" t="s">
        <v>28</v>
      </c>
      <c r="N38" s="26" t="s">
        <v>29</v>
      </c>
      <c r="O38" s="26" t="s">
        <v>30</v>
      </c>
      <c r="P38" s="26" t="s">
        <v>31</v>
      </c>
      <c r="Q38" s="1"/>
      <c r="R38" s="1"/>
      <c r="S38" s="1"/>
      <c r="T38" s="1"/>
      <c r="U38" s="1"/>
      <c r="V38" s="1"/>
      <c r="W38" s="1"/>
    </row>
    <row r="39" spans="1:23" ht="27.75" customHeight="1">
      <c r="A39" s="23"/>
      <c r="B39" s="27" t="s">
        <v>12</v>
      </c>
      <c r="C39" s="28">
        <v>18522368.760000005</v>
      </c>
      <c r="D39" s="28">
        <v>21369007.100000001</v>
      </c>
      <c r="E39" s="28">
        <f>(C39+D39)/2</f>
        <v>19945687.930000003</v>
      </c>
      <c r="F39" s="28">
        <v>18789206.399999999</v>
      </c>
      <c r="G39" s="28">
        <v>19256724.280000001</v>
      </c>
      <c r="H39" s="28">
        <f>(F39+G39)/2</f>
        <v>19022965.34</v>
      </c>
      <c r="I39" s="28">
        <f>(F39+C39)/2</f>
        <v>18655787.580000002</v>
      </c>
      <c r="J39" s="29">
        <f>(D39-C39)/C39</f>
        <v>0.15368651692905802</v>
      </c>
      <c r="K39" s="29">
        <f>(E39-H39)/H39</f>
        <v>4.850571787878806E-2</v>
      </c>
      <c r="L39" s="29">
        <f>(E39-I39)/I39</f>
        <v>6.9142101048729962E-2</v>
      </c>
      <c r="M39" s="30">
        <v>153457689.66</v>
      </c>
      <c r="N39" s="30">
        <v>158304408.90000001</v>
      </c>
      <c r="O39" s="29">
        <f>(M39-N39)/N39</f>
        <v>-3.0616451390571533E-2</v>
      </c>
      <c r="P39" s="2"/>
      <c r="Q39" s="1"/>
      <c r="R39" s="1"/>
      <c r="S39" s="1"/>
      <c r="T39" s="1"/>
      <c r="U39" s="1"/>
      <c r="V39" s="1"/>
      <c r="W39" s="1"/>
    </row>
    <row r="40" spans="1:2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>
      <c r="A41" s="31"/>
      <c r="B41" s="31"/>
      <c r="C41" s="31"/>
      <c r="D41" s="31"/>
      <c r="E41" s="2" t="s">
        <v>32</v>
      </c>
      <c r="F41" s="2" t="s">
        <v>33</v>
      </c>
      <c r="G41" s="2" t="s">
        <v>34</v>
      </c>
      <c r="H41" s="2" t="s">
        <v>35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>
      <c r="A42" s="31"/>
      <c r="B42" s="31"/>
      <c r="C42" s="31"/>
      <c r="D42" s="31"/>
      <c r="E42" s="2" t="s">
        <v>36</v>
      </c>
      <c r="F42" s="30">
        <v>21369007.100000001</v>
      </c>
      <c r="G42" s="2">
        <f>P3+P6+P9</f>
        <v>21369007.100000001</v>
      </c>
      <c r="H42" s="2">
        <f>F42-G42</f>
        <v>0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>
      <c r="A43" s="31"/>
      <c r="B43" s="31"/>
      <c r="C43" s="31"/>
      <c r="D43" s="31"/>
      <c r="E43" s="2" t="s">
        <v>37</v>
      </c>
      <c r="F43" s="18">
        <v>1758393.6</v>
      </c>
      <c r="G43" s="2">
        <f>P4+P7+P10</f>
        <v>1758393.6</v>
      </c>
      <c r="H43" s="2">
        <f t="shared" ref="H43:H44" si="10">F43-G43</f>
        <v>0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>
      <c r="A44" s="31"/>
      <c r="B44" s="31"/>
      <c r="C44" s="31"/>
      <c r="D44" s="31"/>
      <c r="E44" s="2" t="s">
        <v>38</v>
      </c>
      <c r="F44" s="18">
        <v>120056.4</v>
      </c>
      <c r="G44" s="2">
        <f>P5+P8+P11</f>
        <v>120056.4</v>
      </c>
      <c r="H44" s="2">
        <f t="shared" si="10"/>
        <v>0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>
      <c r="E45" s="4"/>
    </row>
  </sheetData>
  <autoFilter ref="A2:W14"/>
  <mergeCells count="19">
    <mergeCell ref="Q1:V1"/>
    <mergeCell ref="C21:F21"/>
    <mergeCell ref="G21:J21"/>
    <mergeCell ref="L21:P21"/>
    <mergeCell ref="P1:P2"/>
    <mergeCell ref="L28:P28"/>
    <mergeCell ref="A3:A5"/>
    <mergeCell ref="A6:A8"/>
    <mergeCell ref="A9:A11"/>
    <mergeCell ref="D1:I1"/>
    <mergeCell ref="J1:O1"/>
    <mergeCell ref="A38:A39"/>
    <mergeCell ref="B21:B22"/>
    <mergeCell ref="B28:B29"/>
    <mergeCell ref="C1:C2"/>
    <mergeCell ref="K21:K22"/>
    <mergeCell ref="K28:K29"/>
    <mergeCell ref="C28:F28"/>
    <mergeCell ref="G28:J28"/>
  </mergeCells>
  <phoneticPr fontId="8" type="noConversion"/>
  <pageMargins left="0.69930555555555596" right="0.69930555555555596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陈祥悦</dc:creator>
  <cp:lastModifiedBy>苏帆</cp:lastModifiedBy>
  <dcterms:created xsi:type="dcterms:W3CDTF">2018-04-16T12:37:00Z</dcterms:created>
  <dcterms:modified xsi:type="dcterms:W3CDTF">2018-08-16T02:23:08Z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