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330" yWindow="5415" windowWidth="24240" windowHeight="3930"/>
  </bookViews>
  <sheets>
    <sheet name="201807" sheetId="1" r:id="rId1"/>
  </sheets>
  <definedNames>
    <definedName name="_xlnm._FilterDatabase" localSheetId="0" hidden="1">'201807'!$A$2:$W$14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W10" i="1"/>
  <c r="P9" i="1" l="1"/>
  <c r="H43" i="1" l="1"/>
  <c r="H44" i="1"/>
  <c r="H42" i="1"/>
  <c r="O39" i="1" l="1"/>
  <c r="H39" i="1"/>
  <c r="G32" i="1" l="1"/>
  <c r="G31" i="1"/>
  <c r="G30" i="1"/>
  <c r="N32" i="1"/>
  <c r="O32" i="1"/>
  <c r="M32" i="1"/>
  <c r="N31" i="1"/>
  <c r="O31" i="1"/>
  <c r="M31" i="1"/>
  <c r="L32" i="1"/>
  <c r="L31" i="1"/>
  <c r="J32" i="1"/>
  <c r="J31" i="1"/>
  <c r="J30" i="1"/>
  <c r="I32" i="1"/>
  <c r="I31" i="1"/>
  <c r="I30" i="1"/>
  <c r="H32" i="1"/>
  <c r="H31" i="1"/>
  <c r="H30" i="1"/>
  <c r="E13" i="1"/>
  <c r="D13" i="1"/>
  <c r="C13" i="1"/>
  <c r="B23" i="1" s="1"/>
  <c r="E32" i="1"/>
  <c r="F32" i="1"/>
  <c r="D32" i="1"/>
  <c r="F31" i="1"/>
  <c r="E31" i="1"/>
  <c r="D31" i="1"/>
  <c r="C32" i="1"/>
  <c r="C31" i="1"/>
  <c r="C30" i="1"/>
  <c r="B32" i="1"/>
  <c r="B31" i="1"/>
  <c r="N30" i="1"/>
  <c r="O30" i="1"/>
  <c r="M30" i="1"/>
  <c r="L30" i="1"/>
  <c r="F30" i="1"/>
  <c r="E30" i="1"/>
  <c r="E33" i="1" s="1"/>
  <c r="D30" i="1"/>
  <c r="B30" i="1"/>
  <c r="P4" i="1"/>
  <c r="W4" i="1" s="1"/>
  <c r="P3" i="1"/>
  <c r="W3" i="1" s="1"/>
  <c r="V14" i="1"/>
  <c r="O24" i="1" s="1"/>
  <c r="U14" i="1"/>
  <c r="N24" i="1" s="1"/>
  <c r="T14" i="1"/>
  <c r="M24" i="1" s="1"/>
  <c r="S14" i="1"/>
  <c r="R14" i="1"/>
  <c r="Q14" i="1"/>
  <c r="O14" i="1"/>
  <c r="J24" i="1" s="1"/>
  <c r="N14" i="1"/>
  <c r="I24" i="1" s="1"/>
  <c r="M14" i="1"/>
  <c r="H24" i="1" s="1"/>
  <c r="L14" i="1"/>
  <c r="K14" i="1"/>
  <c r="J14" i="1"/>
  <c r="I14" i="1"/>
  <c r="F24" i="1" s="1"/>
  <c r="H14" i="1"/>
  <c r="E24" i="1" s="1"/>
  <c r="G14" i="1"/>
  <c r="D24" i="1" s="1"/>
  <c r="F14" i="1"/>
  <c r="E14" i="1"/>
  <c r="D14" i="1"/>
  <c r="C14" i="1"/>
  <c r="B24" i="1" s="1"/>
  <c r="V13" i="1"/>
  <c r="O23" i="1" s="1"/>
  <c r="U13" i="1"/>
  <c r="N23" i="1" s="1"/>
  <c r="T13" i="1"/>
  <c r="M23" i="1" s="1"/>
  <c r="S13" i="1"/>
  <c r="R13" i="1"/>
  <c r="Q13" i="1"/>
  <c r="O13" i="1"/>
  <c r="J23" i="1" s="1"/>
  <c r="N13" i="1"/>
  <c r="I23" i="1" s="1"/>
  <c r="M13" i="1"/>
  <c r="H23" i="1" s="1"/>
  <c r="L13" i="1"/>
  <c r="K13" i="1"/>
  <c r="J13" i="1"/>
  <c r="I13" i="1"/>
  <c r="F23" i="1" s="1"/>
  <c r="H13" i="1"/>
  <c r="E23" i="1" s="1"/>
  <c r="G13" i="1"/>
  <c r="D23" i="1" s="1"/>
  <c r="F13" i="1"/>
  <c r="W12" i="1"/>
  <c r="P11" i="1"/>
  <c r="W11" i="1" s="1"/>
  <c r="P10" i="1"/>
  <c r="D39" i="1"/>
  <c r="P8" i="1"/>
  <c r="W8" i="1" s="1"/>
  <c r="P7" i="1"/>
  <c r="W7" i="1" s="1"/>
  <c r="P6" i="1"/>
  <c r="W6" i="1" s="1"/>
  <c r="P5" i="1"/>
  <c r="J39" i="1" l="1"/>
  <c r="E39" i="1"/>
  <c r="I25" i="1"/>
  <c r="D25" i="1"/>
  <c r="O25" i="1"/>
  <c r="O33" i="1"/>
  <c r="N33" i="1"/>
  <c r="J25" i="1"/>
  <c r="I33" i="1"/>
  <c r="F25" i="1"/>
  <c r="H25" i="1"/>
  <c r="G24" i="1"/>
  <c r="F33" i="1"/>
  <c r="C24" i="1"/>
  <c r="B33" i="1"/>
  <c r="J33" i="1"/>
  <c r="M25" i="1"/>
  <c r="N25" i="1"/>
  <c r="M33" i="1"/>
  <c r="P14" i="1"/>
  <c r="K24" i="1" s="1"/>
  <c r="B25" i="1"/>
  <c r="E25" i="1"/>
  <c r="E35" i="1" s="1"/>
  <c r="D33" i="1"/>
  <c r="L33" i="1"/>
  <c r="G23" i="1"/>
  <c r="C33" i="1"/>
  <c r="H33" i="1"/>
  <c r="K31" i="1"/>
  <c r="K30" i="1"/>
  <c r="G33" i="1"/>
  <c r="L24" i="1"/>
  <c r="C23" i="1"/>
  <c r="K32" i="1"/>
  <c r="L23" i="1"/>
  <c r="P13" i="1"/>
  <c r="W13" i="1" s="1"/>
  <c r="W5" i="1"/>
  <c r="L39" i="1" l="1"/>
  <c r="K39" i="1"/>
  <c r="P39" i="1" s="1"/>
  <c r="N35" i="1"/>
  <c r="W14" i="1"/>
  <c r="D35" i="1"/>
  <c r="I35" i="1"/>
  <c r="H35" i="1"/>
  <c r="G25" i="1"/>
  <c r="G35" i="1" s="1"/>
  <c r="J35" i="1"/>
  <c r="O35" i="1"/>
  <c r="C25" i="1"/>
  <c r="C35" i="1" s="1"/>
  <c r="B35" i="1"/>
  <c r="M35" i="1"/>
  <c r="F35" i="1"/>
  <c r="L25" i="1"/>
  <c r="L35" i="1" s="1"/>
  <c r="K33" i="1"/>
  <c r="K23" i="1"/>
  <c r="K25" i="1" s="1"/>
  <c r="K35" i="1" l="1"/>
</calcChain>
</file>

<file path=xl/comments1.xml><?xml version="1.0" encoding="utf-8"?>
<comments xmlns="http://schemas.openxmlformats.org/spreadsheetml/2006/main">
  <authors>
    <author>ASUS</author>
  </authors>
  <commentList>
    <comment ref="C38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固定值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月份更新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VLOOKUP</t>
        </r>
        <r>
          <rPr>
            <sz val="9"/>
            <color indexed="81"/>
            <rFont val="宋体"/>
            <family val="3"/>
            <charset val="134"/>
          </rPr>
          <t>取数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公式获取</t>
        </r>
      </text>
    </comment>
    <comment ref="F38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固定值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月份更新</t>
        </r>
      </text>
    </comment>
    <comment ref="G38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VLOOKUP</t>
        </r>
        <r>
          <rPr>
            <sz val="9"/>
            <color indexed="81"/>
            <rFont val="宋体"/>
            <family val="3"/>
            <charset val="134"/>
          </rPr>
          <t>取数</t>
        </r>
      </text>
    </comment>
    <comment ref="H38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公式获取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固定值-1月份更新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VLOOKUP</t>
        </r>
        <r>
          <rPr>
            <sz val="9"/>
            <color indexed="81"/>
            <rFont val="宋体"/>
            <family val="3"/>
            <charset val="134"/>
          </rPr>
          <t>取数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VLOOKUP</t>
        </r>
        <r>
          <rPr>
            <sz val="9"/>
            <color indexed="81"/>
            <rFont val="宋体"/>
            <family val="3"/>
            <charset val="134"/>
          </rPr>
          <t>取数</t>
        </r>
      </text>
    </comment>
  </commentList>
</comments>
</file>

<file path=xl/sharedStrings.xml><?xml version="1.0" encoding="utf-8"?>
<sst xmlns="http://schemas.openxmlformats.org/spreadsheetml/2006/main" count="104" uniqueCount="55">
  <si>
    <t>本期增加</t>
  </si>
  <si>
    <t>本期减少</t>
  </si>
  <si>
    <r>
      <rPr>
        <b/>
        <sz val="10"/>
        <rFont val="Times New Roman"/>
        <family val="1"/>
      </rPr>
      <t>3</t>
    </r>
    <r>
      <rPr>
        <b/>
        <sz val="10"/>
        <rFont val="宋体"/>
        <family val="3"/>
        <charset val="134"/>
      </rPr>
      <t>个月以内</t>
    </r>
  </si>
  <si>
    <r>
      <rPr>
        <b/>
        <sz val="10"/>
        <color indexed="8"/>
        <rFont val="Times New Roman"/>
        <family val="1"/>
      </rPr>
      <t>3</t>
    </r>
    <r>
      <rPr>
        <b/>
        <sz val="10"/>
        <color indexed="8"/>
        <rFont val="宋体"/>
        <family val="3"/>
        <charset val="134"/>
      </rPr>
      <t>个月-6个月</t>
    </r>
  </si>
  <si>
    <r>
      <rPr>
        <b/>
        <sz val="10"/>
        <color indexed="8"/>
        <rFont val="Times New Roman"/>
        <family val="1"/>
      </rPr>
      <t>6</t>
    </r>
    <r>
      <rPr>
        <b/>
        <sz val="10"/>
        <color indexed="8"/>
        <rFont val="宋体"/>
        <family val="3"/>
        <charset val="134"/>
      </rPr>
      <t>个月</t>
    </r>
    <r>
      <rPr>
        <b/>
        <sz val="10"/>
        <color indexed="8"/>
        <rFont val="Times New Roman"/>
        <family val="1"/>
      </rPr>
      <t>-12</t>
    </r>
    <r>
      <rPr>
        <b/>
        <sz val="10"/>
        <color indexed="8"/>
        <rFont val="宋体"/>
        <family val="3"/>
        <charset val="134"/>
      </rPr>
      <t>个月</t>
    </r>
  </si>
  <si>
    <r>
      <rPr>
        <b/>
        <sz val="10"/>
        <color indexed="8"/>
        <rFont val="Times New Roman"/>
        <family val="1"/>
      </rPr>
      <t>1-2</t>
    </r>
    <r>
      <rPr>
        <b/>
        <sz val="10"/>
        <color indexed="8"/>
        <rFont val="楷体_GB2312"/>
        <family val="3"/>
        <charset val="134"/>
      </rPr>
      <t>年</t>
    </r>
  </si>
  <si>
    <r>
      <rPr>
        <b/>
        <sz val="10"/>
        <color indexed="8"/>
        <rFont val="Times New Roman"/>
        <family val="1"/>
      </rPr>
      <t>2-3</t>
    </r>
    <r>
      <rPr>
        <b/>
        <sz val="10"/>
        <color indexed="8"/>
        <rFont val="楷体_GB2312"/>
        <family val="3"/>
        <charset val="134"/>
      </rPr>
      <t>年</t>
    </r>
  </si>
  <si>
    <r>
      <rPr>
        <b/>
        <sz val="10"/>
        <color indexed="8"/>
        <rFont val="Times New Roman"/>
        <family val="1"/>
      </rPr>
      <t>3</t>
    </r>
    <r>
      <rPr>
        <b/>
        <sz val="10"/>
        <color indexed="8"/>
        <rFont val="楷体_GB2312"/>
        <family val="3"/>
        <charset val="134"/>
      </rPr>
      <t>年以上</t>
    </r>
  </si>
  <si>
    <r>
      <rPr>
        <b/>
        <sz val="10"/>
        <color indexed="8"/>
        <rFont val="Times New Roman"/>
        <family val="1"/>
      </rPr>
      <t>3</t>
    </r>
    <r>
      <rPr>
        <b/>
        <sz val="10"/>
        <color indexed="8"/>
        <rFont val="宋体"/>
        <family val="3"/>
        <charset val="134"/>
      </rPr>
      <t>个月以内</t>
    </r>
  </si>
  <si>
    <t>股份</t>
    <phoneticPr fontId="2" type="noConversion"/>
  </si>
  <si>
    <t>应收</t>
    <phoneticPr fontId="2" type="noConversion"/>
  </si>
  <si>
    <t>其他应收</t>
    <phoneticPr fontId="2" type="noConversion"/>
  </si>
  <si>
    <t>预付</t>
    <phoneticPr fontId="2" type="noConversion"/>
  </si>
  <si>
    <t>集团</t>
    <phoneticPr fontId="2" type="noConversion"/>
  </si>
  <si>
    <t>外部</t>
    <phoneticPr fontId="2" type="noConversion"/>
  </si>
  <si>
    <t>关联</t>
    <phoneticPr fontId="2" type="noConversion"/>
  </si>
  <si>
    <t>非关联</t>
    <phoneticPr fontId="2" type="noConversion"/>
  </si>
  <si>
    <r>
      <rPr>
        <b/>
        <sz val="10"/>
        <color indexed="8"/>
        <rFont val="Times New Roman"/>
        <family val="1"/>
      </rPr>
      <t>1</t>
    </r>
    <r>
      <rPr>
        <b/>
        <sz val="10"/>
        <color indexed="8"/>
        <rFont val="楷体_GB2312"/>
        <family val="3"/>
        <charset val="134"/>
      </rPr>
      <t>年以内</t>
    </r>
  </si>
  <si>
    <r>
      <rPr>
        <b/>
        <sz val="10"/>
        <color indexed="8"/>
        <rFont val="Times New Roman"/>
        <family val="1"/>
      </rPr>
      <t>1-2</t>
    </r>
    <r>
      <rPr>
        <b/>
        <sz val="10"/>
        <color indexed="8"/>
        <rFont val="楷体_GB2312"/>
        <family val="3"/>
        <charset val="134"/>
      </rPr>
      <t>年</t>
    </r>
  </si>
  <si>
    <r>
      <rPr>
        <b/>
        <sz val="10"/>
        <color indexed="8"/>
        <rFont val="Times New Roman"/>
        <family val="1"/>
      </rPr>
      <t>2-3</t>
    </r>
    <r>
      <rPr>
        <b/>
        <sz val="10"/>
        <color indexed="8"/>
        <rFont val="楷体_GB2312"/>
        <family val="3"/>
        <charset val="134"/>
      </rPr>
      <t>年</t>
    </r>
  </si>
  <si>
    <r>
      <rPr>
        <b/>
        <sz val="10"/>
        <color indexed="8"/>
        <rFont val="Times New Roman"/>
        <family val="1"/>
      </rPr>
      <t>3</t>
    </r>
    <r>
      <rPr>
        <b/>
        <sz val="10"/>
        <color indexed="8"/>
        <rFont val="楷体_GB2312"/>
        <family val="3"/>
        <charset val="134"/>
      </rPr>
      <t>年以上</t>
    </r>
  </si>
  <si>
    <t>特殊事项</t>
  </si>
  <si>
    <r>
      <t>2018</t>
    </r>
    <r>
      <rPr>
        <b/>
        <sz val="10"/>
        <rFont val="楷体_GB2312"/>
        <family val="3"/>
        <charset val="134"/>
      </rPr>
      <t>年期初余额</t>
    </r>
    <phoneticPr fontId="2" type="noConversion"/>
  </si>
  <si>
    <t>股份</t>
    <phoneticPr fontId="2" type="noConversion"/>
  </si>
  <si>
    <t>集团</t>
    <phoneticPr fontId="2" type="noConversion"/>
  </si>
  <si>
    <t>外部</t>
    <phoneticPr fontId="2" type="noConversion"/>
  </si>
  <si>
    <t>关联</t>
    <phoneticPr fontId="2" type="noConversion"/>
  </si>
  <si>
    <t>合计</t>
    <phoneticPr fontId="2" type="noConversion"/>
  </si>
  <si>
    <t>2018年年初余额</t>
  </si>
  <si>
    <t>2017年年初余额</t>
    <phoneticPr fontId="8" type="noConversion"/>
  </si>
  <si>
    <t>2017年年末平均余额</t>
    <phoneticPr fontId="8" type="noConversion"/>
  </si>
  <si>
    <t>本年累计收入</t>
  </si>
  <si>
    <t>上年同期收入</t>
  </si>
  <si>
    <t>收入同比增幅</t>
  </si>
  <si>
    <t>考核结果</t>
    <phoneticPr fontId="8" type="noConversion"/>
  </si>
  <si>
    <t>本部</t>
  </si>
  <si>
    <t>单位</t>
    <phoneticPr fontId="2" type="noConversion"/>
  </si>
  <si>
    <t>应收账款</t>
    <phoneticPr fontId="2" type="noConversion"/>
  </si>
  <si>
    <t>其他应收款</t>
    <phoneticPr fontId="2" type="noConversion"/>
  </si>
  <si>
    <t>预付账款</t>
    <phoneticPr fontId="2" type="noConversion"/>
  </si>
  <si>
    <t>报表数</t>
    <phoneticPr fontId="2" type="noConversion"/>
  </si>
  <si>
    <t>科目</t>
    <phoneticPr fontId="2" type="noConversion"/>
  </si>
  <si>
    <t>明细表数</t>
    <phoneticPr fontId="2" type="noConversion"/>
  </si>
  <si>
    <t>差异</t>
    <phoneticPr fontId="2" type="noConversion"/>
  </si>
  <si>
    <r>
      <t>2018</t>
    </r>
    <r>
      <rPr>
        <b/>
        <sz val="10"/>
        <rFont val="楷体_GB2312"/>
        <family val="3"/>
        <charset val="134"/>
      </rPr>
      <t>年期初余额</t>
    </r>
    <phoneticPr fontId="2" type="noConversion"/>
  </si>
  <si>
    <r>
      <t>2018</t>
    </r>
    <r>
      <rPr>
        <b/>
        <sz val="10"/>
        <rFont val="楷体_GB2312"/>
        <family val="3"/>
        <charset val="134"/>
      </rPr>
      <t>年</t>
    </r>
    <r>
      <rPr>
        <b/>
        <sz val="10"/>
        <rFont val="Times New Roman"/>
        <family val="1"/>
      </rPr>
      <t>6</t>
    </r>
    <r>
      <rPr>
        <b/>
        <sz val="10"/>
        <rFont val="楷体_GB2312"/>
        <family val="3"/>
        <charset val="134"/>
      </rPr>
      <t>月末余额</t>
    </r>
    <phoneticPr fontId="2" type="noConversion"/>
  </si>
  <si>
    <r>
      <t>2018</t>
    </r>
    <r>
      <rPr>
        <b/>
        <sz val="10"/>
        <color indexed="8"/>
        <rFont val="楷体_GB2312"/>
        <family val="3"/>
        <charset val="134"/>
      </rPr>
      <t>年</t>
    </r>
    <r>
      <rPr>
        <b/>
        <sz val="10"/>
        <color indexed="8"/>
        <rFont val="Times New Roman"/>
        <family val="1"/>
      </rPr>
      <t>6</t>
    </r>
    <r>
      <rPr>
        <b/>
        <sz val="10"/>
        <color indexed="8"/>
        <rFont val="楷体_GB2312"/>
        <family val="3"/>
        <charset val="134"/>
      </rPr>
      <t>月余额分类</t>
    </r>
    <phoneticPr fontId="8" type="noConversion"/>
  </si>
  <si>
    <t>2018年7月末余额</t>
  </si>
  <si>
    <t>2018年7月余额分类</t>
  </si>
  <si>
    <t>2018年7月平均余额</t>
  </si>
  <si>
    <t>2017年7月末余额</t>
  </si>
  <si>
    <t>2017年7月平均余额</t>
  </si>
  <si>
    <t>2018年7月应收账款相比年初增幅</t>
  </si>
  <si>
    <t>2018年7月平均余额相比去年同期平均余额增幅</t>
  </si>
  <si>
    <t>2018年7月平均余额相比去年年末平均余额增幅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</si>
</sst>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.00_ "/>
    <numFmt numFmtId="177" formatCode="yyyy\/m\/d"/>
  </numFmts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0"/>
      <name val="Times New Roman"/>
      <family val="1"/>
    </font>
    <font>
      <b/>
      <sz val="10"/>
      <name val="楷体_GB2312"/>
      <family val="3"/>
      <charset val="134"/>
    </font>
    <font>
      <b/>
      <sz val="10"/>
      <color indexed="8"/>
      <name val="Times New Roman"/>
      <family val="1"/>
    </font>
    <font>
      <b/>
      <sz val="10"/>
      <color indexed="8"/>
      <name val="楷体_GB2312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2"/>
      <color indexed="8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color rgb="FFFF0000"/>
      <name val="Times New Roman"/>
      <family val="1"/>
    </font>
    <font>
      <sz val="12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11" fillId="0" borderId="0"/>
    <xf numFmtId="0" fontId="12" fillId="0" borderId="0"/>
    <xf numFmtId="0" fontId="13" fillId="0" borderId="0">
      <alignment vertical="center"/>
    </xf>
    <xf numFmtId="43" fontId="3" fillId="0" borderId="0" applyProtection="0">
      <alignment vertical="center"/>
    </xf>
  </cellStyleXfs>
  <cellXfs count="65">
    <xf numFmtId="0" fontId="0" fillId="0" borderId="0" xfId="0">
      <alignment vertical="center"/>
    </xf>
    <xf numFmtId="0" fontId="4" fillId="2" borderId="9" xfId="2" applyNumberFormat="1" applyFont="1" applyFill="1" applyBorder="1" applyAlignment="1">
      <alignment horizontal="center" vertical="center" wrapText="1"/>
    </xf>
    <xf numFmtId="0" fontId="6" fillId="2" borderId="12" xfId="2" applyNumberFormat="1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43" fontId="0" fillId="4" borderId="0" xfId="1" applyFont="1" applyFill="1">
      <alignment vertical="center"/>
    </xf>
    <xf numFmtId="0" fontId="0" fillId="5" borderId="0" xfId="0" applyFill="1">
      <alignment vertical="center"/>
    </xf>
    <xf numFmtId="43" fontId="0" fillId="5" borderId="0" xfId="1" applyFont="1" applyFill="1">
      <alignment vertical="center"/>
    </xf>
    <xf numFmtId="43" fontId="0" fillId="0" borderId="0" xfId="1" applyFont="1">
      <alignment vertical="center"/>
    </xf>
    <xf numFmtId="43" fontId="0" fillId="0" borderId="0" xfId="0" applyNumberFormat="1">
      <alignment vertical="center"/>
    </xf>
    <xf numFmtId="0" fontId="6" fillId="3" borderId="5" xfId="3" applyNumberFormat="1" applyFont="1" applyFill="1" applyBorder="1" applyAlignment="1">
      <alignment horizontal="center" vertical="center"/>
    </xf>
    <xf numFmtId="14" fontId="6" fillId="3" borderId="6" xfId="3" applyNumberFormat="1" applyFont="1" applyFill="1" applyBorder="1" applyAlignment="1">
      <alignment horizontal="center" vertical="center"/>
    </xf>
    <xf numFmtId="0" fontId="6" fillId="3" borderId="7" xfId="3" applyNumberFormat="1" applyFont="1" applyFill="1" applyBorder="1" applyAlignment="1">
      <alignment horizontal="center" vertical="center"/>
    </xf>
    <xf numFmtId="0" fontId="6" fillId="3" borderId="12" xfId="3" applyNumberFormat="1" applyFont="1" applyFill="1" applyBorder="1" applyAlignment="1">
      <alignment horizontal="center" vertical="center"/>
    </xf>
    <xf numFmtId="14" fontId="6" fillId="3" borderId="11" xfId="3" applyNumberFormat="1" applyFont="1" applyFill="1" applyBorder="1" applyAlignment="1">
      <alignment horizontal="center" vertical="center"/>
    </xf>
    <xf numFmtId="0" fontId="6" fillId="3" borderId="16" xfId="3" applyNumberFormat="1" applyFont="1" applyFill="1" applyBorder="1" applyAlignment="1">
      <alignment horizontal="center" vertical="center"/>
    </xf>
    <xf numFmtId="0" fontId="6" fillId="3" borderId="10" xfId="3" applyNumberFormat="1" applyFont="1" applyFill="1" applyBorder="1" applyAlignment="1">
      <alignment horizontal="center" vertical="center"/>
    </xf>
    <xf numFmtId="0" fontId="6" fillId="3" borderId="11" xfId="3" applyNumberFormat="1" applyFont="1" applyFill="1" applyBorder="1" applyAlignment="1">
      <alignment horizontal="center" vertical="center"/>
    </xf>
    <xf numFmtId="43" fontId="0" fillId="2" borderId="0" xfId="0" applyNumberFormat="1" applyFill="1">
      <alignment vertical="center"/>
    </xf>
    <xf numFmtId="0" fontId="0" fillId="0" borderId="0" xfId="0" applyFill="1">
      <alignment vertical="center"/>
    </xf>
    <xf numFmtId="43" fontId="0" fillId="0" borderId="0" xfId="0" applyNumberFormat="1" applyFill="1">
      <alignment vertical="center"/>
    </xf>
    <xf numFmtId="0" fontId="0" fillId="6" borderId="0" xfId="0" applyFill="1">
      <alignment vertical="center"/>
    </xf>
    <xf numFmtId="43" fontId="0" fillId="6" borderId="0" xfId="1" applyFont="1" applyFill="1">
      <alignment vertical="center"/>
    </xf>
    <xf numFmtId="0" fontId="17" fillId="0" borderId="17" xfId="4" applyFont="1" applyFill="1" applyBorder="1" applyAlignment="1">
      <alignment horizontal="center" vertical="center"/>
    </xf>
    <xf numFmtId="57" fontId="17" fillId="0" borderId="18" xfId="4" applyNumberFormat="1" applyFont="1" applyFill="1" applyBorder="1" applyAlignment="1">
      <alignment horizontal="center" vertical="center" wrapText="1"/>
    </xf>
    <xf numFmtId="57" fontId="17" fillId="2" borderId="18" xfId="4" applyNumberFormat="1" applyFont="1" applyFill="1" applyBorder="1" applyAlignment="1">
      <alignment horizontal="center" vertical="center" wrapText="1"/>
    </xf>
    <xf numFmtId="57" fontId="18" fillId="0" borderId="18" xfId="5" applyNumberFormat="1" applyFont="1" applyFill="1" applyBorder="1" applyAlignment="1">
      <alignment horizontal="center" vertical="center" wrapText="1"/>
    </xf>
    <xf numFmtId="57" fontId="18" fillId="2" borderId="18" xfId="5" applyNumberFormat="1" applyFont="1" applyFill="1" applyBorder="1" applyAlignment="1">
      <alignment horizontal="center" vertical="center" wrapText="1"/>
    </xf>
    <xf numFmtId="57" fontId="18" fillId="0" borderId="19" xfId="5" applyNumberFormat="1" applyFont="1" applyFill="1" applyBorder="1" applyAlignment="1">
      <alignment horizontal="center" vertical="center" wrapText="1"/>
    </xf>
    <xf numFmtId="0" fontId="19" fillId="4" borderId="0" xfId="6" applyNumberFormat="1" applyFont="1" applyFill="1" applyBorder="1" applyAlignment="1">
      <alignment horizontal="center" vertical="center"/>
    </xf>
    <xf numFmtId="10" fontId="20" fillId="4" borderId="18" xfId="5" applyNumberFormat="1" applyFont="1" applyFill="1" applyBorder="1" applyAlignment="1">
      <alignment horizontal="center" vertical="center"/>
    </xf>
    <xf numFmtId="0" fontId="21" fillId="4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2" borderId="18" xfId="0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2" borderId="18" xfId="0" applyFont="1" applyFill="1" applyBorder="1">
      <alignment vertical="center"/>
    </xf>
    <xf numFmtId="43" fontId="23" fillId="2" borderId="18" xfId="0" applyNumberFormat="1" applyFont="1" applyFill="1" applyBorder="1" applyAlignment="1">
      <alignment horizontal="center" vertical="center"/>
    </xf>
    <xf numFmtId="43" fontId="23" fillId="0" borderId="18" xfId="0" applyNumberFormat="1" applyFont="1" applyBorder="1" applyAlignment="1">
      <alignment horizontal="center" vertical="center"/>
    </xf>
    <xf numFmtId="43" fontId="0" fillId="7" borderId="0" xfId="0" applyNumberFormat="1" applyFill="1">
      <alignment vertical="center"/>
    </xf>
    <xf numFmtId="0" fontId="6" fillId="2" borderId="10" xfId="2" applyNumberFormat="1" applyFont="1" applyFill="1" applyBorder="1" applyAlignment="1">
      <alignment horizontal="center" vertical="center" wrapText="1"/>
    </xf>
    <xf numFmtId="177" fontId="6" fillId="2" borderId="11" xfId="2" applyNumberFormat="1" applyFont="1" applyFill="1" applyBorder="1" applyAlignment="1">
      <alignment horizontal="center" vertical="center" wrapText="1"/>
    </xf>
    <xf numFmtId="0" fontId="6" fillId="2" borderId="11" xfId="2" applyNumberFormat="1" applyFont="1" applyFill="1" applyBorder="1" applyAlignment="1">
      <alignment horizontal="center" vertical="center" wrapText="1"/>
    </xf>
    <xf numFmtId="43" fontId="25" fillId="4" borderId="18" xfId="1" applyFont="1" applyFill="1" applyBorder="1" applyAlignment="1">
      <alignment horizontal="center" vertical="center" wrapText="1"/>
    </xf>
    <xf numFmtId="43" fontId="25" fillId="2" borderId="18" xfId="1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textRotation="255" wrapText="1"/>
    </xf>
    <xf numFmtId="176" fontId="6" fillId="3" borderId="13" xfId="3" applyNumberFormat="1" applyFont="1" applyFill="1" applyBorder="1" applyAlignment="1">
      <alignment horizontal="center" vertical="center"/>
    </xf>
    <xf numFmtId="176" fontId="6" fillId="3" borderId="14" xfId="3" applyNumberFormat="1" applyFont="1" applyFill="1" applyBorder="1" applyAlignment="1">
      <alignment horizontal="center" vertical="center"/>
    </xf>
    <xf numFmtId="176" fontId="6" fillId="3" borderId="15" xfId="3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horizontal="center" vertical="center" wrapText="1"/>
    </xf>
    <xf numFmtId="0" fontId="4" fillId="0" borderId="8" xfId="2" applyNumberFormat="1" applyFont="1" applyFill="1" applyBorder="1" applyAlignment="1">
      <alignment horizontal="center" vertical="center" wrapText="1"/>
    </xf>
    <xf numFmtId="0" fontId="4" fillId="3" borderId="5" xfId="3" applyNumberFormat="1" applyFont="1" applyFill="1" applyBorder="1" applyAlignment="1">
      <alignment horizontal="center" vertical="center" wrapText="1"/>
    </xf>
    <xf numFmtId="0" fontId="4" fillId="3" borderId="6" xfId="3" applyNumberFormat="1" applyFont="1" applyFill="1" applyBorder="1" applyAlignment="1">
      <alignment horizontal="center" vertical="center" wrapText="1"/>
    </xf>
    <xf numFmtId="0" fontId="4" fillId="3" borderId="7" xfId="3" applyNumberFormat="1" applyFont="1" applyFill="1" applyBorder="1" applyAlignment="1">
      <alignment horizontal="center" vertical="center" wrapText="1"/>
    </xf>
    <xf numFmtId="0" fontId="4" fillId="3" borderId="1" xfId="3" applyNumberFormat="1" applyFont="1" applyFill="1" applyBorder="1" applyAlignment="1">
      <alignment horizontal="center" vertical="center" wrapText="1"/>
    </xf>
    <xf numFmtId="0" fontId="4" fillId="3" borderId="8" xfId="3" applyNumberFormat="1" applyFont="1" applyFill="1" applyBorder="1" applyAlignment="1">
      <alignment horizontal="center" vertical="center" wrapText="1"/>
    </xf>
    <xf numFmtId="176" fontId="6" fillId="3" borderId="5" xfId="2" applyNumberFormat="1" applyFont="1" applyFill="1" applyBorder="1" applyAlignment="1">
      <alignment horizontal="center" vertical="center" wrapText="1"/>
    </xf>
    <xf numFmtId="176" fontId="6" fillId="3" borderId="6" xfId="2" applyNumberFormat="1" applyFont="1" applyFill="1" applyBorder="1" applyAlignment="1">
      <alignment horizontal="center" vertical="center" wrapText="1"/>
    </xf>
    <xf numFmtId="176" fontId="6" fillId="3" borderId="7" xfId="2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2" borderId="1" xfId="2" applyNumberFormat="1" applyFont="1" applyFill="1" applyBorder="1" applyAlignment="1">
      <alignment horizontal="center" vertical="center" wrapText="1"/>
    </xf>
    <xf numFmtId="0" fontId="4" fillId="2" borderId="8" xfId="2" applyNumberFormat="1" applyFont="1" applyFill="1" applyBorder="1" applyAlignment="1">
      <alignment horizontal="center" vertical="center" wrapText="1"/>
    </xf>
    <xf numFmtId="0" fontId="4" fillId="3" borderId="2" xfId="2" applyNumberFormat="1" applyFont="1" applyFill="1" applyBorder="1" applyAlignment="1">
      <alignment horizontal="center" vertical="center" wrapText="1"/>
    </xf>
    <xf numFmtId="0" fontId="4" fillId="3" borderId="3" xfId="2" applyNumberFormat="1" applyFont="1" applyFill="1" applyBorder="1" applyAlignment="1">
      <alignment horizontal="center" vertical="center" wrapText="1"/>
    </xf>
    <xf numFmtId="0" fontId="4" fillId="3" borderId="4" xfId="2" applyNumberFormat="1" applyFont="1" applyFill="1" applyBorder="1" applyAlignment="1">
      <alignment horizontal="center" vertical="center" wrapText="1"/>
    </xf>
    <xf numFmtId="0" fontId="4" fillId="3" borderId="8" xfId="2" applyNumberFormat="1" applyFont="1" applyFill="1" applyBorder="1" applyAlignment="1">
      <alignment horizontal="center" vertical="center" wrapText="1"/>
    </xf>
  </cellXfs>
  <cellStyles count="8">
    <cellStyle name="常规" xfId="0" builtinId="0"/>
    <cellStyle name="常规 2_置业" xfId="2"/>
    <cellStyle name="常规 2_置业_空港置业" xfId="3"/>
    <cellStyle name="常规 3" xfId="4"/>
    <cellStyle name="常规 4" xfId="5"/>
    <cellStyle name="常规_Sheet1" xfId="6"/>
    <cellStyle name="千位分隔" xfId="1" builtinId="3"/>
    <cellStyle name="千位分隔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8" sqref="C28:F28"/>
    </sheetView>
  </sheetViews>
  <sheetFormatPr defaultRowHeight="13.5" x14ac:dyDescent="0.15"/>
  <cols>
    <col min="1" max="1" width="8.125" customWidth="1"/>
    <col min="2" max="2" width="17.25" bestFit="1" customWidth="1"/>
    <col min="3" max="3" width="15.625" customWidth="1"/>
    <col min="4" max="4" width="15.375" customWidth="1"/>
    <col min="5" max="5" width="17.125" customWidth="1"/>
    <col min="6" max="6" width="14.25" customWidth="1"/>
    <col min="7" max="7" width="16.375" customWidth="1"/>
    <col min="8" max="8" width="15.25" customWidth="1"/>
    <col min="9" max="9" width="15.875" bestFit="1" customWidth="1"/>
    <col min="10" max="11" width="14.5" customWidth="1"/>
    <col min="12" max="12" width="14.25" customWidth="1"/>
    <col min="13" max="14" width="16.125" customWidth="1"/>
    <col min="15" max="15" width="12" customWidth="1"/>
    <col min="16" max="16" width="16.625" customWidth="1"/>
    <col min="17" max="17" width="17.125" customWidth="1"/>
    <col min="18" max="18" width="15.875" customWidth="1"/>
    <col min="19" max="19" width="15.625" customWidth="1"/>
    <col min="20" max="20" width="16.125" bestFit="1" customWidth="1"/>
    <col min="21" max="21" width="13.875" bestFit="1" customWidth="1"/>
    <col min="22" max="22" width="14" bestFit="1" customWidth="1"/>
    <col min="23" max="23" width="12" style="18" customWidth="1"/>
  </cols>
  <sheetData>
    <row r="1" spans="1:23" ht="14.25" thickBot="1" x14ac:dyDescent="0.2">
      <c r="C1" s="59" t="s">
        <v>22</v>
      </c>
      <c r="D1" s="61" t="s">
        <v>0</v>
      </c>
      <c r="E1" s="62"/>
      <c r="F1" s="62"/>
      <c r="G1" s="62"/>
      <c r="H1" s="62"/>
      <c r="I1" s="63"/>
      <c r="J1" s="61" t="s">
        <v>1</v>
      </c>
      <c r="K1" s="62"/>
      <c r="L1" s="62"/>
      <c r="M1" s="62"/>
      <c r="N1" s="62"/>
      <c r="O1" s="63"/>
      <c r="P1" s="61" t="s">
        <v>45</v>
      </c>
      <c r="Q1" s="55" t="s">
        <v>46</v>
      </c>
      <c r="R1" s="56"/>
      <c r="S1" s="56"/>
      <c r="T1" s="56"/>
      <c r="U1" s="56"/>
      <c r="V1" s="57"/>
    </row>
    <row r="2" spans="1:23" ht="14.25" thickBot="1" x14ac:dyDescent="0.2">
      <c r="C2" s="60"/>
      <c r="D2" s="1" t="s">
        <v>2</v>
      </c>
      <c r="E2" s="39" t="s">
        <v>3</v>
      </c>
      <c r="F2" s="39" t="s">
        <v>4</v>
      </c>
      <c r="G2" s="40" t="s">
        <v>5</v>
      </c>
      <c r="H2" s="40" t="s">
        <v>6</v>
      </c>
      <c r="I2" s="41" t="s">
        <v>7</v>
      </c>
      <c r="J2" s="2" t="s">
        <v>8</v>
      </c>
      <c r="K2" s="39" t="s">
        <v>3</v>
      </c>
      <c r="L2" s="39" t="s">
        <v>4</v>
      </c>
      <c r="M2" s="40" t="s">
        <v>5</v>
      </c>
      <c r="N2" s="40" t="s">
        <v>6</v>
      </c>
      <c r="O2" s="41" t="s">
        <v>7</v>
      </c>
      <c r="P2" s="64"/>
      <c r="Q2" s="1" t="s">
        <v>2</v>
      </c>
      <c r="R2" s="39" t="s">
        <v>3</v>
      </c>
      <c r="S2" s="39" t="s">
        <v>4</v>
      </c>
      <c r="T2" s="40" t="s">
        <v>5</v>
      </c>
      <c r="U2" s="40" t="s">
        <v>6</v>
      </c>
      <c r="V2" s="41" t="s">
        <v>7</v>
      </c>
    </row>
    <row r="3" spans="1:23" s="18" customFormat="1" ht="18.75" customHeight="1" x14ac:dyDescent="0.15">
      <c r="A3" s="58" t="s">
        <v>9</v>
      </c>
      <c r="B3" s="20" t="s">
        <v>10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f t="shared" ref="P3:P11" si="0">C3+D3+E3+F3+G3+H3+I3-J3-K3-L3-M3-N3-O3</f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38">
        <f>P3-Q3-R3-S3-T3-U3-V3</f>
        <v>0</v>
      </c>
    </row>
    <row r="4" spans="1:23" s="18" customFormat="1" ht="18.75" customHeight="1" x14ac:dyDescent="0.15">
      <c r="A4" s="58"/>
      <c r="B4" s="5" t="s">
        <v>11</v>
      </c>
      <c r="C4" s="6">
        <v>48000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f>C4+D4+E4+F4+G4+H4+I4-J4-K4-L4-M4-N4-O4</f>
        <v>48000</v>
      </c>
      <c r="Q4" s="6">
        <v>0</v>
      </c>
      <c r="R4" s="6">
        <v>0</v>
      </c>
      <c r="S4" s="6">
        <v>0</v>
      </c>
      <c r="T4" s="6">
        <v>48000</v>
      </c>
      <c r="U4" s="6">
        <v>0</v>
      </c>
      <c r="V4" s="6">
        <v>0</v>
      </c>
      <c r="W4" s="38">
        <f t="shared" ref="W4:W14" si="1">P4-Q4-R4-S4-T4-U4-V4</f>
        <v>0</v>
      </c>
    </row>
    <row r="5" spans="1:23" s="18" customFormat="1" ht="18.75" customHeight="1" x14ac:dyDescent="0.15">
      <c r="A5" s="58"/>
      <c r="B5" s="3" t="s">
        <v>12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f t="shared" si="0"/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38">
        <f t="shared" si="1"/>
        <v>0</v>
      </c>
    </row>
    <row r="6" spans="1:23" s="18" customFormat="1" ht="18.75" customHeight="1" x14ac:dyDescent="0.15">
      <c r="A6" s="58" t="s">
        <v>13</v>
      </c>
      <c r="B6" s="20" t="s">
        <v>10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f t="shared" si="0"/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38">
        <f t="shared" si="1"/>
        <v>0</v>
      </c>
    </row>
    <row r="7" spans="1:23" s="18" customFormat="1" ht="18.75" customHeight="1" x14ac:dyDescent="0.15">
      <c r="A7" s="58"/>
      <c r="B7" s="5" t="s">
        <v>11</v>
      </c>
      <c r="C7" s="6">
        <v>200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f t="shared" si="0"/>
        <v>200</v>
      </c>
      <c r="Q7" s="6">
        <v>0</v>
      </c>
      <c r="R7" s="6">
        <v>0</v>
      </c>
      <c r="S7" s="6">
        <v>0</v>
      </c>
      <c r="T7" s="6">
        <v>100</v>
      </c>
      <c r="U7" s="6">
        <v>100</v>
      </c>
      <c r="V7" s="6">
        <v>0</v>
      </c>
      <c r="W7" s="38">
        <f t="shared" si="1"/>
        <v>0</v>
      </c>
    </row>
    <row r="8" spans="1:23" s="18" customFormat="1" ht="18.75" customHeight="1" x14ac:dyDescent="0.15">
      <c r="A8" s="58"/>
      <c r="B8" s="3" t="s">
        <v>12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f t="shared" si="0"/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38">
        <f t="shared" si="1"/>
        <v>0</v>
      </c>
    </row>
    <row r="9" spans="1:23" s="18" customFormat="1" ht="18.75" customHeight="1" x14ac:dyDescent="0.15">
      <c r="A9" s="58" t="s">
        <v>14</v>
      </c>
      <c r="B9" s="20" t="s">
        <v>10</v>
      </c>
      <c r="C9" s="21">
        <v>13952033.68</v>
      </c>
      <c r="D9" s="21">
        <v>92624047.599999994</v>
      </c>
      <c r="E9" s="21">
        <v>79484880.35999997</v>
      </c>
      <c r="F9" s="21">
        <v>29172976.43</v>
      </c>
      <c r="G9" s="21">
        <v>0</v>
      </c>
      <c r="H9" s="21">
        <v>3641.8</v>
      </c>
      <c r="I9" s="21">
        <v>0</v>
      </c>
      <c r="J9" s="21">
        <v>63167014.829999998</v>
      </c>
      <c r="K9" s="21">
        <v>78014244.049999982</v>
      </c>
      <c r="L9" s="21">
        <v>41101207.630000003</v>
      </c>
      <c r="M9" s="21">
        <v>185593.88</v>
      </c>
      <c r="N9" s="21">
        <v>0</v>
      </c>
      <c r="O9" s="20">
        <v>0</v>
      </c>
      <c r="P9" s="21">
        <f t="shared" si="0"/>
        <v>32769519.480000038</v>
      </c>
      <c r="Q9" s="21">
        <v>29457032.770000007</v>
      </c>
      <c r="R9" s="21">
        <v>1470636.31</v>
      </c>
      <c r="S9" s="21">
        <v>1657227.0000000002</v>
      </c>
      <c r="T9" s="21">
        <v>180981.6</v>
      </c>
      <c r="U9" s="21">
        <v>3641.8</v>
      </c>
      <c r="V9" s="21">
        <v>0</v>
      </c>
      <c r="W9" s="38">
        <f t="shared" si="1"/>
        <v>3.0401679396163672E-8</v>
      </c>
    </row>
    <row r="10" spans="1:23" s="18" customFormat="1" ht="18.75" customHeight="1" x14ac:dyDescent="0.15">
      <c r="A10" s="58"/>
      <c r="B10" s="5" t="s">
        <v>11</v>
      </c>
      <c r="C10" s="6">
        <v>2711111.93</v>
      </c>
      <c r="D10" s="6">
        <v>16231455.130000003</v>
      </c>
      <c r="E10" s="6">
        <v>18642906.95000001</v>
      </c>
      <c r="F10" s="6">
        <v>5615346.2300000004</v>
      </c>
      <c r="G10" s="6">
        <v>0</v>
      </c>
      <c r="H10" s="6">
        <v>0</v>
      </c>
      <c r="I10" s="6">
        <v>0</v>
      </c>
      <c r="J10" s="6">
        <v>14879416.340000005</v>
      </c>
      <c r="K10" s="6">
        <v>17367132.270000011</v>
      </c>
      <c r="L10" s="6">
        <v>6213931.9100000011</v>
      </c>
      <c r="M10" s="6">
        <v>3773.75</v>
      </c>
      <c r="N10" s="6">
        <v>0</v>
      </c>
      <c r="O10" s="6">
        <v>244171.2</v>
      </c>
      <c r="P10" s="6">
        <f t="shared" si="0"/>
        <v>4492394.769999994</v>
      </c>
      <c r="Q10" s="6">
        <v>1352039.7899999998</v>
      </c>
      <c r="R10" s="6">
        <v>1275773.6800000002</v>
      </c>
      <c r="S10" s="6">
        <v>631140.37</v>
      </c>
      <c r="T10" s="6">
        <v>38592.929999999993</v>
      </c>
      <c r="U10" s="6">
        <v>900000</v>
      </c>
      <c r="V10" s="6">
        <v>294848</v>
      </c>
      <c r="W10" s="38">
        <f t="shared" si="1"/>
        <v>-6.28642737865448E-9</v>
      </c>
    </row>
    <row r="11" spans="1:23" s="18" customFormat="1" ht="18.75" customHeight="1" x14ac:dyDescent="0.15">
      <c r="A11" s="58"/>
      <c r="B11" s="3" t="s">
        <v>12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f t="shared" si="0"/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38">
        <f t="shared" si="1"/>
        <v>0</v>
      </c>
    </row>
    <row r="12" spans="1:23" x14ac:dyDescent="0.1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19">
        <f t="shared" si="1"/>
        <v>0</v>
      </c>
    </row>
    <row r="13" spans="1:23" x14ac:dyDescent="0.15">
      <c r="A13" t="s">
        <v>15</v>
      </c>
      <c r="C13" s="7">
        <f>SUM(C3:C8)</f>
        <v>48200</v>
      </c>
      <c r="D13" s="7">
        <f>SUM(D3:D8)</f>
        <v>0</v>
      </c>
      <c r="E13" s="7">
        <f>SUM(E3:E8)</f>
        <v>0</v>
      </c>
      <c r="F13" s="7">
        <f t="shared" ref="F13:V13" si="2">SUM(F3:F8)</f>
        <v>0</v>
      </c>
      <c r="G13" s="7">
        <f t="shared" si="2"/>
        <v>0</v>
      </c>
      <c r="H13" s="7">
        <f t="shared" si="2"/>
        <v>0</v>
      </c>
      <c r="I13" s="7">
        <f t="shared" si="2"/>
        <v>0</v>
      </c>
      <c r="J13" s="7">
        <f t="shared" si="2"/>
        <v>0</v>
      </c>
      <c r="K13" s="7">
        <f t="shared" si="2"/>
        <v>0</v>
      </c>
      <c r="L13" s="7">
        <f t="shared" si="2"/>
        <v>0</v>
      </c>
      <c r="M13" s="7">
        <f t="shared" si="2"/>
        <v>0</v>
      </c>
      <c r="N13" s="7">
        <f t="shared" si="2"/>
        <v>0</v>
      </c>
      <c r="O13" s="7">
        <f t="shared" si="2"/>
        <v>0</v>
      </c>
      <c r="P13" s="7">
        <f>SUM(P3:P8)</f>
        <v>48200</v>
      </c>
      <c r="Q13" s="7">
        <f t="shared" si="2"/>
        <v>0</v>
      </c>
      <c r="R13" s="7">
        <f t="shared" si="2"/>
        <v>0</v>
      </c>
      <c r="S13" s="7">
        <f t="shared" si="2"/>
        <v>0</v>
      </c>
      <c r="T13" s="7">
        <f t="shared" si="2"/>
        <v>48100</v>
      </c>
      <c r="U13" s="7">
        <f t="shared" si="2"/>
        <v>100</v>
      </c>
      <c r="V13" s="7">
        <f t="shared" si="2"/>
        <v>0</v>
      </c>
      <c r="W13" s="19">
        <f t="shared" si="1"/>
        <v>0</v>
      </c>
    </row>
    <row r="14" spans="1:23" x14ac:dyDescent="0.15">
      <c r="A14" t="s">
        <v>16</v>
      </c>
      <c r="C14" s="7">
        <f>SUM(C9:C11)</f>
        <v>16663145.609999999</v>
      </c>
      <c r="D14" s="7">
        <f t="shared" ref="D14:V14" si="3">SUM(D9:D11)</f>
        <v>108855502.72999999</v>
      </c>
      <c r="E14" s="7">
        <f t="shared" si="3"/>
        <v>98127787.309999973</v>
      </c>
      <c r="F14" s="7">
        <f t="shared" si="3"/>
        <v>34788322.659999996</v>
      </c>
      <c r="G14" s="7">
        <f t="shared" si="3"/>
        <v>0</v>
      </c>
      <c r="H14" s="7">
        <f t="shared" si="3"/>
        <v>3641.8</v>
      </c>
      <c r="I14" s="7">
        <f t="shared" si="3"/>
        <v>0</v>
      </c>
      <c r="J14" s="7">
        <f t="shared" si="3"/>
        <v>78046431.170000002</v>
      </c>
      <c r="K14" s="7">
        <f t="shared" si="3"/>
        <v>95381376.319999993</v>
      </c>
      <c r="L14" s="7">
        <f t="shared" si="3"/>
        <v>47315139.540000007</v>
      </c>
      <c r="M14" s="7">
        <f t="shared" si="3"/>
        <v>189367.63</v>
      </c>
      <c r="N14" s="7">
        <f t="shared" si="3"/>
        <v>0</v>
      </c>
      <c r="O14" s="7">
        <f t="shared" si="3"/>
        <v>244171.2</v>
      </c>
      <c r="P14" s="7">
        <f>SUM(P9:P11)</f>
        <v>37261914.25000003</v>
      </c>
      <c r="Q14" s="7">
        <f t="shared" si="3"/>
        <v>30809072.560000006</v>
      </c>
      <c r="R14" s="7">
        <f t="shared" si="3"/>
        <v>2746409.99</v>
      </c>
      <c r="S14" s="7">
        <f t="shared" si="3"/>
        <v>2288367.37</v>
      </c>
      <c r="T14" s="7">
        <f t="shared" si="3"/>
        <v>219574.53</v>
      </c>
      <c r="U14" s="7">
        <f t="shared" si="3"/>
        <v>903641.8</v>
      </c>
      <c r="V14" s="7">
        <f t="shared" si="3"/>
        <v>294848</v>
      </c>
      <c r="W14" s="19">
        <f t="shared" si="1"/>
        <v>2.3283064365386963E-8</v>
      </c>
    </row>
    <row r="17" spans="1:23" x14ac:dyDescent="0.15">
      <c r="P17" s="8"/>
    </row>
    <row r="20" spans="1:23" ht="14.25" thickBot="1" x14ac:dyDescent="0.2"/>
    <row r="21" spans="1:23" ht="14.25" thickBot="1" x14ac:dyDescent="0.2">
      <c r="B21" s="48" t="s">
        <v>44</v>
      </c>
      <c r="C21" s="50" t="s">
        <v>0</v>
      </c>
      <c r="D21" s="51"/>
      <c r="E21" s="51"/>
      <c r="F21" s="52"/>
      <c r="G21" s="50" t="s">
        <v>1</v>
      </c>
      <c r="H21" s="51"/>
      <c r="I21" s="51"/>
      <c r="J21" s="52"/>
      <c r="K21" s="53" t="s">
        <v>47</v>
      </c>
      <c r="L21" s="45" t="s">
        <v>48</v>
      </c>
      <c r="M21" s="46"/>
      <c r="N21" s="46"/>
      <c r="O21" s="46"/>
      <c r="P21" s="47"/>
      <c r="V21" s="18"/>
      <c r="W21"/>
    </row>
    <row r="22" spans="1:23" ht="14.25" thickBot="1" x14ac:dyDescent="0.2">
      <c r="B22" s="49"/>
      <c r="C22" s="9" t="s">
        <v>17</v>
      </c>
      <c r="D22" s="10" t="s">
        <v>18</v>
      </c>
      <c r="E22" s="10" t="s">
        <v>19</v>
      </c>
      <c r="F22" s="11" t="s">
        <v>20</v>
      </c>
      <c r="G22" s="12" t="s">
        <v>17</v>
      </c>
      <c r="H22" s="13" t="s">
        <v>18</v>
      </c>
      <c r="I22" s="13" t="s">
        <v>19</v>
      </c>
      <c r="J22" s="14" t="s">
        <v>20</v>
      </c>
      <c r="K22" s="54"/>
      <c r="L22" s="15" t="s">
        <v>17</v>
      </c>
      <c r="M22" s="13" t="s">
        <v>18</v>
      </c>
      <c r="N22" s="13" t="s">
        <v>19</v>
      </c>
      <c r="O22" s="16" t="s">
        <v>20</v>
      </c>
      <c r="P22" s="14" t="s">
        <v>21</v>
      </c>
      <c r="V22" s="18"/>
      <c r="W22"/>
    </row>
    <row r="23" spans="1:23" x14ac:dyDescent="0.15">
      <c r="A23" t="s">
        <v>26</v>
      </c>
      <c r="B23" s="8">
        <f>SUM(C13)</f>
        <v>48200</v>
      </c>
      <c r="C23" s="8">
        <f>SUM(D13:F13)</f>
        <v>0</v>
      </c>
      <c r="D23" s="8">
        <f>G13</f>
        <v>0</v>
      </c>
      <c r="E23" s="8">
        <f t="shared" ref="E23:F24" si="4">H13</f>
        <v>0</v>
      </c>
      <c r="F23" s="8">
        <f t="shared" si="4"/>
        <v>0</v>
      </c>
      <c r="G23" s="8">
        <f>SUM(J13:L13)</f>
        <v>0</v>
      </c>
      <c r="H23" s="8">
        <f>M13</f>
        <v>0</v>
      </c>
      <c r="I23" s="8">
        <f>N13</f>
        <v>0</v>
      </c>
      <c r="J23" s="8">
        <f t="shared" ref="J23" si="5">O13</f>
        <v>0</v>
      </c>
      <c r="K23" s="8">
        <f>P13</f>
        <v>48200</v>
      </c>
      <c r="L23" s="8">
        <f>SUM(Q13:S13)</f>
        <v>0</v>
      </c>
      <c r="M23" s="8">
        <f>T13</f>
        <v>48100</v>
      </c>
      <c r="N23" s="8">
        <f t="shared" ref="N23:O24" si="6">U13</f>
        <v>100</v>
      </c>
      <c r="O23" s="8">
        <f t="shared" si="6"/>
        <v>0</v>
      </c>
      <c r="V23" s="18"/>
      <c r="W23"/>
    </row>
    <row r="24" spans="1:23" x14ac:dyDescent="0.15">
      <c r="A24" t="s">
        <v>25</v>
      </c>
      <c r="B24" s="8">
        <f>C14</f>
        <v>16663145.609999999</v>
      </c>
      <c r="C24" s="8">
        <f>SUM(D14:F14)</f>
        <v>241771612.69999996</v>
      </c>
      <c r="D24" s="8">
        <f>G14</f>
        <v>0</v>
      </c>
      <c r="E24" s="8">
        <f t="shared" si="4"/>
        <v>3641.8</v>
      </c>
      <c r="F24" s="8">
        <f t="shared" si="4"/>
        <v>0</v>
      </c>
      <c r="G24" s="8">
        <f>SUM(J14:L14)</f>
        <v>220742947.03000003</v>
      </c>
      <c r="H24" s="8">
        <f>M14</f>
        <v>189367.63</v>
      </c>
      <c r="I24" s="8">
        <f t="shared" ref="I24:J24" si="7">N14</f>
        <v>0</v>
      </c>
      <c r="J24" s="8">
        <f t="shared" si="7"/>
        <v>244171.2</v>
      </c>
      <c r="K24" s="8">
        <f>P14</f>
        <v>37261914.25000003</v>
      </c>
      <c r="L24" s="8">
        <f>SUM(Q14:S14)</f>
        <v>35843849.920000002</v>
      </c>
      <c r="M24" s="8">
        <f>T14</f>
        <v>219574.53</v>
      </c>
      <c r="N24" s="8">
        <f t="shared" si="6"/>
        <v>903641.8</v>
      </c>
      <c r="O24" s="8">
        <f t="shared" si="6"/>
        <v>294848</v>
      </c>
      <c r="V24" s="18"/>
      <c r="W24"/>
    </row>
    <row r="25" spans="1:23" x14ac:dyDescent="0.15">
      <c r="A25" t="s">
        <v>27</v>
      </c>
      <c r="B25" s="8">
        <f>SUM(B23:B24)</f>
        <v>16711345.609999999</v>
      </c>
      <c r="C25" s="8">
        <f t="shared" ref="C25:O25" si="8">SUM(C23:C24)</f>
        <v>241771612.69999996</v>
      </c>
      <c r="D25" s="8">
        <f t="shared" si="8"/>
        <v>0</v>
      </c>
      <c r="E25" s="8">
        <f t="shared" si="8"/>
        <v>3641.8</v>
      </c>
      <c r="F25" s="8">
        <f t="shared" si="8"/>
        <v>0</v>
      </c>
      <c r="G25" s="8">
        <f t="shared" si="8"/>
        <v>220742947.03000003</v>
      </c>
      <c r="H25" s="8">
        <f t="shared" si="8"/>
        <v>189367.63</v>
      </c>
      <c r="I25" s="8">
        <f t="shared" si="8"/>
        <v>0</v>
      </c>
      <c r="J25" s="8">
        <f t="shared" si="8"/>
        <v>244171.2</v>
      </c>
      <c r="K25" s="8">
        <f t="shared" si="8"/>
        <v>37310114.25000003</v>
      </c>
      <c r="L25" s="8">
        <f t="shared" si="8"/>
        <v>35843849.920000002</v>
      </c>
      <c r="M25" s="8">
        <f t="shared" si="8"/>
        <v>267674.53000000003</v>
      </c>
      <c r="N25" s="8">
        <f t="shared" si="8"/>
        <v>903741.8</v>
      </c>
      <c r="O25" s="8">
        <f t="shared" si="8"/>
        <v>294848</v>
      </c>
      <c r="V25" s="18"/>
      <c r="W25"/>
    </row>
    <row r="26" spans="1:23" x14ac:dyDescent="0.15">
      <c r="V26" s="18"/>
      <c r="W26"/>
    </row>
    <row r="27" spans="1:23" ht="14.25" thickBot="1" x14ac:dyDescent="0.2">
      <c r="V27" s="18"/>
      <c r="W27"/>
    </row>
    <row r="28" spans="1:23" ht="14.25" thickBot="1" x14ac:dyDescent="0.2">
      <c r="B28" s="48" t="s">
        <v>44</v>
      </c>
      <c r="C28" s="50" t="s">
        <v>0</v>
      </c>
      <c r="D28" s="51"/>
      <c r="E28" s="51"/>
      <c r="F28" s="52"/>
      <c r="G28" s="50" t="s">
        <v>1</v>
      </c>
      <c r="H28" s="51"/>
      <c r="I28" s="51"/>
      <c r="J28" s="52"/>
      <c r="K28" s="53" t="s">
        <v>47</v>
      </c>
      <c r="L28" s="45" t="s">
        <v>48</v>
      </c>
      <c r="M28" s="46"/>
      <c r="N28" s="46"/>
      <c r="O28" s="46"/>
      <c r="P28" s="47"/>
      <c r="V28" s="18"/>
      <c r="W28"/>
    </row>
    <row r="29" spans="1:23" ht="14.25" thickBot="1" x14ac:dyDescent="0.2">
      <c r="B29" s="49"/>
      <c r="C29" s="9" t="s">
        <v>17</v>
      </c>
      <c r="D29" s="10" t="s">
        <v>18</v>
      </c>
      <c r="E29" s="10" t="s">
        <v>19</v>
      </c>
      <c r="F29" s="11" t="s">
        <v>20</v>
      </c>
      <c r="G29" s="12" t="s">
        <v>17</v>
      </c>
      <c r="H29" s="13" t="s">
        <v>18</v>
      </c>
      <c r="I29" s="13" t="s">
        <v>19</v>
      </c>
      <c r="J29" s="14" t="s">
        <v>20</v>
      </c>
      <c r="K29" s="54"/>
      <c r="L29" s="15" t="s">
        <v>17</v>
      </c>
      <c r="M29" s="13" t="s">
        <v>18</v>
      </c>
      <c r="N29" s="13" t="s">
        <v>19</v>
      </c>
      <c r="O29" s="16" t="s">
        <v>20</v>
      </c>
      <c r="P29" s="14" t="s">
        <v>21</v>
      </c>
      <c r="V29" s="18"/>
      <c r="W29"/>
    </row>
    <row r="30" spans="1:23" x14ac:dyDescent="0.15">
      <c r="A30" t="s">
        <v>23</v>
      </c>
      <c r="B30" s="8">
        <f>SUM(C3:C5)</f>
        <v>48000</v>
      </c>
      <c r="C30" s="8">
        <f>SUM(D3:F5)</f>
        <v>0</v>
      </c>
      <c r="D30" s="8">
        <f>SUM(G3:G5)</f>
        <v>0</v>
      </c>
      <c r="E30" s="8">
        <f>SUM(H3:H5)</f>
        <v>0</v>
      </c>
      <c r="F30" s="8">
        <f>SUM(I3:I5)</f>
        <v>0</v>
      </c>
      <c r="G30" s="8">
        <f>SUM(J3:L5)</f>
        <v>0</v>
      </c>
      <c r="H30" s="8">
        <f>SUM(M3:M5)</f>
        <v>0</v>
      </c>
      <c r="I30" s="8">
        <f>SUM(N3:N5)</f>
        <v>0</v>
      </c>
      <c r="J30" s="8">
        <f>SUM(O3:O5)</f>
        <v>0</v>
      </c>
      <c r="K30" s="8">
        <f>SUM(P3:P5)</f>
        <v>48000</v>
      </c>
      <c r="L30" s="8">
        <f>SUM(Q3:S5)</f>
        <v>0</v>
      </c>
      <c r="M30" s="8">
        <f>SUM(T3:T5)</f>
        <v>48000</v>
      </c>
      <c r="N30" s="8">
        <f>SUM(U3:U5)</f>
        <v>0</v>
      </c>
      <c r="O30" s="8">
        <f>SUM(V3:V5)</f>
        <v>0</v>
      </c>
      <c r="V30" s="18"/>
      <c r="W30"/>
    </row>
    <row r="31" spans="1:23" x14ac:dyDescent="0.15">
      <c r="A31" t="s">
        <v>24</v>
      </c>
      <c r="B31" s="8">
        <f>SUM(C6:C8)</f>
        <v>200</v>
      </c>
      <c r="C31" s="8">
        <f>SUM(D6:F8)</f>
        <v>0</v>
      </c>
      <c r="D31" s="8">
        <f>SUM(G6:G8)</f>
        <v>0</v>
      </c>
      <c r="E31" s="8">
        <f>SUM(H6:H8)</f>
        <v>0</v>
      </c>
      <c r="F31" s="8">
        <f>SUM(I6:I8)</f>
        <v>0</v>
      </c>
      <c r="G31" s="8">
        <f>SUM(J6:L8)</f>
        <v>0</v>
      </c>
      <c r="H31" s="8">
        <f>SUM(M6:M8)</f>
        <v>0</v>
      </c>
      <c r="I31" s="8">
        <f>SUM(N6:N8)</f>
        <v>0</v>
      </c>
      <c r="J31" s="8">
        <f>SUM(O6:O8)</f>
        <v>0</v>
      </c>
      <c r="K31" s="8">
        <f>SUM(P6:P8)</f>
        <v>200</v>
      </c>
      <c r="L31" s="8">
        <f>SUM(Q6:S8)</f>
        <v>0</v>
      </c>
      <c r="M31" s="8">
        <f>SUM(T6:T8)</f>
        <v>100</v>
      </c>
      <c r="N31" s="8">
        <f>SUM(U6:U8)</f>
        <v>100</v>
      </c>
      <c r="O31" s="8">
        <f>SUM(V6:V8)</f>
        <v>0</v>
      </c>
      <c r="V31" s="18"/>
      <c r="W31"/>
    </row>
    <row r="32" spans="1:23" x14ac:dyDescent="0.15">
      <c r="A32" t="s">
        <v>25</v>
      </c>
      <c r="B32" s="8">
        <f>SUM(C9:C11)</f>
        <v>16663145.609999999</v>
      </c>
      <c r="C32" s="8">
        <f>SUM(D9:F11)</f>
        <v>241771612.69999999</v>
      </c>
      <c r="D32" s="8">
        <f>SUM(G9:G11)</f>
        <v>0</v>
      </c>
      <c r="E32" s="8">
        <f>SUM(H9:H11)</f>
        <v>3641.8</v>
      </c>
      <c r="F32" s="8">
        <f>SUM(I9:I11)</f>
        <v>0</v>
      </c>
      <c r="G32" s="8">
        <f>SUM(J9:L11)</f>
        <v>220742947.03</v>
      </c>
      <c r="H32" s="8">
        <f>SUM(M9:M11)</f>
        <v>189367.63</v>
      </c>
      <c r="I32" s="8">
        <f>SUM(N9:N11)</f>
        <v>0</v>
      </c>
      <c r="J32" s="8">
        <f>SUM(O9:O11)</f>
        <v>244171.2</v>
      </c>
      <c r="K32" s="8">
        <f>SUM(P9:P11)</f>
        <v>37261914.25000003</v>
      </c>
      <c r="L32" s="8">
        <f>SUM(Q9:S11)</f>
        <v>35843849.920000002</v>
      </c>
      <c r="M32" s="8">
        <f>SUM(T9:T11)</f>
        <v>219574.53</v>
      </c>
      <c r="N32" s="8">
        <f>SUM(U9:U11)</f>
        <v>903641.8</v>
      </c>
      <c r="O32" s="8">
        <f>SUM(V9:V11)</f>
        <v>294848</v>
      </c>
      <c r="V32" s="18"/>
      <c r="W32"/>
    </row>
    <row r="33" spans="1:23" x14ac:dyDescent="0.15">
      <c r="A33" t="s">
        <v>27</v>
      </c>
      <c r="B33" s="8">
        <f>SUM(B30:B32)</f>
        <v>16711345.609999999</v>
      </c>
      <c r="C33" s="8">
        <f t="shared" ref="C33:O33" si="9">SUM(C30:C32)</f>
        <v>241771612.69999999</v>
      </c>
      <c r="D33" s="8">
        <f t="shared" si="9"/>
        <v>0</v>
      </c>
      <c r="E33" s="8">
        <f t="shared" si="9"/>
        <v>3641.8</v>
      </c>
      <c r="F33" s="8">
        <f t="shared" si="9"/>
        <v>0</v>
      </c>
      <c r="G33" s="8">
        <f t="shared" si="9"/>
        <v>220742947.03</v>
      </c>
      <c r="H33" s="8">
        <f t="shared" si="9"/>
        <v>189367.63</v>
      </c>
      <c r="I33" s="8">
        <f t="shared" si="9"/>
        <v>0</v>
      </c>
      <c r="J33" s="8">
        <f t="shared" si="9"/>
        <v>244171.2</v>
      </c>
      <c r="K33" s="8">
        <f t="shared" si="9"/>
        <v>37310114.25000003</v>
      </c>
      <c r="L33" s="8">
        <f t="shared" si="9"/>
        <v>35843849.920000002</v>
      </c>
      <c r="M33" s="8">
        <f t="shared" si="9"/>
        <v>267674.53000000003</v>
      </c>
      <c r="N33" s="8">
        <f t="shared" si="9"/>
        <v>903741.8</v>
      </c>
      <c r="O33" s="8">
        <f t="shared" si="9"/>
        <v>294848</v>
      </c>
      <c r="V33" s="18"/>
      <c r="W33"/>
    </row>
    <row r="34" spans="1:23" x14ac:dyDescent="0.15">
      <c r="V34" s="18"/>
      <c r="W34"/>
    </row>
    <row r="35" spans="1:23" x14ac:dyDescent="0.15">
      <c r="B35" s="17">
        <f>B25-B33</f>
        <v>0</v>
      </c>
      <c r="C35" s="17">
        <f t="shared" ref="C35:O35" si="10">C25-C33</f>
        <v>0</v>
      </c>
      <c r="D35" s="17">
        <f t="shared" si="10"/>
        <v>0</v>
      </c>
      <c r="E35" s="17">
        <f t="shared" si="10"/>
        <v>0</v>
      </c>
      <c r="F35" s="17">
        <f t="shared" si="10"/>
        <v>0</v>
      </c>
      <c r="G35" s="17">
        <f>G25-G33</f>
        <v>0</v>
      </c>
      <c r="H35" s="17">
        <f t="shared" si="10"/>
        <v>0</v>
      </c>
      <c r="I35" s="17">
        <f t="shared" si="10"/>
        <v>0</v>
      </c>
      <c r="J35" s="17">
        <f t="shared" si="10"/>
        <v>0</v>
      </c>
      <c r="K35" s="17">
        <f t="shared" si="10"/>
        <v>0</v>
      </c>
      <c r="L35" s="17">
        <f t="shared" si="10"/>
        <v>0</v>
      </c>
      <c r="M35" s="17">
        <f t="shared" si="10"/>
        <v>0</v>
      </c>
      <c r="N35" s="17">
        <f t="shared" si="10"/>
        <v>0</v>
      </c>
      <c r="O35" s="17">
        <f t="shared" si="10"/>
        <v>0</v>
      </c>
      <c r="V35" s="18"/>
      <c r="W35"/>
    </row>
    <row r="38" spans="1:23" ht="60.75" customHeight="1" x14ac:dyDescent="0.15">
      <c r="A38" s="44" t="s">
        <v>37</v>
      </c>
      <c r="B38" s="22" t="s">
        <v>36</v>
      </c>
      <c r="C38" s="23" t="s">
        <v>28</v>
      </c>
      <c r="D38" s="24" t="s">
        <v>47</v>
      </c>
      <c r="E38" s="23" t="s">
        <v>49</v>
      </c>
      <c r="F38" s="23" t="s">
        <v>29</v>
      </c>
      <c r="G38" s="24" t="s">
        <v>50</v>
      </c>
      <c r="H38" s="23" t="s">
        <v>51</v>
      </c>
      <c r="I38" s="25" t="s">
        <v>30</v>
      </c>
      <c r="J38" s="25" t="s">
        <v>52</v>
      </c>
      <c r="K38" s="25" t="s">
        <v>53</v>
      </c>
      <c r="L38" s="25" t="s">
        <v>54</v>
      </c>
      <c r="M38" s="26" t="s">
        <v>31</v>
      </c>
      <c r="N38" s="26" t="s">
        <v>32</v>
      </c>
      <c r="O38" s="25" t="s">
        <v>33</v>
      </c>
      <c r="P38" s="27" t="s">
        <v>34</v>
      </c>
    </row>
    <row r="39" spans="1:23" ht="56.25" customHeight="1" x14ac:dyDescent="0.15">
      <c r="A39" s="44"/>
      <c r="B39" s="28" t="s">
        <v>35</v>
      </c>
      <c r="C39" s="42">
        <v>13952033.68</v>
      </c>
      <c r="D39" s="43">
        <f>P9</f>
        <v>32769519.480000038</v>
      </c>
      <c r="E39" s="42">
        <f>(C39+D39)/2</f>
        <v>23360776.580000021</v>
      </c>
      <c r="F39" s="42">
        <v>25280685.739999998</v>
      </c>
      <c r="G39" s="43">
        <v>27224801.969999999</v>
      </c>
      <c r="H39" s="42">
        <f>(F39+G39)/2</f>
        <v>26252743.854999997</v>
      </c>
      <c r="I39" s="42"/>
      <c r="J39" s="29">
        <f>(D39-C39)/C39</f>
        <v>1.3487270910888483</v>
      </c>
      <c r="K39" s="29">
        <f>(E39-H39)/H39</f>
        <v>-0.1101586672605722</v>
      </c>
      <c r="L39" s="29" t="e">
        <f>(E39-I39)/I39</f>
        <v>#DIV/0!</v>
      </c>
      <c r="M39" s="43">
        <v>351823518.36000001</v>
      </c>
      <c r="N39" s="43">
        <v>316620803.49000001</v>
      </c>
      <c r="O39" s="29">
        <f>(M39-N39)/N39</f>
        <v>0.11118257070278653</v>
      </c>
      <c r="P39" s="30" t="str">
        <f>IF(O39&gt;K39,"√","X")</f>
        <v>√</v>
      </c>
    </row>
    <row r="41" spans="1:23" ht="18.75" x14ac:dyDescent="0.15">
      <c r="E41" s="32" t="s">
        <v>41</v>
      </c>
      <c r="F41" s="33" t="s">
        <v>40</v>
      </c>
      <c r="G41" s="33" t="s">
        <v>42</v>
      </c>
      <c r="H41" s="34" t="s">
        <v>43</v>
      </c>
    </row>
    <row r="42" spans="1:23" ht="18.75" x14ac:dyDescent="0.15">
      <c r="E42" s="34" t="s">
        <v>37</v>
      </c>
      <c r="F42" s="35"/>
      <c r="G42" s="36"/>
      <c r="H42" s="37">
        <f>F42-G42</f>
        <v>0</v>
      </c>
    </row>
    <row r="43" spans="1:23" ht="18.75" x14ac:dyDescent="0.15">
      <c r="E43" s="34" t="s">
        <v>38</v>
      </c>
      <c r="F43" s="35"/>
      <c r="G43" s="36"/>
      <c r="H43" s="37">
        <f t="shared" ref="H43:H44" si="11">F43-G43</f>
        <v>0</v>
      </c>
    </row>
    <row r="44" spans="1:23" ht="18.75" x14ac:dyDescent="0.15">
      <c r="E44" s="34" t="s">
        <v>39</v>
      </c>
      <c r="F44" s="35"/>
      <c r="G44" s="36"/>
      <c r="H44" s="37">
        <f t="shared" si="11"/>
        <v>0</v>
      </c>
    </row>
    <row r="45" spans="1:23" x14ac:dyDescent="0.15">
      <c r="E45" s="31"/>
    </row>
  </sheetData>
  <autoFilter ref="A2:W14"/>
  <mergeCells count="19">
    <mergeCell ref="Q1:V1"/>
    <mergeCell ref="A6:A8"/>
    <mergeCell ref="A9:A11"/>
    <mergeCell ref="B21:B22"/>
    <mergeCell ref="C21:F21"/>
    <mergeCell ref="G21:J21"/>
    <mergeCell ref="A3:A5"/>
    <mergeCell ref="C1:C2"/>
    <mergeCell ref="D1:I1"/>
    <mergeCell ref="J1:O1"/>
    <mergeCell ref="P1:P2"/>
    <mergeCell ref="A38:A39"/>
    <mergeCell ref="L21:P21"/>
    <mergeCell ref="B28:B29"/>
    <mergeCell ref="C28:F28"/>
    <mergeCell ref="G28:J28"/>
    <mergeCell ref="K28:K29"/>
    <mergeCell ref="L28:P28"/>
    <mergeCell ref="K21:K22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201807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陈祥悦</dc:creator>
  <cp:lastModifiedBy>许伟珊</cp:lastModifiedBy>
  <dcterms:created xsi:type="dcterms:W3CDTF">2018-04-16T12:37:26Z</dcterms:created>
  <dcterms:modified xsi:type="dcterms:W3CDTF">2018-08-13T06:03:45Z</dcterms:modified>
</cp:coreProperties>
</file>