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55" windowHeight="8475" activeTab="1"/>
  </bookViews>
  <sheets>
    <sheet name="Time Series" sheetId="2" r:id="rId1"/>
    <sheet name="Transition Matrix" sheetId="1" r:id="rId2"/>
  </sheets>
  <calcPr calcId="145621"/>
</workbook>
</file>

<file path=xl/calcChain.xml><?xml version="1.0" encoding="utf-8"?>
<calcChain xmlns="http://schemas.openxmlformats.org/spreadsheetml/2006/main">
  <c r="K2" i="2" l="1"/>
  <c r="N13" i="2"/>
  <c r="K5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N25" i="2"/>
  <c r="G4" i="2"/>
  <c r="G5" i="2"/>
  <c r="G6" i="2"/>
  <c r="G7" i="2"/>
  <c r="I7" i="2" s="1"/>
  <c r="G8" i="2"/>
  <c r="G9" i="2"/>
  <c r="G10" i="2"/>
  <c r="G11" i="2"/>
  <c r="I11" i="2" s="1"/>
  <c r="G12" i="2"/>
  <c r="G13" i="2"/>
  <c r="G14" i="2"/>
  <c r="G15" i="2"/>
  <c r="J15" i="2" s="1"/>
  <c r="G16" i="2"/>
  <c r="G17" i="2"/>
  <c r="G18" i="2"/>
  <c r="G19" i="2"/>
  <c r="I19" i="2" s="1"/>
  <c r="G20" i="2"/>
  <c r="G21" i="2"/>
  <c r="G22" i="2"/>
  <c r="G23" i="2"/>
  <c r="I23" i="2" s="1"/>
  <c r="G24" i="2"/>
  <c r="G25" i="2"/>
  <c r="G26" i="2"/>
  <c r="G27" i="2"/>
  <c r="I27" i="2" s="1"/>
  <c r="G28" i="2"/>
  <c r="G29" i="2"/>
  <c r="G30" i="2"/>
  <c r="G31" i="2"/>
  <c r="J31" i="2" s="1"/>
  <c r="G32" i="2"/>
  <c r="G33" i="2"/>
  <c r="G34" i="2"/>
  <c r="G35" i="2"/>
  <c r="I35" i="2" s="1"/>
  <c r="G36" i="2"/>
  <c r="G37" i="2"/>
  <c r="G38" i="2"/>
  <c r="G39" i="2"/>
  <c r="I39" i="2" s="1"/>
  <c r="G40" i="2"/>
  <c r="G41" i="2"/>
  <c r="G42" i="2"/>
  <c r="G43" i="2"/>
  <c r="I43" i="2" s="1"/>
  <c r="G44" i="2"/>
  <c r="G45" i="2"/>
  <c r="G46" i="2"/>
  <c r="G47" i="2"/>
  <c r="J47" i="2" s="1"/>
  <c r="G48" i="2"/>
  <c r="G49" i="2"/>
  <c r="G50" i="2"/>
  <c r="G51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" i="2"/>
  <c r="E4" i="2"/>
  <c r="E5" i="2"/>
  <c r="J5" i="2" s="1"/>
  <c r="E6" i="2"/>
  <c r="E7" i="2"/>
  <c r="E8" i="2"/>
  <c r="E9" i="2"/>
  <c r="I9" i="2" s="1"/>
  <c r="E10" i="2"/>
  <c r="E11" i="2"/>
  <c r="E12" i="2"/>
  <c r="E13" i="2"/>
  <c r="I13" i="2" s="1"/>
  <c r="E14" i="2"/>
  <c r="E15" i="2"/>
  <c r="E16" i="2"/>
  <c r="E17" i="2"/>
  <c r="I17" i="2" s="1"/>
  <c r="E18" i="2"/>
  <c r="E19" i="2"/>
  <c r="E20" i="2"/>
  <c r="E21" i="2"/>
  <c r="J21" i="2" s="1"/>
  <c r="E22" i="2"/>
  <c r="E23" i="2"/>
  <c r="E24" i="2"/>
  <c r="E25" i="2"/>
  <c r="I25" i="2" s="1"/>
  <c r="E26" i="2"/>
  <c r="E27" i="2"/>
  <c r="E28" i="2"/>
  <c r="E29" i="2"/>
  <c r="I29" i="2" s="1"/>
  <c r="E30" i="2"/>
  <c r="E31" i="2"/>
  <c r="E32" i="2"/>
  <c r="E33" i="2"/>
  <c r="I33" i="2" s="1"/>
  <c r="E34" i="2"/>
  <c r="E35" i="2"/>
  <c r="E36" i="2"/>
  <c r="E37" i="2"/>
  <c r="J37" i="2" s="1"/>
  <c r="E38" i="2"/>
  <c r="E39" i="2"/>
  <c r="E40" i="2"/>
  <c r="E41" i="2"/>
  <c r="I41" i="2" s="1"/>
  <c r="E42" i="2"/>
  <c r="E43" i="2"/>
  <c r="E44" i="2"/>
  <c r="E45" i="2"/>
  <c r="I45" i="2" s="1"/>
  <c r="E46" i="2"/>
  <c r="E47" i="2"/>
  <c r="E48" i="2"/>
  <c r="E49" i="2"/>
  <c r="I49" i="2" s="1"/>
  <c r="E50" i="2"/>
  <c r="E51" i="2"/>
  <c r="E3" i="2"/>
  <c r="D4" i="2"/>
  <c r="I4" i="2" s="1"/>
  <c r="D5" i="2"/>
  <c r="D6" i="2"/>
  <c r="J6" i="2" s="1"/>
  <c r="L6" i="2" s="1"/>
  <c r="D7" i="2"/>
  <c r="D8" i="2"/>
  <c r="I8" i="2" s="1"/>
  <c r="D9" i="2"/>
  <c r="D10" i="2"/>
  <c r="I10" i="2" s="1"/>
  <c r="D11" i="2"/>
  <c r="J11" i="2" s="1"/>
  <c r="L11" i="2" s="1"/>
  <c r="D12" i="2"/>
  <c r="J12" i="2" s="1"/>
  <c r="L12" i="2" s="1"/>
  <c r="D13" i="2"/>
  <c r="D14" i="2"/>
  <c r="I14" i="2" s="1"/>
  <c r="D15" i="2"/>
  <c r="D16" i="2"/>
  <c r="J16" i="2" s="1"/>
  <c r="L16" i="2" s="1"/>
  <c r="D17" i="2"/>
  <c r="J17" i="2" s="1"/>
  <c r="D18" i="2"/>
  <c r="J18" i="2" s="1"/>
  <c r="D19" i="2"/>
  <c r="D20" i="2"/>
  <c r="I20" i="2" s="1"/>
  <c r="D21" i="2"/>
  <c r="D22" i="2"/>
  <c r="J22" i="2" s="1"/>
  <c r="L22" i="2" s="1"/>
  <c r="D23" i="2"/>
  <c r="D24" i="2"/>
  <c r="I24" i="2" s="1"/>
  <c r="D25" i="2"/>
  <c r="D26" i="2"/>
  <c r="I26" i="2" s="1"/>
  <c r="D27" i="2"/>
  <c r="J27" i="2" s="1"/>
  <c r="L27" i="2" s="1"/>
  <c r="D28" i="2"/>
  <c r="J28" i="2" s="1"/>
  <c r="L28" i="2" s="1"/>
  <c r="D29" i="2"/>
  <c r="D30" i="2"/>
  <c r="I30" i="2" s="1"/>
  <c r="D31" i="2"/>
  <c r="D32" i="2"/>
  <c r="J32" i="2" s="1"/>
  <c r="L32" i="2" s="1"/>
  <c r="D33" i="2"/>
  <c r="J33" i="2" s="1"/>
  <c r="D34" i="2"/>
  <c r="J34" i="2" s="1"/>
  <c r="D35" i="2"/>
  <c r="D36" i="2"/>
  <c r="I36" i="2" s="1"/>
  <c r="D37" i="2"/>
  <c r="D38" i="2"/>
  <c r="J38" i="2" s="1"/>
  <c r="L38" i="2" s="1"/>
  <c r="D39" i="2"/>
  <c r="D40" i="2"/>
  <c r="I40" i="2" s="1"/>
  <c r="D41" i="2"/>
  <c r="D42" i="2"/>
  <c r="I42" i="2" s="1"/>
  <c r="D43" i="2"/>
  <c r="J43" i="2" s="1"/>
  <c r="L43" i="2" s="1"/>
  <c r="D44" i="2"/>
  <c r="J44" i="2" s="1"/>
  <c r="L44" i="2" s="1"/>
  <c r="D45" i="2"/>
  <c r="D46" i="2"/>
  <c r="I46" i="2" s="1"/>
  <c r="D47" i="2"/>
  <c r="D48" i="2"/>
  <c r="J48" i="2" s="1"/>
  <c r="L48" i="2" s="1"/>
  <c r="D49" i="2"/>
  <c r="J49" i="2" s="1"/>
  <c r="D50" i="2"/>
  <c r="J50" i="2" s="1"/>
  <c r="D51" i="2"/>
  <c r="D3" i="2"/>
  <c r="J4" i="2"/>
  <c r="L4" i="2" s="1"/>
  <c r="J7" i="2"/>
  <c r="J10" i="2"/>
  <c r="J13" i="2"/>
  <c r="J20" i="2"/>
  <c r="L20" i="2" s="1"/>
  <c r="J23" i="2"/>
  <c r="J26" i="2"/>
  <c r="J29" i="2"/>
  <c r="J36" i="2"/>
  <c r="L36" i="2" s="1"/>
  <c r="J39" i="2"/>
  <c r="J42" i="2"/>
  <c r="J45" i="2"/>
  <c r="A5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O2" i="2" s="1"/>
  <c r="O5" i="2" s="1"/>
  <c r="N19" i="1" s="1"/>
  <c r="L5" i="1"/>
  <c r="I3" i="2"/>
  <c r="J3" i="2"/>
  <c r="L49" i="2" l="1"/>
  <c r="L33" i="2"/>
  <c r="L17" i="2"/>
  <c r="L34" i="2"/>
  <c r="L29" i="2"/>
  <c r="L13" i="2"/>
  <c r="L37" i="2"/>
  <c r="L21" i="2"/>
  <c r="L5" i="2"/>
  <c r="L47" i="2"/>
  <c r="L31" i="2"/>
  <c r="L15" i="2"/>
  <c r="J46" i="2"/>
  <c r="L46" i="2" s="1"/>
  <c r="J40" i="2"/>
  <c r="L40" i="2" s="1"/>
  <c r="J30" i="2"/>
  <c r="L30" i="2" s="1"/>
  <c r="J24" i="2"/>
  <c r="J14" i="2"/>
  <c r="L14" i="2" s="1"/>
  <c r="J8" i="2"/>
  <c r="L8" i="2" s="1"/>
  <c r="I50" i="2"/>
  <c r="I48" i="2"/>
  <c r="I44" i="2"/>
  <c r="I38" i="2"/>
  <c r="I34" i="2"/>
  <c r="I32" i="2"/>
  <c r="I28" i="2"/>
  <c r="I22" i="2"/>
  <c r="I18" i="2"/>
  <c r="I16" i="2"/>
  <c r="I12" i="2"/>
  <c r="I6" i="2"/>
  <c r="L42" i="2"/>
  <c r="L26" i="2"/>
  <c r="L10" i="2"/>
  <c r="L3" i="2"/>
  <c r="J41" i="2"/>
  <c r="L41" i="2" s="1"/>
  <c r="J35" i="2"/>
  <c r="L35" i="2" s="1"/>
  <c r="J25" i="2"/>
  <c r="L25" i="2" s="1"/>
  <c r="J19" i="2"/>
  <c r="L19" i="2" s="1"/>
  <c r="J9" i="2"/>
  <c r="L9" i="2" s="1"/>
  <c r="I47" i="2"/>
  <c r="I37" i="2"/>
  <c r="I31" i="2"/>
  <c r="I21" i="2"/>
  <c r="I15" i="2"/>
  <c r="I5" i="2"/>
  <c r="O10" i="2" l="1"/>
  <c r="P8" i="2"/>
  <c r="P13" i="2" s="1"/>
  <c r="L18" i="2"/>
  <c r="L39" i="2"/>
  <c r="P9" i="2"/>
  <c r="O9" i="2"/>
  <c r="L24" i="2"/>
  <c r="P11" i="2"/>
  <c r="O8" i="2"/>
  <c r="L45" i="2"/>
  <c r="L7" i="2"/>
  <c r="O11" i="2"/>
  <c r="P10" i="2"/>
  <c r="O3" i="2"/>
  <c r="L23" i="2"/>
  <c r="O20" i="2" l="1"/>
  <c r="G6" i="1" s="1"/>
  <c r="B11" i="1" s="1"/>
  <c r="O21" i="2"/>
  <c r="H6" i="1" s="1"/>
  <c r="E11" i="1" s="1"/>
  <c r="O16" i="2"/>
  <c r="O18" i="2"/>
  <c r="E6" i="1" s="1"/>
  <c r="C10" i="1" s="1"/>
  <c r="O19" i="2"/>
  <c r="F6" i="1" s="1"/>
  <c r="D10" i="1" s="1"/>
  <c r="O17" i="2"/>
  <c r="D6" i="1" s="1"/>
  <c r="D9" i="1" s="1"/>
  <c r="D13" i="1" s="1"/>
  <c r="O22" i="2"/>
  <c r="I6" i="1" s="1"/>
  <c r="B12" i="1" s="1"/>
  <c r="O23" i="2"/>
  <c r="J6" i="1" s="1"/>
  <c r="E12" i="1" s="1"/>
  <c r="D2" i="1"/>
  <c r="O13" i="2"/>
  <c r="R9" i="2" s="1"/>
  <c r="C2" i="1"/>
  <c r="E2" i="1"/>
  <c r="R11" i="2"/>
  <c r="F2" i="1"/>
  <c r="O4" i="2"/>
  <c r="F10" i="1" l="1"/>
  <c r="C22" i="1"/>
  <c r="C28" i="1" s="1"/>
  <c r="E3" i="1"/>
  <c r="R8" i="2"/>
  <c r="F12" i="1"/>
  <c r="C6" i="1"/>
  <c r="O25" i="2"/>
  <c r="R10" i="2"/>
  <c r="E13" i="1"/>
  <c r="E23" i="1"/>
  <c r="D30" i="1" s="1"/>
  <c r="H2" i="1"/>
  <c r="F3" i="1" s="1"/>
  <c r="C3" i="1"/>
  <c r="D3" i="1"/>
  <c r="F11" i="1"/>
  <c r="B13" i="1"/>
  <c r="L6" i="1" l="1"/>
  <c r="C9" i="1"/>
  <c r="B23" i="1"/>
  <c r="D23" i="1"/>
  <c r="D29" i="1" s="1"/>
  <c r="C23" i="1"/>
  <c r="D28" i="1" s="1"/>
  <c r="D24" i="1"/>
  <c r="E29" i="1" s="1"/>
  <c r="C24" i="1"/>
  <c r="E28" i="1" s="1"/>
  <c r="E22" i="1"/>
  <c r="C30" i="1" s="1"/>
  <c r="B22" i="1"/>
  <c r="D22" i="1"/>
  <c r="C29" i="1" s="1"/>
  <c r="B24" i="1"/>
  <c r="E24" i="1"/>
  <c r="E30" i="1" s="1"/>
  <c r="F24" i="1" l="1"/>
  <c r="E27" i="1"/>
  <c r="E31" i="1" s="1"/>
  <c r="D27" i="1"/>
  <c r="D31" i="1" s="1"/>
  <c r="F23" i="1"/>
  <c r="F13" i="1"/>
  <c r="F9" i="1"/>
  <c r="C13" i="1"/>
  <c r="F22" i="1"/>
  <c r="C27" i="1"/>
  <c r="C31" i="1" s="1"/>
  <c r="D21" i="1" l="1"/>
  <c r="E21" i="1"/>
  <c r="B21" i="1"/>
  <c r="C17" i="1"/>
  <c r="B16" i="1"/>
  <c r="E18" i="1"/>
  <c r="E17" i="1"/>
  <c r="C18" i="1"/>
  <c r="E15" i="1"/>
  <c r="D15" i="1"/>
  <c r="C15" i="1"/>
  <c r="E16" i="1"/>
  <c r="B15" i="1"/>
  <c r="B17" i="1"/>
  <c r="F17" i="1" s="1"/>
  <c r="C16" i="1"/>
  <c r="D17" i="1"/>
  <c r="D18" i="1"/>
  <c r="D16" i="1"/>
  <c r="B18" i="1"/>
  <c r="C21" i="1"/>
  <c r="D19" i="1" l="1"/>
  <c r="B30" i="1"/>
  <c r="F30" i="1" s="1"/>
  <c r="E25" i="1"/>
  <c r="B19" i="1"/>
  <c r="F15" i="1"/>
  <c r="E19" i="1"/>
  <c r="F16" i="1"/>
  <c r="D25" i="1"/>
  <c r="B29" i="1"/>
  <c r="F29" i="1" s="1"/>
  <c r="B28" i="1"/>
  <c r="F28" i="1" s="1"/>
  <c r="C25" i="1"/>
  <c r="F18" i="1"/>
  <c r="C19" i="1"/>
  <c r="B25" i="1"/>
  <c r="F21" i="1"/>
  <c r="F25" i="1" s="1"/>
  <c r="B27" i="1"/>
  <c r="F27" i="1" l="1"/>
  <c r="B31" i="1"/>
  <c r="F31" i="1" s="1"/>
  <c r="F19" i="1"/>
</calcChain>
</file>

<file path=xl/sharedStrings.xml><?xml version="1.0" encoding="utf-8"?>
<sst xmlns="http://schemas.openxmlformats.org/spreadsheetml/2006/main" count="37" uniqueCount="27">
  <si>
    <t>Transitions</t>
  </si>
  <si>
    <t>Row = start position</t>
  </si>
  <si>
    <t>Column = end position</t>
  </si>
  <si>
    <t>Yellow = independent parameters</t>
  </si>
  <si>
    <t>Green = non-independent parameters</t>
  </si>
  <si>
    <t>Transition probs</t>
  </si>
  <si>
    <t>Transposed transition probs</t>
  </si>
  <si>
    <t>n</t>
  </si>
  <si>
    <t>State</t>
  </si>
  <si>
    <t>t</t>
  </si>
  <si>
    <t>Nt</t>
  </si>
  <si>
    <t>Sum</t>
  </si>
  <si>
    <t>Transition</t>
  </si>
  <si>
    <t>through</t>
  </si>
  <si>
    <t>peak</t>
  </si>
  <si>
    <t>decrease</t>
  </si>
  <si>
    <t>increase</t>
  </si>
  <si>
    <t>Freq</t>
  </si>
  <si>
    <t>p</t>
  </si>
  <si>
    <t>phat</t>
  </si>
  <si>
    <t>n identifiable transitions in time series</t>
  </si>
  <si>
    <t>2 to z-1</t>
  </si>
  <si>
    <t>2 to z-2</t>
  </si>
  <si>
    <t>states</t>
  </si>
  <si>
    <t>trans</t>
  </si>
  <si>
    <t>&lt;== Prob of increase</t>
  </si>
  <si>
    <t>(Possible) State transitions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</si>
</sst>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Series'!$B$1</c:f>
              <c:strCache>
                <c:ptCount val="1"/>
                <c:pt idx="0">
                  <c:v>Nt</c:v>
                </c:pt>
              </c:strCache>
            </c:strRef>
          </c:tx>
          <c:cat>
            <c:numRef>
              <c:f>'Time Series'!$A$2:$A$51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'Time Series'!$B$2:$B$51</c:f>
              <c:numCache>
                <c:formatCode>General</c:formatCode>
                <c:ptCount val="50"/>
                <c:pt idx="0">
                  <c:v>1.0707929459925301</c:v>
                </c:pt>
                <c:pt idx="1">
                  <c:v>1.7011935578700099</c:v>
                </c:pt>
                <c:pt idx="2">
                  <c:v>2.78868247633384</c:v>
                </c:pt>
                <c:pt idx="3">
                  <c:v>2.1719953550509601</c:v>
                </c:pt>
                <c:pt idx="4">
                  <c:v>0.95599609117479001</c:v>
                </c:pt>
                <c:pt idx="5">
                  <c:v>1.96210100963028</c:v>
                </c:pt>
                <c:pt idx="6">
                  <c:v>3.3396284938987399</c:v>
                </c:pt>
                <c:pt idx="7">
                  <c:v>3.03362640866162</c:v>
                </c:pt>
                <c:pt idx="8">
                  <c:v>1.7977366240264101</c:v>
                </c:pt>
                <c:pt idx="9">
                  <c:v>1.3814022319447301</c:v>
                </c:pt>
                <c:pt idx="10">
                  <c:v>2.3154510995769999</c:v>
                </c:pt>
                <c:pt idx="11">
                  <c:v>2.87747134484112</c:v>
                </c:pt>
                <c:pt idx="12">
                  <c:v>2.38372618490108</c:v>
                </c:pt>
                <c:pt idx="13">
                  <c:v>1.51753165343314</c:v>
                </c:pt>
                <c:pt idx="14">
                  <c:v>1.9798802282663199</c:v>
                </c:pt>
                <c:pt idx="15">
                  <c:v>2.9258316679979499</c:v>
                </c:pt>
                <c:pt idx="16">
                  <c:v>2.1554788783080401</c:v>
                </c:pt>
                <c:pt idx="17">
                  <c:v>1.3807380548428601</c:v>
                </c:pt>
                <c:pt idx="18">
                  <c:v>2.4368301777021699</c:v>
                </c:pt>
                <c:pt idx="19">
                  <c:v>3.2311505195974601</c:v>
                </c:pt>
                <c:pt idx="20">
                  <c:v>1.15971627188251</c:v>
                </c:pt>
                <c:pt idx="21">
                  <c:v>1.0930516570324</c:v>
                </c:pt>
                <c:pt idx="22">
                  <c:v>3.5467697173762902</c:v>
                </c:pt>
                <c:pt idx="23">
                  <c:v>2.1275908447746299</c:v>
                </c:pt>
                <c:pt idx="24">
                  <c:v>1.5997250864628101</c:v>
                </c:pt>
                <c:pt idx="25">
                  <c:v>1.7783259053184</c:v>
                </c:pt>
                <c:pt idx="26">
                  <c:v>2.3130233433532799</c:v>
                </c:pt>
                <c:pt idx="27">
                  <c:v>1.5093335901848199</c:v>
                </c:pt>
                <c:pt idx="28">
                  <c:v>2.6272908880271002</c:v>
                </c:pt>
                <c:pt idx="29">
                  <c:v>2.4334138925744599</c:v>
                </c:pt>
                <c:pt idx="30">
                  <c:v>1.2304788979360599</c:v>
                </c:pt>
                <c:pt idx="31">
                  <c:v>1.8067632472208801</c:v>
                </c:pt>
                <c:pt idx="32">
                  <c:v>1.9138227496818301</c:v>
                </c:pt>
                <c:pt idx="33">
                  <c:v>2.65838863336631</c:v>
                </c:pt>
                <c:pt idx="34">
                  <c:v>2.5441670552554898</c:v>
                </c:pt>
                <c:pt idx="35">
                  <c:v>1.25013444573435</c:v>
                </c:pt>
                <c:pt idx="36">
                  <c:v>1.8815640571110901</c:v>
                </c:pt>
                <c:pt idx="37">
                  <c:v>3.2390891328053302</c:v>
                </c:pt>
                <c:pt idx="38">
                  <c:v>2.5052050964933201</c:v>
                </c:pt>
                <c:pt idx="39">
                  <c:v>1.6084454944309099</c:v>
                </c:pt>
                <c:pt idx="40">
                  <c:v>2.0953975611042499</c:v>
                </c:pt>
                <c:pt idx="41">
                  <c:v>2.8961202955247298</c:v>
                </c:pt>
                <c:pt idx="42">
                  <c:v>2.1840045033656601</c:v>
                </c:pt>
                <c:pt idx="43">
                  <c:v>1.4437639996296601</c:v>
                </c:pt>
                <c:pt idx="44">
                  <c:v>1.5719522742779899</c:v>
                </c:pt>
                <c:pt idx="45">
                  <c:v>3.00266129275259</c:v>
                </c:pt>
                <c:pt idx="46">
                  <c:v>3.3495907659663899</c:v>
                </c:pt>
                <c:pt idx="47">
                  <c:v>1.3684853418218501</c:v>
                </c:pt>
                <c:pt idx="48">
                  <c:v>1.01751792087529</c:v>
                </c:pt>
                <c:pt idx="49">
                  <c:v>3.44427025352145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26304"/>
        <c:axId val="151880064"/>
      </c:lineChart>
      <c:catAx>
        <c:axId val="1346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151880064"/>
        <c:crosses val="autoZero"/>
        <c:auto val="1"/>
        <c:lblAlgn val="ctr"/>
        <c:lblOffset val="100"/>
        <c:noMultiLvlLbl val="0"/>
      </c:catAx>
      <c:valAx>
        <c:axId val="151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134626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Series'!$J$1</c:f>
              <c:strCache>
                <c:ptCount val="1"/>
                <c:pt idx="0">
                  <c:v>State</c:v>
                </c:pt>
              </c:strCache>
            </c:strRef>
          </c:tx>
          <c:cat>
            <c:numRef>
              <c:f>'Time Series'!$A$2:$A$51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'Time Series'!$J$2:$J$51</c:f>
              <c:numCache>
                <c:formatCode>General</c:formatCode>
                <c:ptCount val="5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4752"/>
        <c:axId val="176370048"/>
      </c:lineChart>
      <c:catAx>
        <c:axId val="2071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176370048"/>
        <c:crosses val="autoZero"/>
        <c:auto val="1"/>
        <c:lblAlgn val="ctr"/>
        <c:lblOffset val="100"/>
        <c:noMultiLvlLbl val="0"/>
      </c:catAx>
      <c:valAx>
        <c:axId val="1763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07194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sv-S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25</xdr:row>
      <xdr:rowOff>123825</xdr:rowOff>
    </xdr:from>
    <xdr:to>
      <xdr:col>20</xdr:col>
      <xdr:colOff>304800</xdr:colOff>
      <xdr:row>40</xdr:row>
      <xdr:rowOff>9525</xdr:rowOff>
    </xdr:to>
    <xdr:graphicFrame macro="">
      <xdr:nvGraphicFramePr>
        <xdr:cNvPr id="1035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20</xdr:col>
      <xdr:colOff>304800</xdr:colOff>
      <xdr:row>55</xdr:row>
      <xdr:rowOff>76200</xdr:rowOff>
    </xdr:to>
    <xdr:graphicFrame macro="">
      <xdr:nvGraphicFramePr>
        <xdr:cNvPr id="1036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9.140625" style="1"/>
    <col min="4" max="11" width="9.140625" style="1"/>
    <col min="12" max="12" width="9.85546875" style="1" bestFit="1" customWidth="1"/>
    <col min="13" max="13" width="9.85546875" customWidth="1"/>
    <col min="14" max="15" width="9.140625" style="1"/>
    <col min="17" max="19" width="9.140625" style="1"/>
  </cols>
  <sheetData>
    <row r="1" spans="1:19" s="39" customFormat="1" x14ac:dyDescent="0.25">
      <c r="A1" s="9" t="s">
        <v>9</v>
      </c>
      <c r="B1" s="9" t="s">
        <v>10</v>
      </c>
      <c r="D1" s="9">
        <v>1</v>
      </c>
      <c r="E1" s="9">
        <v>2</v>
      </c>
      <c r="F1" s="9">
        <v>3</v>
      </c>
      <c r="G1" s="9">
        <v>4</v>
      </c>
      <c r="H1" s="9"/>
      <c r="I1" s="9" t="s">
        <v>11</v>
      </c>
      <c r="J1" s="9" t="s">
        <v>8</v>
      </c>
      <c r="K1" s="9" t="s">
        <v>18</v>
      </c>
      <c r="L1" s="9" t="s">
        <v>12</v>
      </c>
      <c r="N1" s="9"/>
      <c r="O1" s="9"/>
      <c r="Q1" s="9"/>
      <c r="R1" s="9"/>
      <c r="S1" s="9"/>
    </row>
    <row r="2" spans="1:19" x14ac:dyDescent="0.25">
      <c r="A2" s="1">
        <f>ROW()-2</f>
        <v>0</v>
      </c>
      <c r="B2">
        <v>1.0707929459925301</v>
      </c>
      <c r="K2" s="1">
        <f t="shared" ref="K2:K33" si="0">IF(B2&lt;=B3,1,0)</f>
        <v>1</v>
      </c>
      <c r="N2" s="9" t="s">
        <v>7</v>
      </c>
      <c r="O2" s="9">
        <f>COUNT(A:A)</f>
        <v>50</v>
      </c>
    </row>
    <row r="3" spans="1:19" x14ac:dyDescent="0.25">
      <c r="A3" s="1">
        <f t="shared" ref="A3:A50" si="1">ROW()-2</f>
        <v>1</v>
      </c>
      <c r="B3">
        <v>1.7011935578700099</v>
      </c>
      <c r="D3" s="1">
        <f>IF(B2&gt;B3,IF(B3&lt;=B4,1,0),0)</f>
        <v>0</v>
      </c>
      <c r="E3" s="1">
        <f>IF(B2&lt;=B3,IF(B3&lt;=B4,1,0),0)</f>
        <v>1</v>
      </c>
      <c r="F3" s="1">
        <f>IF(B2&lt;=B3,IF(B3&gt;B4,1,0),0)</f>
        <v>0</v>
      </c>
      <c r="G3" s="1">
        <f>IF(B2&gt;B3,IF(B3&gt;B4,1,0),0)</f>
        <v>0</v>
      </c>
      <c r="I3" s="1">
        <f t="shared" ref="I3:I50" si="2">SUM(D3:G3)</f>
        <v>1</v>
      </c>
      <c r="J3" s="1">
        <f t="shared" ref="J3:J50" si="3">D3*$D$1+E3*$E$1+F3*$F$1+G3*$G$1</f>
        <v>2</v>
      </c>
      <c r="K3" s="1">
        <f t="shared" si="0"/>
        <v>1</v>
      </c>
      <c r="L3" s="1" t="str">
        <f t="shared" ref="L3:L49" si="4">CONCATENATE(J3,J4)</f>
        <v>23</v>
      </c>
      <c r="N3" s="9" t="s">
        <v>23</v>
      </c>
      <c r="O3" s="1">
        <f>COUNT(J:J)</f>
        <v>48</v>
      </c>
      <c r="P3" s="1"/>
    </row>
    <row r="4" spans="1:19" x14ac:dyDescent="0.25">
      <c r="A4" s="1">
        <f t="shared" si="1"/>
        <v>2</v>
      </c>
      <c r="B4">
        <v>2.78868247633384</v>
      </c>
      <c r="D4" s="1">
        <f t="shared" ref="D4:D51" si="5">IF(B3&gt;B4,IF(B4&lt;=B5,1,0),0)</f>
        <v>0</v>
      </c>
      <c r="E4" s="1">
        <f t="shared" ref="E4:E51" si="6">IF(B3&lt;=B4,IF(B4&lt;=B5,1,0),0)</f>
        <v>0</v>
      </c>
      <c r="F4" s="1">
        <f t="shared" ref="F4:F51" si="7">IF(B3&lt;=B4,IF(B4&gt;B5,1,0),0)</f>
        <v>1</v>
      </c>
      <c r="G4" s="1">
        <f t="shared" ref="G4:G51" si="8">IF(B3&gt;B4,IF(B4&gt;B5,1,0),0)</f>
        <v>0</v>
      </c>
      <c r="I4" s="1">
        <f t="shared" si="2"/>
        <v>1</v>
      </c>
      <c r="J4" s="1">
        <f t="shared" si="3"/>
        <v>3</v>
      </c>
      <c r="K4" s="1">
        <f t="shared" si="0"/>
        <v>0</v>
      </c>
      <c r="L4" s="1" t="str">
        <f t="shared" si="4"/>
        <v>34</v>
      </c>
      <c r="N4" s="9" t="s">
        <v>24</v>
      </c>
      <c r="O4" s="1">
        <f>COUNTA(L2:L200)</f>
        <v>47</v>
      </c>
    </row>
    <row r="5" spans="1:19" x14ac:dyDescent="0.25">
      <c r="A5" s="1">
        <f t="shared" si="1"/>
        <v>3</v>
      </c>
      <c r="B5">
        <v>2.1719953550509601</v>
      </c>
      <c r="D5" s="1">
        <f t="shared" si="5"/>
        <v>0</v>
      </c>
      <c r="E5" s="1">
        <f t="shared" si="6"/>
        <v>0</v>
      </c>
      <c r="F5" s="1">
        <f t="shared" si="7"/>
        <v>0</v>
      </c>
      <c r="G5" s="1">
        <f t="shared" si="8"/>
        <v>1</v>
      </c>
      <c r="I5" s="1">
        <f t="shared" si="2"/>
        <v>1</v>
      </c>
      <c r="J5" s="1">
        <f t="shared" si="3"/>
        <v>4</v>
      </c>
      <c r="K5" s="1">
        <f t="shared" si="0"/>
        <v>0</v>
      </c>
      <c r="L5" s="1" t="str">
        <f t="shared" si="4"/>
        <v>41</v>
      </c>
      <c r="N5" s="1" t="s">
        <v>19</v>
      </c>
      <c r="O5" s="1">
        <f>SUM(K:K)/($O$2-1)</f>
        <v>0.51020408163265307</v>
      </c>
      <c r="P5" t="s">
        <v>25</v>
      </c>
    </row>
    <row r="6" spans="1:19" x14ac:dyDescent="0.25">
      <c r="A6" s="1">
        <f t="shared" si="1"/>
        <v>4</v>
      </c>
      <c r="B6">
        <v>0.95599609117479001</v>
      </c>
      <c r="D6" s="1">
        <f t="shared" si="5"/>
        <v>1</v>
      </c>
      <c r="E6" s="1">
        <f t="shared" si="6"/>
        <v>0</v>
      </c>
      <c r="F6" s="1">
        <f t="shared" si="7"/>
        <v>0</v>
      </c>
      <c r="G6" s="1">
        <f t="shared" si="8"/>
        <v>0</v>
      </c>
      <c r="I6" s="1">
        <f t="shared" si="2"/>
        <v>1</v>
      </c>
      <c r="J6" s="1">
        <f t="shared" si="3"/>
        <v>1</v>
      </c>
      <c r="K6" s="1">
        <f t="shared" si="0"/>
        <v>1</v>
      </c>
      <c r="L6" s="1" t="str">
        <f t="shared" si="4"/>
        <v>12</v>
      </c>
    </row>
    <row r="7" spans="1:19" x14ac:dyDescent="0.25">
      <c r="A7" s="1">
        <f t="shared" si="1"/>
        <v>5</v>
      </c>
      <c r="B7">
        <v>1.96210100963028</v>
      </c>
      <c r="D7" s="1">
        <f t="shared" si="5"/>
        <v>0</v>
      </c>
      <c r="E7" s="1">
        <f t="shared" si="6"/>
        <v>1</v>
      </c>
      <c r="F7" s="1">
        <f t="shared" si="7"/>
        <v>0</v>
      </c>
      <c r="G7" s="1">
        <f t="shared" si="8"/>
        <v>0</v>
      </c>
      <c r="I7" s="1">
        <f t="shared" si="2"/>
        <v>1</v>
      </c>
      <c r="J7" s="1">
        <f t="shared" si="3"/>
        <v>2</v>
      </c>
      <c r="K7" s="1">
        <f t="shared" si="0"/>
        <v>1</v>
      </c>
      <c r="L7" s="1" t="str">
        <f t="shared" si="4"/>
        <v>23</v>
      </c>
      <c r="N7" s="1" t="s">
        <v>8</v>
      </c>
      <c r="O7" s="1" t="s">
        <v>21</v>
      </c>
      <c r="P7" s="1" t="s">
        <v>22</v>
      </c>
    </row>
    <row r="8" spans="1:19" x14ac:dyDescent="0.25">
      <c r="A8" s="1">
        <f t="shared" si="1"/>
        <v>6</v>
      </c>
      <c r="B8">
        <v>3.3396284938987399</v>
      </c>
      <c r="D8" s="1">
        <f t="shared" si="5"/>
        <v>0</v>
      </c>
      <c r="E8" s="1">
        <f t="shared" si="6"/>
        <v>0</v>
      </c>
      <c r="F8" s="1">
        <f t="shared" si="7"/>
        <v>1</v>
      </c>
      <c r="G8" s="1">
        <f t="shared" si="8"/>
        <v>0</v>
      </c>
      <c r="I8" s="1">
        <f t="shared" si="2"/>
        <v>1</v>
      </c>
      <c r="J8" s="1">
        <f t="shared" si="3"/>
        <v>3</v>
      </c>
      <c r="K8" s="1">
        <f t="shared" si="0"/>
        <v>0</v>
      </c>
      <c r="L8" s="1" t="str">
        <f t="shared" si="4"/>
        <v>34</v>
      </c>
      <c r="N8" s="1">
        <v>1</v>
      </c>
      <c r="O8" s="1">
        <f>COUNTIF($J$3:$J$50,N8)</f>
        <v>12</v>
      </c>
      <c r="P8" s="1">
        <f>COUNTIF($J$3:$J$49,N8)</f>
        <v>11</v>
      </c>
      <c r="Q8" t="s">
        <v>13</v>
      </c>
      <c r="R8" s="1">
        <f>O8/$O$13</f>
        <v>0.25</v>
      </c>
    </row>
    <row r="9" spans="1:19" x14ac:dyDescent="0.25">
      <c r="A9" s="1">
        <f t="shared" si="1"/>
        <v>7</v>
      </c>
      <c r="B9">
        <v>3.03362640866162</v>
      </c>
      <c r="D9" s="1">
        <f t="shared" si="5"/>
        <v>0</v>
      </c>
      <c r="E9" s="1">
        <f t="shared" si="6"/>
        <v>0</v>
      </c>
      <c r="F9" s="1">
        <f t="shared" si="7"/>
        <v>0</v>
      </c>
      <c r="G9" s="1">
        <f t="shared" si="8"/>
        <v>1</v>
      </c>
      <c r="I9" s="1">
        <f t="shared" si="2"/>
        <v>1</v>
      </c>
      <c r="J9" s="1">
        <f t="shared" si="3"/>
        <v>4</v>
      </c>
      <c r="K9" s="1">
        <f t="shared" si="0"/>
        <v>0</v>
      </c>
      <c r="L9" s="1" t="str">
        <f t="shared" si="4"/>
        <v>44</v>
      </c>
      <c r="N9" s="1">
        <v>2</v>
      </c>
      <c r="O9" s="1">
        <f>COUNTIF($J$3:$J$50,N9)</f>
        <v>12</v>
      </c>
      <c r="P9" s="1">
        <f>COUNTIF($J$3:$J$49,N9)</f>
        <v>12</v>
      </c>
      <c r="Q9" t="s">
        <v>16</v>
      </c>
      <c r="R9" s="1">
        <f>O9/$O$13</f>
        <v>0.25</v>
      </c>
    </row>
    <row r="10" spans="1:19" x14ac:dyDescent="0.25">
      <c r="A10" s="1">
        <f t="shared" si="1"/>
        <v>8</v>
      </c>
      <c r="B10">
        <v>1.7977366240264101</v>
      </c>
      <c r="D10" s="1">
        <f t="shared" si="5"/>
        <v>0</v>
      </c>
      <c r="E10" s="1">
        <f t="shared" si="6"/>
        <v>0</v>
      </c>
      <c r="F10" s="1">
        <f t="shared" si="7"/>
        <v>0</v>
      </c>
      <c r="G10" s="1">
        <f t="shared" si="8"/>
        <v>1</v>
      </c>
      <c r="I10" s="1">
        <f t="shared" si="2"/>
        <v>1</v>
      </c>
      <c r="J10" s="1">
        <f t="shared" si="3"/>
        <v>4</v>
      </c>
      <c r="K10" s="1">
        <f t="shared" si="0"/>
        <v>0</v>
      </c>
      <c r="L10" s="1" t="str">
        <f t="shared" si="4"/>
        <v>41</v>
      </c>
      <c r="N10" s="1">
        <v>3</v>
      </c>
      <c r="O10" s="1">
        <f>COUNTIF($J$3:$J$50,N10)</f>
        <v>12</v>
      </c>
      <c r="P10" s="1">
        <f>COUNTIF($J$3:$J$49,N10)</f>
        <v>12</v>
      </c>
      <c r="Q10" t="s">
        <v>14</v>
      </c>
      <c r="R10" s="1">
        <f>O10/$O$13</f>
        <v>0.25</v>
      </c>
    </row>
    <row r="11" spans="1:19" x14ac:dyDescent="0.25">
      <c r="A11" s="1">
        <f t="shared" si="1"/>
        <v>9</v>
      </c>
      <c r="B11">
        <v>1.3814022319447301</v>
      </c>
      <c r="D11" s="1">
        <f t="shared" si="5"/>
        <v>1</v>
      </c>
      <c r="E11" s="1">
        <f t="shared" si="6"/>
        <v>0</v>
      </c>
      <c r="F11" s="1">
        <f t="shared" si="7"/>
        <v>0</v>
      </c>
      <c r="G11" s="1">
        <f t="shared" si="8"/>
        <v>0</v>
      </c>
      <c r="I11" s="1">
        <f t="shared" si="2"/>
        <v>1</v>
      </c>
      <c r="J11" s="1">
        <f t="shared" si="3"/>
        <v>1</v>
      </c>
      <c r="K11" s="1">
        <f t="shared" si="0"/>
        <v>1</v>
      </c>
      <c r="L11" s="1" t="str">
        <f t="shared" si="4"/>
        <v>12</v>
      </c>
      <c r="N11" s="1">
        <v>4</v>
      </c>
      <c r="O11" s="1">
        <f>COUNTIF($J$3:$J$50,N11)</f>
        <v>12</v>
      </c>
      <c r="P11" s="1">
        <f>COUNTIF($J$3:$J$49,N11)</f>
        <v>12</v>
      </c>
      <c r="Q11" t="s">
        <v>15</v>
      </c>
      <c r="R11" s="1">
        <f>O11/$O$13</f>
        <v>0.25</v>
      </c>
    </row>
    <row r="12" spans="1:19" x14ac:dyDescent="0.25">
      <c r="A12" s="1">
        <f t="shared" si="1"/>
        <v>10</v>
      </c>
      <c r="B12">
        <v>2.3154510995769999</v>
      </c>
      <c r="D12" s="1">
        <f t="shared" si="5"/>
        <v>0</v>
      </c>
      <c r="E12" s="1">
        <f t="shared" si="6"/>
        <v>1</v>
      </c>
      <c r="F12" s="1">
        <f t="shared" si="7"/>
        <v>0</v>
      </c>
      <c r="G12" s="1">
        <f t="shared" si="8"/>
        <v>0</v>
      </c>
      <c r="I12" s="1">
        <f t="shared" si="2"/>
        <v>1</v>
      </c>
      <c r="J12" s="1">
        <f t="shared" si="3"/>
        <v>2</v>
      </c>
      <c r="K12" s="1">
        <f t="shared" si="0"/>
        <v>1</v>
      </c>
      <c r="L12" s="1" t="str">
        <f t="shared" si="4"/>
        <v>23</v>
      </c>
      <c r="P12" s="1"/>
      <c r="Q12"/>
    </row>
    <row r="13" spans="1:19" x14ac:dyDescent="0.25">
      <c r="A13" s="1">
        <f t="shared" si="1"/>
        <v>11</v>
      </c>
      <c r="B13">
        <v>2.87747134484112</v>
      </c>
      <c r="D13" s="1">
        <f t="shared" si="5"/>
        <v>0</v>
      </c>
      <c r="E13" s="1">
        <f t="shared" si="6"/>
        <v>0</v>
      </c>
      <c r="F13" s="1">
        <f t="shared" si="7"/>
        <v>1</v>
      </c>
      <c r="G13" s="1">
        <f t="shared" si="8"/>
        <v>0</v>
      </c>
      <c r="I13" s="1">
        <f t="shared" si="2"/>
        <v>1</v>
      </c>
      <c r="J13" s="1">
        <f t="shared" si="3"/>
        <v>3</v>
      </c>
      <c r="K13" s="1">
        <f t="shared" si="0"/>
        <v>0</v>
      </c>
      <c r="L13" s="1" t="str">
        <f t="shared" si="4"/>
        <v>34</v>
      </c>
      <c r="N13" s="1">
        <f>COUNT(N8:N11)</f>
        <v>4</v>
      </c>
      <c r="O13" s="1">
        <f>SUM(O8:O11)</f>
        <v>48</v>
      </c>
      <c r="P13" s="1">
        <f>SUM(P8:P11)</f>
        <v>47</v>
      </c>
      <c r="Q13"/>
    </row>
    <row r="14" spans="1:19" x14ac:dyDescent="0.25">
      <c r="A14" s="1">
        <f t="shared" si="1"/>
        <v>12</v>
      </c>
      <c r="B14">
        <v>2.38372618490108</v>
      </c>
      <c r="D14" s="1">
        <f t="shared" si="5"/>
        <v>0</v>
      </c>
      <c r="E14" s="1">
        <f t="shared" si="6"/>
        <v>0</v>
      </c>
      <c r="F14" s="1">
        <f t="shared" si="7"/>
        <v>0</v>
      </c>
      <c r="G14" s="1">
        <f t="shared" si="8"/>
        <v>1</v>
      </c>
      <c r="I14" s="1">
        <f t="shared" si="2"/>
        <v>1</v>
      </c>
      <c r="J14" s="1">
        <f t="shared" si="3"/>
        <v>4</v>
      </c>
      <c r="K14" s="1">
        <f t="shared" si="0"/>
        <v>0</v>
      </c>
      <c r="L14" s="1" t="str">
        <f t="shared" si="4"/>
        <v>41</v>
      </c>
      <c r="P14" s="1"/>
      <c r="Q14"/>
    </row>
    <row r="15" spans="1:19" x14ac:dyDescent="0.25">
      <c r="A15" s="1">
        <f t="shared" si="1"/>
        <v>13</v>
      </c>
      <c r="B15">
        <v>1.51753165343314</v>
      </c>
      <c r="D15" s="1">
        <f t="shared" si="5"/>
        <v>1</v>
      </c>
      <c r="E15" s="1">
        <f t="shared" si="6"/>
        <v>0</v>
      </c>
      <c r="F15" s="1">
        <f t="shared" si="7"/>
        <v>0</v>
      </c>
      <c r="G15" s="1">
        <f t="shared" si="8"/>
        <v>0</v>
      </c>
      <c r="I15" s="1">
        <f t="shared" si="2"/>
        <v>1</v>
      </c>
      <c r="J15" s="1">
        <f t="shared" si="3"/>
        <v>1</v>
      </c>
      <c r="K15" s="1">
        <f t="shared" si="0"/>
        <v>1</v>
      </c>
      <c r="L15" s="1" t="str">
        <f t="shared" si="4"/>
        <v>12</v>
      </c>
      <c r="N15" s="1" t="s">
        <v>12</v>
      </c>
      <c r="O15" s="1" t="s">
        <v>17</v>
      </c>
      <c r="P15" s="1"/>
      <c r="Q15"/>
    </row>
    <row r="16" spans="1:19" x14ac:dyDescent="0.25">
      <c r="A16" s="1">
        <f t="shared" si="1"/>
        <v>14</v>
      </c>
      <c r="B16">
        <v>1.9798802282663199</v>
      </c>
      <c r="D16" s="1">
        <f t="shared" si="5"/>
        <v>0</v>
      </c>
      <c r="E16" s="1">
        <f t="shared" si="6"/>
        <v>1</v>
      </c>
      <c r="F16" s="1">
        <f t="shared" si="7"/>
        <v>0</v>
      </c>
      <c r="G16" s="1">
        <f t="shared" si="8"/>
        <v>0</v>
      </c>
      <c r="I16" s="1">
        <f t="shared" si="2"/>
        <v>1</v>
      </c>
      <c r="J16" s="1">
        <f t="shared" si="3"/>
        <v>2</v>
      </c>
      <c r="K16" s="1">
        <f t="shared" si="0"/>
        <v>1</v>
      </c>
      <c r="L16" s="1" t="str">
        <f t="shared" si="4"/>
        <v>23</v>
      </c>
      <c r="N16" s="1">
        <v>12</v>
      </c>
      <c r="O16" s="1">
        <f t="shared" ref="O16:O23" si="9">COUNTIF(L:L,N16)</f>
        <v>9</v>
      </c>
      <c r="P16" s="1"/>
      <c r="Q16"/>
    </row>
    <row r="17" spans="1:17" x14ac:dyDescent="0.25">
      <c r="A17" s="1">
        <f t="shared" si="1"/>
        <v>15</v>
      </c>
      <c r="B17">
        <v>2.9258316679979499</v>
      </c>
      <c r="D17" s="1">
        <f t="shared" si="5"/>
        <v>0</v>
      </c>
      <c r="E17" s="1">
        <f t="shared" si="6"/>
        <v>0</v>
      </c>
      <c r="F17" s="1">
        <f t="shared" si="7"/>
        <v>1</v>
      </c>
      <c r="G17" s="1">
        <f t="shared" si="8"/>
        <v>0</v>
      </c>
      <c r="I17" s="1">
        <f t="shared" si="2"/>
        <v>1</v>
      </c>
      <c r="J17" s="1">
        <f t="shared" si="3"/>
        <v>3</v>
      </c>
      <c r="K17" s="1">
        <f t="shared" si="0"/>
        <v>0</v>
      </c>
      <c r="L17" s="1" t="str">
        <f t="shared" si="4"/>
        <v>34</v>
      </c>
      <c r="N17" s="1">
        <v>13</v>
      </c>
      <c r="O17" s="1">
        <f t="shared" si="9"/>
        <v>2</v>
      </c>
      <c r="P17" s="1"/>
      <c r="Q17"/>
    </row>
    <row r="18" spans="1:17" x14ac:dyDescent="0.25">
      <c r="A18" s="1">
        <f t="shared" si="1"/>
        <v>16</v>
      </c>
      <c r="B18">
        <v>2.1554788783080401</v>
      </c>
      <c r="D18" s="1">
        <f t="shared" si="5"/>
        <v>0</v>
      </c>
      <c r="E18" s="1">
        <f t="shared" si="6"/>
        <v>0</v>
      </c>
      <c r="F18" s="1">
        <f t="shared" si="7"/>
        <v>0</v>
      </c>
      <c r="G18" s="1">
        <f t="shared" si="8"/>
        <v>1</v>
      </c>
      <c r="I18" s="1">
        <f t="shared" si="2"/>
        <v>1</v>
      </c>
      <c r="J18" s="1">
        <f t="shared" si="3"/>
        <v>4</v>
      </c>
      <c r="K18" s="1">
        <f t="shared" si="0"/>
        <v>0</v>
      </c>
      <c r="L18" s="1" t="str">
        <f t="shared" si="4"/>
        <v>41</v>
      </c>
      <c r="N18" s="1">
        <v>22</v>
      </c>
      <c r="O18" s="1">
        <f t="shared" si="9"/>
        <v>2</v>
      </c>
      <c r="P18" s="1"/>
      <c r="Q18"/>
    </row>
    <row r="19" spans="1:17" x14ac:dyDescent="0.25">
      <c r="A19" s="1">
        <f t="shared" si="1"/>
        <v>17</v>
      </c>
      <c r="B19">
        <v>1.3807380548428601</v>
      </c>
      <c r="D19" s="1">
        <f t="shared" si="5"/>
        <v>1</v>
      </c>
      <c r="E19" s="1">
        <f t="shared" si="6"/>
        <v>0</v>
      </c>
      <c r="F19" s="1">
        <f t="shared" si="7"/>
        <v>0</v>
      </c>
      <c r="G19" s="1">
        <f t="shared" si="8"/>
        <v>0</v>
      </c>
      <c r="I19" s="1">
        <f t="shared" si="2"/>
        <v>1</v>
      </c>
      <c r="J19" s="1">
        <f t="shared" si="3"/>
        <v>1</v>
      </c>
      <c r="K19" s="1">
        <f t="shared" si="0"/>
        <v>1</v>
      </c>
      <c r="L19" s="1" t="str">
        <f t="shared" si="4"/>
        <v>12</v>
      </c>
      <c r="N19" s="1">
        <v>23</v>
      </c>
      <c r="O19" s="1">
        <f t="shared" si="9"/>
        <v>10</v>
      </c>
      <c r="P19" s="1"/>
      <c r="Q19"/>
    </row>
    <row r="20" spans="1:17" x14ac:dyDescent="0.25">
      <c r="A20" s="1">
        <f t="shared" si="1"/>
        <v>18</v>
      </c>
      <c r="B20">
        <v>2.4368301777021699</v>
      </c>
      <c r="D20" s="1">
        <f t="shared" si="5"/>
        <v>0</v>
      </c>
      <c r="E20" s="1">
        <f t="shared" si="6"/>
        <v>1</v>
      </c>
      <c r="F20" s="1">
        <f t="shared" si="7"/>
        <v>0</v>
      </c>
      <c r="G20" s="1">
        <f t="shared" si="8"/>
        <v>0</v>
      </c>
      <c r="I20" s="1">
        <f t="shared" si="2"/>
        <v>1</v>
      </c>
      <c r="J20" s="1">
        <f t="shared" si="3"/>
        <v>2</v>
      </c>
      <c r="K20" s="1">
        <f t="shared" si="0"/>
        <v>1</v>
      </c>
      <c r="L20" s="1" t="str">
        <f t="shared" si="4"/>
        <v>23</v>
      </c>
      <c r="N20" s="1">
        <v>31</v>
      </c>
      <c r="O20" s="1">
        <f t="shared" si="9"/>
        <v>1</v>
      </c>
      <c r="P20" s="1"/>
      <c r="Q20"/>
    </row>
    <row r="21" spans="1:17" x14ac:dyDescent="0.25">
      <c r="A21" s="1">
        <f t="shared" si="1"/>
        <v>19</v>
      </c>
      <c r="B21">
        <v>3.2311505195974601</v>
      </c>
      <c r="D21" s="1">
        <f t="shared" si="5"/>
        <v>0</v>
      </c>
      <c r="E21" s="1">
        <f t="shared" si="6"/>
        <v>0</v>
      </c>
      <c r="F21" s="1">
        <f t="shared" si="7"/>
        <v>1</v>
      </c>
      <c r="G21" s="1">
        <f t="shared" si="8"/>
        <v>0</v>
      </c>
      <c r="I21" s="1">
        <f t="shared" si="2"/>
        <v>1</v>
      </c>
      <c r="J21" s="1">
        <f t="shared" si="3"/>
        <v>3</v>
      </c>
      <c r="K21" s="1">
        <f t="shared" si="0"/>
        <v>0</v>
      </c>
      <c r="L21" s="1" t="str">
        <f t="shared" si="4"/>
        <v>34</v>
      </c>
      <c r="N21" s="1">
        <v>34</v>
      </c>
      <c r="O21" s="1">
        <f t="shared" si="9"/>
        <v>11</v>
      </c>
      <c r="P21" s="1"/>
      <c r="Q21"/>
    </row>
    <row r="22" spans="1:17" x14ac:dyDescent="0.25">
      <c r="A22" s="1">
        <f t="shared" si="1"/>
        <v>20</v>
      </c>
      <c r="B22">
        <v>1.15971627188251</v>
      </c>
      <c r="D22" s="1">
        <f t="shared" si="5"/>
        <v>0</v>
      </c>
      <c r="E22" s="1">
        <f t="shared" si="6"/>
        <v>0</v>
      </c>
      <c r="F22" s="1">
        <f t="shared" si="7"/>
        <v>0</v>
      </c>
      <c r="G22" s="1">
        <f t="shared" si="8"/>
        <v>1</v>
      </c>
      <c r="I22" s="1">
        <f t="shared" si="2"/>
        <v>1</v>
      </c>
      <c r="J22" s="1">
        <f t="shared" si="3"/>
        <v>4</v>
      </c>
      <c r="K22" s="1">
        <f t="shared" si="0"/>
        <v>0</v>
      </c>
      <c r="L22" s="1" t="str">
        <f t="shared" si="4"/>
        <v>41</v>
      </c>
      <c r="N22" s="1">
        <v>41</v>
      </c>
      <c r="O22" s="1">
        <f t="shared" si="9"/>
        <v>11</v>
      </c>
      <c r="P22" s="1"/>
      <c r="Q22"/>
    </row>
    <row r="23" spans="1:17" x14ac:dyDescent="0.25">
      <c r="A23" s="1">
        <f t="shared" si="1"/>
        <v>21</v>
      </c>
      <c r="B23">
        <v>1.0930516570324</v>
      </c>
      <c r="D23" s="1">
        <f t="shared" si="5"/>
        <v>1</v>
      </c>
      <c r="E23" s="1">
        <f t="shared" si="6"/>
        <v>0</v>
      </c>
      <c r="F23" s="1">
        <f t="shared" si="7"/>
        <v>0</v>
      </c>
      <c r="G23" s="1">
        <f t="shared" si="8"/>
        <v>0</v>
      </c>
      <c r="I23" s="1">
        <f t="shared" si="2"/>
        <v>1</v>
      </c>
      <c r="J23" s="1">
        <f t="shared" si="3"/>
        <v>1</v>
      </c>
      <c r="K23" s="1">
        <f t="shared" si="0"/>
        <v>1</v>
      </c>
      <c r="L23" s="1" t="str">
        <f t="shared" si="4"/>
        <v>13</v>
      </c>
      <c r="N23" s="1">
        <v>44</v>
      </c>
      <c r="O23" s="1">
        <f t="shared" si="9"/>
        <v>1</v>
      </c>
      <c r="P23" s="1"/>
      <c r="Q23"/>
    </row>
    <row r="24" spans="1:17" x14ac:dyDescent="0.25">
      <c r="A24" s="1">
        <f t="shared" si="1"/>
        <v>22</v>
      </c>
      <c r="B24">
        <v>3.5467697173762902</v>
      </c>
      <c r="D24" s="1">
        <f t="shared" si="5"/>
        <v>0</v>
      </c>
      <c r="E24" s="1">
        <f t="shared" si="6"/>
        <v>0</v>
      </c>
      <c r="F24" s="1">
        <f t="shared" si="7"/>
        <v>1</v>
      </c>
      <c r="G24" s="1">
        <f t="shared" si="8"/>
        <v>0</v>
      </c>
      <c r="I24" s="1">
        <f t="shared" si="2"/>
        <v>1</v>
      </c>
      <c r="J24" s="1">
        <f t="shared" si="3"/>
        <v>3</v>
      </c>
      <c r="K24" s="1">
        <f t="shared" si="0"/>
        <v>0</v>
      </c>
      <c r="L24" s="1" t="str">
        <f t="shared" si="4"/>
        <v>34</v>
      </c>
      <c r="P24" s="1"/>
      <c r="Q24"/>
    </row>
    <row r="25" spans="1:17" x14ac:dyDescent="0.25">
      <c r="A25" s="1">
        <f t="shared" si="1"/>
        <v>23</v>
      </c>
      <c r="B25">
        <v>2.1275908447746299</v>
      </c>
      <c r="D25" s="1">
        <f t="shared" si="5"/>
        <v>0</v>
      </c>
      <c r="E25" s="1">
        <f t="shared" si="6"/>
        <v>0</v>
      </c>
      <c r="F25" s="1">
        <f t="shared" si="7"/>
        <v>0</v>
      </c>
      <c r="G25" s="1">
        <f t="shared" si="8"/>
        <v>1</v>
      </c>
      <c r="I25" s="1">
        <f t="shared" si="2"/>
        <v>1</v>
      </c>
      <c r="J25" s="1">
        <f t="shared" si="3"/>
        <v>4</v>
      </c>
      <c r="K25" s="1">
        <f t="shared" si="0"/>
        <v>0</v>
      </c>
      <c r="L25" s="1" t="str">
        <f t="shared" si="4"/>
        <v>41</v>
      </c>
      <c r="N25" s="1">
        <f>COUNT(N16:N23)</f>
        <v>8</v>
      </c>
      <c r="O25" s="1">
        <f>SUM(O16:O23)</f>
        <v>47</v>
      </c>
      <c r="P25" s="1"/>
      <c r="Q25"/>
    </row>
    <row r="26" spans="1:17" x14ac:dyDescent="0.25">
      <c r="A26" s="1">
        <f t="shared" si="1"/>
        <v>24</v>
      </c>
      <c r="B26">
        <v>1.5997250864628101</v>
      </c>
      <c r="D26" s="1">
        <f t="shared" si="5"/>
        <v>1</v>
      </c>
      <c r="E26" s="1">
        <f t="shared" si="6"/>
        <v>0</v>
      </c>
      <c r="F26" s="1">
        <f t="shared" si="7"/>
        <v>0</v>
      </c>
      <c r="G26" s="1">
        <f t="shared" si="8"/>
        <v>0</v>
      </c>
      <c r="I26" s="1">
        <f t="shared" si="2"/>
        <v>1</v>
      </c>
      <c r="J26" s="1">
        <f t="shared" si="3"/>
        <v>1</v>
      </c>
      <c r="K26" s="1">
        <f t="shared" si="0"/>
        <v>1</v>
      </c>
      <c r="L26" s="1" t="str">
        <f t="shared" si="4"/>
        <v>12</v>
      </c>
    </row>
    <row r="27" spans="1:17" x14ac:dyDescent="0.25">
      <c r="A27" s="1">
        <f t="shared" si="1"/>
        <v>25</v>
      </c>
      <c r="B27">
        <v>1.7783259053184</v>
      </c>
      <c r="D27" s="1">
        <f t="shared" si="5"/>
        <v>0</v>
      </c>
      <c r="E27" s="1">
        <f t="shared" si="6"/>
        <v>1</v>
      </c>
      <c r="F27" s="1">
        <f t="shared" si="7"/>
        <v>0</v>
      </c>
      <c r="G27" s="1">
        <f t="shared" si="8"/>
        <v>0</v>
      </c>
      <c r="I27" s="1">
        <f t="shared" si="2"/>
        <v>1</v>
      </c>
      <c r="J27" s="1">
        <f t="shared" si="3"/>
        <v>2</v>
      </c>
      <c r="K27" s="1">
        <f t="shared" si="0"/>
        <v>1</v>
      </c>
      <c r="L27" s="1" t="str">
        <f t="shared" si="4"/>
        <v>23</v>
      </c>
    </row>
    <row r="28" spans="1:17" x14ac:dyDescent="0.25">
      <c r="A28" s="1">
        <f t="shared" si="1"/>
        <v>26</v>
      </c>
      <c r="B28">
        <v>2.3130233433532799</v>
      </c>
      <c r="D28" s="1">
        <f t="shared" si="5"/>
        <v>0</v>
      </c>
      <c r="E28" s="1">
        <f t="shared" si="6"/>
        <v>0</v>
      </c>
      <c r="F28" s="1">
        <f t="shared" si="7"/>
        <v>1</v>
      </c>
      <c r="G28" s="1">
        <f t="shared" si="8"/>
        <v>0</v>
      </c>
      <c r="I28" s="1">
        <f t="shared" si="2"/>
        <v>1</v>
      </c>
      <c r="J28" s="1">
        <f t="shared" si="3"/>
        <v>3</v>
      </c>
      <c r="K28" s="1">
        <f t="shared" si="0"/>
        <v>0</v>
      </c>
      <c r="L28" s="1" t="str">
        <f t="shared" si="4"/>
        <v>31</v>
      </c>
    </row>
    <row r="29" spans="1:17" x14ac:dyDescent="0.25">
      <c r="A29" s="1">
        <f t="shared" si="1"/>
        <v>27</v>
      </c>
      <c r="B29">
        <v>1.5093335901848199</v>
      </c>
      <c r="D29" s="1">
        <f t="shared" si="5"/>
        <v>1</v>
      </c>
      <c r="E29" s="1">
        <f t="shared" si="6"/>
        <v>0</v>
      </c>
      <c r="F29" s="1">
        <f t="shared" si="7"/>
        <v>0</v>
      </c>
      <c r="G29" s="1">
        <f t="shared" si="8"/>
        <v>0</v>
      </c>
      <c r="I29" s="1">
        <f t="shared" si="2"/>
        <v>1</v>
      </c>
      <c r="J29" s="1">
        <f t="shared" si="3"/>
        <v>1</v>
      </c>
      <c r="K29" s="1">
        <f t="shared" si="0"/>
        <v>1</v>
      </c>
      <c r="L29" s="1" t="str">
        <f t="shared" si="4"/>
        <v>13</v>
      </c>
    </row>
    <row r="30" spans="1:17" x14ac:dyDescent="0.25">
      <c r="A30" s="1">
        <f t="shared" si="1"/>
        <v>28</v>
      </c>
      <c r="B30">
        <v>2.6272908880271002</v>
      </c>
      <c r="D30" s="1">
        <f t="shared" si="5"/>
        <v>0</v>
      </c>
      <c r="E30" s="1">
        <f t="shared" si="6"/>
        <v>0</v>
      </c>
      <c r="F30" s="1">
        <f t="shared" si="7"/>
        <v>1</v>
      </c>
      <c r="G30" s="1">
        <f t="shared" si="8"/>
        <v>0</v>
      </c>
      <c r="I30" s="1">
        <f t="shared" si="2"/>
        <v>1</v>
      </c>
      <c r="J30" s="1">
        <f t="shared" si="3"/>
        <v>3</v>
      </c>
      <c r="K30" s="1">
        <f t="shared" si="0"/>
        <v>0</v>
      </c>
      <c r="L30" s="1" t="str">
        <f t="shared" si="4"/>
        <v>34</v>
      </c>
    </row>
    <row r="31" spans="1:17" x14ac:dyDescent="0.25">
      <c r="A31" s="1">
        <f t="shared" si="1"/>
        <v>29</v>
      </c>
      <c r="B31">
        <v>2.4334138925744599</v>
      </c>
      <c r="D31" s="1">
        <f t="shared" si="5"/>
        <v>0</v>
      </c>
      <c r="E31" s="1">
        <f t="shared" si="6"/>
        <v>0</v>
      </c>
      <c r="F31" s="1">
        <f t="shared" si="7"/>
        <v>0</v>
      </c>
      <c r="G31" s="1">
        <f t="shared" si="8"/>
        <v>1</v>
      </c>
      <c r="I31" s="1">
        <f t="shared" si="2"/>
        <v>1</v>
      </c>
      <c r="J31" s="1">
        <f t="shared" si="3"/>
        <v>4</v>
      </c>
      <c r="K31" s="1">
        <f t="shared" si="0"/>
        <v>0</v>
      </c>
      <c r="L31" s="1" t="str">
        <f t="shared" si="4"/>
        <v>41</v>
      </c>
    </row>
    <row r="32" spans="1:17" x14ac:dyDescent="0.25">
      <c r="A32" s="1">
        <f t="shared" si="1"/>
        <v>30</v>
      </c>
      <c r="B32">
        <v>1.2304788979360599</v>
      </c>
      <c r="D32" s="1">
        <f t="shared" si="5"/>
        <v>1</v>
      </c>
      <c r="E32" s="1">
        <f t="shared" si="6"/>
        <v>0</v>
      </c>
      <c r="F32" s="1">
        <f t="shared" si="7"/>
        <v>0</v>
      </c>
      <c r="G32" s="1">
        <f t="shared" si="8"/>
        <v>0</v>
      </c>
      <c r="I32" s="1">
        <f t="shared" si="2"/>
        <v>1</v>
      </c>
      <c r="J32" s="1">
        <f t="shared" si="3"/>
        <v>1</v>
      </c>
      <c r="K32" s="1">
        <f t="shared" si="0"/>
        <v>1</v>
      </c>
      <c r="L32" s="1" t="str">
        <f t="shared" si="4"/>
        <v>12</v>
      </c>
    </row>
    <row r="33" spans="1:12" x14ac:dyDescent="0.25">
      <c r="A33" s="1">
        <f t="shared" si="1"/>
        <v>31</v>
      </c>
      <c r="B33">
        <v>1.8067632472208801</v>
      </c>
      <c r="D33" s="1">
        <f t="shared" si="5"/>
        <v>0</v>
      </c>
      <c r="E33" s="1">
        <f t="shared" si="6"/>
        <v>1</v>
      </c>
      <c r="F33" s="1">
        <f t="shared" si="7"/>
        <v>0</v>
      </c>
      <c r="G33" s="1">
        <f t="shared" si="8"/>
        <v>0</v>
      </c>
      <c r="I33" s="1">
        <f t="shared" si="2"/>
        <v>1</v>
      </c>
      <c r="J33" s="1">
        <f t="shared" si="3"/>
        <v>2</v>
      </c>
      <c r="K33" s="1">
        <f t="shared" si="0"/>
        <v>1</v>
      </c>
      <c r="L33" s="1" t="str">
        <f t="shared" si="4"/>
        <v>22</v>
      </c>
    </row>
    <row r="34" spans="1:12" x14ac:dyDescent="0.25">
      <c r="A34" s="1">
        <f t="shared" si="1"/>
        <v>32</v>
      </c>
      <c r="B34">
        <v>1.9138227496818301</v>
      </c>
      <c r="D34" s="1">
        <f t="shared" si="5"/>
        <v>0</v>
      </c>
      <c r="E34" s="1">
        <f t="shared" si="6"/>
        <v>1</v>
      </c>
      <c r="F34" s="1">
        <f t="shared" si="7"/>
        <v>0</v>
      </c>
      <c r="G34" s="1">
        <f t="shared" si="8"/>
        <v>0</v>
      </c>
      <c r="I34" s="1">
        <f t="shared" si="2"/>
        <v>1</v>
      </c>
      <c r="J34" s="1">
        <f t="shared" si="3"/>
        <v>2</v>
      </c>
      <c r="K34" s="1">
        <f t="shared" ref="K34:K50" si="10">IF(B34&lt;=B35,1,0)</f>
        <v>1</v>
      </c>
      <c r="L34" s="1" t="str">
        <f t="shared" si="4"/>
        <v>23</v>
      </c>
    </row>
    <row r="35" spans="1:12" x14ac:dyDescent="0.25">
      <c r="A35" s="1">
        <f t="shared" si="1"/>
        <v>33</v>
      </c>
      <c r="B35">
        <v>2.65838863336631</v>
      </c>
      <c r="D35" s="1">
        <f t="shared" si="5"/>
        <v>0</v>
      </c>
      <c r="E35" s="1">
        <f t="shared" si="6"/>
        <v>0</v>
      </c>
      <c r="F35" s="1">
        <f t="shared" si="7"/>
        <v>1</v>
      </c>
      <c r="G35" s="1">
        <f t="shared" si="8"/>
        <v>0</v>
      </c>
      <c r="I35" s="1">
        <f t="shared" si="2"/>
        <v>1</v>
      </c>
      <c r="J35" s="1">
        <f t="shared" si="3"/>
        <v>3</v>
      </c>
      <c r="K35" s="1">
        <f t="shared" si="10"/>
        <v>0</v>
      </c>
      <c r="L35" s="1" t="str">
        <f t="shared" si="4"/>
        <v>34</v>
      </c>
    </row>
    <row r="36" spans="1:12" x14ac:dyDescent="0.25">
      <c r="A36" s="1">
        <f t="shared" si="1"/>
        <v>34</v>
      </c>
      <c r="B36">
        <v>2.5441670552554898</v>
      </c>
      <c r="D36" s="1">
        <f t="shared" si="5"/>
        <v>0</v>
      </c>
      <c r="E36" s="1">
        <f t="shared" si="6"/>
        <v>0</v>
      </c>
      <c r="F36" s="1">
        <f t="shared" si="7"/>
        <v>0</v>
      </c>
      <c r="G36" s="1">
        <f t="shared" si="8"/>
        <v>1</v>
      </c>
      <c r="I36" s="1">
        <f t="shared" si="2"/>
        <v>1</v>
      </c>
      <c r="J36" s="1">
        <f t="shared" si="3"/>
        <v>4</v>
      </c>
      <c r="K36" s="1">
        <f t="shared" si="10"/>
        <v>0</v>
      </c>
      <c r="L36" s="1" t="str">
        <f t="shared" si="4"/>
        <v>41</v>
      </c>
    </row>
    <row r="37" spans="1:12" x14ac:dyDescent="0.25">
      <c r="A37" s="1">
        <f t="shared" si="1"/>
        <v>35</v>
      </c>
      <c r="B37">
        <v>1.25013444573435</v>
      </c>
      <c r="D37" s="1">
        <f t="shared" si="5"/>
        <v>1</v>
      </c>
      <c r="E37" s="1">
        <f t="shared" si="6"/>
        <v>0</v>
      </c>
      <c r="F37" s="1">
        <f t="shared" si="7"/>
        <v>0</v>
      </c>
      <c r="G37" s="1">
        <f t="shared" si="8"/>
        <v>0</v>
      </c>
      <c r="I37" s="1">
        <f t="shared" si="2"/>
        <v>1</v>
      </c>
      <c r="J37" s="1">
        <f t="shared" si="3"/>
        <v>1</v>
      </c>
      <c r="K37" s="1">
        <f t="shared" si="10"/>
        <v>1</v>
      </c>
      <c r="L37" s="1" t="str">
        <f t="shared" si="4"/>
        <v>12</v>
      </c>
    </row>
    <row r="38" spans="1:12" x14ac:dyDescent="0.25">
      <c r="A38" s="1">
        <f t="shared" si="1"/>
        <v>36</v>
      </c>
      <c r="B38">
        <v>1.8815640571110901</v>
      </c>
      <c r="D38" s="1">
        <f t="shared" si="5"/>
        <v>0</v>
      </c>
      <c r="E38" s="1">
        <f t="shared" si="6"/>
        <v>1</v>
      </c>
      <c r="F38" s="1">
        <f t="shared" si="7"/>
        <v>0</v>
      </c>
      <c r="G38" s="1">
        <f t="shared" si="8"/>
        <v>0</v>
      </c>
      <c r="I38" s="1">
        <f t="shared" si="2"/>
        <v>1</v>
      </c>
      <c r="J38" s="1">
        <f t="shared" si="3"/>
        <v>2</v>
      </c>
      <c r="K38" s="1">
        <f t="shared" si="10"/>
        <v>1</v>
      </c>
      <c r="L38" s="1" t="str">
        <f t="shared" si="4"/>
        <v>23</v>
      </c>
    </row>
    <row r="39" spans="1:12" x14ac:dyDescent="0.25">
      <c r="A39" s="1">
        <f t="shared" si="1"/>
        <v>37</v>
      </c>
      <c r="B39">
        <v>3.2390891328053302</v>
      </c>
      <c r="D39" s="1">
        <f t="shared" si="5"/>
        <v>0</v>
      </c>
      <c r="E39" s="1">
        <f t="shared" si="6"/>
        <v>0</v>
      </c>
      <c r="F39" s="1">
        <f t="shared" si="7"/>
        <v>1</v>
      </c>
      <c r="G39" s="1">
        <f t="shared" si="8"/>
        <v>0</v>
      </c>
      <c r="I39" s="1">
        <f t="shared" si="2"/>
        <v>1</v>
      </c>
      <c r="J39" s="1">
        <f t="shared" si="3"/>
        <v>3</v>
      </c>
      <c r="K39" s="1">
        <f t="shared" si="10"/>
        <v>0</v>
      </c>
      <c r="L39" s="1" t="str">
        <f t="shared" si="4"/>
        <v>34</v>
      </c>
    </row>
    <row r="40" spans="1:12" x14ac:dyDescent="0.25">
      <c r="A40" s="1">
        <f t="shared" si="1"/>
        <v>38</v>
      </c>
      <c r="B40">
        <v>2.5052050964933201</v>
      </c>
      <c r="D40" s="1">
        <f t="shared" si="5"/>
        <v>0</v>
      </c>
      <c r="E40" s="1">
        <f t="shared" si="6"/>
        <v>0</v>
      </c>
      <c r="F40" s="1">
        <f t="shared" si="7"/>
        <v>0</v>
      </c>
      <c r="G40" s="1">
        <f t="shared" si="8"/>
        <v>1</v>
      </c>
      <c r="I40" s="1">
        <f t="shared" si="2"/>
        <v>1</v>
      </c>
      <c r="J40" s="1">
        <f t="shared" si="3"/>
        <v>4</v>
      </c>
      <c r="K40" s="1">
        <f t="shared" si="10"/>
        <v>0</v>
      </c>
      <c r="L40" s="1" t="str">
        <f t="shared" si="4"/>
        <v>41</v>
      </c>
    </row>
    <row r="41" spans="1:12" x14ac:dyDescent="0.25">
      <c r="A41" s="1">
        <f t="shared" si="1"/>
        <v>39</v>
      </c>
      <c r="B41">
        <v>1.6084454944309099</v>
      </c>
      <c r="D41" s="1">
        <f t="shared" si="5"/>
        <v>1</v>
      </c>
      <c r="E41" s="1">
        <f t="shared" si="6"/>
        <v>0</v>
      </c>
      <c r="F41" s="1">
        <f t="shared" si="7"/>
        <v>0</v>
      </c>
      <c r="G41" s="1">
        <f t="shared" si="8"/>
        <v>0</v>
      </c>
      <c r="I41" s="1">
        <f t="shared" si="2"/>
        <v>1</v>
      </c>
      <c r="J41" s="1">
        <f t="shared" si="3"/>
        <v>1</v>
      </c>
      <c r="K41" s="1">
        <f t="shared" si="10"/>
        <v>1</v>
      </c>
      <c r="L41" s="1" t="str">
        <f t="shared" si="4"/>
        <v>12</v>
      </c>
    </row>
    <row r="42" spans="1:12" x14ac:dyDescent="0.25">
      <c r="A42" s="1">
        <f t="shared" si="1"/>
        <v>40</v>
      </c>
      <c r="B42">
        <v>2.0953975611042499</v>
      </c>
      <c r="D42" s="1">
        <f t="shared" si="5"/>
        <v>0</v>
      </c>
      <c r="E42" s="1">
        <f t="shared" si="6"/>
        <v>1</v>
      </c>
      <c r="F42" s="1">
        <f t="shared" si="7"/>
        <v>0</v>
      </c>
      <c r="G42" s="1">
        <f t="shared" si="8"/>
        <v>0</v>
      </c>
      <c r="I42" s="1">
        <f t="shared" si="2"/>
        <v>1</v>
      </c>
      <c r="J42" s="1">
        <f t="shared" si="3"/>
        <v>2</v>
      </c>
      <c r="K42" s="1">
        <f t="shared" si="10"/>
        <v>1</v>
      </c>
      <c r="L42" s="1" t="str">
        <f t="shared" si="4"/>
        <v>23</v>
      </c>
    </row>
    <row r="43" spans="1:12" x14ac:dyDescent="0.25">
      <c r="A43" s="1">
        <f t="shared" si="1"/>
        <v>41</v>
      </c>
      <c r="B43">
        <v>2.8961202955247298</v>
      </c>
      <c r="D43" s="1">
        <f t="shared" si="5"/>
        <v>0</v>
      </c>
      <c r="E43" s="1">
        <f t="shared" si="6"/>
        <v>0</v>
      </c>
      <c r="F43" s="1">
        <f t="shared" si="7"/>
        <v>1</v>
      </c>
      <c r="G43" s="1">
        <f t="shared" si="8"/>
        <v>0</v>
      </c>
      <c r="I43" s="1">
        <f t="shared" si="2"/>
        <v>1</v>
      </c>
      <c r="J43" s="1">
        <f t="shared" si="3"/>
        <v>3</v>
      </c>
      <c r="K43" s="1">
        <f t="shared" si="10"/>
        <v>0</v>
      </c>
      <c r="L43" s="1" t="str">
        <f t="shared" si="4"/>
        <v>34</v>
      </c>
    </row>
    <row r="44" spans="1:12" x14ac:dyDescent="0.25">
      <c r="A44" s="1">
        <f t="shared" si="1"/>
        <v>42</v>
      </c>
      <c r="B44">
        <v>2.1840045033656601</v>
      </c>
      <c r="D44" s="1">
        <f t="shared" si="5"/>
        <v>0</v>
      </c>
      <c r="E44" s="1">
        <f t="shared" si="6"/>
        <v>0</v>
      </c>
      <c r="F44" s="1">
        <f t="shared" si="7"/>
        <v>0</v>
      </c>
      <c r="G44" s="1">
        <f t="shared" si="8"/>
        <v>1</v>
      </c>
      <c r="I44" s="1">
        <f t="shared" si="2"/>
        <v>1</v>
      </c>
      <c r="J44" s="1">
        <f t="shared" si="3"/>
        <v>4</v>
      </c>
      <c r="K44" s="1">
        <f t="shared" si="10"/>
        <v>0</v>
      </c>
      <c r="L44" s="1" t="str">
        <f t="shared" si="4"/>
        <v>41</v>
      </c>
    </row>
    <row r="45" spans="1:12" x14ac:dyDescent="0.25">
      <c r="A45" s="1">
        <f t="shared" si="1"/>
        <v>43</v>
      </c>
      <c r="B45">
        <v>1.4437639996296601</v>
      </c>
      <c r="D45" s="1">
        <f t="shared" si="5"/>
        <v>1</v>
      </c>
      <c r="E45" s="1">
        <f t="shared" si="6"/>
        <v>0</v>
      </c>
      <c r="F45" s="1">
        <f t="shared" si="7"/>
        <v>0</v>
      </c>
      <c r="G45" s="1">
        <f t="shared" si="8"/>
        <v>0</v>
      </c>
      <c r="I45" s="1">
        <f t="shared" si="2"/>
        <v>1</v>
      </c>
      <c r="J45" s="1">
        <f t="shared" si="3"/>
        <v>1</v>
      </c>
      <c r="K45" s="1">
        <f t="shared" si="10"/>
        <v>1</v>
      </c>
      <c r="L45" s="1" t="str">
        <f t="shared" si="4"/>
        <v>12</v>
      </c>
    </row>
    <row r="46" spans="1:12" x14ac:dyDescent="0.25">
      <c r="A46" s="1">
        <f t="shared" si="1"/>
        <v>44</v>
      </c>
      <c r="B46">
        <v>1.5719522742779899</v>
      </c>
      <c r="D46" s="1">
        <f t="shared" si="5"/>
        <v>0</v>
      </c>
      <c r="E46" s="1">
        <f t="shared" si="6"/>
        <v>1</v>
      </c>
      <c r="F46" s="1">
        <f t="shared" si="7"/>
        <v>0</v>
      </c>
      <c r="G46" s="1">
        <f t="shared" si="8"/>
        <v>0</v>
      </c>
      <c r="I46" s="1">
        <f t="shared" si="2"/>
        <v>1</v>
      </c>
      <c r="J46" s="1">
        <f t="shared" si="3"/>
        <v>2</v>
      </c>
      <c r="K46" s="1">
        <f t="shared" si="10"/>
        <v>1</v>
      </c>
      <c r="L46" s="1" t="str">
        <f t="shared" si="4"/>
        <v>22</v>
      </c>
    </row>
    <row r="47" spans="1:12" x14ac:dyDescent="0.25">
      <c r="A47" s="1">
        <f t="shared" si="1"/>
        <v>45</v>
      </c>
      <c r="B47">
        <v>3.00266129275259</v>
      </c>
      <c r="D47" s="1">
        <f t="shared" si="5"/>
        <v>0</v>
      </c>
      <c r="E47" s="1">
        <f t="shared" si="6"/>
        <v>1</v>
      </c>
      <c r="F47" s="1">
        <f t="shared" si="7"/>
        <v>0</v>
      </c>
      <c r="G47" s="1">
        <f t="shared" si="8"/>
        <v>0</v>
      </c>
      <c r="I47" s="1">
        <f t="shared" si="2"/>
        <v>1</v>
      </c>
      <c r="J47" s="1">
        <f t="shared" si="3"/>
        <v>2</v>
      </c>
      <c r="K47" s="1">
        <f t="shared" si="10"/>
        <v>1</v>
      </c>
      <c r="L47" s="1" t="str">
        <f t="shared" si="4"/>
        <v>23</v>
      </c>
    </row>
    <row r="48" spans="1:12" x14ac:dyDescent="0.25">
      <c r="A48" s="1">
        <f t="shared" si="1"/>
        <v>46</v>
      </c>
      <c r="B48">
        <v>3.3495907659663899</v>
      </c>
      <c r="D48" s="1">
        <f t="shared" si="5"/>
        <v>0</v>
      </c>
      <c r="E48" s="1">
        <f t="shared" si="6"/>
        <v>0</v>
      </c>
      <c r="F48" s="1">
        <f t="shared" si="7"/>
        <v>1</v>
      </c>
      <c r="G48" s="1">
        <f t="shared" si="8"/>
        <v>0</v>
      </c>
      <c r="I48" s="1">
        <f t="shared" si="2"/>
        <v>1</v>
      </c>
      <c r="J48" s="1">
        <f t="shared" si="3"/>
        <v>3</v>
      </c>
      <c r="K48" s="1">
        <f t="shared" si="10"/>
        <v>0</v>
      </c>
      <c r="L48" s="1" t="str">
        <f t="shared" si="4"/>
        <v>34</v>
      </c>
    </row>
    <row r="49" spans="1:12" x14ac:dyDescent="0.25">
      <c r="A49" s="1">
        <f t="shared" si="1"/>
        <v>47</v>
      </c>
      <c r="B49">
        <v>1.3684853418218501</v>
      </c>
      <c r="D49" s="1">
        <f t="shared" si="5"/>
        <v>0</v>
      </c>
      <c r="E49" s="1">
        <f t="shared" si="6"/>
        <v>0</v>
      </c>
      <c r="F49" s="1">
        <f t="shared" si="7"/>
        <v>0</v>
      </c>
      <c r="G49" s="1">
        <f t="shared" si="8"/>
        <v>1</v>
      </c>
      <c r="I49" s="1">
        <f t="shared" si="2"/>
        <v>1</v>
      </c>
      <c r="J49" s="1">
        <f t="shared" si="3"/>
        <v>4</v>
      </c>
      <c r="K49" s="1">
        <f t="shared" si="10"/>
        <v>0</v>
      </c>
      <c r="L49" s="1" t="str">
        <f t="shared" si="4"/>
        <v>41</v>
      </c>
    </row>
    <row r="50" spans="1:12" x14ac:dyDescent="0.25">
      <c r="A50" s="1">
        <f t="shared" si="1"/>
        <v>48</v>
      </c>
      <c r="B50">
        <v>1.01751792087529</v>
      </c>
      <c r="D50" s="1">
        <f t="shared" si="5"/>
        <v>1</v>
      </c>
      <c r="E50" s="1">
        <f t="shared" si="6"/>
        <v>0</v>
      </c>
      <c r="F50" s="1">
        <f t="shared" si="7"/>
        <v>0</v>
      </c>
      <c r="G50" s="1">
        <f t="shared" si="8"/>
        <v>0</v>
      </c>
      <c r="I50" s="1">
        <f t="shared" si="2"/>
        <v>1</v>
      </c>
      <c r="J50" s="1">
        <f t="shared" si="3"/>
        <v>1</v>
      </c>
      <c r="K50" s="1">
        <f t="shared" si="10"/>
        <v>1</v>
      </c>
    </row>
    <row r="51" spans="1:12" x14ac:dyDescent="0.25">
      <c r="A51" s="1">
        <f>ROW()-2</f>
        <v>49</v>
      </c>
      <c r="B51">
        <v>3.44427025352145</v>
      </c>
      <c r="D51" s="1">
        <f t="shared" si="5"/>
        <v>0</v>
      </c>
      <c r="E51" s="1">
        <f t="shared" si="6"/>
        <v>0</v>
      </c>
      <c r="F51" s="1">
        <f t="shared" si="7"/>
        <v>1</v>
      </c>
      <c r="G51" s="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15" sqref="D15"/>
    </sheetView>
  </sheetViews>
  <sheetFormatPr defaultRowHeight="15" x14ac:dyDescent="0.25"/>
  <cols>
    <col min="12" max="12" width="9.140625" style="1"/>
  </cols>
  <sheetData>
    <row r="1" spans="1:14" x14ac:dyDescent="0.25">
      <c r="A1" t="s">
        <v>8</v>
      </c>
      <c r="C1" s="9">
        <v>1</v>
      </c>
      <c r="D1" s="9">
        <v>2</v>
      </c>
      <c r="E1" s="9">
        <v>3</v>
      </c>
      <c r="F1" s="9">
        <v>4</v>
      </c>
    </row>
    <row r="2" spans="1:14" x14ac:dyDescent="0.25">
      <c r="A2" t="s">
        <v>17</v>
      </c>
      <c r="C2" s="1">
        <f>'Time Series'!O8</f>
        <v>12</v>
      </c>
      <c r="D2" s="1">
        <f>'Time Series'!O9</f>
        <v>12</v>
      </c>
      <c r="E2" s="1">
        <f>'Time Series'!O10</f>
        <v>12</v>
      </c>
      <c r="F2" s="1">
        <f>'Time Series'!O11</f>
        <v>12</v>
      </c>
      <c r="H2" s="9">
        <f>SUM(C2:F2)</f>
        <v>48</v>
      </c>
    </row>
    <row r="3" spans="1:14" x14ac:dyDescent="0.25">
      <c r="C3" s="1">
        <f>C2/$H$2</f>
        <v>0.25</v>
      </c>
      <c r="D3" s="1">
        <f>D2/$H$2</f>
        <v>0.25</v>
      </c>
      <c r="E3" s="1">
        <f>E2/$H$2</f>
        <v>0.25</v>
      </c>
      <c r="F3" s="1">
        <f>F2/$H$2</f>
        <v>0.25</v>
      </c>
      <c r="H3" s="9"/>
    </row>
    <row r="5" spans="1:14" x14ac:dyDescent="0.25">
      <c r="A5" t="s">
        <v>0</v>
      </c>
      <c r="C5" s="9">
        <v>12</v>
      </c>
      <c r="D5" s="9">
        <v>13</v>
      </c>
      <c r="E5" s="9">
        <v>22</v>
      </c>
      <c r="F5" s="9">
        <v>23</v>
      </c>
      <c r="G5" s="9">
        <v>31</v>
      </c>
      <c r="H5" s="9">
        <v>34</v>
      </c>
      <c r="I5" s="9">
        <v>41</v>
      </c>
      <c r="J5" s="9">
        <v>44</v>
      </c>
      <c r="L5" s="9">
        <f>COUNT(C5:J5)</f>
        <v>8</v>
      </c>
      <c r="M5" t="s">
        <v>26</v>
      </c>
    </row>
    <row r="6" spans="1:14" x14ac:dyDescent="0.25">
      <c r="A6" t="s">
        <v>17</v>
      </c>
      <c r="C6" s="1">
        <f>'Time Series'!O16</f>
        <v>9</v>
      </c>
      <c r="D6" s="1">
        <f>'Time Series'!O17</f>
        <v>2</v>
      </c>
      <c r="E6" s="1">
        <f>'Time Series'!O18</f>
        <v>2</v>
      </c>
      <c r="F6" s="1">
        <f>'Time Series'!O19</f>
        <v>10</v>
      </c>
      <c r="G6" s="1">
        <f>'Time Series'!O20</f>
        <v>1</v>
      </c>
      <c r="H6" s="1">
        <f>'Time Series'!O21</f>
        <v>11</v>
      </c>
      <c r="I6" s="1">
        <f>'Time Series'!O22</f>
        <v>11</v>
      </c>
      <c r="J6" s="1">
        <f>'Time Series'!O23</f>
        <v>1</v>
      </c>
      <c r="L6" s="9">
        <f>SUM(C6:J6)</f>
        <v>47</v>
      </c>
      <c r="M6" t="s">
        <v>20</v>
      </c>
    </row>
    <row r="8" spans="1:14" x14ac:dyDescent="0.25">
      <c r="A8" s="15"/>
      <c r="B8" s="16">
        <v>1</v>
      </c>
      <c r="C8" s="13">
        <v>2</v>
      </c>
      <c r="D8" s="13">
        <v>3</v>
      </c>
      <c r="E8" s="13">
        <v>4</v>
      </c>
      <c r="F8" s="7"/>
    </row>
    <row r="9" spans="1:14" x14ac:dyDescent="0.25">
      <c r="A9" s="14">
        <v>1</v>
      </c>
      <c r="B9" s="1">
        <v>0</v>
      </c>
      <c r="C9" s="5">
        <f>C6</f>
        <v>9</v>
      </c>
      <c r="D9" s="10">
        <f>D6</f>
        <v>2</v>
      </c>
      <c r="E9" s="1">
        <v>0</v>
      </c>
      <c r="F9" s="2">
        <f>SUM(B9:E9)</f>
        <v>11</v>
      </c>
      <c r="H9" s="4">
        <v>11</v>
      </c>
      <c r="I9" s="17">
        <v>12</v>
      </c>
      <c r="J9" s="18">
        <v>13</v>
      </c>
      <c r="K9" s="19">
        <v>14</v>
      </c>
      <c r="M9" t="s">
        <v>1</v>
      </c>
    </row>
    <row r="10" spans="1:14" x14ac:dyDescent="0.25">
      <c r="A10" s="14">
        <v>2</v>
      </c>
      <c r="B10" s="1">
        <v>0</v>
      </c>
      <c r="C10" s="5">
        <f>E6</f>
        <v>2</v>
      </c>
      <c r="D10" s="10">
        <f>F6</f>
        <v>10</v>
      </c>
      <c r="E10" s="1">
        <v>0</v>
      </c>
      <c r="F10" s="2">
        <f>SUM(B10:E10)</f>
        <v>12</v>
      </c>
      <c r="H10" s="2">
        <v>21</v>
      </c>
      <c r="I10" s="20">
        <v>22</v>
      </c>
      <c r="J10" s="21">
        <v>23</v>
      </c>
      <c r="K10" s="22">
        <v>24</v>
      </c>
      <c r="M10" t="s">
        <v>2</v>
      </c>
    </row>
    <row r="11" spans="1:14" x14ac:dyDescent="0.25">
      <c r="A11" s="14">
        <v>3</v>
      </c>
      <c r="B11" s="5">
        <f>G6</f>
        <v>1</v>
      </c>
      <c r="C11" s="1">
        <v>0</v>
      </c>
      <c r="D11" s="1">
        <v>0</v>
      </c>
      <c r="E11" s="10">
        <f>H6</f>
        <v>11</v>
      </c>
      <c r="F11" s="2">
        <f>SUM(B11:E11)</f>
        <v>12</v>
      </c>
      <c r="H11" s="23">
        <v>31</v>
      </c>
      <c r="I11" s="24">
        <v>32</v>
      </c>
      <c r="J11" s="24">
        <v>33</v>
      </c>
      <c r="K11" s="25">
        <v>34</v>
      </c>
      <c r="M11" s="33" t="s">
        <v>3</v>
      </c>
    </row>
    <row r="12" spans="1:14" x14ac:dyDescent="0.25">
      <c r="A12" s="14">
        <v>4</v>
      </c>
      <c r="B12" s="5">
        <f>I6</f>
        <v>11</v>
      </c>
      <c r="C12" s="1">
        <v>0</v>
      </c>
      <c r="D12" s="1">
        <v>0</v>
      </c>
      <c r="E12" s="10">
        <f>J6</f>
        <v>1</v>
      </c>
      <c r="F12" s="2">
        <f>SUM(B12:E12)</f>
        <v>12</v>
      </c>
      <c r="H12" s="26">
        <v>41</v>
      </c>
      <c r="I12" s="27">
        <v>42</v>
      </c>
      <c r="J12" s="27">
        <v>43</v>
      </c>
      <c r="K12" s="28">
        <v>44</v>
      </c>
      <c r="M12" s="34" t="s">
        <v>4</v>
      </c>
    </row>
    <row r="13" spans="1:14" x14ac:dyDescent="0.25">
      <c r="A13" s="8"/>
      <c r="B13" s="4">
        <f>SUM(B9:B12)</f>
        <v>12</v>
      </c>
      <c r="C13" s="3">
        <f>SUM(C9:C12)</f>
        <v>11</v>
      </c>
      <c r="D13" s="3">
        <f>SUM(D9:D12)</f>
        <v>12</v>
      </c>
      <c r="E13" s="3">
        <f>SUM(E9:E12)</f>
        <v>12</v>
      </c>
      <c r="F13" s="12">
        <f>SUM(B9:E12)</f>
        <v>47</v>
      </c>
      <c r="G13" s="11"/>
    </row>
    <row r="14" spans="1:14" x14ac:dyDescent="0.25">
      <c r="M14" s="1">
        <v>1</v>
      </c>
      <c r="N14" t="s">
        <v>13</v>
      </c>
    </row>
    <row r="15" spans="1:14" x14ac:dyDescent="0.25">
      <c r="B15" s="4">
        <f t="shared" ref="B15:E18" si="0">B9/$F$13</f>
        <v>0</v>
      </c>
      <c r="C15" s="17">
        <f t="shared" si="0"/>
        <v>0.19148936170212766</v>
      </c>
      <c r="D15" s="18">
        <f t="shared" si="0"/>
        <v>4.2553191489361701E-2</v>
      </c>
      <c r="E15" s="19">
        <f t="shared" si="0"/>
        <v>0</v>
      </c>
      <c r="F15" s="2">
        <f>SUM(B15:E15)</f>
        <v>0.23404255319148937</v>
      </c>
      <c r="M15" s="1">
        <v>2</v>
      </c>
      <c r="N15" t="s">
        <v>16</v>
      </c>
    </row>
    <row r="16" spans="1:14" x14ac:dyDescent="0.25">
      <c r="B16" s="2">
        <f t="shared" si="0"/>
        <v>0</v>
      </c>
      <c r="C16" s="20">
        <f t="shared" si="0"/>
        <v>4.2553191489361701E-2</v>
      </c>
      <c r="D16" s="21">
        <f t="shared" si="0"/>
        <v>0.21276595744680851</v>
      </c>
      <c r="E16" s="22">
        <f t="shared" si="0"/>
        <v>0</v>
      </c>
      <c r="F16" s="2">
        <f>SUM(B16:E16)</f>
        <v>0.25531914893617019</v>
      </c>
      <c r="M16" s="1">
        <v>3</v>
      </c>
      <c r="N16" t="s">
        <v>14</v>
      </c>
    </row>
    <row r="17" spans="2:14" x14ac:dyDescent="0.25">
      <c r="B17" s="23">
        <f t="shared" si="0"/>
        <v>2.1276595744680851E-2</v>
      </c>
      <c r="C17" s="24">
        <f t="shared" si="0"/>
        <v>0</v>
      </c>
      <c r="D17" s="24">
        <f t="shared" si="0"/>
        <v>0</v>
      </c>
      <c r="E17" s="25">
        <f t="shared" si="0"/>
        <v>0.23404255319148937</v>
      </c>
      <c r="F17" s="2">
        <f>SUM(B17:E17)</f>
        <v>0.25531914893617019</v>
      </c>
      <c r="M17" s="1">
        <v>4</v>
      </c>
      <c r="N17" t="s">
        <v>15</v>
      </c>
    </row>
    <row r="18" spans="2:14" x14ac:dyDescent="0.25">
      <c r="B18" s="26">
        <f t="shared" si="0"/>
        <v>0.23404255319148937</v>
      </c>
      <c r="C18" s="27">
        <f t="shared" si="0"/>
        <v>0</v>
      </c>
      <c r="D18" s="27">
        <f t="shared" si="0"/>
        <v>0</v>
      </c>
      <c r="E18" s="28">
        <f t="shared" si="0"/>
        <v>2.1276595744680851E-2</v>
      </c>
      <c r="F18" s="2">
        <f>SUM(B18:E18)</f>
        <v>0.25531914893617019</v>
      </c>
    </row>
    <row r="19" spans="2:14" x14ac:dyDescent="0.25">
      <c r="B19" s="3">
        <f>SUM(B15:B18)</f>
        <v>0.25531914893617019</v>
      </c>
      <c r="C19" s="3">
        <f>SUM(C15:C18)</f>
        <v>0.23404255319148937</v>
      </c>
      <c r="D19" s="3">
        <f>SUM(D15:D18)</f>
        <v>0.25531914893617019</v>
      </c>
      <c r="E19" s="3">
        <f>SUM(E15:E18)</f>
        <v>0.25531914893617019</v>
      </c>
      <c r="F19" s="12">
        <f>SUM(F15:F18)</f>
        <v>1</v>
      </c>
      <c r="M19" s="1" t="s">
        <v>19</v>
      </c>
      <c r="N19">
        <f>'Time Series'!O5</f>
        <v>0.51020408163265307</v>
      </c>
    </row>
    <row r="21" spans="2:14" x14ac:dyDescent="0.25">
      <c r="B21" s="29">
        <f t="shared" ref="B21:E24" si="1">B9/$F9</f>
        <v>0</v>
      </c>
      <c r="C21" s="17">
        <f t="shared" si="1"/>
        <v>0.81818181818181823</v>
      </c>
      <c r="D21" s="18">
        <f t="shared" si="1"/>
        <v>0.18181818181818182</v>
      </c>
      <c r="E21" s="30">
        <f t="shared" si="1"/>
        <v>0</v>
      </c>
      <c r="F21" s="24">
        <f>SUM(B21:E21)</f>
        <v>1</v>
      </c>
      <c r="H21" t="s">
        <v>5</v>
      </c>
    </row>
    <row r="22" spans="2:14" x14ac:dyDescent="0.25">
      <c r="B22" s="6">
        <f t="shared" si="1"/>
        <v>0</v>
      </c>
      <c r="C22" s="20">
        <f t="shared" si="1"/>
        <v>0.16666666666666666</v>
      </c>
      <c r="D22" s="21">
        <f t="shared" si="1"/>
        <v>0.83333333333333337</v>
      </c>
      <c r="E22" s="31">
        <f t="shared" si="1"/>
        <v>0</v>
      </c>
      <c r="F22" s="24">
        <f>SUM(B22:E22)</f>
        <v>1</v>
      </c>
    </row>
    <row r="23" spans="2:14" x14ac:dyDescent="0.25">
      <c r="B23" s="23">
        <f t="shared" si="1"/>
        <v>8.3333333333333329E-2</v>
      </c>
      <c r="C23" s="11">
        <f t="shared" si="1"/>
        <v>0</v>
      </c>
      <c r="D23" s="11">
        <f t="shared" si="1"/>
        <v>0</v>
      </c>
      <c r="E23" s="25">
        <f t="shared" si="1"/>
        <v>0.91666666666666663</v>
      </c>
      <c r="F23" s="24">
        <f>SUM(B23:E23)</f>
        <v>1</v>
      </c>
    </row>
    <row r="24" spans="2:14" x14ac:dyDescent="0.25">
      <c r="B24" s="26">
        <f t="shared" si="1"/>
        <v>0.91666666666666663</v>
      </c>
      <c r="C24" s="32">
        <f t="shared" si="1"/>
        <v>0</v>
      </c>
      <c r="D24" s="32">
        <f t="shared" si="1"/>
        <v>0</v>
      </c>
      <c r="E24" s="28">
        <f t="shared" si="1"/>
        <v>8.3333333333333329E-2</v>
      </c>
      <c r="F24" s="24">
        <f>SUM(B24:E24)</f>
        <v>1</v>
      </c>
    </row>
    <row r="25" spans="2:14" x14ac:dyDescent="0.25">
      <c r="B25" s="24">
        <f>SUM(B21:B24)</f>
        <v>1</v>
      </c>
      <c r="C25" s="24">
        <f>SUM(C21:C24)</f>
        <v>0.98484848484848486</v>
      </c>
      <c r="D25" s="24">
        <f>SUM(D21:D24)</f>
        <v>1.0151515151515151</v>
      </c>
      <c r="E25" s="24">
        <f>SUM(E21:E24)</f>
        <v>1</v>
      </c>
      <c r="F25" s="12">
        <f>SUM(F21:F24)</f>
        <v>4</v>
      </c>
    </row>
    <row r="26" spans="2:14" x14ac:dyDescent="0.25">
      <c r="F26" s="11"/>
    </row>
    <row r="27" spans="2:14" x14ac:dyDescent="0.25">
      <c r="B27" s="4">
        <f>B21</f>
        <v>0</v>
      </c>
      <c r="C27" s="3">
        <f>B22</f>
        <v>0</v>
      </c>
      <c r="D27" s="17">
        <f>B23</f>
        <v>8.3333333333333329E-2</v>
      </c>
      <c r="E27" s="36">
        <f>B24</f>
        <v>0.91666666666666663</v>
      </c>
      <c r="F27" s="1">
        <f>SUM(B27:E27)</f>
        <v>1</v>
      </c>
      <c r="H27" t="s">
        <v>6</v>
      </c>
    </row>
    <row r="28" spans="2:14" x14ac:dyDescent="0.25">
      <c r="B28" s="23">
        <f>C21</f>
        <v>0.81818181818181823</v>
      </c>
      <c r="C28" s="20">
        <f>C22</f>
        <v>0.16666666666666666</v>
      </c>
      <c r="D28" s="24">
        <f>C23</f>
        <v>0</v>
      </c>
      <c r="E28" s="22">
        <f>C24</f>
        <v>0</v>
      </c>
      <c r="F28" s="1">
        <f>SUM(B28:E28)</f>
        <v>0.98484848484848486</v>
      </c>
    </row>
    <row r="29" spans="2:14" x14ac:dyDescent="0.25">
      <c r="B29" s="37">
        <f>D21</f>
        <v>0.18181818181818182</v>
      </c>
      <c r="C29" s="21">
        <f>D22</f>
        <v>0.83333333333333337</v>
      </c>
      <c r="D29" s="24">
        <f>D23</f>
        <v>0</v>
      </c>
      <c r="E29" s="22">
        <f>D24</f>
        <v>0</v>
      </c>
      <c r="F29" s="1">
        <f>SUM(B29:E29)</f>
        <v>1.0151515151515151</v>
      </c>
    </row>
    <row r="30" spans="2:14" x14ac:dyDescent="0.25">
      <c r="B30" s="35">
        <f>E21</f>
        <v>0</v>
      </c>
      <c r="C30" s="27">
        <f>E22</f>
        <v>0</v>
      </c>
      <c r="D30" s="38">
        <f>E23</f>
        <v>0.91666666666666663</v>
      </c>
      <c r="E30" s="28">
        <f>E24</f>
        <v>8.3333333333333329E-2</v>
      </c>
      <c r="F30" s="27">
        <f>SUM(B30:E30)</f>
        <v>1</v>
      </c>
    </row>
    <row r="31" spans="2:14" x14ac:dyDescent="0.25">
      <c r="B31" s="1">
        <f>SUM(B27:B30)</f>
        <v>1</v>
      </c>
      <c r="C31" s="1">
        <f>SUM(C27:C30)</f>
        <v>1</v>
      </c>
      <c r="D31" s="1">
        <f>SUM(D27:D30)</f>
        <v>1</v>
      </c>
      <c r="E31" s="1">
        <f>SUM(E27:E30)</f>
        <v>1</v>
      </c>
      <c r="F31" s="12">
        <f>SUM(B31:E31)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Time Series</vt:lpstr>
      <vt:lpstr>Transition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Hellström</dc:creator>
  <cp:lastModifiedBy>Peter Hellström</cp:lastModifiedBy>
  <dcterms:created xsi:type="dcterms:W3CDTF">2011-01-10T16:56:30Z</dcterms:created>
  <dcterms:modified xsi:type="dcterms:W3CDTF">2014-01-16T16:10:45Z</dcterms:modified>
</cp:coreProperties>
</file>