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75" windowHeight="11955" activeTab="2"/>
  </bookViews>
  <sheets>
    <sheet name="multiresponse" sheetId="3" r:id="rId1"/>
    <sheet name="multi.solver.test" sheetId="1" r:id="rId2"/>
    <sheet name="BacterialGrowth" sheetId="5" r:id="rId3"/>
  </sheets>
  <definedNames>
    <definedName name="solver_adj" localSheetId="1" hidden="1">multi.solver.test!$K$1:$K$4</definedName>
    <definedName name="solver_adj" localSheetId="0" hidden="1">multiresponse!$K$1:$K$4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multi.solver.test!$K$2</definedName>
    <definedName name="solver_lhs1" localSheetId="0" hidden="1">multiresponse!$K$4</definedName>
    <definedName name="solver_lhs2" localSheetId="1" hidden="1">multi.solver.test!$K$4</definedName>
    <definedName name="solver_lhs2" localSheetId="0" hidden="1">multiresponse!$K$4</definedName>
    <definedName name="solver_lin" localSheetId="1" hidden="1">2</definedName>
    <definedName name="solver_lin" localSheetId="0" hidden="1">2</definedName>
    <definedName name="solver_neg" localSheetId="1" hidden="1">2</definedName>
    <definedName name="solver_neg" localSheetId="0" hidden="1">2</definedName>
    <definedName name="solver_num" localSheetId="1" hidden="1">2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multi.solver.test!$K$8</definedName>
    <definedName name="solver_opt" localSheetId="0" hidden="1">multiresponse!$K$8</definedName>
    <definedName name="solver_pre" localSheetId="1" hidden="1">0.000001</definedName>
    <definedName name="solver_pre" localSheetId="0" hidden="1">0.000001</definedName>
    <definedName name="solver_rel1" localSheetId="1" hidden="1">3</definedName>
    <definedName name="solver_rel1" localSheetId="0" hidden="1">3</definedName>
    <definedName name="solver_rel2" localSheetId="1" hidden="1">3</definedName>
    <definedName name="solver_rel2" localSheetId="0" hidden="1">3</definedName>
    <definedName name="solver_rhs1" localSheetId="1" hidden="1">0</definedName>
    <definedName name="solver_rhs1" localSheetId="0" hidden="1">0</definedName>
    <definedName name="solver_rhs2" localSheetId="1" hidden="1">0</definedName>
    <definedName name="solver_rhs2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</definedNames>
  <calcPr calcId="145621"/>
</workbook>
</file>

<file path=xl/calcChain.xml><?xml version="1.0" encoding="utf-8"?>
<calcChain xmlns="http://schemas.openxmlformats.org/spreadsheetml/2006/main">
  <c r="B2" i="3" l="1"/>
  <c r="B2" i="1" l="1"/>
  <c r="H2" i="1"/>
  <c r="K7" i="1" s="1"/>
  <c r="F2" i="1"/>
  <c r="D2" i="1"/>
  <c r="F2" i="5"/>
  <c r="F3" i="5"/>
  <c r="F4" i="5"/>
  <c r="F5" i="5"/>
  <c r="F6" i="5"/>
  <c r="F7" i="5"/>
  <c r="F8" i="5"/>
  <c r="F9" i="5"/>
  <c r="E3" i="5"/>
  <c r="E4" i="5"/>
  <c r="E5" i="5"/>
  <c r="E6" i="5"/>
  <c r="E7" i="5"/>
  <c r="E8" i="5"/>
  <c r="E9" i="5"/>
  <c r="E2" i="5"/>
  <c r="M4" i="3"/>
  <c r="M2" i="3"/>
  <c r="F2" i="3"/>
  <c r="H2" i="3" s="1"/>
  <c r="F11" i="3"/>
  <c r="H11" i="3" s="1"/>
  <c r="B11" i="3"/>
  <c r="D11" i="3" s="1"/>
  <c r="F10" i="3"/>
  <c r="H10" i="3" s="1"/>
  <c r="B10" i="3"/>
  <c r="D10" i="3" s="1"/>
  <c r="F9" i="3"/>
  <c r="H9" i="3" s="1"/>
  <c r="B9" i="3"/>
  <c r="D9" i="3" s="1"/>
  <c r="F8" i="3"/>
  <c r="H8" i="3" s="1"/>
  <c r="B8" i="3"/>
  <c r="D8" i="3" s="1"/>
  <c r="F7" i="3"/>
  <c r="H7" i="3" s="1"/>
  <c r="B7" i="3"/>
  <c r="D7" i="3" s="1"/>
  <c r="F6" i="3"/>
  <c r="H6" i="3" s="1"/>
  <c r="B6" i="3"/>
  <c r="D6" i="3" s="1"/>
  <c r="F5" i="3"/>
  <c r="H5" i="3" s="1"/>
  <c r="B5" i="3"/>
  <c r="D5" i="3" s="1"/>
  <c r="F4" i="3"/>
  <c r="H4" i="3" s="1"/>
  <c r="B4" i="3"/>
  <c r="D4" i="3" s="1"/>
  <c r="F3" i="3"/>
  <c r="H3" i="3" s="1"/>
  <c r="B3" i="3"/>
  <c r="D3" i="3" s="1"/>
  <c r="D2" i="3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K7" i="3" l="1"/>
  <c r="K6" i="3"/>
  <c r="K6" i="1"/>
  <c r="K8" i="3" l="1"/>
  <c r="K8" i="1"/>
</calcChain>
</file>

<file path=xl/sharedStrings.xml><?xml version="1.0" encoding="utf-8"?>
<sst xmlns="http://schemas.openxmlformats.org/spreadsheetml/2006/main" count="40" uniqueCount="24">
  <si>
    <t>x1</t>
  </si>
  <si>
    <t>y1.hat</t>
  </si>
  <si>
    <t>y1</t>
  </si>
  <si>
    <t>x2</t>
  </si>
  <si>
    <t>y2.hat</t>
  </si>
  <si>
    <t>y2</t>
  </si>
  <si>
    <t>a1</t>
  </si>
  <si>
    <t>h1</t>
  </si>
  <si>
    <t>a2</t>
  </si>
  <si>
    <t>h2</t>
  </si>
  <si>
    <t>SS</t>
  </si>
  <si>
    <t>SS 1</t>
  </si>
  <si>
    <t>SS 2</t>
  </si>
  <si>
    <t>SS 1 + 2</t>
  </si>
  <si>
    <t>S</t>
  </si>
  <si>
    <t>D</t>
  </si>
  <si>
    <t>X</t>
  </si>
  <si>
    <t>theta1</t>
  </si>
  <si>
    <t>theta2</t>
  </si>
  <si>
    <t>theta3</t>
  </si>
  <si>
    <t>S.pred</t>
  </si>
  <si>
    <t>X.pred</t>
  </si>
  <si>
    <t>S0</t>
  </si>
  <si>
    <t>Pars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</si>
</sst>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2" fontId="16" fillId="0" borderId="0" xfId="0" applyNumberFormat="1" applyFont="1" applyAlignment="1">
      <alignment horizontal="center"/>
    </xf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Färg1" xfId="18" builtinId="29" customBuiltin="1"/>
    <cellStyle name="Färg2" xfId="22" builtinId="33" customBuiltin="1"/>
    <cellStyle name="Färg3" xfId="26" builtinId="37" customBuiltin="1"/>
    <cellStyle name="Färg4" xfId="30" builtinId="41" customBuiltin="1"/>
    <cellStyle name="Färg5" xfId="34" builtinId="45" customBuiltin="1"/>
    <cellStyle name="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BacterialGrowth!$B$1</c:f>
              <c:strCache>
                <c:ptCount val="1"/>
                <c:pt idx="0">
                  <c:v>S</c:v>
                </c:pt>
              </c:strCache>
            </c:strRef>
          </c:tx>
          <c:spPr>
            <a:ln w="28575">
              <a:noFill/>
            </a:ln>
          </c:spPr>
          <c:xVal>
            <c:numRef>
              <c:f>BacterialGrowth!$A$2:$A$9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5.6000000000000001E-2</c:v>
                </c:pt>
                <c:pt idx="2">
                  <c:v>8.3000000000000004E-2</c:v>
                </c:pt>
                <c:pt idx="3">
                  <c:v>0.16700000000000001</c:v>
                </c:pt>
                <c:pt idx="4">
                  <c:v>0.33300000000000002</c:v>
                </c:pt>
                <c:pt idx="5">
                  <c:v>0.5</c:v>
                </c:pt>
                <c:pt idx="6">
                  <c:v>0.66700000000000004</c:v>
                </c:pt>
                <c:pt idx="7">
                  <c:v>1</c:v>
                </c:pt>
              </c:numCache>
            </c:numRef>
          </c:xVal>
          <c:yVal>
            <c:numRef>
              <c:f>BacterialGrowth!$B$2:$B$9</c:f>
              <c:numCache>
                <c:formatCode>General</c:formatCode>
                <c:ptCount val="8"/>
                <c:pt idx="0">
                  <c:v>221</c:v>
                </c:pt>
                <c:pt idx="1">
                  <c:v>87</c:v>
                </c:pt>
                <c:pt idx="2">
                  <c:v>112</c:v>
                </c:pt>
                <c:pt idx="3">
                  <c:v>120</c:v>
                </c:pt>
                <c:pt idx="4">
                  <c:v>113</c:v>
                </c:pt>
                <c:pt idx="5">
                  <c:v>224</c:v>
                </c:pt>
                <c:pt idx="6">
                  <c:v>1569</c:v>
                </c:pt>
                <c:pt idx="7">
                  <c:v>2745</c:v>
                </c:pt>
              </c:numCache>
            </c:numRef>
          </c:yVal>
          <c:smooth val="0"/>
        </c:ser>
        <c:ser>
          <c:idx val="1"/>
          <c:order val="1"/>
          <c:tx>
            <c:v>X</c:v>
          </c:tx>
          <c:spPr>
            <a:ln w="28575">
              <a:noFill/>
            </a:ln>
          </c:spPr>
          <c:xVal>
            <c:numRef>
              <c:f>BacterialGrowth!$A$2:$A$9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5.6000000000000001E-2</c:v>
                </c:pt>
                <c:pt idx="2">
                  <c:v>8.3000000000000004E-2</c:v>
                </c:pt>
                <c:pt idx="3">
                  <c:v>0.16700000000000001</c:v>
                </c:pt>
                <c:pt idx="4">
                  <c:v>0.33300000000000002</c:v>
                </c:pt>
                <c:pt idx="5">
                  <c:v>0.5</c:v>
                </c:pt>
                <c:pt idx="6">
                  <c:v>0.66700000000000004</c:v>
                </c:pt>
                <c:pt idx="7">
                  <c:v>1</c:v>
                </c:pt>
              </c:numCache>
            </c:numRef>
          </c:xVal>
          <c:yVal>
            <c:numRef>
              <c:f>BacterialGrowth!$C$2:$C$9</c:f>
              <c:numCache>
                <c:formatCode>General</c:formatCode>
                <c:ptCount val="8"/>
                <c:pt idx="0">
                  <c:v>1589</c:v>
                </c:pt>
                <c:pt idx="1">
                  <c:v>2010</c:v>
                </c:pt>
                <c:pt idx="2">
                  <c:v>1993</c:v>
                </c:pt>
                <c:pt idx="3">
                  <c:v>1917</c:v>
                </c:pt>
                <c:pt idx="4">
                  <c:v>1731</c:v>
                </c:pt>
                <c:pt idx="5">
                  <c:v>1787</c:v>
                </c:pt>
                <c:pt idx="6">
                  <c:v>676</c:v>
                </c:pt>
                <c:pt idx="7">
                  <c:v>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07200"/>
        <c:axId val="77521664"/>
      </c:scatterChart>
      <c:valAx>
        <c:axId val="7750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521664"/>
        <c:crosses val="autoZero"/>
        <c:crossBetween val="midCat"/>
      </c:valAx>
      <c:valAx>
        <c:axId val="775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0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47625</xdr:rowOff>
    </xdr:from>
    <xdr:to>
      <xdr:col>7</xdr:col>
      <xdr:colOff>361950</xdr:colOff>
      <xdr:row>27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B3" sqref="B3"/>
    </sheetView>
  </sheetViews>
  <sheetFormatPr defaultRowHeight="12.75" x14ac:dyDescent="0.2"/>
  <cols>
    <col min="1" max="8" width="9.140625" style="1"/>
    <col min="11" max="11" width="12" bestFit="1" customWidth="1"/>
    <col min="13" max="13" width="11.8554687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3</v>
      </c>
      <c r="F1" s="1" t="s">
        <v>4</v>
      </c>
      <c r="G1" s="1" t="s">
        <v>5</v>
      </c>
      <c r="H1" s="1" t="s">
        <v>10</v>
      </c>
      <c r="J1" t="s">
        <v>6</v>
      </c>
      <c r="K1">
        <v>1.7757432641010698</v>
      </c>
    </row>
    <row r="2" spans="1:13" x14ac:dyDescent="0.2">
      <c r="A2" s="3">
        <v>54.851228978007804</v>
      </c>
      <c r="B2" s="1">
        <f>$K$1*A2/(1 + $K$1*$K$2*A2 + $K$3*$K$4*E2)</f>
        <v>14.679465542849789</v>
      </c>
      <c r="C2" s="3">
        <v>15.076833864888368</v>
      </c>
      <c r="D2" s="1">
        <f>(B2-C2)^2</f>
        <v>0.1579015833597559</v>
      </c>
      <c r="E2" s="3">
        <v>4.1397153945666201</v>
      </c>
      <c r="F2" s="1">
        <f>$K$3*E2/(1 + $K$3*$K$4*E2 + $K$1*$K$2*A2)</f>
        <v>4.2344830255293573</v>
      </c>
      <c r="G2" s="3">
        <v>5.7794529815405422</v>
      </c>
      <c r="H2" s="1">
        <f>(F2-G2)^2</f>
        <v>2.3869321649772028</v>
      </c>
      <c r="J2" t="s">
        <v>7</v>
      </c>
      <c r="K2">
        <v>2.7141461184212214E-2</v>
      </c>
      <c r="M2">
        <f>1/K2</f>
        <v>36.84400015212465</v>
      </c>
    </row>
    <row r="3" spans="1:13" x14ac:dyDescent="0.2">
      <c r="A3" s="3">
        <v>33.251833740831302</v>
      </c>
      <c r="B3" s="1">
        <f t="shared" ref="B2:B11" si="0">$K$1*A3/(1 + $K$1*$K$2*A3 + $K$3*$K$4*E3)</f>
        <v>10.210345059143014</v>
      </c>
      <c r="C3" s="3">
        <v>12.021505376344088</v>
      </c>
      <c r="D3" s="1">
        <f t="shared" ref="D3:D11" si="1">(B3-C3)^2</f>
        <v>3.2803016946038932</v>
      </c>
      <c r="E3" s="3">
        <v>4.4009779951100203</v>
      </c>
      <c r="F3" s="1">
        <f t="shared" ref="F3:F11" si="2">$K$3*E3/(1 + $K$3*$K$4*E3 + $K$1*$K$2*A3)</f>
        <v>5.1651156106169624</v>
      </c>
      <c r="G3" s="3">
        <v>6.1505376344086047</v>
      </c>
      <c r="H3" s="1">
        <f t="shared" ref="H3:H11" si="3">(F3-G3)^2</f>
        <v>0.97105656497361592</v>
      </c>
      <c r="J3" t="s">
        <v>8</v>
      </c>
      <c r="K3">
        <v>6.7871306084339054</v>
      </c>
    </row>
    <row r="4" spans="1:13" x14ac:dyDescent="0.2">
      <c r="A4" s="3">
        <v>37.698898408812703</v>
      </c>
      <c r="B4" s="1">
        <f t="shared" si="0"/>
        <v>17.260694186685569</v>
      </c>
      <c r="C4" s="3">
        <v>14.619990787655448</v>
      </c>
      <c r="D4" s="1">
        <f t="shared" si="1"/>
        <v>6.9733144416492356</v>
      </c>
      <c r="E4" s="3">
        <v>1.4687882496939999</v>
      </c>
      <c r="F4" s="1">
        <f t="shared" si="2"/>
        <v>2.5703651149283799</v>
      </c>
      <c r="G4" s="3">
        <v>4.2376784891754884</v>
      </c>
      <c r="H4" s="1">
        <f t="shared" si="3"/>
        <v>2.7799338879432782</v>
      </c>
      <c r="J4" t="s">
        <v>9</v>
      </c>
      <c r="K4">
        <v>0.10647516722155596</v>
      </c>
      <c r="M4">
        <f>1/K4</f>
        <v>9.3918612770917473</v>
      </c>
    </row>
    <row r="5" spans="1:13" x14ac:dyDescent="0.2">
      <c r="A5" s="3">
        <v>22.274881516587701</v>
      </c>
      <c r="B5" s="1">
        <f t="shared" si="0"/>
        <v>10.44747220826879</v>
      </c>
      <c r="C5" s="3">
        <v>13.468401059053768</v>
      </c>
      <c r="D5" s="1">
        <f t="shared" si="1"/>
        <v>9.1260111215050479</v>
      </c>
      <c r="E5" s="3">
        <v>2.3696682464454999</v>
      </c>
      <c r="F5" s="1">
        <f t="shared" si="2"/>
        <v>4.2480478659638425</v>
      </c>
      <c r="G5" s="3">
        <v>4.4894670196845929</v>
      </c>
      <c r="H5" s="1">
        <f t="shared" si="3"/>
        <v>5.8283207783243314E-2</v>
      </c>
    </row>
    <row r="6" spans="1:13" x14ac:dyDescent="0.2">
      <c r="A6" s="3">
        <v>20.857473928157599</v>
      </c>
      <c r="B6" s="1">
        <f>$K$1*A6/(1 + $K$1*$K$2*A6 + $K$3*$K$4*E6)</f>
        <v>18.470253025146139</v>
      </c>
      <c r="C6" s="3">
        <v>11.807601530072425</v>
      </c>
      <c r="D6" s="1">
        <f>(B6-C6)^2</f>
        <v>44.390924944807992</v>
      </c>
      <c r="E6" s="3">
        <v>0</v>
      </c>
      <c r="F6" s="1">
        <f>$K$3*E6/(1 + $K$3*$K$4*E6 + $K$1*$K$2*A6)</f>
        <v>0</v>
      </c>
      <c r="G6" s="3">
        <v>5.5863921217546961</v>
      </c>
      <c r="H6" s="1">
        <f>(F6-G6)^2</f>
        <v>31.207776938002937</v>
      </c>
      <c r="J6" t="s">
        <v>11</v>
      </c>
      <c r="K6" s="2">
        <f>SUM(D2:D11)</f>
        <v>131.36372890112725</v>
      </c>
    </row>
    <row r="7" spans="1:13" x14ac:dyDescent="0.2">
      <c r="A7" s="3">
        <v>47.3958333333333</v>
      </c>
      <c r="B7" s="1">
        <f>$K$1*A7/(1 + $K$1*$K$2*A7 + $K$3*$K$4*E7)</f>
        <v>11.335753452057492</v>
      </c>
      <c r="C7" s="3">
        <v>4.235677436872118</v>
      </c>
      <c r="D7" s="1">
        <f>(B7-C7)^2</f>
        <v>50.411079421410626</v>
      </c>
      <c r="E7" s="3">
        <v>5.7291666666666696</v>
      </c>
      <c r="F7" s="1">
        <f>$K$3*E7/(1 + $K$3*$K$4*E7 + $K$1*$K$2*A7)</f>
        <v>5.2373031779378252</v>
      </c>
      <c r="G7" s="3">
        <v>8.4713548737442288</v>
      </c>
      <c r="H7" s="1">
        <f>(F7-G7)^2</f>
        <v>10.459090371148275</v>
      </c>
      <c r="J7" t="s">
        <v>12</v>
      </c>
      <c r="K7" s="2">
        <f>SUM(H2:H11)</f>
        <v>52.887708051789055</v>
      </c>
    </row>
    <row r="8" spans="1:13" x14ac:dyDescent="0.2">
      <c r="A8" s="3">
        <v>8.7256027554534992</v>
      </c>
      <c r="B8" s="1">
        <f t="shared" si="0"/>
        <v>1.2868501462754607</v>
      </c>
      <c r="C8" s="3">
        <v>3.9379023097311734</v>
      </c>
      <c r="D8" s="1">
        <f t="shared" si="1"/>
        <v>7.0280775733632161</v>
      </c>
      <c r="E8" s="3">
        <v>14.695752009184799</v>
      </c>
      <c r="F8" s="1">
        <f t="shared" si="2"/>
        <v>8.2838148654749535</v>
      </c>
      <c r="G8" s="3">
        <v>6.8913290420295317</v>
      </c>
      <c r="H8" s="1">
        <f t="shared" si="3"/>
        <v>1.9390167684964745</v>
      </c>
      <c r="J8" t="s">
        <v>13</v>
      </c>
      <c r="K8" s="2">
        <f>SUM(K6:K7)</f>
        <v>184.25143695291629</v>
      </c>
    </row>
    <row r="9" spans="1:13" x14ac:dyDescent="0.2">
      <c r="A9" s="3">
        <v>10.126582278480999</v>
      </c>
      <c r="B9" s="1">
        <f t="shared" si="0"/>
        <v>4.7116463801203778</v>
      </c>
      <c r="C9" s="3">
        <v>1.6523235800344238</v>
      </c>
      <c r="D9" s="1">
        <f t="shared" si="1"/>
        <v>9.3594559951257601</v>
      </c>
      <c r="E9" s="3">
        <v>3.2220943613348698</v>
      </c>
      <c r="F9" s="1">
        <f t="shared" si="2"/>
        <v>5.7299928241531495</v>
      </c>
      <c r="G9" s="3">
        <v>6.9764773379231206</v>
      </c>
      <c r="H9" s="1">
        <f t="shared" si="3"/>
        <v>1.5537236430683614</v>
      </c>
    </row>
    <row r="10" spans="1:13" x14ac:dyDescent="0.2">
      <c r="A10" s="3">
        <v>1.3363028953229401</v>
      </c>
      <c r="B10" s="1">
        <f t="shared" si="0"/>
        <v>0.88744371659058685</v>
      </c>
      <c r="C10" s="3">
        <v>1.4256934759026811</v>
      </c>
      <c r="D10" s="1">
        <f t="shared" si="1"/>
        <v>0.28971280339952743</v>
      </c>
      <c r="E10" s="3">
        <v>2.2271714922049002</v>
      </c>
      <c r="F10" s="1">
        <f t="shared" si="2"/>
        <v>5.6532162558827848</v>
      </c>
      <c r="G10" s="3">
        <v>5.2275427449765015</v>
      </c>
      <c r="H10" s="1">
        <f t="shared" si="3"/>
        <v>0.18119793788728164</v>
      </c>
    </row>
    <row r="11" spans="1:13" x14ac:dyDescent="0.2">
      <c r="A11" s="3">
        <v>3.4567901234567899</v>
      </c>
      <c r="B11" s="1">
        <f t="shared" si="0"/>
        <v>0.37175226538515199</v>
      </c>
      <c r="C11" s="3">
        <v>0.96077630725626351</v>
      </c>
      <c r="D11" s="1">
        <f t="shared" si="1"/>
        <v>0.34694932190218086</v>
      </c>
      <c r="E11" s="3">
        <v>21.234567901234598</v>
      </c>
      <c r="F11" s="1">
        <f t="shared" si="2"/>
        <v>8.7283081397775106</v>
      </c>
      <c r="G11" s="3">
        <v>7.5661134196430648</v>
      </c>
      <c r="H11" s="1">
        <f t="shared" si="3"/>
        <v>1.3506965675083829</v>
      </c>
    </row>
    <row r="19" spans="1:1" x14ac:dyDescent="0.2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/>
  </sheetViews>
  <sheetFormatPr defaultRowHeight="12.75" x14ac:dyDescent="0.2"/>
  <cols>
    <col min="1" max="8" width="9.140625" style="1"/>
    <col min="11" max="11" width="22" style="6" bestFit="1" customWidth="1"/>
    <col min="12" max="14" width="9.140625" style="6"/>
  </cols>
  <sheetData>
    <row r="1" spans="1:11" x14ac:dyDescent="0.2">
      <c r="A1" s="7" t="s">
        <v>0</v>
      </c>
      <c r="B1" s="7" t="s">
        <v>1</v>
      </c>
      <c r="C1" s="7" t="s">
        <v>2</v>
      </c>
      <c r="D1" s="7" t="s">
        <v>10</v>
      </c>
      <c r="E1" s="7" t="s">
        <v>3</v>
      </c>
      <c r="F1" s="7" t="s">
        <v>4</v>
      </c>
      <c r="G1" s="7" t="s">
        <v>5</v>
      </c>
      <c r="H1" s="7" t="s">
        <v>10</v>
      </c>
      <c r="J1" t="s">
        <v>6</v>
      </c>
      <c r="K1" s="6">
        <v>2.2203984549987328</v>
      </c>
    </row>
    <row r="2" spans="1:11" x14ac:dyDescent="0.2">
      <c r="A2" s="1">
        <v>6.4691119082271999</v>
      </c>
      <c r="B2" s="1">
        <f>$K$1*A2/(1 + $K$1*$K$2*A2 + $K$3*$K$4*E2)</f>
        <v>7.2638216407390113</v>
      </c>
      <c r="C2" s="1">
        <v>6.1739621180872604</v>
      </c>
      <c r="D2" s="1">
        <f>(B2-C2)^2</f>
        <v>1.1877937791147024</v>
      </c>
      <c r="E2" s="1">
        <v>26.955429331865201</v>
      </c>
      <c r="F2" s="1">
        <f>$K$3*E2/(1 + $K$3*$K$4*E2 + $K$1*$K$2*A2)</f>
        <v>6.8474510467222398</v>
      </c>
      <c r="G2" s="1">
        <v>2.0208728263071198</v>
      </c>
      <c r="H2" s="1">
        <f>(F2-G2)^2</f>
        <v>23.29585731778559</v>
      </c>
      <c r="J2" t="s">
        <v>7</v>
      </c>
      <c r="K2" s="6">
        <v>1.0745398295285355E-2</v>
      </c>
    </row>
    <row r="3" spans="1:11" x14ac:dyDescent="0.2">
      <c r="A3" s="1">
        <v>21.782062961719902</v>
      </c>
      <c r="B3" s="1">
        <f t="shared" ref="B3:B33" si="0">$K$1*A3/(1 + $K$1*$K$2*A3 + $K$3*$K$4*E3)</f>
        <v>28.085786020355858</v>
      </c>
      <c r="C3" s="1">
        <v>28.771811464868399</v>
      </c>
      <c r="D3" s="1">
        <f t="shared" ref="D3:D66" si="1">(B3-C3)^2</f>
        <v>0.47063091051862993</v>
      </c>
      <c r="E3" s="1">
        <v>6.6261864057742104</v>
      </c>
      <c r="F3" s="1">
        <f t="shared" ref="F3:F66" si="2">$K$3*E3/(1 + $K$3*$K$4*E3 + $K$1*$K$2*A3)</f>
        <v>1.9329178546848043</v>
      </c>
      <c r="G3" s="1">
        <v>1.4323460688318701</v>
      </c>
      <c r="H3" s="1">
        <f t="shared" ref="H3:H66" si="3">(F3-G3)^2</f>
        <v>0.25057211279199576</v>
      </c>
      <c r="J3" t="s">
        <v>8</v>
      </c>
      <c r="K3" s="6">
        <v>0.50233459847208828</v>
      </c>
    </row>
    <row r="4" spans="1:11" x14ac:dyDescent="0.2">
      <c r="A4" s="1">
        <v>2.8406973090022798</v>
      </c>
      <c r="B4" s="1">
        <f t="shared" si="0"/>
        <v>3.7359294415565443</v>
      </c>
      <c r="C4" s="1">
        <v>5.1859440950661098</v>
      </c>
      <c r="D4" s="1">
        <f t="shared" si="1"/>
        <v>2.1025424953924654</v>
      </c>
      <c r="E4" s="1">
        <v>20.3216633037664</v>
      </c>
      <c r="F4" s="1">
        <f t="shared" si="2"/>
        <v>6.0463757385887869</v>
      </c>
      <c r="G4" s="1">
        <v>12.935940973533</v>
      </c>
      <c r="H4" s="1">
        <f t="shared" si="3"/>
        <v>47.46610912655192</v>
      </c>
      <c r="J4" t="s">
        <v>9</v>
      </c>
      <c r="K4" s="6">
        <v>6.0789227352287027E-2</v>
      </c>
    </row>
    <row r="5" spans="1:11" x14ac:dyDescent="0.2">
      <c r="A5" s="1">
        <v>7.6541344122961199</v>
      </c>
      <c r="B5" s="1">
        <f t="shared" si="0"/>
        <v>8.2713492559796915</v>
      </c>
      <c r="C5" s="1">
        <v>7.0814403752449602</v>
      </c>
      <c r="D5" s="1">
        <f t="shared" si="1"/>
        <v>1.4158831444513811</v>
      </c>
      <c r="E5" s="1">
        <v>28.558907979168001</v>
      </c>
      <c r="F5" s="1">
        <f t="shared" si="2"/>
        <v>6.9820675582126563</v>
      </c>
      <c r="G5" s="1">
        <v>6.86664933670263</v>
      </c>
      <c r="H5" s="1">
        <f t="shared" si="3"/>
        <v>1.3321365856537508E-2</v>
      </c>
    </row>
    <row r="6" spans="1:11" x14ac:dyDescent="0.2">
      <c r="A6" s="1">
        <v>35.096529833972497</v>
      </c>
      <c r="B6" s="1">
        <f t="shared" si="0"/>
        <v>32.382154610512742</v>
      </c>
      <c r="C6" s="1">
        <v>30.482722341097499</v>
      </c>
      <c r="D6" s="1">
        <f t="shared" si="1"/>
        <v>3.6078429460959405</v>
      </c>
      <c r="E6" s="1">
        <v>18.638295333366798</v>
      </c>
      <c r="F6" s="1">
        <f t="shared" si="2"/>
        <v>3.8905403890181645</v>
      </c>
      <c r="G6" s="1">
        <v>2.9905861445105901</v>
      </c>
      <c r="H6" s="1">
        <f t="shared" si="3"/>
        <v>0.80991764220719886</v>
      </c>
      <c r="J6" t="s">
        <v>11</v>
      </c>
      <c r="K6" s="6">
        <f>SUM(D2:D101)</f>
        <v>373.9181294318123</v>
      </c>
    </row>
    <row r="7" spans="1:11" x14ac:dyDescent="0.2">
      <c r="A7" s="1">
        <v>34.198956107720697</v>
      </c>
      <c r="B7" s="1">
        <f t="shared" si="0"/>
        <v>35.437174690128067</v>
      </c>
      <c r="C7" s="1">
        <v>34.333839739737797</v>
      </c>
      <c r="D7" s="1">
        <f t="shared" si="1"/>
        <v>1.2173480127526992</v>
      </c>
      <c r="E7" s="1">
        <v>10.703895601909601</v>
      </c>
      <c r="F7" s="1">
        <f t="shared" si="2"/>
        <v>2.5092866682288877</v>
      </c>
      <c r="G7" s="1">
        <v>0.19191968317903699</v>
      </c>
      <c r="H7" s="1">
        <f t="shared" si="3"/>
        <v>5.3701897433990355</v>
      </c>
      <c r="J7" t="s">
        <v>12</v>
      </c>
      <c r="K7" s="6">
        <f>SUM(H2:H101)</f>
        <v>359.3832349066904</v>
      </c>
    </row>
    <row r="8" spans="1:11" x14ac:dyDescent="0.2">
      <c r="A8" s="1">
        <v>44.781995108351097</v>
      </c>
      <c r="B8" s="1">
        <f t="shared" si="0"/>
        <v>46.993183202184618</v>
      </c>
      <c r="C8" s="1">
        <v>46.808731025915897</v>
      </c>
      <c r="D8" s="1">
        <f t="shared" si="1"/>
        <v>3.4022605330267248E-2</v>
      </c>
      <c r="E8" s="1">
        <v>1.5543558262288599</v>
      </c>
      <c r="F8" s="1">
        <f t="shared" si="2"/>
        <v>0.3690150222114954</v>
      </c>
      <c r="G8" s="1">
        <v>0.94051562483326701</v>
      </c>
      <c r="H8" s="1">
        <f t="shared" si="3"/>
        <v>0.32661293879704811</v>
      </c>
      <c r="J8" t="s">
        <v>13</v>
      </c>
      <c r="K8" s="6">
        <f>SUM(K6:K7)</f>
        <v>733.30136433850271</v>
      </c>
    </row>
    <row r="9" spans="1:11" x14ac:dyDescent="0.2">
      <c r="A9" s="1">
        <v>32.673561042174697</v>
      </c>
      <c r="B9" s="1">
        <f t="shared" si="0"/>
        <v>31.066369600648038</v>
      </c>
      <c r="C9" s="1">
        <v>28.709886717010502</v>
      </c>
      <c r="D9" s="1">
        <f t="shared" si="1"/>
        <v>5.553011580876678</v>
      </c>
      <c r="E9" s="1">
        <v>18.198143185582001</v>
      </c>
      <c r="F9" s="1">
        <f t="shared" si="2"/>
        <v>3.9145630041821509</v>
      </c>
      <c r="G9" s="1">
        <v>3.4927059709879198</v>
      </c>
      <c r="H9" s="1">
        <f t="shared" si="3"/>
        <v>0.17796335645543856</v>
      </c>
    </row>
    <row r="10" spans="1:11" x14ac:dyDescent="0.2">
      <c r="A10" s="1">
        <v>22.289351946674302</v>
      </c>
      <c r="B10" s="1">
        <f t="shared" si="0"/>
        <v>26.930132649916001</v>
      </c>
      <c r="C10" s="1">
        <v>24.334942803103701</v>
      </c>
      <c r="D10" s="1">
        <f t="shared" si="1"/>
        <v>6.7350103409976478</v>
      </c>
      <c r="E10" s="1">
        <v>10.019520772621</v>
      </c>
      <c r="F10" s="1">
        <f t="shared" si="2"/>
        <v>2.7387360331719655</v>
      </c>
      <c r="G10" s="1">
        <v>5.5443743379060404</v>
      </c>
      <c r="H10" s="1">
        <f t="shared" si="3"/>
        <v>7.8716062969910938</v>
      </c>
    </row>
    <row r="11" spans="1:11" x14ac:dyDescent="0.2">
      <c r="A11" s="1">
        <v>5.9707683138549301</v>
      </c>
      <c r="B11" s="1">
        <f t="shared" si="0"/>
        <v>7.9206777197422893</v>
      </c>
      <c r="C11" s="1">
        <v>11.035832732845501</v>
      </c>
      <c r="D11" s="1">
        <f t="shared" si="1"/>
        <v>9.7041907556620703</v>
      </c>
      <c r="E11" s="1">
        <v>17.399639824870999</v>
      </c>
      <c r="F11" s="1">
        <f t="shared" si="2"/>
        <v>5.2219722160162618</v>
      </c>
      <c r="G11" s="1">
        <v>4.25975503066896</v>
      </c>
      <c r="H11" s="1">
        <f t="shared" si="3"/>
        <v>0.92586191177768384</v>
      </c>
    </row>
    <row r="12" spans="1:11" x14ac:dyDescent="0.2">
      <c r="A12" s="1">
        <v>51.619406347163</v>
      </c>
      <c r="B12" s="1">
        <f t="shared" si="0"/>
        <v>37.84394618222737</v>
      </c>
      <c r="C12" s="1">
        <v>37.111445506154197</v>
      </c>
      <c r="D12" s="1">
        <f t="shared" si="1"/>
        <v>0.53655724044765474</v>
      </c>
      <c r="E12" s="1">
        <v>26.101462785154599</v>
      </c>
      <c r="F12" s="1">
        <f t="shared" si="2"/>
        <v>4.3292277380374777</v>
      </c>
      <c r="G12" s="1">
        <v>4.4298227790813698</v>
      </c>
      <c r="H12" s="1">
        <f t="shared" si="3"/>
        <v>1.0119362282622326E-2</v>
      </c>
    </row>
    <row r="13" spans="1:11" x14ac:dyDescent="0.2">
      <c r="A13" s="1">
        <v>25.568105550482901</v>
      </c>
      <c r="B13" s="1">
        <f t="shared" si="0"/>
        <v>34.22049373841962</v>
      </c>
      <c r="C13" s="1">
        <v>33.868652935294101</v>
      </c>
      <c r="D13" s="1">
        <f t="shared" si="1"/>
        <v>0.12379195074401031</v>
      </c>
      <c r="E13" s="1">
        <v>1.60321743926033</v>
      </c>
      <c r="F13" s="1">
        <f t="shared" si="2"/>
        <v>0.48544756168748282</v>
      </c>
      <c r="G13" s="1">
        <v>1.70657630231775</v>
      </c>
      <c r="H13" s="1">
        <f t="shared" si="3"/>
        <v>1.4911554011932622</v>
      </c>
    </row>
    <row r="14" spans="1:11" x14ac:dyDescent="0.2">
      <c r="A14" s="1">
        <v>43.394045485183597</v>
      </c>
      <c r="B14" s="1">
        <f t="shared" si="0"/>
        <v>42.193536051440979</v>
      </c>
      <c r="C14" s="1">
        <v>41.134752004206099</v>
      </c>
      <c r="D14" s="1">
        <f t="shared" si="1"/>
        <v>1.1210236586790729</v>
      </c>
      <c r="E14" s="1">
        <v>8.1290449923835695</v>
      </c>
      <c r="F14" s="1">
        <f t="shared" si="2"/>
        <v>1.7882057437008794</v>
      </c>
      <c r="G14" s="1">
        <v>0.61408037007340599</v>
      </c>
      <c r="H14" s="1">
        <f t="shared" si="3"/>
        <v>1.3785703929958542</v>
      </c>
    </row>
    <row r="15" spans="1:11" x14ac:dyDescent="0.2">
      <c r="A15" s="1">
        <v>15.2610447211191</v>
      </c>
      <c r="B15" s="1">
        <f t="shared" si="0"/>
        <v>15.491410891688586</v>
      </c>
      <c r="C15" s="1">
        <v>17.431196746723799</v>
      </c>
      <c r="D15" s="1">
        <f t="shared" si="1"/>
        <v>3.762769163394692</v>
      </c>
      <c r="E15" s="1">
        <v>26.960022272542101</v>
      </c>
      <c r="F15" s="1">
        <f t="shared" si="2"/>
        <v>6.191403805767691</v>
      </c>
      <c r="G15" s="1">
        <v>8.56952407675643</v>
      </c>
      <c r="H15" s="1">
        <f t="shared" si="3"/>
        <v>5.6554560232875533</v>
      </c>
    </row>
    <row r="16" spans="1:11" x14ac:dyDescent="0.2">
      <c r="A16" s="1">
        <v>3.1986570451408598</v>
      </c>
      <c r="B16" s="1">
        <f t="shared" si="0"/>
        <v>6.0426490258170338</v>
      </c>
      <c r="C16" s="1">
        <v>6.6222925367274499</v>
      </c>
      <c r="D16" s="1">
        <f t="shared" si="1"/>
        <v>0.33598659974055367</v>
      </c>
      <c r="E16" s="1">
        <v>3.2434557960368702</v>
      </c>
      <c r="F16" s="1">
        <f t="shared" si="2"/>
        <v>1.3862126255560288</v>
      </c>
      <c r="G16" s="1">
        <v>1.3538169869091099</v>
      </c>
      <c r="H16" s="1">
        <f t="shared" si="3"/>
        <v>1.0494774033417426E-3</v>
      </c>
    </row>
    <row r="17" spans="1:8" x14ac:dyDescent="0.2">
      <c r="A17" s="1">
        <v>42.047952432185397</v>
      </c>
      <c r="B17" s="1">
        <f t="shared" si="0"/>
        <v>41.067377602150415</v>
      </c>
      <c r="C17" s="1">
        <v>41.4718858389434</v>
      </c>
      <c r="D17" s="1">
        <f t="shared" si="1"/>
        <v>0.1636269136333697</v>
      </c>
      <c r="E17" s="1">
        <v>8.8481080555357003</v>
      </c>
      <c r="F17" s="1">
        <f t="shared" si="2"/>
        <v>1.9550808049728199</v>
      </c>
      <c r="G17" s="1">
        <v>1.56474648780348</v>
      </c>
      <c r="H17" s="1">
        <f t="shared" si="3"/>
        <v>0.15236087916005481</v>
      </c>
    </row>
    <row r="18" spans="1:8" x14ac:dyDescent="0.2">
      <c r="A18" s="1">
        <v>35.450876858085401</v>
      </c>
      <c r="B18" s="1">
        <f t="shared" si="0"/>
        <v>32.291248893262512</v>
      </c>
      <c r="C18" s="1">
        <v>31.970333942026802</v>
      </c>
      <c r="D18" s="1">
        <f t="shared" si="1"/>
        <v>0.10298640592661863</v>
      </c>
      <c r="E18" s="1">
        <v>19.381204610690499</v>
      </c>
      <c r="F18" s="1">
        <f t="shared" si="2"/>
        <v>3.993933245326339</v>
      </c>
      <c r="G18" s="1">
        <v>4.7050704333017599</v>
      </c>
      <c r="H18" s="1">
        <f t="shared" si="3"/>
        <v>0.50571610012158918</v>
      </c>
    </row>
    <row r="19" spans="1:8" x14ac:dyDescent="0.2">
      <c r="A19" s="1">
        <v>37.182346014305899</v>
      </c>
      <c r="B19" s="1">
        <f t="shared" si="0"/>
        <v>31.974517503425876</v>
      </c>
      <c r="C19" s="1">
        <v>32.823724815473803</v>
      </c>
      <c r="D19" s="1">
        <f t="shared" si="1"/>
        <v>0.72115305883566505</v>
      </c>
      <c r="E19" s="1">
        <v>22.756623162422301</v>
      </c>
      <c r="F19" s="1">
        <f t="shared" si="2"/>
        <v>4.4272821912758333</v>
      </c>
      <c r="G19" s="1">
        <v>2.99737493739703</v>
      </c>
      <c r="H19" s="1">
        <f t="shared" si="3"/>
        <v>2.0446347546952204</v>
      </c>
    </row>
    <row r="20" spans="1:8" x14ac:dyDescent="0.2">
      <c r="A20" s="1">
        <v>45.604276098310898</v>
      </c>
      <c r="B20" s="1">
        <f t="shared" si="0"/>
        <v>42.802639791294723</v>
      </c>
      <c r="C20" s="1">
        <v>42.301003144277502</v>
      </c>
      <c r="D20" s="1">
        <f t="shared" si="1"/>
        <v>0.25163932563068053</v>
      </c>
      <c r="E20" s="1">
        <v>9.0926719573326409</v>
      </c>
      <c r="F20" s="1">
        <f t="shared" si="2"/>
        <v>1.9307172905875665</v>
      </c>
      <c r="G20" s="1">
        <v>2.0540459330338598</v>
      </c>
      <c r="H20" s="1">
        <f t="shared" si="3"/>
        <v>1.5209954047645677E-2</v>
      </c>
    </row>
    <row r="21" spans="1:8" x14ac:dyDescent="0.2">
      <c r="A21" s="1">
        <v>35.406156009994397</v>
      </c>
      <c r="B21" s="1">
        <f t="shared" si="0"/>
        <v>35.896770915789723</v>
      </c>
      <c r="C21" s="1">
        <v>33.1309894296881</v>
      </c>
      <c r="D21" s="1">
        <f t="shared" si="1"/>
        <v>7.649547228862505</v>
      </c>
      <c r="E21" s="1">
        <v>11.3075582147576</v>
      </c>
      <c r="F21" s="1">
        <f t="shared" si="2"/>
        <v>2.5936275581284058</v>
      </c>
      <c r="G21" s="1">
        <v>2.2429658039784601</v>
      </c>
      <c r="H21" s="1">
        <f t="shared" si="3"/>
        <v>0.12296366582351698</v>
      </c>
    </row>
    <row r="22" spans="1:8" x14ac:dyDescent="0.2">
      <c r="A22" s="1">
        <v>27.299158363603102</v>
      </c>
      <c r="B22" s="1">
        <f t="shared" si="0"/>
        <v>27.929354785410343</v>
      </c>
      <c r="C22" s="1">
        <v>28.0266981497393</v>
      </c>
      <c r="D22" s="1">
        <f t="shared" si="1"/>
        <v>9.4757305788800063E-3</v>
      </c>
      <c r="E22" s="1">
        <v>16.9948928640224</v>
      </c>
      <c r="F22" s="1">
        <f t="shared" si="2"/>
        <v>3.9336186199078331</v>
      </c>
      <c r="G22" s="1">
        <v>2.89273903490268</v>
      </c>
      <c r="H22" s="1">
        <f t="shared" si="3"/>
        <v>1.0834303104804996</v>
      </c>
    </row>
    <row r="23" spans="1:8" x14ac:dyDescent="0.2">
      <c r="A23" s="1">
        <v>54.689771896228201</v>
      </c>
      <c r="B23" s="1">
        <f t="shared" si="0"/>
        <v>38.915394053604345</v>
      </c>
      <c r="C23" s="1">
        <v>37.884735309623302</v>
      </c>
      <c r="D23" s="1">
        <f t="shared" si="1"/>
        <v>1.0622574465445809</v>
      </c>
      <c r="E23" s="1">
        <v>26.708710910752401</v>
      </c>
      <c r="F23" s="1">
        <f t="shared" si="2"/>
        <v>4.2996234491062371</v>
      </c>
      <c r="G23" s="1">
        <v>3.3573757639826298</v>
      </c>
      <c r="H23" s="1">
        <f t="shared" si="3"/>
        <v>0.88783070012079646</v>
      </c>
    </row>
    <row r="24" spans="1:8" x14ac:dyDescent="0.2">
      <c r="A24" s="1">
        <v>14.643894354812801</v>
      </c>
      <c r="B24" s="1">
        <f t="shared" si="0"/>
        <v>22.282300226640906</v>
      </c>
      <c r="C24" s="1">
        <v>23.380088852553101</v>
      </c>
      <c r="D24" s="1">
        <f t="shared" si="1"/>
        <v>1.205139867182184</v>
      </c>
      <c r="E24" s="1">
        <v>3.5974255995824902</v>
      </c>
      <c r="F24" s="1">
        <f t="shared" si="2"/>
        <v>1.2383899820670572</v>
      </c>
      <c r="G24" s="1">
        <v>9.9711823540452202E-2</v>
      </c>
      <c r="H24" s="1">
        <f t="shared" si="3"/>
        <v>1.2965879487055403</v>
      </c>
    </row>
    <row r="25" spans="1:8" x14ac:dyDescent="0.2">
      <c r="A25" s="1">
        <v>6.5317460009828201</v>
      </c>
      <c r="B25" s="1">
        <f t="shared" si="0"/>
        <v>7.2355825651990973</v>
      </c>
      <c r="C25" s="1">
        <v>5.0513328292070803</v>
      </c>
      <c r="D25" s="1">
        <f t="shared" si="1"/>
        <v>4.7709469091811956</v>
      </c>
      <c r="E25" s="1">
        <v>27.7886593714356</v>
      </c>
      <c r="F25" s="1">
        <f t="shared" si="2"/>
        <v>6.9642441134281636</v>
      </c>
      <c r="G25" s="1">
        <v>7.0697538084132203</v>
      </c>
      <c r="H25" s="1">
        <f t="shared" si="3"/>
        <v>1.1132295735839697E-2</v>
      </c>
    </row>
    <row r="26" spans="1:8" x14ac:dyDescent="0.2">
      <c r="A26" s="1">
        <v>11.7786448448896</v>
      </c>
      <c r="B26" s="1">
        <f t="shared" si="0"/>
        <v>12.076695118635612</v>
      </c>
      <c r="C26" s="1">
        <v>13.401528889723499</v>
      </c>
      <c r="D26" s="1">
        <f t="shared" si="1"/>
        <v>1.7551845210149513</v>
      </c>
      <c r="E26" s="1">
        <v>28.967664919327898</v>
      </c>
      <c r="F26" s="1">
        <f t="shared" si="2"/>
        <v>6.719368183627985</v>
      </c>
      <c r="G26" s="1">
        <v>9.5675045554828699</v>
      </c>
      <c r="H26" s="1">
        <f t="shared" si="3"/>
        <v>8.1118807926827063</v>
      </c>
    </row>
    <row r="27" spans="1:8" x14ac:dyDescent="0.2">
      <c r="A27" s="1">
        <v>58.900813758373303</v>
      </c>
      <c r="B27" s="1">
        <f t="shared" si="0"/>
        <v>50.244262375977399</v>
      </c>
      <c r="C27" s="1">
        <v>47.768145496313103</v>
      </c>
      <c r="D27" s="1">
        <f t="shared" si="1"/>
        <v>6.1311548017584512</v>
      </c>
      <c r="E27" s="1">
        <v>6.4719554479233903</v>
      </c>
      <c r="F27" s="1">
        <f t="shared" si="2"/>
        <v>1.2490012522588776</v>
      </c>
      <c r="G27" s="1">
        <v>0.47491797808258301</v>
      </c>
      <c r="H27" s="1">
        <f t="shared" si="3"/>
        <v>0.5992049153594925</v>
      </c>
    </row>
    <row r="28" spans="1:8" x14ac:dyDescent="0.2">
      <c r="A28" s="1">
        <v>29.950764952227502</v>
      </c>
      <c r="B28" s="1">
        <f t="shared" si="0"/>
        <v>31.808394808505518</v>
      </c>
      <c r="C28" s="1">
        <v>36.095893872430999</v>
      </c>
      <c r="D28" s="1">
        <f t="shared" si="1"/>
        <v>18.382648223161869</v>
      </c>
      <c r="E28" s="1">
        <v>12.317330099176599</v>
      </c>
      <c r="F28" s="1">
        <f t="shared" si="2"/>
        <v>2.9594607858553319</v>
      </c>
      <c r="G28" s="1">
        <v>3.1732736395887802</v>
      </c>
      <c r="H28" s="1">
        <f t="shared" si="3"/>
        <v>4.5715936421640943E-2</v>
      </c>
    </row>
    <row r="29" spans="1:8" x14ac:dyDescent="0.2">
      <c r="A29" s="1">
        <v>3.4465436730533798</v>
      </c>
      <c r="B29" s="1">
        <f t="shared" si="0"/>
        <v>4.3420416354925147</v>
      </c>
      <c r="C29" s="1">
        <v>6.0269356273838097</v>
      </c>
      <c r="D29" s="1">
        <f t="shared" si="1"/>
        <v>2.8388677639113835</v>
      </c>
      <c r="E29" s="1">
        <v>22.2760910983197</v>
      </c>
      <c r="F29" s="1">
        <f t="shared" si="2"/>
        <v>6.3490881627718387</v>
      </c>
      <c r="G29" s="1">
        <v>8.4806750128258308</v>
      </c>
      <c r="H29" s="1">
        <f t="shared" si="3"/>
        <v>4.5436624993230996</v>
      </c>
    </row>
    <row r="30" spans="1:8" x14ac:dyDescent="0.2">
      <c r="A30" s="1">
        <v>41.366073279641597</v>
      </c>
      <c r="B30" s="1">
        <f t="shared" si="0"/>
        <v>37.068988089925156</v>
      </c>
      <c r="C30" s="1">
        <v>35.6783756402465</v>
      </c>
      <c r="D30" s="1">
        <f t="shared" si="1"/>
        <v>1.9338029852012728</v>
      </c>
      <c r="E30" s="1">
        <v>16.073667418677399</v>
      </c>
      <c r="F30" s="1">
        <f t="shared" si="2"/>
        <v>3.2586940438323611</v>
      </c>
      <c r="G30" s="1">
        <v>2.4027656696309498</v>
      </c>
      <c r="H30" s="1">
        <f t="shared" si="3"/>
        <v>0.732613381763071</v>
      </c>
    </row>
    <row r="31" spans="1:8" x14ac:dyDescent="0.2">
      <c r="A31" s="1">
        <v>48.046836415305698</v>
      </c>
      <c r="B31" s="1">
        <f t="shared" si="0"/>
        <v>36.259224149410286</v>
      </c>
      <c r="C31" s="1">
        <v>36.994126827554197</v>
      </c>
      <c r="D31" s="1">
        <f t="shared" si="1"/>
        <v>0.54008194634309248</v>
      </c>
      <c r="E31" s="1">
        <v>26.063252559397402</v>
      </c>
      <c r="F31" s="1">
        <f t="shared" si="2"/>
        <v>4.4498410401088053</v>
      </c>
      <c r="G31" s="1">
        <v>2.4122941973876899</v>
      </c>
      <c r="H31" s="1">
        <f t="shared" si="3"/>
        <v>4.1515971362827857</v>
      </c>
    </row>
    <row r="32" spans="1:8" x14ac:dyDescent="0.2">
      <c r="A32" s="1">
        <v>22.3918420029804</v>
      </c>
      <c r="B32" s="1">
        <f t="shared" si="0"/>
        <v>24.068863333556049</v>
      </c>
      <c r="C32" s="1">
        <v>23.7724545053462</v>
      </c>
      <c r="D32" s="1">
        <f t="shared" si="1"/>
        <v>8.7858193440735602E-2</v>
      </c>
      <c r="E32" s="1">
        <v>17.4034697888419</v>
      </c>
      <c r="F32" s="1">
        <f t="shared" si="2"/>
        <v>4.2321765690889475</v>
      </c>
      <c r="G32" s="1">
        <v>4.5774068474009901</v>
      </c>
      <c r="H32" s="1">
        <f t="shared" si="3"/>
        <v>0.11918394506341044</v>
      </c>
    </row>
    <row r="33" spans="1:8" x14ac:dyDescent="0.2">
      <c r="A33" s="1">
        <v>15.408380837179701</v>
      </c>
      <c r="B33" s="1">
        <f t="shared" si="0"/>
        <v>19.876176387327966</v>
      </c>
      <c r="C33" s="1">
        <v>23.049463525685599</v>
      </c>
      <c r="D33" s="1">
        <f t="shared" si="1"/>
        <v>10.069751262465976</v>
      </c>
      <c r="E33" s="1">
        <v>11.5816858224571</v>
      </c>
      <c r="F33" s="1">
        <f t="shared" si="2"/>
        <v>3.3799462400169262</v>
      </c>
      <c r="G33" s="1">
        <v>1.00501383815365</v>
      </c>
      <c r="H33" s="1">
        <f t="shared" si="3"/>
        <v>5.6403039134200705</v>
      </c>
    </row>
    <row r="34" spans="1:8" x14ac:dyDescent="0.2">
      <c r="A34" s="1">
        <v>21.277332357130899</v>
      </c>
      <c r="B34" s="1">
        <f t="shared" ref="B34:B65" si="4">$K$1*A34/(1 + $K$1*$K$2*A34 + $K$3*$K$4*E34)</f>
        <v>19.584425712474534</v>
      </c>
      <c r="C34" s="1">
        <v>19.224686619149299</v>
      </c>
      <c r="D34" s="1">
        <f t="shared" si="1"/>
        <v>0.12941221526646207</v>
      </c>
      <c r="E34" s="1">
        <v>29.6260130940937</v>
      </c>
      <c r="F34" s="1">
        <f t="shared" si="2"/>
        <v>6.1692028264953382</v>
      </c>
      <c r="G34" s="1">
        <v>3.61302148145265</v>
      </c>
      <c r="H34" s="1">
        <f t="shared" si="3"/>
        <v>6.5340630687442465</v>
      </c>
    </row>
    <row r="35" spans="1:8" x14ac:dyDescent="0.2">
      <c r="A35" s="1">
        <v>13.948476025834699</v>
      </c>
      <c r="B35" s="1">
        <f t="shared" si="4"/>
        <v>20.371790173655576</v>
      </c>
      <c r="C35" s="1">
        <v>22.315412453551598</v>
      </c>
      <c r="D35" s="1">
        <f t="shared" si="1"/>
        <v>3.7776675669082116</v>
      </c>
      <c r="E35" s="1">
        <v>6.1401715851388898</v>
      </c>
      <c r="F35" s="1">
        <f t="shared" si="2"/>
        <v>2.0288274698188036</v>
      </c>
      <c r="G35" s="1">
        <v>2.5801106962801699</v>
      </c>
      <c r="H35" s="1">
        <f t="shared" si="3"/>
        <v>0.30391319577765408</v>
      </c>
    </row>
    <row r="36" spans="1:8" x14ac:dyDescent="0.2">
      <c r="A36" s="1">
        <v>53.276495262980497</v>
      </c>
      <c r="B36" s="1">
        <f t="shared" si="4"/>
        <v>38.408462654450446</v>
      </c>
      <c r="C36" s="1">
        <v>42.315164101049298</v>
      </c>
      <c r="D36" s="1">
        <f t="shared" si="1"/>
        <v>15.262316192857563</v>
      </c>
      <c r="E36" s="1">
        <v>26.486112980637699</v>
      </c>
      <c r="F36" s="1">
        <f t="shared" si="2"/>
        <v>4.319879961258331</v>
      </c>
      <c r="G36" s="1">
        <v>4.9673611029889004</v>
      </c>
      <c r="H36" s="1">
        <f t="shared" si="3"/>
        <v>0.41923182889672178</v>
      </c>
    </row>
    <row r="37" spans="1:8" x14ac:dyDescent="0.2">
      <c r="A37" s="1">
        <v>21.228677965700602</v>
      </c>
      <c r="B37" s="1">
        <f t="shared" si="4"/>
        <v>24.122528326438445</v>
      </c>
      <c r="C37" s="1">
        <v>26.2936667775936</v>
      </c>
      <c r="D37" s="1">
        <f t="shared" si="1"/>
        <v>4.7138421740844052</v>
      </c>
      <c r="E37" s="1">
        <v>14.6556502953172</v>
      </c>
      <c r="F37" s="1">
        <f t="shared" si="2"/>
        <v>3.7676204419564749</v>
      </c>
      <c r="G37" s="1">
        <v>5.82632082420273</v>
      </c>
      <c r="H37" s="1">
        <f t="shared" si="3"/>
        <v>4.2382472638608766</v>
      </c>
    </row>
    <row r="38" spans="1:8" x14ac:dyDescent="0.2">
      <c r="A38" s="1">
        <v>46.0045427223668</v>
      </c>
      <c r="B38" s="1">
        <f t="shared" si="4"/>
        <v>42.150208680917594</v>
      </c>
      <c r="C38" s="1">
        <v>42.6269583854898</v>
      </c>
      <c r="D38" s="1">
        <f t="shared" si="1"/>
        <v>0.22729028080968633</v>
      </c>
      <c r="E38" s="1">
        <v>10.6695987749845</v>
      </c>
      <c r="F38" s="1">
        <f t="shared" si="2"/>
        <v>2.2116137128816553</v>
      </c>
      <c r="G38" s="1">
        <v>4.2126727559428199</v>
      </c>
      <c r="H38" s="1">
        <f t="shared" si="3"/>
        <v>4.004237293816864</v>
      </c>
    </row>
    <row r="39" spans="1:8" x14ac:dyDescent="0.2">
      <c r="A39" s="1">
        <v>1.4155498892068901</v>
      </c>
      <c r="B39" s="1">
        <f t="shared" si="4"/>
        <v>2.0605727974485735</v>
      </c>
      <c r="C39" s="1">
        <v>0.177373708978666</v>
      </c>
      <c r="D39" s="1">
        <f t="shared" si="1"/>
        <v>3.5464388068138906</v>
      </c>
      <c r="E39" s="1">
        <v>16.097816261462899</v>
      </c>
      <c r="F39" s="1">
        <f t="shared" si="2"/>
        <v>5.30141647148728</v>
      </c>
      <c r="G39" s="1">
        <v>6.0089924689769498</v>
      </c>
      <c r="H39" s="1">
        <f t="shared" si="3"/>
        <v>0.50066379222350121</v>
      </c>
    </row>
    <row r="40" spans="1:8" x14ac:dyDescent="0.2">
      <c r="A40" s="1">
        <v>3.9355097059160502</v>
      </c>
      <c r="B40" s="1">
        <f t="shared" si="4"/>
        <v>4.9322098737740641</v>
      </c>
      <c r="C40" s="1">
        <v>5.68844459820225</v>
      </c>
      <c r="D40" s="1">
        <f t="shared" si="1"/>
        <v>0.57189095843097437</v>
      </c>
      <c r="E40" s="1">
        <v>22.1964664966799</v>
      </c>
      <c r="F40" s="1">
        <f t="shared" si="2"/>
        <v>6.2934180161385882</v>
      </c>
      <c r="G40" s="1">
        <v>4.9596468822922599</v>
      </c>
      <c r="H40" s="1">
        <f t="shared" si="3"/>
        <v>1.7789454374817202</v>
      </c>
    </row>
    <row r="41" spans="1:8" x14ac:dyDescent="0.2">
      <c r="A41" s="1">
        <v>35.606820574030301</v>
      </c>
      <c r="B41" s="1">
        <f t="shared" si="4"/>
        <v>33.053458332459364</v>
      </c>
      <c r="C41" s="1">
        <v>29.0159788109628</v>
      </c>
      <c r="D41" s="1">
        <f t="shared" si="1"/>
        <v>16.301240886504125</v>
      </c>
      <c r="E41" s="1">
        <v>17.761597477365299</v>
      </c>
      <c r="F41" s="1">
        <f t="shared" si="2"/>
        <v>3.7301638437174787</v>
      </c>
      <c r="G41" s="1">
        <v>5.1775257420315102</v>
      </c>
      <c r="H41" s="1">
        <f t="shared" si="3"/>
        <v>2.0948564646911967</v>
      </c>
    </row>
    <row r="42" spans="1:8" x14ac:dyDescent="0.2">
      <c r="A42" s="1">
        <v>0.43208836577832699</v>
      </c>
      <c r="B42" s="1">
        <f t="shared" si="4"/>
        <v>0.56246217992725533</v>
      </c>
      <c r="C42" s="1">
        <v>-5.9259238530440503E-2</v>
      </c>
      <c r="D42" s="1">
        <f t="shared" si="1"/>
        <v>0.3865375221690493</v>
      </c>
      <c r="E42" s="1">
        <v>22.773387786000999</v>
      </c>
      <c r="F42" s="1">
        <f t="shared" si="2"/>
        <v>6.706726082606604</v>
      </c>
      <c r="G42" s="1">
        <v>10.150021132450799</v>
      </c>
      <c r="H42" s="1">
        <f t="shared" si="3"/>
        <v>11.856280800281541</v>
      </c>
    </row>
    <row r="43" spans="1:8" x14ac:dyDescent="0.2">
      <c r="A43" s="1">
        <v>51.917917113751201</v>
      </c>
      <c r="B43" s="1">
        <f t="shared" si="4"/>
        <v>43.472804710908441</v>
      </c>
      <c r="C43" s="1">
        <v>45.323352177851902</v>
      </c>
      <c r="D43" s="1">
        <f t="shared" si="1"/>
        <v>3.4245259274108579</v>
      </c>
      <c r="E43" s="1">
        <v>13.525583648588499</v>
      </c>
      <c r="F43" s="1">
        <f t="shared" si="2"/>
        <v>2.5622328151334117</v>
      </c>
      <c r="G43" s="1">
        <v>1.1514126430443099</v>
      </c>
      <c r="H43" s="1">
        <f t="shared" si="3"/>
        <v>1.9904135579735229</v>
      </c>
    </row>
    <row r="44" spans="1:8" x14ac:dyDescent="0.2">
      <c r="A44" s="1">
        <v>20.203635580837702</v>
      </c>
      <c r="B44" s="1">
        <f t="shared" si="4"/>
        <v>27.455653527475363</v>
      </c>
      <c r="C44" s="1">
        <v>27.378236437206201</v>
      </c>
      <c r="D44" s="1">
        <f t="shared" si="1"/>
        <v>5.9934058657435075E-3</v>
      </c>
      <c r="E44" s="1">
        <v>4.9734563729725796</v>
      </c>
      <c r="F44" s="1">
        <f t="shared" si="2"/>
        <v>1.52905373120508</v>
      </c>
      <c r="G44" s="1">
        <v>1.8214637865891601</v>
      </c>
      <c r="H44" s="1">
        <f t="shared" si="3"/>
        <v>8.5503640489720756E-2</v>
      </c>
    </row>
    <row r="45" spans="1:8" x14ac:dyDescent="0.2">
      <c r="A45" s="1">
        <v>8.7966949352994597</v>
      </c>
      <c r="B45" s="1">
        <f t="shared" si="4"/>
        <v>11.257558712399891</v>
      </c>
      <c r="C45" s="1">
        <v>11.0381182222166</v>
      </c>
      <c r="D45" s="1">
        <f t="shared" si="1"/>
        <v>4.8154128731883392E-2</v>
      </c>
      <c r="E45" s="1">
        <v>17.1973042865284</v>
      </c>
      <c r="F45" s="1">
        <f t="shared" si="2"/>
        <v>4.9790586281353058</v>
      </c>
      <c r="G45" s="1">
        <v>5.6666770565449802</v>
      </c>
      <c r="H45" s="1">
        <f t="shared" si="3"/>
        <v>0.4728191030885906</v>
      </c>
    </row>
    <row r="46" spans="1:8" x14ac:dyDescent="0.2">
      <c r="A46" s="1">
        <v>19.840630120597801</v>
      </c>
      <c r="B46" s="1">
        <f t="shared" si="4"/>
        <v>19.814145383044334</v>
      </c>
      <c r="C46" s="1">
        <v>21.100527754650901</v>
      </c>
      <c r="D46" s="1">
        <f t="shared" si="1"/>
        <v>1.654779605980137</v>
      </c>
      <c r="E46" s="1">
        <v>24.5603353623301</v>
      </c>
      <c r="F46" s="1">
        <f t="shared" si="2"/>
        <v>5.5490207898981732</v>
      </c>
      <c r="G46" s="1">
        <v>4.9079793567197001</v>
      </c>
      <c r="H46" s="1">
        <f t="shared" si="3"/>
        <v>0.41093411905151073</v>
      </c>
    </row>
    <row r="47" spans="1:8" x14ac:dyDescent="0.2">
      <c r="A47" s="1">
        <v>5.6396175222471401</v>
      </c>
      <c r="B47" s="1">
        <f t="shared" si="4"/>
        <v>6.3663141031330666</v>
      </c>
      <c r="C47" s="1">
        <v>3.1917757639822102</v>
      </c>
      <c r="D47" s="1">
        <f t="shared" si="1"/>
        <v>10.077693666738677</v>
      </c>
      <c r="E47" s="1">
        <v>27.258835465181601</v>
      </c>
      <c r="F47" s="1">
        <f t="shared" si="2"/>
        <v>6.9615810553170885</v>
      </c>
      <c r="G47" s="1">
        <v>5.3208099968797002</v>
      </c>
      <c r="H47" s="1">
        <f t="shared" si="3"/>
        <v>2.6921296662057475</v>
      </c>
    </row>
    <row r="48" spans="1:8" x14ac:dyDescent="0.2">
      <c r="A48" s="1">
        <v>1.6898864647373599</v>
      </c>
      <c r="B48" s="1">
        <f t="shared" si="4"/>
        <v>2.7009941914208833</v>
      </c>
      <c r="C48" s="1">
        <v>0.52316434191782402</v>
      </c>
      <c r="D48" s="1">
        <f t="shared" si="1"/>
        <v>4.7429428533865163</v>
      </c>
      <c r="E48" s="1">
        <v>11.4250350161456</v>
      </c>
      <c r="F48" s="1">
        <f t="shared" si="2"/>
        <v>4.1312914810269099</v>
      </c>
      <c r="G48" s="1">
        <v>2.6931228704026098</v>
      </c>
      <c r="H48" s="1">
        <f t="shared" si="3"/>
        <v>2.0683289525850297</v>
      </c>
    </row>
    <row r="49" spans="1:8" x14ac:dyDescent="0.2">
      <c r="A49" s="1">
        <v>40.181684824638097</v>
      </c>
      <c r="B49" s="1">
        <f t="shared" si="4"/>
        <v>34.198745739530608</v>
      </c>
      <c r="C49" s="1">
        <v>32.247570764542402</v>
      </c>
      <c r="D49" s="1">
        <f t="shared" si="1"/>
        <v>3.8070837830202251</v>
      </c>
      <c r="E49" s="1">
        <v>21.290929976385101</v>
      </c>
      <c r="F49" s="1">
        <f t="shared" si="2"/>
        <v>4.0995750561223225</v>
      </c>
      <c r="G49" s="1">
        <v>2.6369061705745298</v>
      </c>
      <c r="H49" s="1">
        <f t="shared" si="3"/>
        <v>2.1394002687496219</v>
      </c>
    </row>
    <row r="50" spans="1:8" x14ac:dyDescent="0.2">
      <c r="A50" s="1">
        <v>53.117552488111002</v>
      </c>
      <c r="B50" s="1">
        <f t="shared" si="4"/>
        <v>37.296612528419054</v>
      </c>
      <c r="C50" s="1">
        <v>35.211975152009799</v>
      </c>
      <c r="D50" s="1">
        <f t="shared" si="1"/>
        <v>4.3457129911224603</v>
      </c>
      <c r="E50" s="1">
        <v>29.3071736278944</v>
      </c>
      <c r="F50" s="1">
        <f t="shared" si="2"/>
        <v>4.6555119439158297</v>
      </c>
      <c r="G50" s="1">
        <v>5.0047259203115004</v>
      </c>
      <c r="H50" s="1">
        <f t="shared" si="3"/>
        <v>0.12195040131007609</v>
      </c>
    </row>
    <row r="51" spans="1:8" x14ac:dyDescent="0.2">
      <c r="A51" s="1">
        <v>6.7932473123073596</v>
      </c>
      <c r="B51" s="1">
        <f t="shared" si="4"/>
        <v>10.655925516145814</v>
      </c>
      <c r="C51" s="1">
        <v>13.9886871284099</v>
      </c>
      <c r="D51" s="1">
        <f t="shared" si="1"/>
        <v>11.107299964181111</v>
      </c>
      <c r="E51" s="1">
        <v>8.2996730762533808</v>
      </c>
      <c r="F51" s="1">
        <f t="shared" si="2"/>
        <v>2.9453500088567925</v>
      </c>
      <c r="G51" s="1">
        <v>2.0620586902964702</v>
      </c>
      <c r="H51" s="1">
        <f t="shared" si="3"/>
        <v>0.78020355344403292</v>
      </c>
    </row>
    <row r="52" spans="1:8" x14ac:dyDescent="0.2">
      <c r="A52" s="1">
        <v>58.012472139671402</v>
      </c>
      <c r="B52" s="1">
        <f t="shared" si="4"/>
        <v>42.470912729220451</v>
      </c>
      <c r="C52" s="1">
        <v>45.295989691271203</v>
      </c>
      <c r="D52" s="1">
        <f t="shared" si="1"/>
        <v>7.9810598415099019</v>
      </c>
      <c r="E52" s="1">
        <v>21.2465119874105</v>
      </c>
      <c r="F52" s="1">
        <f t="shared" si="2"/>
        <v>3.5190062574922742</v>
      </c>
      <c r="G52" s="1">
        <v>5.7153550133075299</v>
      </c>
      <c r="H52" s="1">
        <f t="shared" si="3"/>
        <v>4.8239478571712215</v>
      </c>
    </row>
    <row r="53" spans="1:8" x14ac:dyDescent="0.2">
      <c r="A53" s="1">
        <v>45.1394094340503</v>
      </c>
      <c r="B53" s="1">
        <f t="shared" si="4"/>
        <v>36.746036086786468</v>
      </c>
      <c r="C53" s="1">
        <v>34.758421087894703</v>
      </c>
      <c r="D53" s="1">
        <f t="shared" si="1"/>
        <v>3.9506133838195097</v>
      </c>
      <c r="E53" s="1">
        <v>21.305244800169</v>
      </c>
      <c r="F53" s="1">
        <f t="shared" si="2"/>
        <v>3.9237680626477451</v>
      </c>
      <c r="G53" s="1">
        <v>3.2999944787159299</v>
      </c>
      <c r="H53" s="1">
        <f t="shared" si="3"/>
        <v>0.38909348401114136</v>
      </c>
    </row>
    <row r="54" spans="1:8" x14ac:dyDescent="0.2">
      <c r="A54" s="1">
        <v>5.9327110089361703</v>
      </c>
      <c r="B54" s="1">
        <f t="shared" si="4"/>
        <v>8.6116902876198367</v>
      </c>
      <c r="C54" s="1">
        <v>5.8716049533997499</v>
      </c>
      <c r="D54" s="1">
        <f t="shared" si="1"/>
        <v>7.5080676388080052</v>
      </c>
      <c r="E54" s="1">
        <v>12.7098213275895</v>
      </c>
      <c r="F54" s="1">
        <f t="shared" si="2"/>
        <v>4.1738499193568561</v>
      </c>
      <c r="G54" s="1">
        <v>2.89818779409753</v>
      </c>
      <c r="H54" s="1">
        <f t="shared" si="3"/>
        <v>1.6273138578211406</v>
      </c>
    </row>
    <row r="55" spans="1:8" x14ac:dyDescent="0.2">
      <c r="A55" s="1">
        <v>3.8911893032491198</v>
      </c>
      <c r="B55" s="1">
        <f t="shared" si="4"/>
        <v>5.6294108297527101</v>
      </c>
      <c r="C55" s="1">
        <v>3.96323734052018</v>
      </c>
      <c r="D55" s="1">
        <f t="shared" si="1"/>
        <v>2.7761340962213041</v>
      </c>
      <c r="E55" s="1">
        <v>14.4729827530682</v>
      </c>
      <c r="F55" s="1">
        <f t="shared" si="2"/>
        <v>4.7369718550473987</v>
      </c>
      <c r="G55" s="1">
        <v>2.7356970475281002</v>
      </c>
      <c r="H55" s="1">
        <f t="shared" si="3"/>
        <v>4.0051008552114054</v>
      </c>
    </row>
    <row r="56" spans="1:8" x14ac:dyDescent="0.2">
      <c r="A56" s="1">
        <v>13.562342855148</v>
      </c>
      <c r="B56" s="1">
        <f t="shared" si="4"/>
        <v>19.742123466426364</v>
      </c>
      <c r="C56" s="1">
        <v>20.122134537825701</v>
      </c>
      <c r="D56" s="1">
        <f t="shared" si="1"/>
        <v>0.14440841438607249</v>
      </c>
      <c r="E56" s="1">
        <v>6.6075979499146298</v>
      </c>
      <c r="F56" s="1">
        <f t="shared" si="2"/>
        <v>2.1760302539783543</v>
      </c>
      <c r="G56" s="1">
        <v>0.204858718102917</v>
      </c>
      <c r="H56" s="1">
        <f t="shared" si="3"/>
        <v>3.8855172238455307</v>
      </c>
    </row>
    <row r="57" spans="1:8" x14ac:dyDescent="0.2">
      <c r="A57" s="1">
        <v>22.877091835252902</v>
      </c>
      <c r="B57" s="1">
        <f t="shared" si="4"/>
        <v>27.043706924215904</v>
      </c>
      <c r="C57" s="1">
        <v>24.9622786790456</v>
      </c>
      <c r="D57" s="1">
        <f t="shared" si="1"/>
        <v>4.3323435397927321</v>
      </c>
      <c r="E57" s="1">
        <v>10.8878228394315</v>
      </c>
      <c r="F57" s="1">
        <f t="shared" si="2"/>
        <v>2.91184749682211</v>
      </c>
      <c r="G57" s="1">
        <v>1.23471598251065</v>
      </c>
      <c r="H57" s="1">
        <f t="shared" si="3"/>
        <v>2.812770116296651</v>
      </c>
    </row>
    <row r="58" spans="1:8" x14ac:dyDescent="0.2">
      <c r="A58" s="1">
        <v>57.989457724615903</v>
      </c>
      <c r="B58" s="1">
        <f t="shared" si="4"/>
        <v>42.708615317388549</v>
      </c>
      <c r="C58" s="1">
        <v>41.304941694075801</v>
      </c>
      <c r="D58" s="1">
        <f t="shared" si="1"/>
        <v>1.9702996407839397</v>
      </c>
      <c r="E58" s="1">
        <v>20.672521982342001</v>
      </c>
      <c r="F58" s="1">
        <f t="shared" si="2"/>
        <v>3.4444674169358174</v>
      </c>
      <c r="G58" s="1">
        <v>3.88807938118789</v>
      </c>
      <c r="H58" s="1">
        <f t="shared" si="3"/>
        <v>0.19679157482758214</v>
      </c>
    </row>
    <row r="59" spans="1:8" x14ac:dyDescent="0.2">
      <c r="A59" s="1">
        <v>29.835017742589098</v>
      </c>
      <c r="B59" s="1">
        <f t="shared" si="4"/>
        <v>35.937957294159574</v>
      </c>
      <c r="C59" s="1">
        <v>37.514200290385098</v>
      </c>
      <c r="D59" s="1">
        <f t="shared" si="1"/>
        <v>2.4845419831500171</v>
      </c>
      <c r="E59" s="1">
        <v>4.3062348640523904</v>
      </c>
      <c r="F59" s="1">
        <f t="shared" si="2"/>
        <v>1.173510488308829</v>
      </c>
      <c r="G59" s="1">
        <v>2.83623562699142</v>
      </c>
      <c r="H59" s="1">
        <f t="shared" si="3"/>
        <v>2.7646548868070413</v>
      </c>
    </row>
    <row r="60" spans="1:8" x14ac:dyDescent="0.2">
      <c r="A60" s="1">
        <v>7.9365867516025901</v>
      </c>
      <c r="B60" s="1">
        <f t="shared" si="4"/>
        <v>9.0028661173732374</v>
      </c>
      <c r="C60" s="1">
        <v>10.074757168288601</v>
      </c>
      <c r="D60" s="1">
        <f t="shared" si="1"/>
        <v>1.1489504250324423</v>
      </c>
      <c r="E60" s="1">
        <v>25.152164313476501</v>
      </c>
      <c r="F60" s="1">
        <f t="shared" si="2"/>
        <v>6.4548263090886389</v>
      </c>
      <c r="G60" s="1">
        <v>6.5041969021933701</v>
      </c>
      <c r="H60" s="1">
        <f t="shared" si="3"/>
        <v>2.4374554635129362E-3</v>
      </c>
    </row>
    <row r="61" spans="1:8" x14ac:dyDescent="0.2">
      <c r="A61" s="1">
        <v>30.3620354505256</v>
      </c>
      <c r="B61" s="1">
        <f t="shared" si="4"/>
        <v>37.738249272283717</v>
      </c>
      <c r="C61" s="1">
        <v>38.184356365789299</v>
      </c>
      <c r="D61" s="1">
        <f t="shared" si="1"/>
        <v>0.19901153887599765</v>
      </c>
      <c r="E61" s="1">
        <v>2.0302146091125901</v>
      </c>
      <c r="F61" s="1">
        <f t="shared" si="2"/>
        <v>0.57089335665525731</v>
      </c>
      <c r="G61" s="1">
        <v>1.1117761170135001</v>
      </c>
      <c r="H61" s="1">
        <f t="shared" si="3"/>
        <v>0.29255416045275229</v>
      </c>
    </row>
    <row r="62" spans="1:8" x14ac:dyDescent="0.2">
      <c r="A62" s="1">
        <v>7.1717784740030801</v>
      </c>
      <c r="B62" s="1">
        <f t="shared" si="4"/>
        <v>7.8792320415214228</v>
      </c>
      <c r="C62" s="1">
        <v>8.0762822091057398</v>
      </c>
      <c r="D62" s="1">
        <f t="shared" si="1"/>
        <v>3.8828768545007428E-2</v>
      </c>
      <c r="E62" s="1">
        <v>27.8330011689104</v>
      </c>
      <c r="F62" s="1">
        <f t="shared" si="2"/>
        <v>6.9179789613526381</v>
      </c>
      <c r="G62" s="1">
        <v>4.0019080904965199</v>
      </c>
      <c r="H62" s="1">
        <f t="shared" si="3"/>
        <v>8.5034693238555601</v>
      </c>
    </row>
    <row r="63" spans="1:8" x14ac:dyDescent="0.2">
      <c r="A63" s="1">
        <v>39.5022113760933</v>
      </c>
      <c r="B63" s="1">
        <f t="shared" si="4"/>
        <v>38.983779886721926</v>
      </c>
      <c r="C63" s="1">
        <v>40.797779617620201</v>
      </c>
      <c r="D63" s="1">
        <f t="shared" si="1"/>
        <v>3.2905950236990114</v>
      </c>
      <c r="E63" s="1">
        <v>10.0679699820466</v>
      </c>
      <c r="F63" s="1">
        <f t="shared" si="2"/>
        <v>2.2478463632959667</v>
      </c>
      <c r="G63" s="1">
        <v>5.88403453289963</v>
      </c>
      <c r="H63" s="1">
        <f t="shared" si="3"/>
        <v>13.22186440476564</v>
      </c>
    </row>
    <row r="64" spans="1:8" x14ac:dyDescent="0.2">
      <c r="A64" s="1">
        <v>24.467602791264699</v>
      </c>
      <c r="B64" s="1">
        <f t="shared" si="4"/>
        <v>23.055614257919132</v>
      </c>
      <c r="C64" s="1">
        <v>23.308262131105302</v>
      </c>
      <c r="D64" s="1">
        <f t="shared" si="1"/>
        <v>6.3830947825495088E-2</v>
      </c>
      <c r="E64" s="1">
        <v>25.3010901552625</v>
      </c>
      <c r="F64" s="1">
        <f t="shared" si="2"/>
        <v>5.3936987304681336</v>
      </c>
      <c r="G64" s="1">
        <v>2.5618264232103201</v>
      </c>
      <c r="H64" s="1">
        <f t="shared" si="3"/>
        <v>8.0195007646136922</v>
      </c>
    </row>
    <row r="65" spans="1:8" x14ac:dyDescent="0.2">
      <c r="A65" s="1">
        <v>22.013943116180599</v>
      </c>
      <c r="B65" s="1">
        <f t="shared" si="4"/>
        <v>23.328284352701427</v>
      </c>
      <c r="C65" s="1">
        <v>24.3009619778949</v>
      </c>
      <c r="D65" s="1">
        <f t="shared" si="1"/>
        <v>0.94610176255201439</v>
      </c>
      <c r="E65" s="1">
        <v>18.668349157087501</v>
      </c>
      <c r="F65" s="1">
        <f t="shared" si="2"/>
        <v>4.4756183966452312</v>
      </c>
      <c r="G65" s="1">
        <v>6.1368865401289403</v>
      </c>
      <c r="H65" s="1">
        <f t="shared" si="3"/>
        <v>2.7598118445538096</v>
      </c>
    </row>
    <row r="66" spans="1:8" x14ac:dyDescent="0.2">
      <c r="A66" s="1">
        <v>17.240983564406601</v>
      </c>
      <c r="B66" s="1">
        <f t="shared" ref="B66:B97" si="5">$K$1*A66/(1 + $K$1*$K$2*A66 + $K$3*$K$4*E66)</f>
        <v>18.970894760138464</v>
      </c>
      <c r="C66" s="1">
        <v>21.136479006335598</v>
      </c>
      <c r="D66" s="1">
        <f t="shared" si="1"/>
        <v>4.6897551273772118</v>
      </c>
      <c r="E66" s="1">
        <v>19.8638073331676</v>
      </c>
      <c r="F66" s="1">
        <f t="shared" si="2"/>
        <v>4.9448195321173838</v>
      </c>
      <c r="G66" s="1">
        <v>6.543049285965</v>
      </c>
      <c r="H66" s="1">
        <f t="shared" si="3"/>
        <v>2.5543383460838118</v>
      </c>
    </row>
    <row r="67" spans="1:8" x14ac:dyDescent="0.2">
      <c r="A67" s="1">
        <v>47.228389894589803</v>
      </c>
      <c r="B67" s="1">
        <f t="shared" si="5"/>
        <v>42.619697005324973</v>
      </c>
      <c r="C67" s="1">
        <v>42.769152016035498</v>
      </c>
      <c r="D67" s="1">
        <f t="shared" ref="D67:D101" si="6">(B67-C67)^2</f>
        <v>2.2336800226483284E-2</v>
      </c>
      <c r="E67" s="1">
        <v>10.9271282865666</v>
      </c>
      <c r="F67" s="1">
        <f t="shared" ref="F67:F101" si="7">$K$3*E67/(1 + $K$3*$K$4*E67 + $K$1*$K$2*A67)</f>
        <v>2.2308760172316444</v>
      </c>
      <c r="G67" s="1">
        <v>4.6573952425452099</v>
      </c>
      <c r="H67" s="1">
        <f t="shared" ref="H67:H101" si="8">(F67-G67)^2</f>
        <v>5.8879955508163455</v>
      </c>
    </row>
    <row r="68" spans="1:8" x14ac:dyDescent="0.2">
      <c r="A68" s="1">
        <v>49.411483174189897</v>
      </c>
      <c r="B68" s="1">
        <f t="shared" si="5"/>
        <v>36.600170009526153</v>
      </c>
      <c r="C68" s="1">
        <v>37.211238579194799</v>
      </c>
      <c r="D68" s="1">
        <f t="shared" si="6"/>
        <v>0.37340479683688482</v>
      </c>
      <c r="E68" s="1">
        <v>26.810580168385101</v>
      </c>
      <c r="F68" s="1">
        <f t="shared" si="7"/>
        <v>4.4928673810697743</v>
      </c>
      <c r="G68" s="1">
        <v>4.2573293753153303</v>
      </c>
      <c r="H68" s="1">
        <f t="shared" si="8"/>
        <v>5.5478152154780525E-2</v>
      </c>
    </row>
    <row r="69" spans="1:8" x14ac:dyDescent="0.2">
      <c r="A69" s="1">
        <v>15.753691205754899</v>
      </c>
      <c r="B69" s="1">
        <f t="shared" si="5"/>
        <v>15.707544152297743</v>
      </c>
      <c r="C69" s="1">
        <v>14.410616089148601</v>
      </c>
      <c r="D69" s="1">
        <f t="shared" si="6"/>
        <v>1.6820224009837854</v>
      </c>
      <c r="E69" s="1">
        <v>27.870007830206301</v>
      </c>
      <c r="F69" s="1">
        <f t="shared" si="7"/>
        <v>6.2867360436192214</v>
      </c>
      <c r="G69" s="1">
        <v>3.2861036118395499</v>
      </c>
      <c r="H69" s="1">
        <f t="shared" si="8"/>
        <v>9.0037949906479859</v>
      </c>
    </row>
    <row r="70" spans="1:8" x14ac:dyDescent="0.2">
      <c r="A70" s="1">
        <v>23.856591009534899</v>
      </c>
      <c r="B70" s="1">
        <f t="shared" si="5"/>
        <v>30.710335313992125</v>
      </c>
      <c r="C70" s="1">
        <v>29.602185583405799</v>
      </c>
      <c r="D70" s="1">
        <f t="shared" si="6"/>
        <v>1.2279958253985481</v>
      </c>
      <c r="E70" s="1">
        <v>5.0977488141506901</v>
      </c>
      <c r="F70" s="1">
        <f t="shared" si="7"/>
        <v>1.4846250371492915</v>
      </c>
      <c r="G70" s="1">
        <v>3.8069189714895999</v>
      </c>
      <c r="H70" s="1">
        <f t="shared" si="8"/>
        <v>5.3930491174737885</v>
      </c>
    </row>
    <row r="71" spans="1:8" x14ac:dyDescent="0.2">
      <c r="A71" s="1">
        <v>16.6676270775497</v>
      </c>
      <c r="B71" s="1">
        <f t="shared" si="5"/>
        <v>17.724523842124022</v>
      </c>
      <c r="C71" s="1">
        <v>15.349910686509499</v>
      </c>
      <c r="D71" s="1">
        <f t="shared" si="6"/>
        <v>5.6387876388175595</v>
      </c>
      <c r="E71" s="1">
        <v>22.6065016281791</v>
      </c>
      <c r="F71" s="1">
        <f t="shared" si="7"/>
        <v>5.4387154459535845</v>
      </c>
      <c r="G71" s="1">
        <v>4.0535134776800001</v>
      </c>
      <c r="H71" s="1">
        <f t="shared" si="8"/>
        <v>1.9187844929090121</v>
      </c>
    </row>
    <row r="72" spans="1:8" x14ac:dyDescent="0.2">
      <c r="A72" s="1">
        <v>43.020522217266297</v>
      </c>
      <c r="B72" s="1">
        <f t="shared" si="5"/>
        <v>45.768363652484453</v>
      </c>
      <c r="C72" s="1">
        <v>47.743496640278501</v>
      </c>
      <c r="D72" s="1">
        <f t="shared" si="6"/>
        <v>3.9011503194722419</v>
      </c>
      <c r="E72" s="1">
        <v>1.9864954822696701</v>
      </c>
      <c r="F72" s="1">
        <f t="shared" si="7"/>
        <v>0.47812281101937093</v>
      </c>
      <c r="G72" s="1">
        <v>3.0485357533766799</v>
      </c>
      <c r="H72" s="1">
        <f t="shared" si="8"/>
        <v>6.6070226942379575</v>
      </c>
    </row>
    <row r="73" spans="1:8" x14ac:dyDescent="0.2">
      <c r="A73" s="1">
        <v>30.781226120889201</v>
      </c>
      <c r="B73" s="1">
        <f t="shared" si="5"/>
        <v>29.074249221436979</v>
      </c>
      <c r="C73" s="1">
        <v>26.827983548286301</v>
      </c>
      <c r="D73" s="1">
        <f t="shared" si="6"/>
        <v>5.0457094743750668</v>
      </c>
      <c r="E73" s="1">
        <v>20.183983726892599</v>
      </c>
      <c r="F73" s="1">
        <f t="shared" si="7"/>
        <v>4.3131211377081211</v>
      </c>
      <c r="G73" s="1">
        <v>5.7259302011793798</v>
      </c>
      <c r="H73" s="1">
        <f t="shared" si="8"/>
        <v>1.996029449826535</v>
      </c>
    </row>
    <row r="74" spans="1:8" x14ac:dyDescent="0.2">
      <c r="A74" s="1">
        <v>22.6899775397032</v>
      </c>
      <c r="B74" s="1">
        <f t="shared" si="5"/>
        <v>25.268754328526658</v>
      </c>
      <c r="C74" s="1">
        <v>23.238633820833702</v>
      </c>
      <c r="D74" s="1">
        <f t="shared" si="6"/>
        <v>4.1213892757555062</v>
      </c>
      <c r="E74" s="1">
        <v>14.8162306495942</v>
      </c>
      <c r="F74" s="1">
        <f t="shared" si="7"/>
        <v>3.7329285052574286</v>
      </c>
      <c r="G74" s="1">
        <v>1.83500764221518</v>
      </c>
      <c r="H74" s="1">
        <f t="shared" si="8"/>
        <v>3.602103602371034</v>
      </c>
    </row>
    <row r="75" spans="1:8" x14ac:dyDescent="0.2">
      <c r="A75" s="1">
        <v>57.520280471071601</v>
      </c>
      <c r="B75" s="1">
        <f t="shared" si="5"/>
        <v>51.862939814460603</v>
      </c>
      <c r="C75" s="1">
        <v>52.553529494148599</v>
      </c>
      <c r="D75" s="1">
        <f t="shared" si="6"/>
        <v>0.47691410569156861</v>
      </c>
      <c r="E75" s="1">
        <v>2.9546570428647101</v>
      </c>
      <c r="F75" s="1">
        <f t="shared" si="7"/>
        <v>0.60270582494967784</v>
      </c>
      <c r="G75" s="1">
        <v>3.1189196394574501</v>
      </c>
      <c r="H75" s="1">
        <f t="shared" si="8"/>
        <v>6.331331960319754</v>
      </c>
    </row>
    <row r="76" spans="1:8" x14ac:dyDescent="0.2">
      <c r="A76" s="1">
        <v>40.574863669462502</v>
      </c>
      <c r="B76" s="1">
        <f t="shared" si="5"/>
        <v>40.059023722149476</v>
      </c>
      <c r="C76" s="1">
        <v>40.308680062071602</v>
      </c>
      <c r="D76" s="1">
        <f t="shared" si="6"/>
        <v>6.2328288063312066E-2</v>
      </c>
      <c r="E76" s="1">
        <v>9.1992168012075108</v>
      </c>
      <c r="F76" s="1">
        <f t="shared" si="7"/>
        <v>2.0547373750078859</v>
      </c>
      <c r="G76" s="1">
        <v>4.6527252425883896</v>
      </c>
      <c r="H76" s="1">
        <f t="shared" si="8"/>
        <v>6.7495409600954925</v>
      </c>
    </row>
    <row r="77" spans="1:8" x14ac:dyDescent="0.2">
      <c r="A77" s="1">
        <v>42.512700380757501</v>
      </c>
      <c r="B77" s="1">
        <f t="shared" si="5"/>
        <v>36.214367337781709</v>
      </c>
      <c r="C77" s="1">
        <v>35.878806825602098</v>
      </c>
      <c r="D77" s="1">
        <f t="shared" si="6"/>
        <v>0.11260085733424333</v>
      </c>
      <c r="E77" s="1">
        <v>19.394886181689799</v>
      </c>
      <c r="F77" s="1">
        <f t="shared" si="7"/>
        <v>3.7377617960267844</v>
      </c>
      <c r="G77" s="1">
        <v>4.2339227944303097</v>
      </c>
      <c r="H77" s="1">
        <f t="shared" si="8"/>
        <v>0.24617573633678308</v>
      </c>
    </row>
    <row r="78" spans="1:8" x14ac:dyDescent="0.2">
      <c r="A78" s="1">
        <v>18.067120788618901</v>
      </c>
      <c r="B78" s="1">
        <f t="shared" si="5"/>
        <v>23.586627388181352</v>
      </c>
      <c r="C78" s="1">
        <v>23.4310274408552</v>
      </c>
      <c r="D78" s="1">
        <f t="shared" si="6"/>
        <v>2.4211343607901351E-2</v>
      </c>
      <c r="E78" s="1">
        <v>8.8333015493117308</v>
      </c>
      <c r="F78" s="1">
        <f t="shared" si="7"/>
        <v>2.6089282154809945</v>
      </c>
      <c r="G78" s="1">
        <v>1.1898009207323601</v>
      </c>
      <c r="H78" s="1">
        <f t="shared" si="8"/>
        <v>2.0139222787005777</v>
      </c>
    </row>
    <row r="79" spans="1:8" x14ac:dyDescent="0.2">
      <c r="A79" s="1">
        <v>53.191882926039398</v>
      </c>
      <c r="B79" s="1">
        <f t="shared" si="5"/>
        <v>41.687961152294868</v>
      </c>
      <c r="C79" s="1">
        <v>40.915574372301997</v>
      </c>
      <c r="D79" s="1">
        <f t="shared" si="6"/>
        <v>0.59658133790775603</v>
      </c>
      <c r="E79" s="1">
        <v>18.470192961394801</v>
      </c>
      <c r="F79" s="1">
        <f t="shared" si="7"/>
        <v>3.274906452440832</v>
      </c>
      <c r="G79" s="1">
        <v>4.0164443506767196</v>
      </c>
      <c r="H79" s="1">
        <f t="shared" si="8"/>
        <v>0.54987845452009754</v>
      </c>
    </row>
    <row r="80" spans="1:8" x14ac:dyDescent="0.2">
      <c r="A80" s="1">
        <v>29.1965882247314</v>
      </c>
      <c r="B80" s="1">
        <f t="shared" si="5"/>
        <v>25.022395168518926</v>
      </c>
      <c r="C80" s="1">
        <v>25.4514206013144</v>
      </c>
      <c r="D80" s="1">
        <f t="shared" si="6"/>
        <v>0.18406282198534329</v>
      </c>
      <c r="E80" s="1">
        <v>29.282899440731899</v>
      </c>
      <c r="F80" s="1">
        <f t="shared" si="7"/>
        <v>5.6777076247349081</v>
      </c>
      <c r="G80" s="1">
        <v>8.2046715981126308</v>
      </c>
      <c r="H80" s="1">
        <f t="shared" si="8"/>
        <v>6.3855469227489285</v>
      </c>
    </row>
    <row r="81" spans="1:8" x14ac:dyDescent="0.2">
      <c r="A81" s="1">
        <v>20.2945766737685</v>
      </c>
      <c r="B81" s="1">
        <f t="shared" si="5"/>
        <v>19.867087528718347</v>
      </c>
      <c r="C81" s="1">
        <v>17.568895826391401</v>
      </c>
      <c r="D81" s="1">
        <f t="shared" si="6"/>
        <v>5.2816851006444265</v>
      </c>
      <c r="E81" s="1">
        <v>25.6730572530068</v>
      </c>
      <c r="F81" s="1">
        <f t="shared" si="7"/>
        <v>5.6858313353703052</v>
      </c>
      <c r="G81" s="1">
        <v>4.5586688069602497</v>
      </c>
      <c r="H81" s="1">
        <f t="shared" si="8"/>
        <v>1.2704953654517492</v>
      </c>
    </row>
    <row r="82" spans="1:8" x14ac:dyDescent="0.2">
      <c r="A82" s="1">
        <v>50.939872255548799</v>
      </c>
      <c r="B82" s="1">
        <f t="shared" si="5"/>
        <v>38.434669641399445</v>
      </c>
      <c r="C82" s="1">
        <v>40.299826368393298</v>
      </c>
      <c r="D82" s="1">
        <f t="shared" si="6"/>
        <v>3.4788096162504205</v>
      </c>
      <c r="E82" s="1">
        <v>23.822457029018601</v>
      </c>
      <c r="F82" s="1">
        <f t="shared" si="7"/>
        <v>4.0664368111711298</v>
      </c>
      <c r="G82" s="1">
        <v>4.54441387740889</v>
      </c>
      <c r="H82" s="1">
        <f t="shared" si="8"/>
        <v>0.22846207584925626</v>
      </c>
    </row>
    <row r="83" spans="1:8" x14ac:dyDescent="0.2">
      <c r="A83" s="1">
        <v>57.4962096847594</v>
      </c>
      <c r="B83" s="1">
        <f t="shared" si="5"/>
        <v>47.155423648824517</v>
      </c>
      <c r="C83" s="1">
        <v>46.332114082229701</v>
      </c>
      <c r="D83" s="1">
        <f t="shared" si="6"/>
        <v>0.67783864244654302</v>
      </c>
      <c r="E83" s="1">
        <v>10.987076999153899</v>
      </c>
      <c r="F83" s="1">
        <f t="shared" si="7"/>
        <v>2.0386223363683191</v>
      </c>
      <c r="G83" s="1">
        <v>4.3531261262080996</v>
      </c>
      <c r="H83" s="1">
        <f t="shared" si="8"/>
        <v>5.3569277931827068</v>
      </c>
    </row>
    <row r="84" spans="1:8" x14ac:dyDescent="0.2">
      <c r="A84" s="1">
        <v>19.260283894836899</v>
      </c>
      <c r="B84" s="1">
        <f t="shared" si="5"/>
        <v>18.789775432443061</v>
      </c>
      <c r="C84" s="1">
        <v>25.661235206034998</v>
      </c>
      <c r="D84" s="1">
        <f t="shared" si="6"/>
        <v>47.216959420092152</v>
      </c>
      <c r="E84" s="1">
        <v>26.7373624630272</v>
      </c>
      <c r="F84" s="1">
        <f t="shared" si="7"/>
        <v>5.9011906251978115</v>
      </c>
      <c r="G84" s="1">
        <v>7.0507734203365597</v>
      </c>
      <c r="H84" s="1">
        <f t="shared" si="8"/>
        <v>1.3215406028790173</v>
      </c>
    </row>
    <row r="85" spans="1:8" x14ac:dyDescent="0.2">
      <c r="A85" s="1">
        <v>44.429844701662702</v>
      </c>
      <c r="B85" s="1">
        <f t="shared" si="5"/>
        <v>45.916300328185962</v>
      </c>
      <c r="C85" s="1">
        <v>45.771635210471104</v>
      </c>
      <c r="D85" s="1">
        <f t="shared" si="6"/>
        <v>2.0927996283453758E-2</v>
      </c>
      <c r="E85" s="1">
        <v>2.89694188395515</v>
      </c>
      <c r="F85" s="1">
        <f t="shared" si="7"/>
        <v>0.67732023495857896</v>
      </c>
      <c r="G85" s="1">
        <v>1.3343255891381699E-2</v>
      </c>
      <c r="H85" s="1">
        <f t="shared" si="8"/>
        <v>0.44086542873120127</v>
      </c>
    </row>
    <row r="86" spans="1:8" x14ac:dyDescent="0.2">
      <c r="A86" s="1">
        <v>31.551641710102601</v>
      </c>
      <c r="B86" s="1">
        <f t="shared" si="5"/>
        <v>30.239644103258769</v>
      </c>
      <c r="C86" s="1">
        <v>32.788054549260202</v>
      </c>
      <c r="D86" s="1">
        <f t="shared" si="6"/>
        <v>6.494395801289226</v>
      </c>
      <c r="E86" s="1">
        <v>18.4677639207803</v>
      </c>
      <c r="F86" s="1">
        <f t="shared" si="7"/>
        <v>4.0043423758393999</v>
      </c>
      <c r="G86" s="1">
        <v>5.7846409561701702</v>
      </c>
      <c r="H86" s="1">
        <f t="shared" si="8"/>
        <v>3.1694630351277562</v>
      </c>
    </row>
    <row r="87" spans="1:8" x14ac:dyDescent="0.2">
      <c r="A87" s="1">
        <v>7.7947708172723704</v>
      </c>
      <c r="B87" s="1">
        <f t="shared" si="5"/>
        <v>9.8560860729128752</v>
      </c>
      <c r="C87" s="1">
        <v>10.046067521627799</v>
      </c>
      <c r="D87" s="1">
        <f t="shared" si="6"/>
        <v>3.6092950855821405E-2</v>
      </c>
      <c r="E87" s="1">
        <v>18.667651859577699</v>
      </c>
      <c r="F87" s="1">
        <f t="shared" si="7"/>
        <v>5.3401444508199569</v>
      </c>
      <c r="G87" s="1">
        <v>5.5977739128908901</v>
      </c>
      <c r="H87" s="1">
        <f t="shared" si="8"/>
        <v>6.6372939726958402E-2</v>
      </c>
    </row>
    <row r="88" spans="1:8" x14ac:dyDescent="0.2">
      <c r="A88" s="1">
        <v>10.261163972318201</v>
      </c>
      <c r="B88" s="1">
        <f t="shared" si="5"/>
        <v>16.138000006788864</v>
      </c>
      <c r="C88" s="1">
        <v>13.985628909800299</v>
      </c>
      <c r="D88" s="1">
        <f t="shared" si="6"/>
        <v>4.63270133915176</v>
      </c>
      <c r="E88" s="1">
        <v>5.4686415125615904</v>
      </c>
      <c r="F88" s="1">
        <f t="shared" si="7"/>
        <v>1.94578438325572</v>
      </c>
      <c r="G88" s="1">
        <v>3.3341282465034201</v>
      </c>
      <c r="H88" s="1">
        <f t="shared" si="8"/>
        <v>1.9274986826175486</v>
      </c>
    </row>
    <row r="89" spans="1:8" x14ac:dyDescent="0.2">
      <c r="A89" s="1">
        <v>52.196049196645603</v>
      </c>
      <c r="B89" s="1">
        <f t="shared" si="5"/>
        <v>50.477273012267354</v>
      </c>
      <c r="C89" s="1">
        <v>52.776776168447903</v>
      </c>
      <c r="D89" s="1">
        <f t="shared" si="6"/>
        <v>5.2877147652843064</v>
      </c>
      <c r="E89" s="1">
        <v>1.6588377719745</v>
      </c>
      <c r="F89" s="1">
        <f t="shared" si="7"/>
        <v>0.36293123234627789</v>
      </c>
      <c r="G89" s="1">
        <v>2.1011284735884201</v>
      </c>
      <c r="H89" s="1">
        <f t="shared" si="8"/>
        <v>3.0213296494617943</v>
      </c>
    </row>
    <row r="90" spans="1:8" x14ac:dyDescent="0.2">
      <c r="A90" s="1">
        <v>34.639292713254697</v>
      </c>
      <c r="B90" s="1">
        <f t="shared" si="5"/>
        <v>41.721018334661011</v>
      </c>
      <c r="C90" s="1">
        <v>38.549224370024199</v>
      </c>
      <c r="D90" s="1">
        <f t="shared" si="6"/>
        <v>10.060276954106508</v>
      </c>
      <c r="E90" s="1">
        <v>0.55824478156864599</v>
      </c>
      <c r="F90" s="1">
        <f t="shared" si="7"/>
        <v>0.15211524154910377</v>
      </c>
      <c r="G90" s="1">
        <v>1.0725253393544301</v>
      </c>
      <c r="H90" s="1">
        <f t="shared" si="8"/>
        <v>0.84715474814201019</v>
      </c>
    </row>
    <row r="91" spans="1:8" x14ac:dyDescent="0.2">
      <c r="A91" s="1">
        <v>52.222868576645901</v>
      </c>
      <c r="B91" s="1">
        <f t="shared" si="5"/>
        <v>43.393227268389985</v>
      </c>
      <c r="C91" s="1">
        <v>44.576736142341197</v>
      </c>
      <c r="D91" s="1">
        <f t="shared" si="6"/>
        <v>1.4006932547212649</v>
      </c>
      <c r="E91" s="1">
        <v>13.9575650333427</v>
      </c>
      <c r="F91" s="1">
        <f t="shared" si="7"/>
        <v>2.6238141037739893</v>
      </c>
      <c r="G91" s="1">
        <v>6.3560756662805797</v>
      </c>
      <c r="H91" s="1">
        <f t="shared" si="8"/>
        <v>13.929776370964136</v>
      </c>
    </row>
    <row r="92" spans="1:8" x14ac:dyDescent="0.2">
      <c r="A92" s="1">
        <v>55.034938012249803</v>
      </c>
      <c r="B92" s="1">
        <f t="shared" si="5"/>
        <v>38.293321064938262</v>
      </c>
      <c r="C92" s="1">
        <v>36.740000679218802</v>
      </c>
      <c r="D92" s="1">
        <f t="shared" si="6"/>
        <v>2.4128042206916498</v>
      </c>
      <c r="E92" s="1">
        <v>28.754461007192699</v>
      </c>
      <c r="F92" s="1">
        <f t="shared" si="7"/>
        <v>4.5263898640651945</v>
      </c>
      <c r="G92" s="1">
        <v>1.0070094482477501</v>
      </c>
      <c r="H92" s="1">
        <f t="shared" si="8"/>
        <v>12.386038511239368</v>
      </c>
    </row>
    <row r="93" spans="1:8" x14ac:dyDescent="0.2">
      <c r="A93" s="1">
        <v>24.554023789241899</v>
      </c>
      <c r="B93" s="1">
        <f t="shared" si="5"/>
        <v>26.049388660840854</v>
      </c>
      <c r="C93" s="1">
        <v>26.4244569573621</v>
      </c>
      <c r="D93" s="1">
        <f t="shared" si="6"/>
        <v>0.14067622705534896</v>
      </c>
      <c r="E93" s="1">
        <v>16.606353186070901</v>
      </c>
      <c r="F93" s="1">
        <f t="shared" si="7"/>
        <v>3.9857615059721745</v>
      </c>
      <c r="G93" s="1">
        <v>3.2323799378448199</v>
      </c>
      <c r="H93" s="1">
        <f t="shared" si="8"/>
        <v>0.5675837871940318</v>
      </c>
    </row>
    <row r="94" spans="1:8" x14ac:dyDescent="0.2">
      <c r="A94" s="1">
        <v>31.968127428553998</v>
      </c>
      <c r="B94" s="1">
        <f t="shared" si="5"/>
        <v>36.048212091650718</v>
      </c>
      <c r="C94" s="1">
        <v>36.654437491703902</v>
      </c>
      <c r="D94" s="1">
        <f t="shared" si="6"/>
        <v>0.36750923566964261</v>
      </c>
      <c r="E94" s="1">
        <v>6.7576431040652096</v>
      </c>
      <c r="F94" s="1">
        <f t="shared" si="7"/>
        <v>1.7239471911301329</v>
      </c>
      <c r="G94" s="1">
        <v>5.1173933376520999</v>
      </c>
      <c r="H94" s="1">
        <f t="shared" si="8"/>
        <v>11.515476749344787</v>
      </c>
    </row>
    <row r="95" spans="1:8" x14ac:dyDescent="0.2">
      <c r="A95" s="1">
        <v>45.922325486317298</v>
      </c>
      <c r="B95" s="1">
        <f t="shared" si="5"/>
        <v>37.385136649229807</v>
      </c>
      <c r="C95" s="1">
        <v>38.896672947047598</v>
      </c>
      <c r="D95" s="1">
        <f t="shared" si="6"/>
        <v>2.2847419796207147</v>
      </c>
      <c r="E95" s="1">
        <v>20.689318967051801</v>
      </c>
      <c r="F95" s="1">
        <f t="shared" si="7"/>
        <v>3.8105131969808301</v>
      </c>
      <c r="G95" s="1">
        <v>4.1249008578026602</v>
      </c>
      <c r="H95" s="1">
        <f t="shared" si="8"/>
        <v>9.8839601277022099E-2</v>
      </c>
    </row>
    <row r="96" spans="1:8" x14ac:dyDescent="0.2">
      <c r="A96" s="1">
        <v>15.090902158990501</v>
      </c>
      <c r="B96" s="1">
        <f t="shared" si="5"/>
        <v>14.984781467503435</v>
      </c>
      <c r="C96" s="1">
        <v>16.609021993200798</v>
      </c>
      <c r="D96" s="1">
        <f t="shared" si="6"/>
        <v>2.6381572853176474</v>
      </c>
      <c r="E96" s="1">
        <v>28.6891864333302</v>
      </c>
      <c r="F96" s="1">
        <f t="shared" si="7"/>
        <v>6.4448916125459075</v>
      </c>
      <c r="G96" s="1">
        <v>4.5217047514691098</v>
      </c>
      <c r="H96" s="1">
        <f t="shared" si="8"/>
        <v>3.6986477026184259</v>
      </c>
    </row>
    <row r="97" spans="1:8" x14ac:dyDescent="0.2">
      <c r="A97" s="1">
        <v>5.7417669380083698</v>
      </c>
      <c r="B97" s="1">
        <f t="shared" si="5"/>
        <v>6.2413761477891354</v>
      </c>
      <c r="C97" s="1">
        <v>7.3272454682701298</v>
      </c>
      <c r="D97" s="1">
        <f t="shared" si="6"/>
        <v>1.1791121811618566</v>
      </c>
      <c r="E97" s="1">
        <v>29.658474891912199</v>
      </c>
      <c r="F97" s="1">
        <f t="shared" si="7"/>
        <v>7.2936645674604899</v>
      </c>
      <c r="G97" s="1">
        <v>7.5499115780914696</v>
      </c>
      <c r="H97" s="1">
        <f t="shared" si="8"/>
        <v>6.5662530457313462E-2</v>
      </c>
    </row>
    <row r="98" spans="1:8" x14ac:dyDescent="0.2">
      <c r="A98" s="1">
        <v>16.769122187979502</v>
      </c>
      <c r="B98" s="1">
        <f t="shared" ref="B98:B101" si="9">$K$1*A98/(1 + $K$1*$K$2*A98 + $K$3*$K$4*E98)</f>
        <v>18.345388647362661</v>
      </c>
      <c r="C98" s="1">
        <v>18.9669444317556</v>
      </c>
      <c r="D98" s="1">
        <f t="shared" si="6"/>
        <v>0.38633159311232157</v>
      </c>
      <c r="E98" s="1">
        <v>20.6153900013305</v>
      </c>
      <c r="F98" s="1">
        <f t="shared" si="7"/>
        <v>5.1023508400903532</v>
      </c>
      <c r="G98" s="1">
        <v>3.6850863601461898</v>
      </c>
      <c r="H98" s="1">
        <f t="shared" si="8"/>
        <v>2.0086386061114001</v>
      </c>
    </row>
    <row r="99" spans="1:8" x14ac:dyDescent="0.2">
      <c r="A99" s="1">
        <v>25.802191193215499</v>
      </c>
      <c r="B99" s="1">
        <f t="shared" si="9"/>
        <v>32.79020258482705</v>
      </c>
      <c r="C99" s="1">
        <v>27.982396480785098</v>
      </c>
      <c r="D99" s="1">
        <f t="shared" si="6"/>
        <v>23.114999534063045</v>
      </c>
      <c r="E99" s="1">
        <v>4.3091657990589702</v>
      </c>
      <c r="F99" s="1">
        <f t="shared" si="7"/>
        <v>1.2389189335378707</v>
      </c>
      <c r="G99" s="1">
        <v>0.75657173292473201</v>
      </c>
      <c r="H99" s="1">
        <f t="shared" si="8"/>
        <v>0.23265882193933152</v>
      </c>
    </row>
    <row r="100" spans="1:8" x14ac:dyDescent="0.2">
      <c r="A100" s="1">
        <v>52.114216787740602</v>
      </c>
      <c r="B100" s="1">
        <f t="shared" si="9"/>
        <v>37.908108363304834</v>
      </c>
      <c r="C100" s="1">
        <v>36.712801266259099</v>
      </c>
      <c r="D100" s="1">
        <f t="shared" si="6"/>
        <v>1.4287590562479013</v>
      </c>
      <c r="E100" s="1">
        <v>26.4960956247523</v>
      </c>
      <c r="F100" s="1">
        <f t="shared" si="7"/>
        <v>4.3603359901705536</v>
      </c>
      <c r="G100" s="1">
        <v>8.3662708705096396</v>
      </c>
      <c r="H100" s="1">
        <f t="shared" si="8"/>
        <v>16.047514265517329</v>
      </c>
    </row>
    <row r="101" spans="1:8" x14ac:dyDescent="0.2">
      <c r="A101" s="1">
        <v>38.604452088475199</v>
      </c>
      <c r="B101" s="1">
        <f t="shared" si="9"/>
        <v>40.426072755715424</v>
      </c>
      <c r="C101" s="1">
        <v>43.692194945829797</v>
      </c>
      <c r="D101" s="1">
        <f t="shared" si="6"/>
        <v>10.667554160757511</v>
      </c>
      <c r="E101" s="1">
        <v>6.5259519126266197</v>
      </c>
      <c r="F101" s="1">
        <f t="shared" si="7"/>
        <v>1.5460737429133848</v>
      </c>
      <c r="G101" s="1">
        <v>0.55513826960425505</v>
      </c>
      <c r="H101" s="1">
        <f t="shared" si="8"/>
        <v>0.98195311226238913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2" sqref="F2"/>
    </sheetView>
  </sheetViews>
  <sheetFormatPr defaultRowHeight="12.75" x14ac:dyDescent="0.2"/>
  <cols>
    <col min="1" max="3" width="9.140625" style="5"/>
    <col min="5" max="6" width="9.140625" style="3"/>
    <col min="9" max="9" width="9.140625" style="5"/>
  </cols>
  <sheetData>
    <row r="1" spans="1:9" x14ac:dyDescent="0.2">
      <c r="A1" s="8" t="s">
        <v>15</v>
      </c>
      <c r="B1" s="8" t="s">
        <v>14</v>
      </c>
      <c r="C1" s="8" t="s">
        <v>16</v>
      </c>
      <c r="D1" s="9"/>
      <c r="E1" s="10" t="s">
        <v>20</v>
      </c>
      <c r="F1" s="10" t="s">
        <v>21</v>
      </c>
      <c r="H1" s="9" t="s">
        <v>23</v>
      </c>
    </row>
    <row r="2" spans="1:9" x14ac:dyDescent="0.2">
      <c r="A2" s="5">
        <v>4.2000000000000003E-2</v>
      </c>
      <c r="B2" s="5">
        <v>221</v>
      </c>
      <c r="C2" s="5">
        <v>1589</v>
      </c>
      <c r="E2" s="3">
        <f t="shared" ref="E2:E9" si="0">$I$3*A2/($I$2-A2)</f>
        <v>7.1676646706586835</v>
      </c>
      <c r="F2" s="3">
        <f>$I$4*($I$6-($I$3*A2/($I$2-A2)))</f>
        <v>1825.6277245508982</v>
      </c>
      <c r="H2" t="s">
        <v>17</v>
      </c>
      <c r="I2" s="5">
        <v>0.71</v>
      </c>
    </row>
    <row r="3" spans="1:9" x14ac:dyDescent="0.2">
      <c r="A3" s="5">
        <v>5.6000000000000001E-2</v>
      </c>
      <c r="B3" s="5">
        <v>87</v>
      </c>
      <c r="C3" s="5">
        <v>2010</v>
      </c>
      <c r="E3" s="3">
        <f t="shared" si="0"/>
        <v>9.7614678899082588</v>
      </c>
      <c r="F3" s="3">
        <f t="shared" ref="F3:F9" si="1">$I$4*($I$6-($I$3*A3/($I$2-A3)))</f>
        <v>1824.0455045871561</v>
      </c>
      <c r="H3" t="s">
        <v>18</v>
      </c>
      <c r="I3" s="5">
        <v>114</v>
      </c>
    </row>
    <row r="4" spans="1:9" x14ac:dyDescent="0.2">
      <c r="A4" s="5">
        <v>8.3000000000000004E-2</v>
      </c>
      <c r="B4" s="5">
        <v>112</v>
      </c>
      <c r="C4" s="5">
        <v>1993</v>
      </c>
      <c r="E4" s="3">
        <f t="shared" si="0"/>
        <v>15.09090909090909</v>
      </c>
      <c r="F4" s="3">
        <f t="shared" si="1"/>
        <v>1820.7945454545454</v>
      </c>
      <c r="H4" t="s">
        <v>19</v>
      </c>
      <c r="I4" s="5">
        <v>0.61</v>
      </c>
    </row>
    <row r="5" spans="1:9" x14ac:dyDescent="0.2">
      <c r="A5" s="5">
        <v>0.16700000000000001</v>
      </c>
      <c r="B5" s="5">
        <v>120</v>
      </c>
      <c r="C5" s="5">
        <v>1917</v>
      </c>
      <c r="E5" s="3">
        <f t="shared" si="0"/>
        <v>35.060773480662988</v>
      </c>
      <c r="F5" s="3">
        <f t="shared" si="1"/>
        <v>1808.6129281767955</v>
      </c>
    </row>
    <row r="6" spans="1:9" x14ac:dyDescent="0.2">
      <c r="A6" s="5">
        <v>0.33300000000000002</v>
      </c>
      <c r="B6" s="5">
        <v>113</v>
      </c>
      <c r="C6" s="5">
        <v>1731</v>
      </c>
      <c r="E6" s="3">
        <f t="shared" si="0"/>
        <v>100.69496021220162</v>
      </c>
      <c r="F6" s="3">
        <f t="shared" si="1"/>
        <v>1768.576074270557</v>
      </c>
      <c r="H6" s="9" t="s">
        <v>22</v>
      </c>
      <c r="I6" s="5">
        <v>3000</v>
      </c>
    </row>
    <row r="7" spans="1:9" x14ac:dyDescent="0.2">
      <c r="A7" s="5">
        <v>0.5</v>
      </c>
      <c r="B7" s="5">
        <v>224</v>
      </c>
      <c r="C7" s="5">
        <v>1787</v>
      </c>
      <c r="E7" s="3">
        <f t="shared" si="0"/>
        <v>271.4285714285715</v>
      </c>
      <c r="F7" s="3">
        <f t="shared" si="1"/>
        <v>1664.4285714285713</v>
      </c>
    </row>
    <row r="8" spans="1:9" x14ac:dyDescent="0.2">
      <c r="A8" s="5">
        <v>0.66700000000000004</v>
      </c>
      <c r="B8" s="5">
        <v>1569</v>
      </c>
      <c r="C8" s="5">
        <v>676</v>
      </c>
      <c r="E8" s="3">
        <f t="shared" si="0"/>
        <v>1768.3255813953522</v>
      </c>
      <c r="F8" s="3">
        <f t="shared" si="1"/>
        <v>751.32139534883515</v>
      </c>
    </row>
    <row r="9" spans="1:9" x14ac:dyDescent="0.2">
      <c r="A9" s="5">
        <v>1</v>
      </c>
      <c r="B9" s="5">
        <v>2745</v>
      </c>
      <c r="C9" s="5">
        <v>122</v>
      </c>
      <c r="E9" s="3">
        <f t="shared" si="0"/>
        <v>-393.10344827586204</v>
      </c>
      <c r="F9" s="3">
        <f t="shared" si="1"/>
        <v>2069.7931034482758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multiresponse</vt:lpstr>
      <vt:lpstr>multi.solver.test</vt:lpstr>
      <vt:lpstr>BacterialGrowth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Hellström</cp:lastModifiedBy>
  <dcterms:created xsi:type="dcterms:W3CDTF">2009-01-15T13:08:27Z</dcterms:created>
  <dcterms:modified xsi:type="dcterms:W3CDTF">2014-01-15T10:23:31Z</dcterms:modified>
</cp:coreProperties>
</file>