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BA UT Dallas since Aug. 2016\2017 Spring Class\MKT 6301_Mkt Mgt_Daniel Rajaratnam\Case Study\"/>
    </mc:Choice>
  </mc:AlternateContent>
  <bookViews>
    <workbookView xWindow="0" yWindow="0" windowWidth="15345" windowHeight="5145" activeTab="1"/>
  </bookViews>
  <sheets>
    <sheet name="Intel CAGR" sheetId="1" r:id="rId1"/>
    <sheet name="HomeDepo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2" l="1"/>
  <c r="AB3" i="2"/>
  <c r="AA3" i="2"/>
  <c r="Z3" i="2"/>
  <c r="Y3" i="2"/>
  <c r="X3" i="2"/>
  <c r="W3" i="2"/>
  <c r="V3" i="2"/>
  <c r="U3" i="2"/>
  <c r="AC2" i="2"/>
  <c r="AB2" i="2"/>
  <c r="AA2" i="2"/>
  <c r="Z2" i="2"/>
  <c r="Y2" i="2"/>
  <c r="X2" i="2"/>
  <c r="W2" i="2"/>
  <c r="V2" i="2"/>
  <c r="U2" i="2"/>
  <c r="T3" i="2"/>
  <c r="T2" i="2"/>
  <c r="O82" i="2" l="1"/>
  <c r="P82" i="2"/>
  <c r="Q82" i="2"/>
  <c r="S82" i="2"/>
  <c r="T82" i="2"/>
  <c r="U82" i="2"/>
  <c r="V82" i="2"/>
  <c r="W82" i="2"/>
  <c r="O83" i="2"/>
  <c r="P83" i="2"/>
  <c r="Q83" i="2"/>
  <c r="R83" i="2"/>
  <c r="S83" i="2"/>
  <c r="T83" i="2"/>
  <c r="U83" i="2"/>
  <c r="V83" i="2"/>
  <c r="W83" i="2"/>
  <c r="N83" i="2"/>
  <c r="N82" i="2"/>
  <c r="W78" i="2"/>
  <c r="V78" i="2"/>
  <c r="U78" i="2"/>
  <c r="T78" i="2"/>
  <c r="S78" i="2"/>
  <c r="R78" i="2"/>
  <c r="Q78" i="2"/>
  <c r="P78" i="2"/>
  <c r="O78" i="2"/>
  <c r="U77" i="2"/>
  <c r="T77" i="2"/>
  <c r="Q77" i="2"/>
  <c r="P77" i="2"/>
  <c r="W76" i="2"/>
  <c r="V76" i="2"/>
  <c r="U76" i="2"/>
  <c r="T76" i="2"/>
  <c r="S76" i="2"/>
  <c r="R76" i="2"/>
  <c r="Q76" i="2"/>
  <c r="P76" i="2"/>
  <c r="O76" i="2"/>
  <c r="W75" i="2"/>
  <c r="V75" i="2"/>
  <c r="S75" i="2"/>
  <c r="R75" i="2"/>
  <c r="O75" i="2"/>
  <c r="N78" i="2"/>
  <c r="N76" i="2"/>
  <c r="C67" i="2"/>
  <c r="O77" i="2" s="1"/>
  <c r="D67" i="2"/>
  <c r="E67" i="2"/>
  <c r="F67" i="2"/>
  <c r="R77" i="2" s="1"/>
  <c r="G67" i="2"/>
  <c r="S77" i="2" s="1"/>
  <c r="H67" i="2"/>
  <c r="I67" i="2"/>
  <c r="J67" i="2"/>
  <c r="V77" i="2" s="1"/>
  <c r="K67" i="2"/>
  <c r="W77" i="2" s="1"/>
  <c r="B67" i="2"/>
  <c r="N77" i="2" s="1"/>
  <c r="C53" i="2"/>
  <c r="D53" i="2"/>
  <c r="P75" i="2" s="1"/>
  <c r="E53" i="2"/>
  <c r="Q75" i="2" s="1"/>
  <c r="F53" i="2"/>
  <c r="G53" i="2"/>
  <c r="H53" i="2"/>
  <c r="T75" i="2" s="1"/>
  <c r="I53" i="2"/>
  <c r="U75" i="2" s="1"/>
  <c r="J53" i="2"/>
  <c r="K53" i="2"/>
  <c r="B53" i="2"/>
  <c r="N75" i="2" s="1"/>
  <c r="N47" i="2"/>
  <c r="C65" i="2"/>
  <c r="O47" i="2" s="1"/>
  <c r="D65" i="2"/>
  <c r="P47" i="2" s="1"/>
  <c r="E65" i="2"/>
  <c r="Q47" i="2" s="1"/>
  <c r="F65" i="2"/>
  <c r="R47" i="2" s="1"/>
  <c r="G65" i="2"/>
  <c r="S47" i="2" s="1"/>
  <c r="H65" i="2"/>
  <c r="T47" i="2" s="1"/>
  <c r="I65" i="2"/>
  <c r="U47" i="2" s="1"/>
  <c r="J65" i="2"/>
  <c r="V47" i="2" s="1"/>
  <c r="K65" i="2"/>
  <c r="W47" i="2" s="1"/>
  <c r="B65" i="2"/>
  <c r="C63" i="2"/>
  <c r="O46" i="2" s="1"/>
  <c r="D63" i="2"/>
  <c r="P46" i="2" s="1"/>
  <c r="E63" i="2"/>
  <c r="Q46" i="2" s="1"/>
  <c r="F63" i="2"/>
  <c r="R46" i="2" s="1"/>
  <c r="G63" i="2"/>
  <c r="S46" i="2" s="1"/>
  <c r="H63" i="2"/>
  <c r="T46" i="2" s="1"/>
  <c r="I63" i="2"/>
  <c r="U46" i="2" s="1"/>
  <c r="J63" i="2"/>
  <c r="V46" i="2" s="1"/>
  <c r="K63" i="2"/>
  <c r="W46" i="2" s="1"/>
  <c r="B63" i="2"/>
  <c r="N46" i="2" s="1"/>
  <c r="P57" i="2"/>
  <c r="C51" i="2"/>
  <c r="O45" i="2" s="1"/>
  <c r="D51" i="2"/>
  <c r="P45" i="2" s="1"/>
  <c r="E51" i="2"/>
  <c r="Q45" i="2" s="1"/>
  <c r="F51" i="2"/>
  <c r="R45" i="2" s="1"/>
  <c r="G51" i="2"/>
  <c r="S45" i="2" s="1"/>
  <c r="H51" i="2"/>
  <c r="T45" i="2" s="1"/>
  <c r="I51" i="2"/>
  <c r="U45" i="2" s="1"/>
  <c r="J51" i="2"/>
  <c r="V45" i="2" s="1"/>
  <c r="K51" i="2"/>
  <c r="W45" i="2" s="1"/>
  <c r="B51" i="2"/>
  <c r="N45" i="2" s="1"/>
  <c r="C49" i="2"/>
  <c r="O44" i="2" s="1"/>
  <c r="D49" i="2"/>
  <c r="P44" i="2" s="1"/>
  <c r="E49" i="2"/>
  <c r="Q44" i="2" s="1"/>
  <c r="F49" i="2"/>
  <c r="R44" i="2" s="1"/>
  <c r="G49" i="2"/>
  <c r="S44" i="2" s="1"/>
  <c r="H49" i="2"/>
  <c r="T44" i="2" s="1"/>
  <c r="I49" i="2"/>
  <c r="U44" i="2" s="1"/>
  <c r="J49" i="2"/>
  <c r="V44" i="2" s="1"/>
  <c r="K49" i="2"/>
  <c r="W44" i="2" s="1"/>
  <c r="B49" i="2"/>
  <c r="N44" i="2" s="1"/>
  <c r="P13" i="2" l="1"/>
  <c r="C10" i="2"/>
  <c r="D10" i="2"/>
  <c r="E10" i="2"/>
  <c r="F10" i="2"/>
  <c r="G10" i="2"/>
  <c r="H10" i="2"/>
  <c r="I10" i="2"/>
  <c r="J10" i="2"/>
  <c r="K10" i="2"/>
  <c r="L10" i="2"/>
  <c r="M10" i="2"/>
  <c r="N10" i="2"/>
  <c r="B10" i="2"/>
  <c r="P12" i="2"/>
  <c r="P11" i="2"/>
  <c r="P9" i="2"/>
  <c r="P8" i="2"/>
  <c r="P6" i="2"/>
  <c r="P5" i="2"/>
  <c r="P3" i="2"/>
  <c r="P2" i="2"/>
  <c r="C4" i="2"/>
  <c r="D4" i="2"/>
  <c r="E4" i="2"/>
  <c r="F4" i="2"/>
  <c r="G4" i="2"/>
  <c r="H4" i="2"/>
  <c r="I4" i="2"/>
  <c r="J4" i="2"/>
  <c r="K4" i="2"/>
  <c r="L4" i="2"/>
  <c r="M4" i="2"/>
  <c r="N4" i="2"/>
  <c r="B4" i="2"/>
  <c r="K26" i="1" l="1"/>
  <c r="K25" i="1"/>
  <c r="K23" i="1"/>
  <c r="K22" i="1"/>
  <c r="K21" i="1"/>
  <c r="K27" i="1"/>
  <c r="K24" i="1"/>
  <c r="N16" i="1"/>
  <c r="J19" i="1"/>
  <c r="L19" i="1" s="1"/>
  <c r="L18" i="1"/>
  <c r="I12" i="1"/>
  <c r="B26" i="1"/>
  <c r="I9" i="1"/>
  <c r="B25" i="1" s="1"/>
  <c r="I10" i="1"/>
  <c r="I11" i="1"/>
  <c r="B20" i="1" s="1"/>
  <c r="M14" i="1"/>
  <c r="B17" i="1" s="1"/>
  <c r="I8" i="1"/>
  <c r="G5" i="1"/>
  <c r="B22" i="1" s="1"/>
  <c r="G3" i="1"/>
  <c r="B19" i="1" s="1"/>
  <c r="G2" i="1"/>
  <c r="C25" i="1" s="1"/>
  <c r="G4" i="1"/>
  <c r="B21" i="1" s="1"/>
  <c r="N17" i="1" l="1"/>
  <c r="C26" i="1"/>
  <c r="B18" i="1"/>
</calcChain>
</file>

<file path=xl/sharedStrings.xml><?xml version="1.0" encoding="utf-8"?>
<sst xmlns="http://schemas.openxmlformats.org/spreadsheetml/2006/main" count="106" uniqueCount="64">
  <si>
    <t>Desktop</t>
    <phoneticPr fontId="1" type="noConversion"/>
  </si>
  <si>
    <t>NB</t>
    <phoneticPr fontId="1" type="noConversion"/>
  </si>
  <si>
    <t>PDA</t>
    <phoneticPr fontId="1" type="noConversion"/>
  </si>
  <si>
    <t>CAGR</t>
    <phoneticPr fontId="1" type="noConversion"/>
  </si>
  <si>
    <t>CAGR</t>
    <phoneticPr fontId="1" type="noConversion"/>
  </si>
  <si>
    <t>All computers</t>
    <phoneticPr fontId="1" type="noConversion"/>
  </si>
  <si>
    <t>Revenue</t>
    <phoneticPr fontId="1" type="noConversion"/>
  </si>
  <si>
    <t>Revenue(1991-2001)</t>
    <phoneticPr fontId="1" type="noConversion"/>
  </si>
  <si>
    <t>Laptop(1997-2001)</t>
    <phoneticPr fontId="1" type="noConversion"/>
  </si>
  <si>
    <t>Desktop(1997-2001)</t>
    <phoneticPr fontId="1" type="noConversion"/>
  </si>
  <si>
    <t>Mobile phone(1997-2001)</t>
    <phoneticPr fontId="1" type="noConversion"/>
  </si>
  <si>
    <t>PDA(1997-2001)</t>
    <phoneticPr fontId="1" type="noConversion"/>
  </si>
  <si>
    <t>Server</t>
    <phoneticPr fontId="1" type="noConversion"/>
  </si>
  <si>
    <t>Mobile phones</t>
    <phoneticPr fontId="1" type="noConversion"/>
  </si>
  <si>
    <t>CAGR(1995-2001)</t>
    <phoneticPr fontId="1" type="noConversion"/>
  </si>
  <si>
    <t>Desktop</t>
    <phoneticPr fontId="1" type="noConversion"/>
  </si>
  <si>
    <t>Laptop</t>
    <phoneticPr fontId="1" type="noConversion"/>
  </si>
  <si>
    <t>CAGR(1997-2001)</t>
    <phoneticPr fontId="1" type="noConversion"/>
  </si>
  <si>
    <t>Table 8</t>
    <phoneticPr fontId="1" type="noConversion"/>
  </si>
  <si>
    <t>Table 13</t>
    <phoneticPr fontId="1" type="noConversion"/>
  </si>
  <si>
    <t>Server(1995-2001)</t>
    <phoneticPr fontId="1" type="noConversion"/>
  </si>
  <si>
    <t>Server</t>
    <phoneticPr fontId="1" type="noConversion"/>
  </si>
  <si>
    <t>Reference design</t>
    <phoneticPr fontId="1" type="noConversion"/>
  </si>
  <si>
    <t>Flash memory</t>
    <phoneticPr fontId="1" type="noConversion"/>
  </si>
  <si>
    <t>Baseband chips</t>
    <phoneticPr fontId="1" type="noConversion"/>
  </si>
  <si>
    <t xml:space="preserve">Total </t>
    <phoneticPr fontId="1" type="noConversion"/>
  </si>
  <si>
    <t>Mobile phone with Intel chips (Mea)</t>
    <phoneticPr fontId="1" type="noConversion"/>
  </si>
  <si>
    <t>Mobile phone market (Mea, in 2001)</t>
    <phoneticPr fontId="1" type="noConversion"/>
  </si>
  <si>
    <t>If Intel shared</t>
    <phoneticPr fontId="1" type="noConversion"/>
  </si>
  <si>
    <t>Revenue contribution from mobile phone(M$)</t>
    <phoneticPr fontId="1" type="noConversion"/>
  </si>
  <si>
    <t>Intel 2001revenue(M$)</t>
    <phoneticPr fontId="1" type="noConversion"/>
  </si>
  <si>
    <t>% by mobile phone</t>
    <phoneticPr fontId="1" type="noConversion"/>
  </si>
  <si>
    <t>Mobile phone</t>
    <phoneticPr fontId="1" type="noConversion"/>
  </si>
  <si>
    <t>Chipset_motherboard</t>
    <phoneticPr fontId="1" type="noConversion"/>
  </si>
  <si>
    <t>Others</t>
    <phoneticPr fontId="1" type="noConversion"/>
  </si>
  <si>
    <t>Sales</t>
  </si>
  <si>
    <t>Margin</t>
  </si>
  <si>
    <t>NetIncome</t>
  </si>
  <si>
    <t>Lowes</t>
  </si>
  <si>
    <t>HomeDepot</t>
  </si>
  <si>
    <t>Stock price</t>
  </si>
  <si>
    <t>CAGR 00-06</t>
  </si>
  <si>
    <t>TAM US residential improve &amp; repair market</t>
  </si>
  <si>
    <t># stores</t>
  </si>
  <si>
    <t>Lowe's</t>
  </si>
  <si>
    <t># employees</t>
  </si>
  <si>
    <t># transactions</t>
  </si>
  <si>
    <t>Avg cust. Ticket</t>
  </si>
  <si>
    <t>Same store sales growth</t>
  </si>
  <si>
    <t>Amt Inventory</t>
  </si>
  <si>
    <t>Margin rate</t>
  </si>
  <si>
    <t>Inventory per store</t>
  </si>
  <si>
    <t>Sales per store</t>
  </si>
  <si>
    <t>Sales per employee</t>
  </si>
  <si>
    <t>Home Depot</t>
  </si>
  <si>
    <t>HD Margin rate</t>
  </si>
  <si>
    <t>Lowe's Margin rate</t>
  </si>
  <si>
    <t>HD Inventory per store</t>
  </si>
  <si>
    <t>Lowe's Inventory per store</t>
  </si>
  <si>
    <t>Transaction/store</t>
  </si>
  <si>
    <t>Lowe's same store sales growth</t>
  </si>
  <si>
    <t>HD same store sales growth</t>
  </si>
  <si>
    <t>HD Sales per store</t>
  </si>
  <si>
    <t>Lowe's Sales per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</si>
</sst>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0.0%"/>
    <numFmt numFmtId="166" formatCode="0.000"/>
  </numFmts>
  <fonts count="2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9" fontId="0" fillId="0" borderId="3" xfId="0" applyNumberFormat="1" applyBorder="1">
      <alignment vertical="center"/>
    </xf>
    <xf numFmtId="0" fontId="0" fillId="0" borderId="4" xfId="0" applyBorder="1">
      <alignment vertical="center"/>
    </xf>
    <xf numFmtId="9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9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9" fontId="0" fillId="0" borderId="11" xfId="0" applyNumberFormat="1" applyBorder="1">
      <alignment vertical="center"/>
    </xf>
    <xf numFmtId="0" fontId="0" fillId="0" borderId="1" xfId="0" applyFill="1" applyBorder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4" fontId="0" fillId="0" borderId="1" xfId="0" applyNumberFormat="1" applyBorder="1">
      <alignment vertical="center"/>
    </xf>
    <xf numFmtId="165" fontId="0" fillId="0" borderId="1" xfId="0" applyNumberFormat="1" applyBorder="1">
      <alignment vertical="center"/>
    </xf>
    <xf numFmtId="9" fontId="0" fillId="0" borderId="0" xfId="0" applyNumberFormat="1" applyFill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0" fontId="0" fillId="0" borderId="0" xfId="0" applyNumberFormat="1">
      <alignment vertical="center"/>
    </xf>
    <xf numFmtId="10" fontId="0" fillId="3" borderId="0" xfId="0" applyNumberFormat="1" applyFill="1">
      <alignment vertical="center"/>
    </xf>
    <xf numFmtId="165" fontId="0" fillId="3" borderId="0" xfId="0" applyNumberFormat="1" applyFill="1">
      <alignment vertical="center"/>
    </xf>
    <xf numFmtId="0" fontId="0" fillId="2" borderId="1" xfId="0" applyFill="1" applyBorder="1">
      <alignment vertical="center"/>
    </xf>
    <xf numFmtId="1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10" fontId="0" fillId="5" borderId="0" xfId="0" applyNumberFormat="1" applyFill="1">
      <alignment vertical="center"/>
    </xf>
    <xf numFmtId="2" fontId="0" fillId="5" borderId="1" xfId="0" applyNumberFormat="1" applyFill="1" applyBorder="1">
      <alignment vertical="center"/>
    </xf>
    <xf numFmtId="2" fontId="0" fillId="5" borderId="0" xfId="0" applyNumberFormat="1" applyFill="1">
      <alignment vertical="center"/>
    </xf>
    <xf numFmtId="0" fontId="0" fillId="0" borderId="12" xfId="0" applyBorder="1">
      <alignment vertical="center"/>
    </xf>
    <xf numFmtId="165" fontId="0" fillId="0" borderId="12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2" fontId="0" fillId="3" borderId="1" xfId="0" applyNumberFormat="1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166" fontId="0" fillId="0" borderId="1" xfId="0" applyNumberFormat="1" applyBorder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Simulated</a:t>
            </a:r>
            <a:r>
              <a:rPr lang="en-US" altLang="zh-TW" baseline="0"/>
              <a:t> 2001 </a:t>
            </a:r>
            <a:r>
              <a:rPr lang="en-US" altLang="zh-TW"/>
              <a:t>revenue ($30 billion, assuming</a:t>
            </a:r>
            <a:r>
              <a:rPr lang="en-US" altLang="zh-TW" baseline="0"/>
              <a:t> 25% share in mobile phone</a:t>
            </a:r>
            <a:r>
              <a:rPr lang="en-US" altLang="zh-TW"/>
              <a:t>)</a:t>
            </a:r>
          </a:p>
        </c:rich>
      </c:tx>
      <c:layout>
        <c:manualLayout>
          <c:xMode val="edge"/>
          <c:yMode val="edge"/>
          <c:x val="0.13222222222222221"/>
          <c:y val="7.2001018529400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72-4F95-AC9F-F09DB4DBD3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72-4F95-AC9F-F09DB4DBD3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72-4F95-AC9F-F09DB4DBD3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72-4F95-AC9F-F09DB4DBD3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89-4776-8FE8-45228521AA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672-4F95-AC9F-F09DB4DBD39F}"/>
              </c:ext>
            </c:extLst>
          </c:dPt>
          <c:dLbls>
            <c:dLbl>
              <c:idx val="4"/>
              <c:layout>
                <c:manualLayout>
                  <c:x val="6.3136264216972909E-2"/>
                  <c:y val="3.742563429571303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89-4776-8FE8-45228521AA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'Intel CAGR'!$J$21:$J$26</c:f>
              <c:strCache>
                <c:ptCount val="6"/>
                <c:pt idx="0">
                  <c:v>Desktop</c:v>
                </c:pt>
                <c:pt idx="1">
                  <c:v>Laptop</c:v>
                </c:pt>
                <c:pt idx="2">
                  <c:v>Server</c:v>
                </c:pt>
                <c:pt idx="3">
                  <c:v>Mobile phone</c:v>
                </c:pt>
                <c:pt idx="4">
                  <c:v>Chipset_motherboard</c:v>
                </c:pt>
                <c:pt idx="5">
                  <c:v>Others</c:v>
                </c:pt>
              </c:strCache>
            </c:strRef>
          </c:cat>
          <c:val>
            <c:numRef>
              <c:f>'Intel CAGR'!$K$21:$K$26</c:f>
              <c:numCache>
                <c:formatCode>General</c:formatCode>
                <c:ptCount val="6"/>
                <c:pt idx="0">
                  <c:v>10350.210000000001</c:v>
                </c:pt>
                <c:pt idx="1">
                  <c:v>2919.29</c:v>
                </c:pt>
                <c:pt idx="2">
                  <c:v>5573.19</c:v>
                </c:pt>
                <c:pt idx="3" formatCode="&quot;$&quot;#,##0">
                  <c:v>5362.5</c:v>
                </c:pt>
                <c:pt idx="4">
                  <c:v>2388.5099999999998</c:v>
                </c:pt>
                <c:pt idx="5">
                  <c:v>3450.07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9-4776-8FE8-45228521A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HomeDepot!$L$44:$M$44</c:f>
              <c:strCache>
                <c:ptCount val="2"/>
                <c:pt idx="0">
                  <c:v>Home Depot</c:v>
                </c:pt>
                <c:pt idx="1">
                  <c:v>Sales per store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HomeDepot!$N$43:$W$43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cat>
          <c:val>
            <c:numRef>
              <c:f>HomeDepot!$N$44:$W$44</c:f>
              <c:numCache>
                <c:formatCode>0.00</c:formatCode>
                <c:ptCount val="10"/>
                <c:pt idx="0">
                  <c:v>38.71153846153846</c:v>
                </c:pt>
                <c:pt idx="1">
                  <c:v>39.709592641261501</c:v>
                </c:pt>
                <c:pt idx="2">
                  <c:v>41.326881720430109</c:v>
                </c:pt>
                <c:pt idx="3">
                  <c:v>40.333333333333336</c:v>
                </c:pt>
                <c:pt idx="4">
                  <c:v>40.174793698424608</c:v>
                </c:pt>
                <c:pt idx="5">
                  <c:v>38.020234986945169</c:v>
                </c:pt>
                <c:pt idx="6">
                  <c:v>37.970708845928527</c:v>
                </c:pt>
                <c:pt idx="7">
                  <c:v>38.674074074074078</c:v>
                </c:pt>
                <c:pt idx="8">
                  <c:v>39.917238001958864</c:v>
                </c:pt>
                <c:pt idx="9">
                  <c:v>42.308802980903586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8-4153-AFCC-4BC109A8C7CB}"/>
            </c:ext>
          </c:extLst>
        </c:ser>
        <c:ser>
          <c:idx val="2"/>
          <c:order val="2"/>
          <c:tx>
            <c:strRef>
              <c:f>HomeDepot!$L$46:$M$46</c:f>
              <c:strCache>
                <c:ptCount val="2"/>
                <c:pt idx="0">
                  <c:v>Lowe's</c:v>
                </c:pt>
                <c:pt idx="1">
                  <c:v>Sales per store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HomeDepot!$N$43:$W$43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cat>
          <c:val>
            <c:numRef>
              <c:f>HomeDepot!$N$46:$W$46</c:f>
              <c:numCache>
                <c:formatCode>0.00</c:formatCode>
                <c:ptCount val="10"/>
                <c:pt idx="0">
                  <c:v>23.287211740041929</c:v>
                </c:pt>
                <c:pt idx="1">
                  <c:v>25.636538461538461</c:v>
                </c:pt>
                <c:pt idx="2">
                  <c:v>27.614583333333332</c:v>
                </c:pt>
                <c:pt idx="3">
                  <c:v>28.89076923076923</c:v>
                </c:pt>
                <c:pt idx="4">
                  <c:v>29.719086021505376</c:v>
                </c:pt>
                <c:pt idx="5">
                  <c:v>31.019906323185012</c:v>
                </c:pt>
                <c:pt idx="6">
                  <c:v>32.392857142857146</c:v>
                </c:pt>
                <c:pt idx="7">
                  <c:v>33.54553817847286</c:v>
                </c:pt>
                <c:pt idx="8">
                  <c:v>35.04294975688817</c:v>
                </c:pt>
                <c:pt idx="9">
                  <c:v>33.882310469314078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8-4153-AFCC-4BC109A8C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0792032"/>
        <c:axId val="390797280"/>
      </c:barChart>
      <c:lineChart>
        <c:grouping val="standard"/>
        <c:varyColors val="0"/>
        <c:ser>
          <c:idx val="1"/>
          <c:order val="1"/>
          <c:tx>
            <c:strRef>
              <c:f>HomeDepot!$L$45:$M$45</c:f>
              <c:strCache>
                <c:ptCount val="2"/>
                <c:pt idx="0">
                  <c:v>Home Depot</c:v>
                </c:pt>
                <c:pt idx="1">
                  <c:v>Sales per employee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HomeDepot!$N$43:$W$43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cat>
          <c:val>
            <c:numRef>
              <c:f>HomeDepot!$N$45:$W$45</c:f>
              <c:numCache>
                <c:formatCode>0.000</c:formatCode>
                <c:ptCount val="10"/>
                <c:pt idx="0">
                  <c:v>0.19418006430868168</c:v>
                </c:pt>
                <c:pt idx="1">
                  <c:v>0.19284620293554564</c:v>
                </c:pt>
                <c:pt idx="2">
                  <c:v>0.19083416087388283</c:v>
                </c:pt>
                <c:pt idx="3">
                  <c:v>0.20122305323361198</c:v>
                </c:pt>
                <c:pt idx="4">
                  <c:v>0.20894654701521653</c:v>
                </c:pt>
                <c:pt idx="5">
                  <c:v>0.20735849056603772</c:v>
                </c:pt>
                <c:pt idx="6">
                  <c:v>0.21692101740294512</c:v>
                </c:pt>
                <c:pt idx="7">
                  <c:v>0.226192870780971</c:v>
                </c:pt>
                <c:pt idx="8">
                  <c:v>0.23640081206496519</c:v>
                </c:pt>
                <c:pt idx="9">
                  <c:v>0.24927826564215147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8-4153-AFCC-4BC109A8C7CB}"/>
            </c:ext>
          </c:extLst>
        </c:ser>
        <c:ser>
          <c:idx val="3"/>
          <c:order val="3"/>
          <c:tx>
            <c:strRef>
              <c:f>HomeDepot!$L$47:$M$47</c:f>
              <c:strCache>
                <c:ptCount val="2"/>
                <c:pt idx="0">
                  <c:v>Lowe's</c:v>
                </c:pt>
                <c:pt idx="1">
                  <c:v>Sales per employee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HomeDepot!$N$43:$W$43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cat>
          <c:val>
            <c:numRef>
              <c:f>HomeDepot!$N$47:$W$47</c:f>
              <c:numCache>
                <c:formatCode>0.000</c:formatCode>
                <c:ptCount val="10"/>
                <c:pt idx="0">
                  <c:v>0.1733728734196972</c:v>
                </c:pt>
                <c:pt idx="1">
                  <c:v>0.183332187306608</c:v>
                </c:pt>
                <c:pt idx="2">
                  <c:v>0.18461002785515321</c:v>
                </c:pt>
                <c:pt idx="3">
                  <c:v>0.1985074153550174</c:v>
                </c:pt>
                <c:pt idx="4">
                  <c:v>0.20413231533369647</c:v>
                </c:pt>
                <c:pt idx="5">
                  <c:v>0.21785361842105264</c:v>
                </c:pt>
                <c:pt idx="6">
                  <c:v>0.20970813045725323</c:v>
                </c:pt>
                <c:pt idx="7">
                  <c:v>0.22513645007532537</c:v>
                </c:pt>
                <c:pt idx="8">
                  <c:v>0.23334988182220448</c:v>
                </c:pt>
                <c:pt idx="9">
                  <c:v>0.22331090405535306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48-4153-AFCC-4BC109A8C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30560"/>
        <c:axId val="385335152"/>
      </c:lineChart>
      <c:catAx>
        <c:axId val="39079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97280"/>
        <c:crosses val="autoZero"/>
        <c:auto val="1"/>
        <c:lblAlgn val="ctr"/>
        <c:lblOffset val="100"/>
        <c:noMultiLvlLbl val="0"/>
      </c:catAx>
      <c:valAx>
        <c:axId val="3907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92032"/>
        <c:crosses val="autoZero"/>
        <c:crossBetween val="between"/>
      </c:valAx>
      <c:valAx>
        <c:axId val="3853351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30560"/>
        <c:crosses val="max"/>
        <c:crossBetween val="between"/>
      </c:valAx>
      <c:catAx>
        <c:axId val="38533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335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HomeDepot!$M$65</c:f>
              <c:strCache>
                <c:ptCount val="1"/>
                <c:pt idx="0">
                  <c:v>HD Margin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HomeDepot!$N$64:$W$64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cat>
          <c:val>
            <c:numRef>
              <c:f>HomeDepot!$N$65:$W$65</c:f>
              <c:numCache>
                <c:formatCode>0.0%</c:formatCode>
                <c:ptCount val="10"/>
                <c:pt idx="0">
                  <c:v>0.28100000000000003</c:v>
                </c:pt>
                <c:pt idx="1">
                  <c:v>0.28499999999999998</c:v>
                </c:pt>
                <c:pt idx="2">
                  <c:v>0.29699999999999999</c:v>
                </c:pt>
                <c:pt idx="3">
                  <c:v>0.29899999999999999</c:v>
                </c:pt>
                <c:pt idx="4">
                  <c:v>0.30199999999999999</c:v>
                </c:pt>
                <c:pt idx="5">
                  <c:v>0.311</c:v>
                </c:pt>
                <c:pt idx="6">
                  <c:v>0.318</c:v>
                </c:pt>
                <c:pt idx="7">
                  <c:v>0.33400000000000002</c:v>
                </c:pt>
                <c:pt idx="8">
                  <c:v>0.33500000000000002</c:v>
                </c:pt>
                <c:pt idx="9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9-476E-9A3A-E9E6B641B2AA}"/>
            </c:ext>
          </c:extLst>
        </c:ser>
        <c:ser>
          <c:idx val="1"/>
          <c:order val="1"/>
          <c:tx>
            <c:strRef>
              <c:f>HomeDepot!$M$66</c:f>
              <c:strCache>
                <c:ptCount val="1"/>
                <c:pt idx="0">
                  <c:v>Lowe's Margin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HomeDepot!$N$64:$W$64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cat>
          <c:val>
            <c:numRef>
              <c:f>HomeDepot!$N$66:$W$66</c:f>
              <c:numCache>
                <c:formatCode>0.0%</c:formatCode>
                <c:ptCount val="10"/>
                <c:pt idx="0">
                  <c:v>0.27</c:v>
                </c:pt>
                <c:pt idx="1">
                  <c:v>0.27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0.34</c:v>
                </c:pt>
                <c:pt idx="8">
                  <c:v>0.34</c:v>
                </c:pt>
                <c:pt idx="9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9-476E-9A3A-E9E6B641B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100136"/>
        <c:axId val="388092592"/>
      </c:lineChart>
      <c:catAx>
        <c:axId val="38810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92592"/>
        <c:crosses val="autoZero"/>
        <c:auto val="1"/>
        <c:lblAlgn val="ctr"/>
        <c:lblOffset val="100"/>
        <c:noMultiLvlLbl val="0"/>
      </c:catAx>
      <c:valAx>
        <c:axId val="3880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0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per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HomeDepot!$M$70</c:f>
              <c:strCache>
                <c:ptCount val="1"/>
                <c:pt idx="0">
                  <c:v>HD Inventory per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HomeDepot!$N$69:$W$69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cat>
          <c:val>
            <c:numRef>
              <c:f>HomeDepot!$N$70:$W$70</c:f>
              <c:numCache>
                <c:formatCode>General</c:formatCode>
                <c:ptCount val="10"/>
                <c:pt idx="0">
                  <c:v>5.8</c:v>
                </c:pt>
                <c:pt idx="1">
                  <c:v>5.6</c:v>
                </c:pt>
                <c:pt idx="2">
                  <c:v>5.9</c:v>
                </c:pt>
                <c:pt idx="3">
                  <c:v>5.8</c:v>
                </c:pt>
                <c:pt idx="4">
                  <c:v>5</c:v>
                </c:pt>
                <c:pt idx="5">
                  <c:v>5.4</c:v>
                </c:pt>
                <c:pt idx="6">
                  <c:v>5.3</c:v>
                </c:pt>
                <c:pt idx="7">
                  <c:v>5.3</c:v>
                </c:pt>
                <c:pt idx="8">
                  <c:v>5.6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D-42F8-A762-197571795E35}"/>
            </c:ext>
          </c:extLst>
        </c:ser>
        <c:ser>
          <c:idx val="1"/>
          <c:order val="1"/>
          <c:tx>
            <c:strRef>
              <c:f>HomeDepot!$M$71</c:f>
              <c:strCache>
                <c:ptCount val="1"/>
                <c:pt idx="0">
                  <c:v>Lowe's Inventory per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HomeDepot!$N$69:$W$69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cat>
          <c:val>
            <c:numRef>
              <c:f>HomeDepot!$N$71:$W$71</c:f>
              <c:numCache>
                <c:formatCode>General</c:formatCode>
                <c:ptCount val="10"/>
                <c:pt idx="0">
                  <c:v>4.16</c:v>
                </c:pt>
                <c:pt idx="1">
                  <c:v>4.59</c:v>
                </c:pt>
                <c:pt idx="2">
                  <c:v>4.88</c:v>
                </c:pt>
                <c:pt idx="3">
                  <c:v>5.05</c:v>
                </c:pt>
                <c:pt idx="4">
                  <c:v>4.8499999999999996</c:v>
                </c:pt>
                <c:pt idx="5">
                  <c:v>4.6500000000000004</c:v>
                </c:pt>
                <c:pt idx="6">
                  <c:v>4.82</c:v>
                </c:pt>
                <c:pt idx="7">
                  <c:v>5.5</c:v>
                </c:pt>
                <c:pt idx="8">
                  <c:v>5.43</c:v>
                </c:pt>
                <c:pt idx="9">
                  <c:v>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D-42F8-A762-197571795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854056"/>
        <c:axId val="387857008"/>
      </c:lineChart>
      <c:catAx>
        <c:axId val="38785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57008"/>
        <c:crosses val="autoZero"/>
        <c:auto val="1"/>
        <c:lblAlgn val="ctr"/>
        <c:lblOffset val="100"/>
        <c:noMultiLvlLbl val="0"/>
      </c:catAx>
      <c:valAx>
        <c:axId val="3878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5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HomeDepot!$L$75:$M$75</c:f>
              <c:strCache>
                <c:ptCount val="2"/>
                <c:pt idx="0">
                  <c:v>Home Depot</c:v>
                </c:pt>
                <c:pt idx="1">
                  <c:v>Transaction/store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HomeDepot!$N$74:$W$74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cat>
          <c:val>
            <c:numRef>
              <c:f>HomeDepot!$N$75:$W$75</c:f>
              <c:numCache>
                <c:formatCode>0.00</c:formatCode>
                <c:ptCount val="10"/>
                <c:pt idx="0">
                  <c:v>0.88141025641025639</c:v>
                </c:pt>
                <c:pt idx="1">
                  <c:v>0.87385019710906697</c:v>
                </c:pt>
                <c:pt idx="2">
                  <c:v>0.85698924731182791</c:v>
                </c:pt>
                <c:pt idx="3">
                  <c:v>0.82539682539682535</c:v>
                </c:pt>
                <c:pt idx="4">
                  <c:v>0.81845461365341332</c:v>
                </c:pt>
                <c:pt idx="5">
                  <c:v>0.7578328981723238</c:v>
                </c:pt>
                <c:pt idx="6">
                  <c:v>0.72993555946104272</c:v>
                </c:pt>
                <c:pt idx="7">
                  <c:v>0.68518518518518523</c:v>
                </c:pt>
                <c:pt idx="8">
                  <c:v>0.6513222331047992</c:v>
                </c:pt>
                <c:pt idx="9">
                  <c:v>0.61946902654867253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2-4DDA-B81F-BFDCB52A2F68}"/>
            </c:ext>
          </c:extLst>
        </c:ser>
        <c:ser>
          <c:idx val="2"/>
          <c:order val="2"/>
          <c:tx>
            <c:strRef>
              <c:f>HomeDepot!$L$77:$M$77</c:f>
              <c:strCache>
                <c:ptCount val="2"/>
                <c:pt idx="0">
                  <c:v>Lowe's</c:v>
                </c:pt>
                <c:pt idx="1">
                  <c:v>Transaction/store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HomeDepot!$N$74:$W$74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cat>
          <c:val>
            <c:numRef>
              <c:f>HomeDepot!$N$77:$W$77</c:f>
              <c:numCache>
                <c:formatCode>0.00</c:formatCode>
                <c:ptCount val="10"/>
                <c:pt idx="0">
                  <c:v>0.48427672955974843</c:v>
                </c:pt>
                <c:pt idx="1">
                  <c:v>0.51538461538461533</c:v>
                </c:pt>
                <c:pt idx="2">
                  <c:v>0.51736111111111116</c:v>
                </c:pt>
                <c:pt idx="3">
                  <c:v>0.52615384615384619</c:v>
                </c:pt>
                <c:pt idx="4">
                  <c:v>0.52956989247311825</c:v>
                </c:pt>
                <c:pt idx="5">
                  <c:v>0.53864168618266983</c:v>
                </c:pt>
                <c:pt idx="6">
                  <c:v>0.54726890756302526</c:v>
                </c:pt>
                <c:pt idx="7">
                  <c:v>0.52897884084636615</c:v>
                </c:pt>
                <c:pt idx="8">
                  <c:v>0.51782820097244731</c:v>
                </c:pt>
                <c:pt idx="9">
                  <c:v>0.49097472924187724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02-4DDA-B81F-BFDCB52A2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8393360"/>
        <c:axId val="398399264"/>
      </c:barChart>
      <c:lineChart>
        <c:grouping val="standard"/>
        <c:varyColors val="0"/>
        <c:ser>
          <c:idx val="1"/>
          <c:order val="1"/>
          <c:tx>
            <c:strRef>
              <c:f>HomeDepot!$L$76:$M$76</c:f>
              <c:strCache>
                <c:ptCount val="2"/>
                <c:pt idx="0">
                  <c:v>Home Depot</c:v>
                </c:pt>
                <c:pt idx="1">
                  <c:v>Avg cust. Ticket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HomeDepot!$N$74:$W$74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cat>
          <c:val>
            <c:numRef>
              <c:f>HomeDepot!$N$76:$W$76</c:f>
              <c:numCache>
                <c:formatCode>0.000</c:formatCode>
                <c:ptCount val="10"/>
                <c:pt idx="0">
                  <c:v>43.65</c:v>
                </c:pt>
                <c:pt idx="1">
                  <c:v>45.05</c:v>
                </c:pt>
                <c:pt idx="2">
                  <c:v>47.87</c:v>
                </c:pt>
                <c:pt idx="3">
                  <c:v>48.65</c:v>
                </c:pt>
                <c:pt idx="4">
                  <c:v>48.64</c:v>
                </c:pt>
                <c:pt idx="5">
                  <c:v>49.43</c:v>
                </c:pt>
                <c:pt idx="6">
                  <c:v>51.15</c:v>
                </c:pt>
                <c:pt idx="7">
                  <c:v>54.89</c:v>
                </c:pt>
                <c:pt idx="8">
                  <c:v>57.98</c:v>
                </c:pt>
                <c:pt idx="9">
                  <c:v>58.9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2-4DDA-B81F-BFDCB52A2F68}"/>
            </c:ext>
          </c:extLst>
        </c:ser>
        <c:ser>
          <c:idx val="3"/>
          <c:order val="3"/>
          <c:tx>
            <c:strRef>
              <c:f>HomeDepot!$L$78:$M$78</c:f>
              <c:strCache>
                <c:ptCount val="2"/>
                <c:pt idx="0">
                  <c:v>Lowe's</c:v>
                </c:pt>
                <c:pt idx="1">
                  <c:v>Avg cust. Ticket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HomeDepot!$N$74:$W$74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cat>
          <c:val>
            <c:numRef>
              <c:f>HomeDepot!$N$78:$W$78</c:f>
              <c:numCache>
                <c:formatCode>0.000</c:formatCode>
                <c:ptCount val="10"/>
                <c:pt idx="0">
                  <c:v>48.09</c:v>
                </c:pt>
                <c:pt idx="1">
                  <c:v>49.7</c:v>
                </c:pt>
                <c:pt idx="2">
                  <c:v>53.42</c:v>
                </c:pt>
                <c:pt idx="3">
                  <c:v>54.88</c:v>
                </c:pt>
                <c:pt idx="4">
                  <c:v>55.96</c:v>
                </c:pt>
                <c:pt idx="5">
                  <c:v>57.55</c:v>
                </c:pt>
                <c:pt idx="6">
                  <c:v>59.21</c:v>
                </c:pt>
                <c:pt idx="7">
                  <c:v>63.43</c:v>
                </c:pt>
                <c:pt idx="8">
                  <c:v>67.67</c:v>
                </c:pt>
                <c:pt idx="9">
                  <c:v>68.98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2-4DDA-B81F-BFDCB52A2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628544"/>
        <c:axId val="274640352"/>
      </c:lineChart>
      <c:catAx>
        <c:axId val="39839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99264"/>
        <c:crosses val="autoZero"/>
        <c:auto val="1"/>
        <c:lblAlgn val="ctr"/>
        <c:lblOffset val="100"/>
        <c:noMultiLvlLbl val="0"/>
      </c:catAx>
      <c:valAx>
        <c:axId val="3983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 / store (million)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93360"/>
        <c:crosses val="autoZero"/>
        <c:crossBetween val="between"/>
      </c:valAx>
      <c:valAx>
        <c:axId val="274640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customer ticket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28544"/>
        <c:crosses val="max"/>
        <c:crossBetween val="between"/>
      </c:valAx>
      <c:catAx>
        <c:axId val="27462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6403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Same Store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HomeDepot!$M$82</c:f>
              <c:strCache>
                <c:ptCount val="1"/>
                <c:pt idx="0">
                  <c:v>HD same store sales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HomeDepot!$N$81:$W$81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cat>
          <c:val>
            <c:numRef>
              <c:f>HomeDepot!$N$82:$W$82</c:f>
              <c:numCache>
                <c:formatCode>0.00%</c:formatCode>
                <c:ptCount val="10"/>
                <c:pt idx="0">
                  <c:v>7.0000000000000007E-2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0.04</c:v>
                </c:pt>
                <c:pt idx="5">
                  <c:v>-5.0000000000000001E-3</c:v>
                </c:pt>
                <c:pt idx="6">
                  <c:v>3.6999999999999998E-2</c:v>
                </c:pt>
                <c:pt idx="7">
                  <c:v>5.0999999999999997E-2</c:v>
                </c:pt>
                <c:pt idx="8">
                  <c:v>3.1E-2</c:v>
                </c:pt>
                <c:pt idx="9">
                  <c:v>-2.8000000000000001E-2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4-4BFB-A8B9-290856B31467}"/>
            </c:ext>
          </c:extLst>
        </c:ser>
        <c:ser>
          <c:idx val="1"/>
          <c:order val="1"/>
          <c:tx>
            <c:strRef>
              <c:f>HomeDepot!$M$83</c:f>
              <c:strCache>
                <c:ptCount val="1"/>
                <c:pt idx="0">
                  <c:v>Lowe's same store sales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HomeDepot!$N$81:$W$81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cat>
          <c:val>
            <c:numRef>
              <c:f>HomeDepot!$N$83:$W$83</c:f>
              <c:numCache>
                <c:formatCode>0.00%</c:formatCode>
                <c:ptCount val="10"/>
                <c:pt idx="0">
                  <c:v>0.04</c:v>
                </c:pt>
                <c:pt idx="1">
                  <c:v>0.06</c:v>
                </c:pt>
                <c:pt idx="2">
                  <c:v>0.06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5.8000000000000003E-2</c:v>
                </c:pt>
                <c:pt idx="6">
                  <c:v>6.7000000000000004E-2</c:v>
                </c:pt>
                <c:pt idx="7">
                  <c:v>6.6000000000000003E-2</c:v>
                </c:pt>
                <c:pt idx="8">
                  <c:v>6.0999999999999999E-2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4-4BFB-A8B9-290856B31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335344"/>
        <c:axId val="384334032"/>
      </c:lineChart>
      <c:catAx>
        <c:axId val="38433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34032"/>
        <c:crosses val="autoZero"/>
        <c:auto val="1"/>
        <c:lblAlgn val="ctr"/>
        <c:lblOffset val="100"/>
        <c:noMultiLvlLbl val="0"/>
      </c:catAx>
      <c:valAx>
        <c:axId val="3843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3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Depot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HomeDepot!$A$16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HomeDepot!$B$15:$K$15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cat>
          <c:val>
            <c:numRef>
              <c:f>HomeDepot!$B$16:$K$16</c:f>
              <c:numCache>
                <c:formatCode>General</c:formatCode>
                <c:ptCount val="10"/>
                <c:pt idx="0">
                  <c:v>24156</c:v>
                </c:pt>
                <c:pt idx="1">
                  <c:v>30219</c:v>
                </c:pt>
                <c:pt idx="2">
                  <c:v>38434</c:v>
                </c:pt>
                <c:pt idx="3">
                  <c:v>45738</c:v>
                </c:pt>
                <c:pt idx="4">
                  <c:v>53553</c:v>
                </c:pt>
                <c:pt idx="5">
                  <c:v>58247</c:v>
                </c:pt>
                <c:pt idx="6">
                  <c:v>64816</c:v>
                </c:pt>
                <c:pt idx="7">
                  <c:v>73094</c:v>
                </c:pt>
                <c:pt idx="8">
                  <c:v>81511</c:v>
                </c:pt>
                <c:pt idx="9">
                  <c:v>90837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9-4EC4-8CD5-755C32F5BD0B}"/>
            </c:ext>
          </c:extLst>
        </c:ser>
        <c:ser>
          <c:idx val="1"/>
          <c:order val="1"/>
          <c:tx>
            <c:strRef>
              <c:f>HomeDepot!$A$17</c:f>
              <c:strCache>
                <c:ptCount val="1"/>
                <c:pt idx="0">
                  <c:v>NetIncome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HomeDepot!$B$15:$K$15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cat>
          <c:val>
            <c:numRef>
              <c:f>HomeDepot!$B$17:$K$17</c:f>
              <c:numCache>
                <c:formatCode>General</c:formatCode>
                <c:ptCount val="10"/>
                <c:pt idx="0">
                  <c:v>1160</c:v>
                </c:pt>
                <c:pt idx="1">
                  <c:v>1614</c:v>
                </c:pt>
                <c:pt idx="2">
                  <c:v>2320</c:v>
                </c:pt>
                <c:pt idx="3">
                  <c:v>2581</c:v>
                </c:pt>
                <c:pt idx="4">
                  <c:v>3044</c:v>
                </c:pt>
                <c:pt idx="5">
                  <c:v>3664</c:v>
                </c:pt>
                <c:pt idx="6">
                  <c:v>4304</c:v>
                </c:pt>
                <c:pt idx="7">
                  <c:v>5001</c:v>
                </c:pt>
                <c:pt idx="8">
                  <c:v>5838</c:v>
                </c:pt>
                <c:pt idx="9">
                  <c:v>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9-4EC4-8CD5-755C32F5B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402544"/>
        <c:axId val="398385160"/>
      </c:barChart>
      <c:lineChart>
        <c:grouping val="standard"/>
        <c:varyColors val="0"/>
        <c:ser>
          <c:idx val="2"/>
          <c:order val="2"/>
          <c:tx>
            <c:strRef>
              <c:f>HomeDepot!$A$18</c:f>
              <c:strCache>
                <c:ptCount val="1"/>
                <c:pt idx="0">
                  <c:v>Stock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HomeDepot!$B$15:$K$15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cat>
          <c:val>
            <c:numRef>
              <c:f>HomeDepot!$B$18:$K$18</c:f>
              <c:numCache>
                <c:formatCode>General</c:formatCode>
                <c:ptCount val="10"/>
                <c:pt idx="0">
                  <c:v>16.600000000000001</c:v>
                </c:pt>
                <c:pt idx="1">
                  <c:v>27.92</c:v>
                </c:pt>
                <c:pt idx="2">
                  <c:v>42.54</c:v>
                </c:pt>
                <c:pt idx="3">
                  <c:v>51.75</c:v>
                </c:pt>
                <c:pt idx="4">
                  <c:v>50.37</c:v>
                </c:pt>
                <c:pt idx="5">
                  <c:v>30.88</c:v>
                </c:pt>
                <c:pt idx="6">
                  <c:v>31.2</c:v>
                </c:pt>
                <c:pt idx="7">
                  <c:v>33.72</c:v>
                </c:pt>
                <c:pt idx="8">
                  <c:v>43.51</c:v>
                </c:pt>
                <c:pt idx="9">
                  <c:v>34.71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9-4EC4-8CD5-755C32F5B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69928"/>
        <c:axId val="395699120"/>
      </c:lineChart>
      <c:catAx>
        <c:axId val="3984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85160"/>
        <c:crosses val="autoZero"/>
        <c:auto val="1"/>
        <c:lblAlgn val="ctr"/>
        <c:lblOffset val="100"/>
        <c:noMultiLvlLbl val="0"/>
      </c:catAx>
      <c:valAx>
        <c:axId val="39838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02544"/>
        <c:crosses val="autoZero"/>
        <c:crossBetween val="between"/>
      </c:valAx>
      <c:valAx>
        <c:axId val="395699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69928"/>
        <c:crosses val="max"/>
        <c:crossBetween val="between"/>
      </c:valAx>
      <c:catAx>
        <c:axId val="395669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5699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HomeDepot!$A$21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HomeDepot!$B$20:$K$20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cat>
          <c:val>
            <c:numRef>
              <c:f>HomeDepot!$B$21:$K$21</c:f>
              <c:numCache>
                <c:formatCode>General</c:formatCode>
                <c:ptCount val="10"/>
                <c:pt idx="0">
                  <c:v>11108</c:v>
                </c:pt>
                <c:pt idx="1">
                  <c:v>13331</c:v>
                </c:pt>
                <c:pt idx="2">
                  <c:v>15906</c:v>
                </c:pt>
                <c:pt idx="3">
                  <c:v>18779</c:v>
                </c:pt>
                <c:pt idx="4">
                  <c:v>22111</c:v>
                </c:pt>
                <c:pt idx="5">
                  <c:v>26491</c:v>
                </c:pt>
                <c:pt idx="6">
                  <c:v>30838</c:v>
                </c:pt>
                <c:pt idx="7">
                  <c:v>36464</c:v>
                </c:pt>
                <c:pt idx="8">
                  <c:v>43243</c:v>
                </c:pt>
                <c:pt idx="9">
                  <c:v>46927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2-4CB7-BB56-D8DE91B17E43}"/>
            </c:ext>
          </c:extLst>
        </c:ser>
        <c:ser>
          <c:idx val="1"/>
          <c:order val="1"/>
          <c:tx>
            <c:strRef>
              <c:f>HomeDepot!$A$22</c:f>
              <c:strCache>
                <c:ptCount val="1"/>
                <c:pt idx="0">
                  <c:v>NetIncome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HomeDepot!$B$20:$K$20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cat>
          <c:val>
            <c:numRef>
              <c:f>HomeDepot!$B$22:$K$22</c:f>
              <c:numCache>
                <c:formatCode>General</c:formatCode>
                <c:ptCount val="10"/>
                <c:pt idx="0">
                  <c:v>383</c:v>
                </c:pt>
                <c:pt idx="1">
                  <c:v>500</c:v>
                </c:pt>
                <c:pt idx="2">
                  <c:v>673</c:v>
                </c:pt>
                <c:pt idx="3">
                  <c:v>810</c:v>
                </c:pt>
                <c:pt idx="4">
                  <c:v>1023</c:v>
                </c:pt>
                <c:pt idx="5">
                  <c:v>1471</c:v>
                </c:pt>
                <c:pt idx="6">
                  <c:v>1877</c:v>
                </c:pt>
                <c:pt idx="7">
                  <c:v>2176</c:v>
                </c:pt>
                <c:pt idx="8">
                  <c:v>2765</c:v>
                </c:pt>
                <c:pt idx="9">
                  <c:v>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2-4CB7-BB56-D8DE91B1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386800"/>
        <c:axId val="398376632"/>
      </c:barChart>
      <c:lineChart>
        <c:grouping val="standard"/>
        <c:varyColors val="0"/>
        <c:ser>
          <c:idx val="2"/>
          <c:order val="2"/>
          <c:tx>
            <c:strRef>
              <c:f>HomeDepot!$A$23</c:f>
              <c:strCache>
                <c:ptCount val="1"/>
                <c:pt idx="0">
                  <c:v>Stock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HomeDepot!$B$20:$K$20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cat>
          <c:val>
            <c:numRef>
              <c:f>HomeDepot!$B$23:$K$23</c:f>
              <c:numCache>
                <c:formatCode>General</c:formatCode>
                <c:ptCount val="10"/>
                <c:pt idx="0">
                  <c:v>4.7</c:v>
                </c:pt>
                <c:pt idx="1">
                  <c:v>9.6300000000000008</c:v>
                </c:pt>
                <c:pt idx="2">
                  <c:v>13.19</c:v>
                </c:pt>
                <c:pt idx="3">
                  <c:v>10.53</c:v>
                </c:pt>
                <c:pt idx="4">
                  <c:v>19.09</c:v>
                </c:pt>
                <c:pt idx="5">
                  <c:v>18.920000000000002</c:v>
                </c:pt>
                <c:pt idx="6">
                  <c:v>23.78</c:v>
                </c:pt>
                <c:pt idx="7">
                  <c:v>24.36</c:v>
                </c:pt>
                <c:pt idx="8">
                  <c:v>33.11</c:v>
                </c:pt>
                <c:pt idx="9">
                  <c:v>28.35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2-4CB7-BB56-D8DE91B1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831352"/>
        <c:axId val="398825776"/>
      </c:lineChart>
      <c:catAx>
        <c:axId val="3983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76632"/>
        <c:crosses val="autoZero"/>
        <c:auto val="1"/>
        <c:lblAlgn val="ctr"/>
        <c:lblOffset val="100"/>
        <c:noMultiLvlLbl val="0"/>
      </c:catAx>
      <c:valAx>
        <c:axId val="39837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86800"/>
        <c:crosses val="autoZero"/>
        <c:crossBetween val="between"/>
      </c:valAx>
      <c:valAx>
        <c:axId val="398825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1352"/>
        <c:crosses val="max"/>
        <c:crossBetween val="between"/>
      </c:valAx>
      <c:catAx>
        <c:axId val="398831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825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per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HomeDepot!$S$2</c:f>
              <c:strCache>
                <c:ptCount val="1"/>
                <c:pt idx="0">
                  <c:v>HD Sales per store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HomeDepot!$T$1:$AC$1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cat>
          <c:val>
            <c:numRef>
              <c:f>HomeDepot!$T$2:$AC$2</c:f>
              <c:numCache>
                <c:formatCode>0.00</c:formatCode>
                <c:ptCount val="10"/>
                <c:pt idx="0">
                  <c:v>38.71153846153846</c:v>
                </c:pt>
                <c:pt idx="1">
                  <c:v>39.709592641261501</c:v>
                </c:pt>
                <c:pt idx="2">
                  <c:v>41.326881720430109</c:v>
                </c:pt>
                <c:pt idx="3">
                  <c:v>40.333333333333336</c:v>
                </c:pt>
                <c:pt idx="4">
                  <c:v>40.174793698424608</c:v>
                </c:pt>
                <c:pt idx="5">
                  <c:v>38.020234986945169</c:v>
                </c:pt>
                <c:pt idx="6">
                  <c:v>37.970708845928527</c:v>
                </c:pt>
                <c:pt idx="7">
                  <c:v>38.674074074074078</c:v>
                </c:pt>
                <c:pt idx="8">
                  <c:v>39.917238001958864</c:v>
                </c:pt>
                <c:pt idx="9">
                  <c:v>42.308802980903586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5-4725-A074-720368DA91B2}"/>
            </c:ext>
          </c:extLst>
        </c:ser>
        <c:ser>
          <c:idx val="1"/>
          <c:order val="1"/>
          <c:tx>
            <c:strRef>
              <c:f>HomeDepot!$S$3</c:f>
              <c:strCache>
                <c:ptCount val="1"/>
                <c:pt idx="0">
                  <c:v>Lowe's Sales per store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HomeDepot!$T$1:$AC$1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cat>
          <c:val>
            <c:numRef>
              <c:f>HomeDepot!$T$3:$AC$3</c:f>
              <c:numCache>
                <c:formatCode>0.00</c:formatCode>
                <c:ptCount val="10"/>
                <c:pt idx="0">
                  <c:v>23.287211740041929</c:v>
                </c:pt>
                <c:pt idx="1">
                  <c:v>25.636538461538461</c:v>
                </c:pt>
                <c:pt idx="2">
                  <c:v>27.614583333333332</c:v>
                </c:pt>
                <c:pt idx="3">
                  <c:v>28.89076923076923</c:v>
                </c:pt>
                <c:pt idx="4">
                  <c:v>29.719086021505376</c:v>
                </c:pt>
                <c:pt idx="5">
                  <c:v>31.019906323185012</c:v>
                </c:pt>
                <c:pt idx="6">
                  <c:v>32.392857142857146</c:v>
                </c:pt>
                <c:pt idx="7">
                  <c:v>33.54553817847286</c:v>
                </c:pt>
                <c:pt idx="8">
                  <c:v>35.04294975688817</c:v>
                </c:pt>
                <c:pt idx="9">
                  <c:v>33.882310469314078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5-4725-A074-720368DA9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339088"/>
        <c:axId val="385325640"/>
      </c:barChart>
      <c:catAx>
        <c:axId val="3853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25640"/>
        <c:crosses val="autoZero"/>
        <c:auto val="1"/>
        <c:lblAlgn val="ctr"/>
        <c:lblOffset val="100"/>
        <c:noMultiLvlLbl val="0"/>
      </c:catAx>
      <c:valAx>
        <c:axId val="38532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3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20</xdr:row>
      <xdr:rowOff>104775</xdr:rowOff>
    </xdr:from>
    <xdr:to>
      <xdr:col>10</xdr:col>
      <xdr:colOff>1333500</xdr:colOff>
      <xdr:row>33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71EB6E-3E8B-4ECE-A6FC-6888B9826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523876</xdr:colOff>
      <xdr:row>47</xdr:row>
      <xdr:rowOff>180975</xdr:rowOff>
    </xdr:from>
    <xdr:to>
      <xdr:col>20</xdr:col>
      <xdr:colOff>4763</xdr:colOff>
      <xdr:row>65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19525-AE2F-4FDC-8953-A7F01D701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242887</xdr:colOff>
      <xdr:row>52</xdr:row>
      <xdr:rowOff>38100</xdr:rowOff>
    </xdr:from>
    <xdr:to>
      <xdr:col>25</xdr:col>
      <xdr:colOff>547687</xdr:colOff>
      <xdr:row>66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A34A1B-B5D1-4777-846B-C1048C0A2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138112</xdr:colOff>
      <xdr:row>61</xdr:row>
      <xdr:rowOff>57150</xdr:rowOff>
    </xdr:from>
    <xdr:to>
      <xdr:col>32</xdr:col>
      <xdr:colOff>442912</xdr:colOff>
      <xdr:row>75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3430D5-01A8-49A6-89CE-DE8806110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604837</xdr:colOff>
      <xdr:row>65</xdr:row>
      <xdr:rowOff>19050</xdr:rowOff>
    </xdr:from>
    <xdr:to>
      <xdr:col>21</xdr:col>
      <xdr:colOff>300037</xdr:colOff>
      <xdr:row>79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E7CC8A-45D5-458F-B0F1-3658772BE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442912</xdr:colOff>
      <xdr:row>82</xdr:row>
      <xdr:rowOff>133350</xdr:rowOff>
    </xdr:from>
    <xdr:to>
      <xdr:col>23</xdr:col>
      <xdr:colOff>138112</xdr:colOff>
      <xdr:row>97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E265D7-0FBC-4B70-884B-4928FAF1E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590556</xdr:colOff>
      <xdr:row>7</xdr:row>
      <xdr:rowOff>38100</xdr:rowOff>
    </xdr:from>
    <xdr:to>
      <xdr:col>18</xdr:col>
      <xdr:colOff>504831</xdr:colOff>
      <xdr:row>21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6954C0-16E6-4DDD-ACCB-8B255F1E6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238131</xdr:colOff>
      <xdr:row>7</xdr:row>
      <xdr:rowOff>66675</xdr:rowOff>
    </xdr:from>
    <xdr:to>
      <xdr:col>11</xdr:col>
      <xdr:colOff>542931</xdr:colOff>
      <xdr:row>21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50B206-4BD1-4165-9D8E-7D14ADC57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280987</xdr:colOff>
      <xdr:row>4</xdr:row>
      <xdr:rowOff>95256</xdr:rowOff>
    </xdr:from>
    <xdr:to>
      <xdr:col>27</xdr:col>
      <xdr:colOff>585787</xdr:colOff>
      <xdr:row>18</xdr:row>
      <xdr:rowOff>171456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8E8DF57-D881-4885-8C96-54F4E01B5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" sqref="G2"/>
    </sheetView>
  </sheetViews>
  <sheetFormatPr defaultRowHeight="15"/>
  <cols>
    <col min="1" max="1" width="13.42578125" customWidth="1"/>
    <col min="2" max="2" width="8.42578125" customWidth="1"/>
    <col min="3" max="3" width="8" customWidth="1"/>
    <col min="4" max="4" width="7.7109375" customWidth="1"/>
    <col min="9" max="9" width="15" customWidth="1"/>
    <col min="10" max="10" width="7.42578125" customWidth="1"/>
    <col min="11" max="11" width="39" customWidth="1"/>
    <col min="12" max="12" width="9.28515625" customWidth="1"/>
    <col min="13" max="13" width="20.28515625" customWidth="1"/>
    <col min="14" max="14" width="9.140625" customWidth="1"/>
  </cols>
  <sheetData>
    <row r="1" spans="1:14">
      <c r="A1" s="2"/>
      <c r="B1" s="2">
        <v>1997</v>
      </c>
      <c r="C1" s="2">
        <v>1998</v>
      </c>
      <c r="D1" s="2">
        <v>1999</v>
      </c>
      <c r="E1" s="2">
        <v>2000</v>
      </c>
      <c r="F1" s="2">
        <v>2001</v>
      </c>
      <c r="G1" s="2" t="s">
        <v>3</v>
      </c>
    </row>
    <row r="2" spans="1:14">
      <c r="A2" s="2" t="s">
        <v>0</v>
      </c>
      <c r="B2" s="2">
        <v>65.400000000000006</v>
      </c>
      <c r="C2" s="2">
        <v>73.900000000000006</v>
      </c>
      <c r="D2" s="2">
        <v>90.9</v>
      </c>
      <c r="E2" s="2">
        <v>102.3</v>
      </c>
      <c r="F2" s="2">
        <v>92.9</v>
      </c>
      <c r="G2" s="3">
        <f>(F2/B2)^(1/4)-1</f>
        <v>9.1715537769110123E-2</v>
      </c>
    </row>
    <row r="3" spans="1:14">
      <c r="A3" s="2" t="s">
        <v>1</v>
      </c>
      <c r="B3" s="2">
        <v>14</v>
      </c>
      <c r="C3" s="2">
        <v>15.6</v>
      </c>
      <c r="D3" s="2">
        <v>19.899999999999999</v>
      </c>
      <c r="E3" s="2">
        <v>26.1</v>
      </c>
      <c r="F3" s="2">
        <v>27.3</v>
      </c>
      <c r="G3" s="3">
        <f>(F3/B3)^(1/4)-1</f>
        <v>0.18170385646188625</v>
      </c>
    </row>
    <row r="4" spans="1:14">
      <c r="A4" s="2" t="s">
        <v>13</v>
      </c>
      <c r="B4" s="2">
        <v>108</v>
      </c>
      <c r="C4" s="2">
        <v>172</v>
      </c>
      <c r="D4" s="2">
        <v>284</v>
      </c>
      <c r="E4" s="2">
        <v>413</v>
      </c>
      <c r="F4" s="2">
        <v>390</v>
      </c>
      <c r="G4" s="3">
        <f>(F4/B4)^(1/4)-1</f>
        <v>0.37851092674858045</v>
      </c>
    </row>
    <row r="5" spans="1:14">
      <c r="A5" s="2" t="s">
        <v>2</v>
      </c>
      <c r="B5" s="2">
        <v>0.6</v>
      </c>
      <c r="C5" s="2">
        <v>0.8</v>
      </c>
      <c r="D5" s="2">
        <v>1.3</v>
      </c>
      <c r="E5" s="2">
        <v>3.5</v>
      </c>
      <c r="F5" s="2">
        <v>12.8</v>
      </c>
      <c r="G5" s="3">
        <f>(F5/B5)^(1/4)-1</f>
        <v>1.149139863647084</v>
      </c>
    </row>
    <row r="7" spans="1:14">
      <c r="B7">
        <v>1995</v>
      </c>
      <c r="C7">
        <v>1996</v>
      </c>
      <c r="D7">
        <v>1997</v>
      </c>
      <c r="E7">
        <v>1998</v>
      </c>
      <c r="F7">
        <v>1999</v>
      </c>
      <c r="G7">
        <v>2000</v>
      </c>
      <c r="H7">
        <v>2001</v>
      </c>
      <c r="I7" t="s">
        <v>4</v>
      </c>
    </row>
    <row r="8" spans="1:14">
      <c r="A8" t="s">
        <v>5</v>
      </c>
      <c r="B8">
        <v>61200</v>
      </c>
      <c r="C8">
        <v>72580</v>
      </c>
      <c r="D8">
        <v>84216</v>
      </c>
      <c r="E8">
        <v>94674</v>
      </c>
      <c r="F8">
        <v>116304</v>
      </c>
      <c r="G8">
        <v>134508</v>
      </c>
      <c r="H8">
        <v>126419</v>
      </c>
      <c r="I8" s="1">
        <f>(H8/B8)^(1/6)-1</f>
        <v>0.12852232452775669</v>
      </c>
    </row>
    <row r="9" spans="1:14">
      <c r="A9" t="s">
        <v>0</v>
      </c>
      <c r="B9">
        <v>51155</v>
      </c>
      <c r="C9">
        <v>59530</v>
      </c>
      <c r="D9">
        <v>67998</v>
      </c>
      <c r="E9">
        <v>75874</v>
      </c>
      <c r="F9">
        <v>92377</v>
      </c>
      <c r="G9">
        <v>104337</v>
      </c>
      <c r="H9">
        <v>97046</v>
      </c>
      <c r="I9" s="1">
        <f t="shared" ref="I9:I11" si="0">(H9/B9)^(1/6)-1</f>
        <v>0.11262357654276522</v>
      </c>
    </row>
    <row r="10" spans="1:14">
      <c r="A10" t="s">
        <v>1</v>
      </c>
      <c r="B10">
        <v>9096</v>
      </c>
      <c r="C10">
        <v>11682</v>
      </c>
      <c r="D10">
        <v>14365</v>
      </c>
      <c r="E10">
        <v>16477</v>
      </c>
      <c r="F10">
        <v>20879</v>
      </c>
      <c r="G10">
        <v>26652</v>
      </c>
      <c r="H10">
        <v>25676</v>
      </c>
      <c r="I10" s="1">
        <f t="shared" si="0"/>
        <v>0.18881101172968551</v>
      </c>
    </row>
    <row r="11" spans="1:14">
      <c r="A11" t="s">
        <v>12</v>
      </c>
      <c r="B11">
        <v>949</v>
      </c>
      <c r="C11">
        <v>1368</v>
      </c>
      <c r="D11">
        <v>1853</v>
      </c>
      <c r="E11">
        <v>2323</v>
      </c>
      <c r="F11">
        <v>3048</v>
      </c>
      <c r="G11">
        <v>3519</v>
      </c>
      <c r="H11">
        <v>3697</v>
      </c>
      <c r="I11" s="1">
        <f t="shared" si="0"/>
        <v>0.25438409778822479</v>
      </c>
    </row>
    <row r="12" spans="1:14">
      <c r="I12" s="1">
        <f>(H11/D11)^(1/4)-1</f>
        <v>0.18848446087376813</v>
      </c>
    </row>
    <row r="13" spans="1:14">
      <c r="B13">
        <v>1991</v>
      </c>
      <c r="C13">
        <v>1992</v>
      </c>
      <c r="D13">
        <v>1993</v>
      </c>
      <c r="E13">
        <v>1994</v>
      </c>
      <c r="F13">
        <v>1995</v>
      </c>
      <c r="G13">
        <v>1996</v>
      </c>
      <c r="H13">
        <v>1997</v>
      </c>
      <c r="I13">
        <v>1998</v>
      </c>
      <c r="J13">
        <v>1999</v>
      </c>
      <c r="K13">
        <v>2000</v>
      </c>
      <c r="L13">
        <v>2001</v>
      </c>
      <c r="M13" t="s">
        <v>4</v>
      </c>
    </row>
    <row r="14" spans="1:14">
      <c r="A14" t="s">
        <v>6</v>
      </c>
      <c r="B14">
        <v>4779</v>
      </c>
      <c r="C14">
        <v>5844</v>
      </c>
      <c r="D14">
        <v>8782</v>
      </c>
      <c r="E14">
        <v>11521</v>
      </c>
      <c r="F14">
        <v>16202</v>
      </c>
      <c r="G14">
        <v>20847</v>
      </c>
      <c r="H14">
        <v>25070</v>
      </c>
      <c r="I14">
        <v>26273</v>
      </c>
      <c r="J14">
        <v>29389</v>
      </c>
      <c r="K14">
        <v>33726</v>
      </c>
      <c r="L14">
        <v>26539</v>
      </c>
      <c r="M14" s="1">
        <f>(L14/B14)^(1/10)-1</f>
        <v>0.18701102411756754</v>
      </c>
    </row>
    <row r="15" spans="1:14" ht="15.75" thickBot="1"/>
    <row r="16" spans="1:14" ht="15.75" thickBot="1">
      <c r="A16" s="8"/>
      <c r="B16" s="9" t="s">
        <v>4</v>
      </c>
      <c r="I16" s="2" t="s">
        <v>22</v>
      </c>
      <c r="J16" s="17">
        <v>5</v>
      </c>
      <c r="K16" s="2" t="s">
        <v>27</v>
      </c>
      <c r="L16" s="2">
        <v>390</v>
      </c>
      <c r="M16" s="2" t="s">
        <v>30</v>
      </c>
      <c r="N16" s="17">
        <f>L14</f>
        <v>26539</v>
      </c>
    </row>
    <row r="17" spans="1:14" ht="15.75" thickBot="1">
      <c r="A17" s="12" t="s">
        <v>7</v>
      </c>
      <c r="B17" s="13">
        <f>M14</f>
        <v>0.18701102411756754</v>
      </c>
      <c r="I17" s="2" t="s">
        <v>23</v>
      </c>
      <c r="J17" s="17">
        <v>20</v>
      </c>
      <c r="K17" s="2" t="s">
        <v>28</v>
      </c>
      <c r="L17" s="3">
        <v>0.25</v>
      </c>
      <c r="M17" s="2" t="s">
        <v>31</v>
      </c>
      <c r="N17" s="18">
        <f>L19/N16</f>
        <v>0.20206111760051246</v>
      </c>
    </row>
    <row r="18" spans="1:14">
      <c r="A18" s="10" t="s">
        <v>9</v>
      </c>
      <c r="B18" s="11">
        <f>G2</f>
        <v>9.1715537769110123E-2</v>
      </c>
      <c r="I18" s="2" t="s">
        <v>24</v>
      </c>
      <c r="J18" s="17">
        <v>30</v>
      </c>
      <c r="K18" s="2" t="s">
        <v>26</v>
      </c>
      <c r="L18" s="2">
        <f>L16*L17</f>
        <v>97.5</v>
      </c>
      <c r="M18" s="2"/>
      <c r="N18" s="2"/>
    </row>
    <row r="19" spans="1:14">
      <c r="A19" s="4" t="s">
        <v>8</v>
      </c>
      <c r="B19" s="5">
        <f>G3</f>
        <v>0.18170385646188625</v>
      </c>
      <c r="I19" s="2" t="s">
        <v>25</v>
      </c>
      <c r="J19" s="17">
        <f>SUM(J16:J18)</f>
        <v>55</v>
      </c>
      <c r="K19" s="2" t="s">
        <v>29</v>
      </c>
      <c r="L19" s="17">
        <f>J19*L18</f>
        <v>5362.5</v>
      </c>
      <c r="M19" s="2"/>
      <c r="N19" s="2"/>
    </row>
    <row r="20" spans="1:14">
      <c r="A20" s="4" t="s">
        <v>20</v>
      </c>
      <c r="B20" s="5">
        <f>I11</f>
        <v>0.25438409778822479</v>
      </c>
    </row>
    <row r="21" spans="1:14">
      <c r="A21" s="4" t="s">
        <v>10</v>
      </c>
      <c r="B21" s="5">
        <f>G4</f>
        <v>0.37851092674858045</v>
      </c>
      <c r="J21" s="1" t="s">
        <v>0</v>
      </c>
      <c r="K21">
        <f>L14*0.39</f>
        <v>10350.210000000001</v>
      </c>
    </row>
    <row r="22" spans="1:14" ht="15.75" thickBot="1">
      <c r="A22" s="6" t="s">
        <v>11</v>
      </c>
      <c r="B22" s="7">
        <f>G5</f>
        <v>1.149139863647084</v>
      </c>
      <c r="J22" s="1" t="s">
        <v>16</v>
      </c>
      <c r="K22">
        <f>L14*0.11</f>
        <v>2919.29</v>
      </c>
    </row>
    <row r="23" spans="1:14">
      <c r="B23" t="s">
        <v>18</v>
      </c>
      <c r="C23" t="s">
        <v>19</v>
      </c>
      <c r="J23" s="1" t="s">
        <v>12</v>
      </c>
      <c r="K23">
        <f>L14*0.21</f>
        <v>5573.19</v>
      </c>
    </row>
    <row r="24" spans="1:14">
      <c r="A24" s="2"/>
      <c r="B24" s="2" t="s">
        <v>14</v>
      </c>
      <c r="C24" s="2" t="s">
        <v>17</v>
      </c>
      <c r="J24" s="19" t="s">
        <v>32</v>
      </c>
      <c r="K24" s="15">
        <f>L19</f>
        <v>5362.5</v>
      </c>
    </row>
    <row r="25" spans="1:14">
      <c r="A25" s="2" t="s">
        <v>15</v>
      </c>
      <c r="B25" s="3">
        <f>I9</f>
        <v>0.11262357654276522</v>
      </c>
      <c r="C25" s="3">
        <f>G2</f>
        <v>9.1715537769110123E-2</v>
      </c>
      <c r="J25" s="16" t="s">
        <v>33</v>
      </c>
      <c r="K25">
        <f>L14*0.09</f>
        <v>2388.5099999999998</v>
      </c>
    </row>
    <row r="26" spans="1:14">
      <c r="A26" s="2" t="s">
        <v>16</v>
      </c>
      <c r="B26" s="3">
        <f>I10</f>
        <v>0.18881101172968551</v>
      </c>
      <c r="C26" s="3">
        <f>G3</f>
        <v>0.18170385646188625</v>
      </c>
      <c r="J26" s="1" t="s">
        <v>34</v>
      </c>
      <c r="K26">
        <f>L14*0.13</f>
        <v>3450.07</v>
      </c>
    </row>
    <row r="27" spans="1:14">
      <c r="A27" s="14" t="s">
        <v>21</v>
      </c>
      <c r="B27" s="3">
        <v>0.25</v>
      </c>
      <c r="C27" s="3">
        <v>0.19</v>
      </c>
      <c r="K27">
        <f>SUM(K21:K26)</f>
        <v>30043.769999999997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tabSelected="1" workbookViewId="0">
      <pane xSplit="1" ySplit="1" topLeftCell="J59" activePane="bottomRight" state="frozenSplit"/>
      <selection pane="topRight" activeCell="B1" sqref="B1"/>
      <selection pane="bottomLeft" activeCell="A2" sqref="A2"/>
      <selection pane="bottomRight" activeCell="D67" sqref="D67"/>
    </sheetView>
  </sheetViews>
  <sheetFormatPr defaultRowHeight="15"/>
  <cols>
    <col min="1" max="1" width="12.140625" customWidth="1"/>
    <col min="3" max="3" width="11" bestFit="1" customWidth="1"/>
    <col min="13" max="13" width="15" customWidth="1"/>
    <col min="14" max="15" width="9.140625" style="21"/>
    <col min="16" max="16" width="9.140625" style="23"/>
  </cols>
  <sheetData>
    <row r="1" spans="1:29">
      <c r="A1" s="20" t="s">
        <v>39</v>
      </c>
      <c r="B1">
        <v>1997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 s="21">
        <v>2014</v>
      </c>
      <c r="M1" s="21">
        <v>2015</v>
      </c>
      <c r="N1" s="21">
        <v>2016</v>
      </c>
      <c r="P1" s="23" t="s">
        <v>41</v>
      </c>
      <c r="S1" s="36"/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</row>
    <row r="2" spans="1:29">
      <c r="A2" t="s">
        <v>35</v>
      </c>
      <c r="B2">
        <v>24156</v>
      </c>
      <c r="C2">
        <v>30219</v>
      </c>
      <c r="D2">
        <v>38434</v>
      </c>
      <c r="E2">
        <v>45738</v>
      </c>
      <c r="F2">
        <v>53553</v>
      </c>
      <c r="G2">
        <v>58247</v>
      </c>
      <c r="H2">
        <v>64816</v>
      </c>
      <c r="I2">
        <v>73094</v>
      </c>
      <c r="J2">
        <v>81511</v>
      </c>
      <c r="K2">
        <v>90837</v>
      </c>
      <c r="L2" s="21">
        <v>78812</v>
      </c>
      <c r="M2" s="21">
        <v>83176</v>
      </c>
      <c r="N2" s="21">
        <v>88519</v>
      </c>
      <c r="P2" s="23">
        <f>(K2/E2)^(1/6)-1</f>
        <v>0.12115141338505397</v>
      </c>
      <c r="S2" s="38" t="s">
        <v>62</v>
      </c>
      <c r="T2" s="39">
        <f>B49</f>
        <v>38.71153846153846</v>
      </c>
      <c r="U2" s="39">
        <f t="shared" ref="U2:AC2" si="0">C49</f>
        <v>39.709592641261501</v>
      </c>
      <c r="V2" s="39">
        <f t="shared" si="0"/>
        <v>41.326881720430109</v>
      </c>
      <c r="W2" s="39">
        <f t="shared" si="0"/>
        <v>40.333333333333336</v>
      </c>
      <c r="X2" s="39">
        <f t="shared" si="0"/>
        <v>40.174793698424608</v>
      </c>
      <c r="Y2" s="39">
        <f t="shared" si="0"/>
        <v>38.020234986945169</v>
      </c>
      <c r="Z2" s="39">
        <f t="shared" si="0"/>
        <v>37.970708845928527</v>
      </c>
      <c r="AA2" s="39">
        <f t="shared" si="0"/>
        <v>38.674074074074078</v>
      </c>
      <c r="AB2" s="39">
        <f t="shared" si="0"/>
        <v>39.917238001958864</v>
      </c>
      <c r="AC2" s="39">
        <f t="shared" si="0"/>
        <v>42.308802980903586</v>
      </c>
    </row>
    <row r="3" spans="1:29">
      <c r="A3" t="s">
        <v>36</v>
      </c>
      <c r="B3">
        <v>6781</v>
      </c>
      <c r="C3">
        <v>8605</v>
      </c>
      <c r="D3">
        <v>11411</v>
      </c>
      <c r="E3">
        <v>13681</v>
      </c>
      <c r="F3">
        <v>16147</v>
      </c>
      <c r="G3">
        <v>18108</v>
      </c>
      <c r="H3">
        <v>20580</v>
      </c>
      <c r="I3">
        <v>24430</v>
      </c>
      <c r="J3">
        <v>27320</v>
      </c>
      <c r="K3">
        <v>29783</v>
      </c>
      <c r="L3" s="21">
        <v>26915</v>
      </c>
      <c r="M3" s="21">
        <v>28389</v>
      </c>
      <c r="N3" s="21">
        <v>30265</v>
      </c>
      <c r="P3" s="23">
        <f>(K3/E3)^(1/6)-1</f>
        <v>0.13843550824280593</v>
      </c>
      <c r="S3" s="38" t="s">
        <v>63</v>
      </c>
      <c r="T3" s="27">
        <f>B63</f>
        <v>23.287211740041929</v>
      </c>
      <c r="U3" s="27">
        <f t="shared" ref="U3:AC3" si="1">C63</f>
        <v>25.636538461538461</v>
      </c>
      <c r="V3" s="27">
        <f t="shared" si="1"/>
        <v>27.614583333333332</v>
      </c>
      <c r="W3" s="27">
        <f t="shared" si="1"/>
        <v>28.89076923076923</v>
      </c>
      <c r="X3" s="27">
        <f t="shared" si="1"/>
        <v>29.719086021505376</v>
      </c>
      <c r="Y3" s="27">
        <f t="shared" si="1"/>
        <v>31.019906323185012</v>
      </c>
      <c r="Z3" s="27">
        <f t="shared" si="1"/>
        <v>32.392857142857146</v>
      </c>
      <c r="AA3" s="27">
        <f t="shared" si="1"/>
        <v>33.54553817847286</v>
      </c>
      <c r="AB3" s="27">
        <f t="shared" si="1"/>
        <v>35.04294975688817</v>
      </c>
      <c r="AC3" s="27">
        <f t="shared" si="1"/>
        <v>33.882310469314078</v>
      </c>
    </row>
    <row r="4" spans="1:29" s="22" customFormat="1">
      <c r="B4" s="22">
        <f>B3/B2</f>
        <v>0.28071700612684219</v>
      </c>
      <c r="C4" s="22">
        <f t="shared" ref="C4:N4" si="2">C3/C2</f>
        <v>0.28475462457394357</v>
      </c>
      <c r="D4" s="22">
        <f t="shared" si="2"/>
        <v>0.29689857938283809</v>
      </c>
      <c r="E4" s="22">
        <f t="shared" si="2"/>
        <v>0.29911670820761732</v>
      </c>
      <c r="F4" s="22">
        <f t="shared" si="2"/>
        <v>0.30151438761600657</v>
      </c>
      <c r="G4" s="22">
        <f t="shared" si="2"/>
        <v>0.31088296392947279</v>
      </c>
      <c r="H4" s="22">
        <f t="shared" si="2"/>
        <v>0.31751419402616637</v>
      </c>
      <c r="I4" s="22">
        <f t="shared" si="2"/>
        <v>0.33422715954797932</v>
      </c>
      <c r="J4" s="22">
        <f t="shared" si="2"/>
        <v>0.33516948632699883</v>
      </c>
      <c r="K4" s="22">
        <f t="shared" si="2"/>
        <v>0.32787300329161023</v>
      </c>
      <c r="L4" s="22">
        <f t="shared" si="2"/>
        <v>0.34150890727300409</v>
      </c>
      <c r="M4" s="22">
        <f t="shared" si="2"/>
        <v>0.34131239780705974</v>
      </c>
      <c r="N4" s="22">
        <f t="shared" si="2"/>
        <v>0.34190399801172627</v>
      </c>
      <c r="O4" s="23"/>
      <c r="P4" s="23"/>
      <c r="S4" s="41"/>
      <c r="T4" s="42"/>
      <c r="U4" s="42"/>
      <c r="V4" s="42"/>
      <c r="W4" s="42"/>
      <c r="X4" s="42"/>
      <c r="Y4" s="42"/>
      <c r="Z4" s="42"/>
      <c r="AA4" s="42"/>
      <c r="AB4" s="42"/>
      <c r="AC4" s="42"/>
    </row>
    <row r="5" spans="1:29">
      <c r="A5" t="s">
        <v>37</v>
      </c>
      <c r="B5">
        <v>1160</v>
      </c>
      <c r="C5">
        <v>1614</v>
      </c>
      <c r="D5">
        <v>2320</v>
      </c>
      <c r="E5">
        <v>2581</v>
      </c>
      <c r="F5">
        <v>3044</v>
      </c>
      <c r="G5">
        <v>3664</v>
      </c>
      <c r="H5">
        <v>4304</v>
      </c>
      <c r="I5">
        <v>5001</v>
      </c>
      <c r="J5">
        <v>5838</v>
      </c>
      <c r="K5">
        <v>5761</v>
      </c>
      <c r="L5" s="21">
        <v>5385</v>
      </c>
      <c r="M5" s="21">
        <v>6345</v>
      </c>
      <c r="N5" s="21">
        <v>7009</v>
      </c>
      <c r="P5" s="23">
        <f>(K5/E5)^(1/6)-1</f>
        <v>0.1431897234808388</v>
      </c>
    </row>
    <row r="6" spans="1:29">
      <c r="A6" t="s">
        <v>40</v>
      </c>
      <c r="B6">
        <v>16.600000000000001</v>
      </c>
      <c r="C6">
        <v>27.92</v>
      </c>
      <c r="D6">
        <v>42.54</v>
      </c>
      <c r="E6">
        <v>51.75</v>
      </c>
      <c r="F6">
        <v>50.37</v>
      </c>
      <c r="G6">
        <v>30.88</v>
      </c>
      <c r="H6">
        <v>31.2</v>
      </c>
      <c r="I6">
        <v>33.72</v>
      </c>
      <c r="J6">
        <v>43.51</v>
      </c>
      <c r="K6">
        <v>34.71</v>
      </c>
      <c r="L6" s="21">
        <v>80.849999999999994</v>
      </c>
      <c r="M6" s="21">
        <v>117.03</v>
      </c>
      <c r="N6" s="21">
        <v>138.24</v>
      </c>
      <c r="P6" s="23">
        <f>(K6/E6)^(1/6)-1</f>
        <v>-6.4398929772645608E-2</v>
      </c>
    </row>
    <row r="7" spans="1:29">
      <c r="A7" s="20" t="s">
        <v>38</v>
      </c>
      <c r="L7" s="21"/>
      <c r="M7" s="21"/>
    </row>
    <row r="8" spans="1:29">
      <c r="A8" t="s">
        <v>35</v>
      </c>
      <c r="B8">
        <v>11108</v>
      </c>
      <c r="C8">
        <v>13331</v>
      </c>
      <c r="D8">
        <v>15906</v>
      </c>
      <c r="E8">
        <v>18779</v>
      </c>
      <c r="F8">
        <v>22111</v>
      </c>
      <c r="G8">
        <v>26491</v>
      </c>
      <c r="H8">
        <v>30838</v>
      </c>
      <c r="I8">
        <v>36464</v>
      </c>
      <c r="J8">
        <v>43243</v>
      </c>
      <c r="K8">
        <v>46927</v>
      </c>
      <c r="L8" s="21">
        <v>53417</v>
      </c>
      <c r="M8" s="21">
        <v>56223</v>
      </c>
      <c r="N8" s="21">
        <v>59074</v>
      </c>
      <c r="P8" s="23">
        <f>(K8/E8)^(1/6)-1</f>
        <v>0.16490825140436516</v>
      </c>
    </row>
    <row r="9" spans="1:29">
      <c r="A9" t="s">
        <v>36</v>
      </c>
      <c r="B9">
        <v>2953</v>
      </c>
      <c r="C9">
        <v>3574</v>
      </c>
      <c r="D9">
        <v>4381</v>
      </c>
      <c r="E9">
        <v>5291</v>
      </c>
      <c r="F9">
        <v>6368</v>
      </c>
      <c r="G9">
        <v>8026</v>
      </c>
      <c r="H9">
        <v>9607</v>
      </c>
      <c r="I9">
        <v>12299</v>
      </c>
      <c r="J9">
        <v>14800</v>
      </c>
      <c r="K9">
        <v>16198</v>
      </c>
      <c r="L9" s="21">
        <v>18476</v>
      </c>
      <c r="M9" s="21">
        <v>19558</v>
      </c>
      <c r="N9" s="21">
        <v>20570</v>
      </c>
      <c r="P9" s="23">
        <f>(K9/E9)^(1/6)-1</f>
        <v>0.20500062504352168</v>
      </c>
    </row>
    <row r="10" spans="1:29" s="22" customFormat="1">
      <c r="B10" s="22">
        <f>B9/B8</f>
        <v>0.26584443644220379</v>
      </c>
      <c r="C10" s="22">
        <f t="shared" ref="C10:N10" si="3">C9/C8</f>
        <v>0.26809691696046806</v>
      </c>
      <c r="D10" s="22">
        <f t="shared" si="3"/>
        <v>0.2754306550987049</v>
      </c>
      <c r="E10" s="22">
        <f t="shared" si="3"/>
        <v>0.28175089195377817</v>
      </c>
      <c r="F10" s="22">
        <f t="shared" si="3"/>
        <v>0.2880014472434535</v>
      </c>
      <c r="G10" s="22">
        <f t="shared" si="3"/>
        <v>0.30297082027858518</v>
      </c>
      <c r="H10" s="22">
        <f t="shared" si="3"/>
        <v>0.31153122770607694</v>
      </c>
      <c r="I10" s="22">
        <f t="shared" si="3"/>
        <v>0.33729157525230363</v>
      </c>
      <c r="J10" s="22">
        <f t="shared" si="3"/>
        <v>0.34225192516707909</v>
      </c>
      <c r="K10" s="22">
        <f t="shared" si="3"/>
        <v>0.34517441984358682</v>
      </c>
      <c r="L10" s="22">
        <f t="shared" si="3"/>
        <v>0.3458823969897224</v>
      </c>
      <c r="M10" s="22">
        <f t="shared" si="3"/>
        <v>0.34786475285915019</v>
      </c>
      <c r="N10" s="22">
        <f t="shared" si="3"/>
        <v>0.34820733317533942</v>
      </c>
      <c r="O10" s="23"/>
      <c r="P10" s="23"/>
    </row>
    <row r="11" spans="1:29">
      <c r="A11" t="s">
        <v>37</v>
      </c>
      <c r="B11">
        <v>383</v>
      </c>
      <c r="C11">
        <v>500</v>
      </c>
      <c r="D11">
        <v>673</v>
      </c>
      <c r="E11">
        <v>810</v>
      </c>
      <c r="F11">
        <v>1023</v>
      </c>
      <c r="G11">
        <v>1471</v>
      </c>
      <c r="H11">
        <v>1877</v>
      </c>
      <c r="I11">
        <v>2176</v>
      </c>
      <c r="J11">
        <v>2765</v>
      </c>
      <c r="K11">
        <v>3105</v>
      </c>
      <c r="L11" s="21">
        <v>2286</v>
      </c>
      <c r="M11" s="21">
        <v>2698</v>
      </c>
      <c r="N11" s="21">
        <v>2546</v>
      </c>
      <c r="P11" s="23">
        <f>(K11/E11)^(1/6)-1</f>
        <v>0.25101571219839536</v>
      </c>
    </row>
    <row r="12" spans="1:29">
      <c r="A12" t="s">
        <v>40</v>
      </c>
      <c r="B12">
        <v>4.7</v>
      </c>
      <c r="C12">
        <v>9.6300000000000008</v>
      </c>
      <c r="D12">
        <v>13.19</v>
      </c>
      <c r="E12">
        <v>10.53</v>
      </c>
      <c r="F12">
        <v>19.09</v>
      </c>
      <c r="G12">
        <v>18.920000000000002</v>
      </c>
      <c r="H12">
        <v>23.78</v>
      </c>
      <c r="I12">
        <v>24.36</v>
      </c>
      <c r="J12">
        <v>33.11</v>
      </c>
      <c r="K12">
        <v>28.35</v>
      </c>
      <c r="L12" s="21">
        <v>47.85</v>
      </c>
      <c r="M12" s="21">
        <v>69.36</v>
      </c>
      <c r="N12" s="21">
        <v>82.28</v>
      </c>
      <c r="P12" s="23">
        <f>(K12/E12)^(1/6)-1</f>
        <v>0.17947149277984664</v>
      </c>
    </row>
    <row r="13" spans="1:29">
      <c r="A13" t="s">
        <v>42</v>
      </c>
      <c r="E13">
        <v>627300</v>
      </c>
      <c r="F13">
        <v>689700</v>
      </c>
      <c r="G13">
        <v>707000</v>
      </c>
      <c r="H13">
        <v>794100</v>
      </c>
      <c r="I13">
        <v>860800</v>
      </c>
      <c r="J13">
        <v>914400</v>
      </c>
      <c r="K13">
        <v>908400</v>
      </c>
      <c r="P13" s="23">
        <f>(K13/E13)^(1/6)-1</f>
        <v>6.3653825337741665E-2</v>
      </c>
    </row>
    <row r="15" spans="1:29">
      <c r="B15">
        <v>1997</v>
      </c>
      <c r="C15">
        <v>1998</v>
      </c>
      <c r="D15">
        <v>1999</v>
      </c>
      <c r="E15">
        <v>2000</v>
      </c>
      <c r="F15">
        <v>2001</v>
      </c>
      <c r="G15">
        <v>2002</v>
      </c>
      <c r="H15">
        <v>2003</v>
      </c>
      <c r="I15">
        <v>2004</v>
      </c>
      <c r="J15">
        <v>2005</v>
      </c>
      <c r="K15">
        <v>2006</v>
      </c>
      <c r="L15" s="21">
        <v>2014</v>
      </c>
      <c r="M15" s="21">
        <v>2015</v>
      </c>
      <c r="N15" s="21">
        <v>2016</v>
      </c>
    </row>
    <row r="16" spans="1:29">
      <c r="A16" t="s">
        <v>35</v>
      </c>
      <c r="B16">
        <v>24156</v>
      </c>
      <c r="C16">
        <v>30219</v>
      </c>
      <c r="D16">
        <v>38434</v>
      </c>
      <c r="E16">
        <v>45738</v>
      </c>
      <c r="F16">
        <v>53553</v>
      </c>
      <c r="G16">
        <v>58247</v>
      </c>
      <c r="H16">
        <v>64816</v>
      </c>
      <c r="I16">
        <v>73094</v>
      </c>
      <c r="J16">
        <v>81511</v>
      </c>
      <c r="K16">
        <v>90837</v>
      </c>
      <c r="L16" s="21">
        <v>78812</v>
      </c>
      <c r="M16" s="21">
        <v>83176</v>
      </c>
      <c r="N16" s="21">
        <v>88519</v>
      </c>
    </row>
    <row r="17" spans="1:14">
      <c r="A17" t="s">
        <v>37</v>
      </c>
      <c r="B17">
        <v>1160</v>
      </c>
      <c r="C17">
        <v>1614</v>
      </c>
      <c r="D17">
        <v>2320</v>
      </c>
      <c r="E17">
        <v>2581</v>
      </c>
      <c r="F17">
        <v>3044</v>
      </c>
      <c r="G17">
        <v>3664</v>
      </c>
      <c r="H17">
        <v>4304</v>
      </c>
      <c r="I17">
        <v>5001</v>
      </c>
      <c r="J17">
        <v>5838</v>
      </c>
      <c r="K17">
        <v>5761</v>
      </c>
      <c r="L17" s="21">
        <v>5385</v>
      </c>
      <c r="M17" s="21">
        <v>6345</v>
      </c>
      <c r="N17" s="21">
        <v>7009</v>
      </c>
    </row>
    <row r="18" spans="1:14">
      <c r="A18" t="s">
        <v>40</v>
      </c>
      <c r="B18">
        <v>16.600000000000001</v>
      </c>
      <c r="C18">
        <v>27.92</v>
      </c>
      <c r="D18">
        <v>42.54</v>
      </c>
      <c r="E18">
        <v>51.75</v>
      </c>
      <c r="F18">
        <v>50.37</v>
      </c>
      <c r="G18">
        <v>30.88</v>
      </c>
      <c r="H18">
        <v>31.2</v>
      </c>
      <c r="I18">
        <v>33.72</v>
      </c>
      <c r="J18">
        <v>43.51</v>
      </c>
      <c r="K18">
        <v>34.71</v>
      </c>
      <c r="L18" s="21">
        <v>80.849999999999994</v>
      </c>
      <c r="M18" s="21">
        <v>117.03</v>
      </c>
      <c r="N18" s="21">
        <v>138.24</v>
      </c>
    </row>
    <row r="20" spans="1:14">
      <c r="B20">
        <v>1997</v>
      </c>
      <c r="C20">
        <v>1998</v>
      </c>
      <c r="D20">
        <v>1999</v>
      </c>
      <c r="E20">
        <v>2000</v>
      </c>
      <c r="F20">
        <v>2001</v>
      </c>
      <c r="G20">
        <v>2002</v>
      </c>
      <c r="H20">
        <v>2003</v>
      </c>
      <c r="I20">
        <v>2004</v>
      </c>
      <c r="J20">
        <v>2005</v>
      </c>
      <c r="K20">
        <v>2006</v>
      </c>
      <c r="L20" s="21">
        <v>2014</v>
      </c>
      <c r="M20" s="21">
        <v>2015</v>
      </c>
      <c r="N20" s="21">
        <v>2016</v>
      </c>
    </row>
    <row r="21" spans="1:14">
      <c r="A21" t="s">
        <v>35</v>
      </c>
      <c r="B21">
        <v>11108</v>
      </c>
      <c r="C21">
        <v>13331</v>
      </c>
      <c r="D21">
        <v>15906</v>
      </c>
      <c r="E21">
        <v>18779</v>
      </c>
      <c r="F21">
        <v>22111</v>
      </c>
      <c r="G21">
        <v>26491</v>
      </c>
      <c r="H21">
        <v>30838</v>
      </c>
      <c r="I21">
        <v>36464</v>
      </c>
      <c r="J21">
        <v>43243</v>
      </c>
      <c r="K21">
        <v>46927</v>
      </c>
      <c r="L21" s="21">
        <v>53417</v>
      </c>
      <c r="M21" s="21">
        <v>56223</v>
      </c>
      <c r="N21" s="21">
        <v>59074</v>
      </c>
    </row>
    <row r="22" spans="1:14">
      <c r="A22" t="s">
        <v>37</v>
      </c>
      <c r="B22">
        <v>383</v>
      </c>
      <c r="C22">
        <v>500</v>
      </c>
      <c r="D22">
        <v>673</v>
      </c>
      <c r="E22">
        <v>810</v>
      </c>
      <c r="F22">
        <v>1023</v>
      </c>
      <c r="G22">
        <v>1471</v>
      </c>
      <c r="H22">
        <v>1877</v>
      </c>
      <c r="I22">
        <v>2176</v>
      </c>
      <c r="J22">
        <v>2765</v>
      </c>
      <c r="K22">
        <v>3105</v>
      </c>
      <c r="L22" s="21">
        <v>2286</v>
      </c>
      <c r="M22" s="21">
        <v>2698</v>
      </c>
      <c r="N22" s="21">
        <v>2546</v>
      </c>
    </row>
    <row r="23" spans="1:14">
      <c r="A23" t="s">
        <v>40</v>
      </c>
      <c r="B23">
        <v>4.7</v>
      </c>
      <c r="C23">
        <v>9.6300000000000008</v>
      </c>
      <c r="D23">
        <v>13.19</v>
      </c>
      <c r="E23">
        <v>10.53</v>
      </c>
      <c r="F23">
        <v>19.09</v>
      </c>
      <c r="G23">
        <v>18.920000000000002</v>
      </c>
      <c r="H23">
        <v>23.78</v>
      </c>
      <c r="I23">
        <v>24.36</v>
      </c>
      <c r="J23">
        <v>33.11</v>
      </c>
      <c r="K23">
        <v>28.35</v>
      </c>
      <c r="L23" s="21">
        <v>47.85</v>
      </c>
      <c r="M23" s="21">
        <v>69.36</v>
      </c>
      <c r="N23" s="21">
        <v>82.28</v>
      </c>
    </row>
    <row r="43" spans="1:23">
      <c r="A43" s="25" t="s">
        <v>39</v>
      </c>
      <c r="B43" s="2">
        <v>1997</v>
      </c>
      <c r="C43" s="2">
        <v>1998</v>
      </c>
      <c r="D43" s="2">
        <v>1999</v>
      </c>
      <c r="E43" s="2">
        <v>2000</v>
      </c>
      <c r="F43" s="2">
        <v>2001</v>
      </c>
      <c r="G43" s="2">
        <v>2002</v>
      </c>
      <c r="H43" s="2">
        <v>2003</v>
      </c>
      <c r="I43" s="2">
        <v>2004</v>
      </c>
      <c r="J43" s="2">
        <v>2005</v>
      </c>
      <c r="K43" s="34">
        <v>2006</v>
      </c>
      <c r="L43" s="36"/>
      <c r="M43" s="36"/>
      <c r="N43" s="2">
        <v>1997</v>
      </c>
      <c r="O43" s="2">
        <v>1998</v>
      </c>
      <c r="P43" s="2">
        <v>1999</v>
      </c>
      <c r="Q43" s="2">
        <v>2000</v>
      </c>
      <c r="R43" s="2">
        <v>2001</v>
      </c>
      <c r="S43" s="2">
        <v>2002</v>
      </c>
      <c r="T43" s="2">
        <v>2003</v>
      </c>
      <c r="U43" s="2">
        <v>2004</v>
      </c>
      <c r="V43" s="2">
        <v>2005</v>
      </c>
      <c r="W43" s="2">
        <v>2006</v>
      </c>
    </row>
    <row r="44" spans="1:23">
      <c r="A44" t="s">
        <v>35</v>
      </c>
      <c r="B44">
        <v>24156</v>
      </c>
      <c r="C44">
        <v>30219</v>
      </c>
      <c r="D44">
        <v>38434</v>
      </c>
      <c r="E44">
        <v>45738</v>
      </c>
      <c r="F44">
        <v>53553</v>
      </c>
      <c r="G44">
        <v>58247</v>
      </c>
      <c r="H44">
        <v>64816</v>
      </c>
      <c r="I44">
        <v>73094</v>
      </c>
      <c r="J44">
        <v>81511</v>
      </c>
      <c r="K44">
        <v>90837</v>
      </c>
      <c r="L44" s="37" t="s">
        <v>54</v>
      </c>
      <c r="M44" s="38" t="s">
        <v>52</v>
      </c>
      <c r="N44" s="39">
        <f>B49</f>
        <v>38.71153846153846</v>
      </c>
      <c r="O44" s="39">
        <f t="shared" ref="O44:W44" si="4">C49</f>
        <v>39.709592641261501</v>
      </c>
      <c r="P44" s="39">
        <f t="shared" si="4"/>
        <v>41.326881720430109</v>
      </c>
      <c r="Q44" s="39">
        <f t="shared" si="4"/>
        <v>40.333333333333336</v>
      </c>
      <c r="R44" s="39">
        <f t="shared" si="4"/>
        <v>40.174793698424608</v>
      </c>
      <c r="S44" s="39">
        <f t="shared" si="4"/>
        <v>38.020234986945169</v>
      </c>
      <c r="T44" s="39">
        <f t="shared" si="4"/>
        <v>37.970708845928527</v>
      </c>
      <c r="U44" s="39">
        <f t="shared" si="4"/>
        <v>38.674074074074078</v>
      </c>
      <c r="V44" s="39">
        <f t="shared" si="4"/>
        <v>39.917238001958864</v>
      </c>
      <c r="W44" s="39">
        <f t="shared" si="4"/>
        <v>42.308802980903586</v>
      </c>
    </row>
    <row r="45" spans="1:23" s="16" customFormat="1">
      <c r="A45" s="18" t="s">
        <v>50</v>
      </c>
      <c r="B45" s="18">
        <v>0.28100000000000003</v>
      </c>
      <c r="C45" s="18">
        <v>0.28499999999999998</v>
      </c>
      <c r="D45" s="18">
        <v>0.29699999999999999</v>
      </c>
      <c r="E45" s="18">
        <v>0.29899999999999999</v>
      </c>
      <c r="F45" s="18">
        <v>0.30199999999999999</v>
      </c>
      <c r="G45" s="18">
        <v>0.311</v>
      </c>
      <c r="H45" s="18">
        <v>0.318</v>
      </c>
      <c r="I45" s="18">
        <v>0.33400000000000002</v>
      </c>
      <c r="J45" s="18">
        <v>0.33500000000000002</v>
      </c>
      <c r="K45" s="35">
        <v>0.32800000000000001</v>
      </c>
      <c r="L45" s="40"/>
      <c r="M45" s="41" t="s">
        <v>53</v>
      </c>
      <c r="N45" s="42">
        <f>B51</f>
        <v>0.19418006430868168</v>
      </c>
      <c r="O45" s="42">
        <f t="shared" ref="O45:W45" si="5">C51</f>
        <v>0.19284620293554564</v>
      </c>
      <c r="P45" s="42">
        <f t="shared" si="5"/>
        <v>0.19083416087388283</v>
      </c>
      <c r="Q45" s="42">
        <f t="shared" si="5"/>
        <v>0.20122305323361198</v>
      </c>
      <c r="R45" s="42">
        <f t="shared" si="5"/>
        <v>0.20894654701521653</v>
      </c>
      <c r="S45" s="42">
        <f t="shared" si="5"/>
        <v>0.20735849056603772</v>
      </c>
      <c r="T45" s="42">
        <f t="shared" si="5"/>
        <v>0.21692101740294512</v>
      </c>
      <c r="U45" s="42">
        <f t="shared" si="5"/>
        <v>0.226192870780971</v>
      </c>
      <c r="V45" s="42">
        <f t="shared" si="5"/>
        <v>0.23640081206496519</v>
      </c>
      <c r="W45" s="42">
        <f t="shared" si="5"/>
        <v>0.24927826564215147</v>
      </c>
    </row>
    <row r="46" spans="1:23">
      <c r="A46" s="2" t="s">
        <v>49</v>
      </c>
      <c r="B46" s="2">
        <v>3602</v>
      </c>
      <c r="C46" s="2">
        <v>4293</v>
      </c>
      <c r="D46" s="2">
        <v>5489</v>
      </c>
      <c r="E46" s="2">
        <v>6556</v>
      </c>
      <c r="F46" s="2">
        <v>6725</v>
      </c>
      <c r="G46" s="2">
        <v>8338</v>
      </c>
      <c r="H46" s="2">
        <v>9076</v>
      </c>
      <c r="I46" s="2">
        <v>10076</v>
      </c>
      <c r="J46" s="2">
        <v>11401</v>
      </c>
      <c r="K46" s="34">
        <v>12822</v>
      </c>
      <c r="L46" s="43" t="s">
        <v>44</v>
      </c>
      <c r="M46" s="38" t="s">
        <v>52</v>
      </c>
      <c r="N46" s="27">
        <f>B63</f>
        <v>23.287211740041929</v>
      </c>
      <c r="O46" s="27">
        <f t="shared" ref="O46:W46" si="6">C63</f>
        <v>25.636538461538461</v>
      </c>
      <c r="P46" s="27">
        <f t="shared" si="6"/>
        <v>27.614583333333332</v>
      </c>
      <c r="Q46" s="27">
        <f t="shared" si="6"/>
        <v>28.89076923076923</v>
      </c>
      <c r="R46" s="27">
        <f t="shared" si="6"/>
        <v>29.719086021505376</v>
      </c>
      <c r="S46" s="27">
        <f t="shared" si="6"/>
        <v>31.019906323185012</v>
      </c>
      <c r="T46" s="27">
        <f t="shared" si="6"/>
        <v>32.392857142857146</v>
      </c>
      <c r="U46" s="27">
        <f t="shared" si="6"/>
        <v>33.54553817847286</v>
      </c>
      <c r="V46" s="27">
        <f t="shared" si="6"/>
        <v>35.04294975688817</v>
      </c>
      <c r="W46" s="27">
        <f t="shared" si="6"/>
        <v>33.882310469314078</v>
      </c>
    </row>
    <row r="47" spans="1:23">
      <c r="A47" s="2" t="s">
        <v>51</v>
      </c>
      <c r="B47" s="2">
        <v>5.8</v>
      </c>
      <c r="C47" s="2">
        <v>5.6</v>
      </c>
      <c r="D47" s="2">
        <v>5.9</v>
      </c>
      <c r="E47" s="2">
        <v>5.8</v>
      </c>
      <c r="F47" s="2">
        <v>5</v>
      </c>
      <c r="G47" s="2">
        <v>5.4</v>
      </c>
      <c r="H47" s="2">
        <v>5.3</v>
      </c>
      <c r="I47" s="2">
        <v>5.3</v>
      </c>
      <c r="J47" s="2">
        <v>5.6</v>
      </c>
      <c r="K47" s="34">
        <v>6</v>
      </c>
      <c r="L47" s="44"/>
      <c r="M47" s="41" t="s">
        <v>53</v>
      </c>
      <c r="N47" s="42">
        <f>B65</f>
        <v>0.1733728734196972</v>
      </c>
      <c r="O47" s="42">
        <f t="shared" ref="O47:W47" si="7">C65</f>
        <v>0.183332187306608</v>
      </c>
      <c r="P47" s="42">
        <f t="shared" si="7"/>
        <v>0.18461002785515321</v>
      </c>
      <c r="Q47" s="42">
        <f t="shared" si="7"/>
        <v>0.1985074153550174</v>
      </c>
      <c r="R47" s="42">
        <f t="shared" si="7"/>
        <v>0.20413231533369647</v>
      </c>
      <c r="S47" s="42">
        <f t="shared" si="7"/>
        <v>0.21785361842105264</v>
      </c>
      <c r="T47" s="42">
        <f t="shared" si="7"/>
        <v>0.20970813045725323</v>
      </c>
      <c r="U47" s="42">
        <f t="shared" si="7"/>
        <v>0.22513645007532537</v>
      </c>
      <c r="V47" s="42">
        <f t="shared" si="7"/>
        <v>0.23334988182220448</v>
      </c>
      <c r="W47" s="42">
        <f t="shared" si="7"/>
        <v>0.22331090405535306</v>
      </c>
    </row>
    <row r="48" spans="1:23">
      <c r="A48" s="2" t="s">
        <v>43</v>
      </c>
      <c r="B48" s="2">
        <v>624</v>
      </c>
      <c r="C48" s="2">
        <v>761</v>
      </c>
      <c r="D48" s="2">
        <v>930</v>
      </c>
      <c r="E48" s="2">
        <v>1134</v>
      </c>
      <c r="F48" s="2">
        <v>1333</v>
      </c>
      <c r="G48" s="2">
        <v>1532</v>
      </c>
      <c r="H48" s="2">
        <v>1707</v>
      </c>
      <c r="I48" s="2">
        <v>1890</v>
      </c>
      <c r="J48" s="2">
        <v>2042</v>
      </c>
      <c r="K48" s="2">
        <v>2147</v>
      </c>
    </row>
    <row r="49" spans="1:23" s="33" customFormat="1">
      <c r="A49" s="32" t="s">
        <v>52</v>
      </c>
      <c r="B49" s="32">
        <f>B44/B48</f>
        <v>38.71153846153846</v>
      </c>
      <c r="C49" s="32">
        <f t="shared" ref="C49:K49" si="8">C44/C48</f>
        <v>39.709592641261501</v>
      </c>
      <c r="D49" s="32">
        <f t="shared" si="8"/>
        <v>41.326881720430109</v>
      </c>
      <c r="E49" s="32">
        <f t="shared" si="8"/>
        <v>40.333333333333336</v>
      </c>
      <c r="F49" s="32">
        <f t="shared" si="8"/>
        <v>40.174793698424608</v>
      </c>
      <c r="G49" s="32">
        <f t="shared" si="8"/>
        <v>38.020234986945169</v>
      </c>
      <c r="H49" s="32">
        <f t="shared" si="8"/>
        <v>37.970708845928527</v>
      </c>
      <c r="I49" s="32">
        <f t="shared" si="8"/>
        <v>38.674074074074078</v>
      </c>
      <c r="J49" s="32">
        <f t="shared" si="8"/>
        <v>39.917238001958864</v>
      </c>
      <c r="K49" s="32">
        <f t="shared" si="8"/>
        <v>42.308802980903586</v>
      </c>
    </row>
    <row r="50" spans="1:23">
      <c r="A50" s="2" t="s">
        <v>45</v>
      </c>
      <c r="B50" s="2">
        <v>124400</v>
      </c>
      <c r="C50" s="2">
        <v>156700</v>
      </c>
      <c r="D50" s="2">
        <v>201400</v>
      </c>
      <c r="E50" s="2">
        <v>227300</v>
      </c>
      <c r="F50" s="2">
        <v>256300</v>
      </c>
      <c r="G50" s="2">
        <v>280900</v>
      </c>
      <c r="H50" s="2">
        <v>298800</v>
      </c>
      <c r="I50" s="2">
        <v>323149</v>
      </c>
      <c r="J50" s="2">
        <v>344800</v>
      </c>
      <c r="K50" s="2">
        <v>364400</v>
      </c>
    </row>
    <row r="51" spans="1:23" s="30" customFormat="1">
      <c r="A51" s="29" t="s">
        <v>53</v>
      </c>
      <c r="B51" s="29">
        <f>B44/B50</f>
        <v>0.19418006430868168</v>
      </c>
      <c r="C51" s="29">
        <f t="shared" ref="C51:K51" si="9">C44/C50</f>
        <v>0.19284620293554564</v>
      </c>
      <c r="D51" s="29">
        <f t="shared" si="9"/>
        <v>0.19083416087388283</v>
      </c>
      <c r="E51" s="29">
        <f t="shared" si="9"/>
        <v>0.20122305323361198</v>
      </c>
      <c r="F51" s="29">
        <f t="shared" si="9"/>
        <v>0.20894654701521653</v>
      </c>
      <c r="G51" s="29">
        <f t="shared" si="9"/>
        <v>0.20735849056603772</v>
      </c>
      <c r="H51" s="29">
        <f t="shared" si="9"/>
        <v>0.21692101740294512</v>
      </c>
      <c r="I51" s="29">
        <f t="shared" si="9"/>
        <v>0.226192870780971</v>
      </c>
      <c r="J51" s="29">
        <f t="shared" si="9"/>
        <v>0.23640081206496519</v>
      </c>
      <c r="K51" s="29">
        <f t="shared" si="9"/>
        <v>0.24927826564215147</v>
      </c>
      <c r="P51" s="31"/>
    </row>
    <row r="52" spans="1:23">
      <c r="A52" s="2" t="s">
        <v>46</v>
      </c>
      <c r="B52" s="2">
        <v>550</v>
      </c>
      <c r="C52" s="2">
        <v>665</v>
      </c>
      <c r="D52" s="2">
        <v>797</v>
      </c>
      <c r="E52" s="2">
        <v>936</v>
      </c>
      <c r="F52" s="2">
        <v>1091</v>
      </c>
      <c r="G52" s="2">
        <v>1161</v>
      </c>
      <c r="H52" s="2">
        <v>1246</v>
      </c>
      <c r="I52" s="2">
        <v>1295</v>
      </c>
      <c r="J52" s="2">
        <v>1330</v>
      </c>
      <c r="K52" s="2">
        <v>1330</v>
      </c>
    </row>
    <row r="53" spans="1:23">
      <c r="A53" s="28" t="s">
        <v>59</v>
      </c>
      <c r="B53" s="28">
        <f>B52/B48</f>
        <v>0.88141025641025639</v>
      </c>
      <c r="C53" s="28">
        <f t="shared" ref="C53:K53" si="10">C52/C48</f>
        <v>0.87385019710906697</v>
      </c>
      <c r="D53" s="28">
        <f t="shared" si="10"/>
        <v>0.85698924731182791</v>
      </c>
      <c r="E53" s="28">
        <f t="shared" si="10"/>
        <v>0.82539682539682535</v>
      </c>
      <c r="F53" s="28">
        <f t="shared" si="10"/>
        <v>0.81845461365341332</v>
      </c>
      <c r="G53" s="28">
        <f t="shared" si="10"/>
        <v>0.7578328981723238</v>
      </c>
      <c r="H53" s="28">
        <f t="shared" si="10"/>
        <v>0.72993555946104272</v>
      </c>
      <c r="I53" s="28">
        <f t="shared" si="10"/>
        <v>0.68518518518518523</v>
      </c>
      <c r="J53" s="28">
        <f t="shared" si="10"/>
        <v>0.6513222331047992</v>
      </c>
      <c r="K53" s="28">
        <f t="shared" si="10"/>
        <v>0.61946902654867253</v>
      </c>
    </row>
    <row r="54" spans="1:23" s="22" customFormat="1">
      <c r="A54" s="2" t="s">
        <v>47</v>
      </c>
      <c r="B54" s="2">
        <v>43.65</v>
      </c>
      <c r="C54" s="2">
        <v>45.05</v>
      </c>
      <c r="D54" s="2">
        <v>47.87</v>
      </c>
      <c r="E54" s="2">
        <v>48.65</v>
      </c>
      <c r="F54" s="2">
        <v>48.64</v>
      </c>
      <c r="G54" s="2">
        <v>49.43</v>
      </c>
      <c r="H54" s="2">
        <v>51.15</v>
      </c>
      <c r="I54" s="2">
        <v>54.89</v>
      </c>
      <c r="J54" s="2">
        <v>57.98</v>
      </c>
      <c r="K54" s="2">
        <v>58.9</v>
      </c>
      <c r="N54" s="23"/>
      <c r="O54" s="23"/>
      <c r="P54" s="23"/>
    </row>
    <row r="55" spans="1:23">
      <c r="A55" s="26" t="s">
        <v>48</v>
      </c>
      <c r="B55" s="26">
        <v>7.0000000000000007E-2</v>
      </c>
      <c r="C55" s="26">
        <v>7.0000000000000007E-2</v>
      </c>
      <c r="D55" s="26">
        <v>0.1</v>
      </c>
      <c r="E55" s="26">
        <v>0.04</v>
      </c>
      <c r="F55" s="26"/>
      <c r="G55" s="26">
        <v>-5.0000000000000001E-3</v>
      </c>
      <c r="H55" s="26">
        <v>3.6999999999999998E-2</v>
      </c>
      <c r="I55" s="26">
        <v>5.0999999999999997E-2</v>
      </c>
      <c r="J55" s="26">
        <v>3.1E-2</v>
      </c>
      <c r="K55" s="26">
        <v>-2.8000000000000001E-2</v>
      </c>
    </row>
    <row r="57" spans="1:23">
      <c r="A57" s="25" t="s">
        <v>44</v>
      </c>
      <c r="B57" s="2">
        <v>1997</v>
      </c>
      <c r="C57" s="2">
        <v>1998</v>
      </c>
      <c r="D57" s="2">
        <v>1999</v>
      </c>
      <c r="E57" s="2">
        <v>2000</v>
      </c>
      <c r="F57" s="2">
        <v>2001</v>
      </c>
      <c r="G57" s="2">
        <v>2002</v>
      </c>
      <c r="H57" s="2">
        <v>2003</v>
      </c>
      <c r="I57" s="2">
        <v>2004</v>
      </c>
      <c r="J57" s="2">
        <v>2005</v>
      </c>
      <c r="K57" s="2">
        <v>2006</v>
      </c>
      <c r="L57" s="21">
        <v>53417</v>
      </c>
      <c r="M57" s="21">
        <v>56223</v>
      </c>
      <c r="N57" s="21">
        <v>59074</v>
      </c>
      <c r="P57" s="23">
        <f>(K58/E58)^(1/6)-1</f>
        <v>0.16490825140436516</v>
      </c>
    </row>
    <row r="58" spans="1:23" s="16" customFormat="1">
      <c r="A58" t="s">
        <v>35</v>
      </c>
      <c r="B58">
        <v>11108</v>
      </c>
      <c r="C58">
        <v>13331</v>
      </c>
      <c r="D58">
        <v>15906</v>
      </c>
      <c r="E58">
        <v>18779</v>
      </c>
      <c r="F58">
        <v>22111</v>
      </c>
      <c r="G58">
        <v>26491</v>
      </c>
      <c r="H58">
        <v>30838</v>
      </c>
      <c r="I58">
        <v>36464</v>
      </c>
      <c r="J58">
        <v>43243</v>
      </c>
      <c r="K58">
        <v>46927</v>
      </c>
      <c r="N58" s="24"/>
      <c r="O58" s="24"/>
      <c r="P58" s="24"/>
    </row>
    <row r="59" spans="1:23">
      <c r="A59" s="18" t="s">
        <v>50</v>
      </c>
      <c r="B59" s="18">
        <v>0.27</v>
      </c>
      <c r="C59" s="18">
        <v>0.27</v>
      </c>
      <c r="D59" s="18">
        <v>0.28000000000000003</v>
      </c>
      <c r="E59" s="18">
        <v>0.28000000000000003</v>
      </c>
      <c r="F59" s="18">
        <v>0.28999999999999998</v>
      </c>
      <c r="G59" s="18">
        <v>0.3</v>
      </c>
      <c r="H59" s="18">
        <v>0.31</v>
      </c>
      <c r="I59" s="18">
        <v>0.34</v>
      </c>
      <c r="J59" s="18">
        <v>0.34</v>
      </c>
      <c r="K59" s="18">
        <v>0.35</v>
      </c>
    </row>
    <row r="60" spans="1:23">
      <c r="A60" s="2" t="s">
        <v>49</v>
      </c>
      <c r="B60" s="2">
        <v>1985</v>
      </c>
      <c r="C60" s="2">
        <v>2385</v>
      </c>
      <c r="D60" s="2">
        <v>2812</v>
      </c>
      <c r="E60" s="2">
        <v>3285</v>
      </c>
      <c r="F60" s="2">
        <v>3611</v>
      </c>
      <c r="G60" s="2">
        <v>3968</v>
      </c>
      <c r="H60" s="2">
        <v>4584</v>
      </c>
      <c r="I60" s="2">
        <v>5982</v>
      </c>
      <c r="J60" s="2">
        <v>6706</v>
      </c>
      <c r="K60" s="2">
        <v>7144</v>
      </c>
    </row>
    <row r="61" spans="1:23">
      <c r="A61" s="2" t="s">
        <v>51</v>
      </c>
      <c r="B61" s="2">
        <v>4.16</v>
      </c>
      <c r="C61" s="2">
        <v>4.59</v>
      </c>
      <c r="D61" s="2">
        <v>4.88</v>
      </c>
      <c r="E61" s="2">
        <v>5.05</v>
      </c>
      <c r="F61" s="2">
        <v>4.8499999999999996</v>
      </c>
      <c r="G61" s="2">
        <v>4.6500000000000004</v>
      </c>
      <c r="H61" s="2">
        <v>4.82</v>
      </c>
      <c r="I61" s="2">
        <v>5.5</v>
      </c>
      <c r="J61" s="2">
        <v>5.43</v>
      </c>
      <c r="K61" s="2">
        <v>5.16</v>
      </c>
    </row>
    <row r="62" spans="1:23" s="33" customFormat="1">
      <c r="A62" s="2" t="s">
        <v>43</v>
      </c>
      <c r="B62" s="2">
        <v>477</v>
      </c>
      <c r="C62" s="2">
        <v>520</v>
      </c>
      <c r="D62" s="2">
        <v>576</v>
      </c>
      <c r="E62" s="2">
        <v>650</v>
      </c>
      <c r="F62" s="2">
        <v>744</v>
      </c>
      <c r="G62" s="2">
        <v>854</v>
      </c>
      <c r="H62" s="2">
        <v>952</v>
      </c>
      <c r="I62" s="2">
        <v>1087</v>
      </c>
      <c r="J62" s="2">
        <v>1234</v>
      </c>
      <c r="K62" s="2">
        <v>1385</v>
      </c>
    </row>
    <row r="63" spans="1:23">
      <c r="A63" s="32" t="s">
        <v>52</v>
      </c>
      <c r="B63" s="32">
        <f>B58/B62</f>
        <v>23.287211740041929</v>
      </c>
      <c r="C63" s="32">
        <f t="shared" ref="C63:K63" si="11">C58/C62</f>
        <v>25.636538461538461</v>
      </c>
      <c r="D63" s="32">
        <f t="shared" si="11"/>
        <v>27.614583333333332</v>
      </c>
      <c r="E63" s="32">
        <f t="shared" si="11"/>
        <v>28.89076923076923</v>
      </c>
      <c r="F63" s="32">
        <f t="shared" si="11"/>
        <v>29.719086021505376</v>
      </c>
      <c r="G63" s="32">
        <f t="shared" si="11"/>
        <v>31.019906323185012</v>
      </c>
      <c r="H63" s="32">
        <f t="shared" si="11"/>
        <v>32.392857142857146</v>
      </c>
      <c r="I63" s="32">
        <f t="shared" si="11"/>
        <v>33.54553817847286</v>
      </c>
      <c r="J63" s="32">
        <f t="shared" si="11"/>
        <v>35.04294975688817</v>
      </c>
      <c r="K63" s="32">
        <f t="shared" si="11"/>
        <v>33.882310469314078</v>
      </c>
    </row>
    <row r="64" spans="1:23" s="30" customFormat="1">
      <c r="A64" s="2" t="s">
        <v>45</v>
      </c>
      <c r="B64" s="2">
        <v>64070</v>
      </c>
      <c r="C64" s="2">
        <v>72715</v>
      </c>
      <c r="D64" s="2">
        <v>86160</v>
      </c>
      <c r="E64" s="2">
        <v>94601</v>
      </c>
      <c r="F64" s="2">
        <v>108317</v>
      </c>
      <c r="G64" s="2">
        <v>121600</v>
      </c>
      <c r="H64" s="2">
        <v>147052</v>
      </c>
      <c r="I64" s="2">
        <v>161964</v>
      </c>
      <c r="J64" s="2">
        <v>185314</v>
      </c>
      <c r="K64" s="2">
        <v>210142</v>
      </c>
      <c r="N64" s="2">
        <v>1997</v>
      </c>
      <c r="O64" s="2">
        <v>1998</v>
      </c>
      <c r="P64" s="2">
        <v>1999</v>
      </c>
      <c r="Q64" s="2">
        <v>2000</v>
      </c>
      <c r="R64" s="2">
        <v>2001</v>
      </c>
      <c r="S64" s="2">
        <v>2002</v>
      </c>
      <c r="T64" s="2">
        <v>2003</v>
      </c>
      <c r="U64" s="2">
        <v>2004</v>
      </c>
      <c r="V64" s="2">
        <v>2005</v>
      </c>
      <c r="W64" s="34">
        <v>2006</v>
      </c>
    </row>
    <row r="65" spans="1:23">
      <c r="A65" s="29" t="s">
        <v>53</v>
      </c>
      <c r="B65" s="29">
        <f>B58/B64</f>
        <v>0.1733728734196972</v>
      </c>
      <c r="C65" s="29">
        <f t="shared" ref="C65:K65" si="12">C58/C64</f>
        <v>0.183332187306608</v>
      </c>
      <c r="D65" s="29">
        <f t="shared" si="12"/>
        <v>0.18461002785515321</v>
      </c>
      <c r="E65" s="29">
        <f t="shared" si="12"/>
        <v>0.1985074153550174</v>
      </c>
      <c r="F65" s="29">
        <f t="shared" si="12"/>
        <v>0.20413231533369647</v>
      </c>
      <c r="G65" s="29">
        <f t="shared" si="12"/>
        <v>0.21785361842105264</v>
      </c>
      <c r="H65" s="29">
        <f t="shared" si="12"/>
        <v>0.20970813045725323</v>
      </c>
      <c r="I65" s="29">
        <f t="shared" si="12"/>
        <v>0.22513645007532537</v>
      </c>
      <c r="J65" s="29">
        <f t="shared" si="12"/>
        <v>0.23334988182220448</v>
      </c>
      <c r="K65" s="29">
        <f t="shared" si="12"/>
        <v>0.22331090405535306</v>
      </c>
      <c r="M65" s="18" t="s">
        <v>55</v>
      </c>
      <c r="N65" s="18">
        <v>0.28100000000000003</v>
      </c>
      <c r="O65" s="18">
        <v>0.28499999999999998</v>
      </c>
      <c r="P65" s="18">
        <v>0.29699999999999999</v>
      </c>
      <c r="Q65" s="18">
        <v>0.29899999999999999</v>
      </c>
      <c r="R65" s="18">
        <v>0.30199999999999999</v>
      </c>
      <c r="S65" s="18">
        <v>0.311</v>
      </c>
      <c r="T65" s="18">
        <v>0.318</v>
      </c>
      <c r="U65" s="18">
        <v>0.33400000000000002</v>
      </c>
      <c r="V65" s="18">
        <v>0.33500000000000002</v>
      </c>
      <c r="W65" s="35">
        <v>0.32800000000000001</v>
      </c>
    </row>
    <row r="66" spans="1:23">
      <c r="A66" s="2" t="s">
        <v>46</v>
      </c>
      <c r="B66" s="2">
        <v>231</v>
      </c>
      <c r="C66" s="2">
        <v>268</v>
      </c>
      <c r="D66" s="2">
        <v>298</v>
      </c>
      <c r="E66" s="2">
        <v>342</v>
      </c>
      <c r="F66" s="2">
        <v>394</v>
      </c>
      <c r="G66" s="2">
        <v>460</v>
      </c>
      <c r="H66" s="2">
        <v>521</v>
      </c>
      <c r="I66" s="2">
        <v>575</v>
      </c>
      <c r="J66" s="2">
        <v>639</v>
      </c>
      <c r="K66" s="2">
        <v>680</v>
      </c>
      <c r="M66" s="18" t="s">
        <v>56</v>
      </c>
      <c r="N66" s="18">
        <v>0.27</v>
      </c>
      <c r="O66" s="18">
        <v>0.27</v>
      </c>
      <c r="P66" s="18">
        <v>0.28000000000000003</v>
      </c>
      <c r="Q66" s="18">
        <v>0.28000000000000003</v>
      </c>
      <c r="R66" s="18">
        <v>0.28999999999999998</v>
      </c>
      <c r="S66" s="18">
        <v>0.3</v>
      </c>
      <c r="T66" s="18">
        <v>0.31</v>
      </c>
      <c r="U66" s="18">
        <v>0.34</v>
      </c>
      <c r="V66" s="18">
        <v>0.34</v>
      </c>
      <c r="W66" s="18">
        <v>0.35</v>
      </c>
    </row>
    <row r="67" spans="1:23">
      <c r="A67" s="28" t="s">
        <v>59</v>
      </c>
      <c r="B67" s="28">
        <f>B66/B62</f>
        <v>0.48427672955974843</v>
      </c>
      <c r="C67" s="28">
        <f t="shared" ref="C67:K67" si="13">C66/C62</f>
        <v>0.51538461538461533</v>
      </c>
      <c r="D67" s="28">
        <f t="shared" si="13"/>
        <v>0.51736111111111116</v>
      </c>
      <c r="E67" s="28">
        <f t="shared" si="13"/>
        <v>0.52615384615384619</v>
      </c>
      <c r="F67" s="28">
        <f t="shared" si="13"/>
        <v>0.52956989247311825</v>
      </c>
      <c r="G67" s="28">
        <f t="shared" si="13"/>
        <v>0.53864168618266983</v>
      </c>
      <c r="H67" s="28">
        <f t="shared" si="13"/>
        <v>0.54726890756302526</v>
      </c>
      <c r="I67" s="28">
        <f t="shared" si="13"/>
        <v>0.52897884084636615</v>
      </c>
      <c r="J67" s="28">
        <f t="shared" si="13"/>
        <v>0.51782820097244731</v>
      </c>
      <c r="K67" s="28">
        <f t="shared" si="13"/>
        <v>0.49097472924187724</v>
      </c>
    </row>
    <row r="68" spans="1:23">
      <c r="A68" s="2" t="s">
        <v>47</v>
      </c>
      <c r="B68" s="2">
        <v>48.09</v>
      </c>
      <c r="C68" s="2">
        <v>49.7</v>
      </c>
      <c r="D68" s="2">
        <v>53.42</v>
      </c>
      <c r="E68" s="2">
        <v>54.88</v>
      </c>
      <c r="F68" s="2">
        <v>55.96</v>
      </c>
      <c r="G68" s="2">
        <v>57.55</v>
      </c>
      <c r="H68" s="2">
        <v>59.21</v>
      </c>
      <c r="I68" s="2">
        <v>63.43</v>
      </c>
      <c r="J68" s="2">
        <v>67.67</v>
      </c>
      <c r="K68" s="2">
        <v>68.98</v>
      </c>
    </row>
    <row r="69" spans="1:23">
      <c r="A69" s="26" t="s">
        <v>48</v>
      </c>
      <c r="B69" s="26">
        <v>0.04</v>
      </c>
      <c r="C69" s="26">
        <v>0.06</v>
      </c>
      <c r="D69" s="26">
        <v>0.06</v>
      </c>
      <c r="E69" s="26">
        <v>0.01</v>
      </c>
      <c r="F69" s="26">
        <v>2.5000000000000001E-2</v>
      </c>
      <c r="G69" s="26">
        <v>5.8000000000000003E-2</v>
      </c>
      <c r="H69" s="26">
        <v>6.7000000000000004E-2</v>
      </c>
      <c r="I69" s="26">
        <v>6.6000000000000003E-2</v>
      </c>
      <c r="J69" s="26">
        <v>6.0999999999999999E-2</v>
      </c>
      <c r="K69" s="26"/>
      <c r="M69" s="30"/>
      <c r="N69" s="2">
        <v>1997</v>
      </c>
      <c r="O69" s="2">
        <v>1998</v>
      </c>
      <c r="P69" s="2">
        <v>1999</v>
      </c>
      <c r="Q69" s="2">
        <v>2000</v>
      </c>
      <c r="R69" s="2">
        <v>2001</v>
      </c>
      <c r="S69" s="2">
        <v>2002</v>
      </c>
      <c r="T69" s="2">
        <v>2003</v>
      </c>
      <c r="U69" s="2">
        <v>2004</v>
      </c>
      <c r="V69" s="2">
        <v>2005</v>
      </c>
      <c r="W69" s="34">
        <v>2006</v>
      </c>
    </row>
    <row r="70" spans="1:23">
      <c r="M70" s="2" t="s">
        <v>57</v>
      </c>
      <c r="N70" s="2">
        <v>5.8</v>
      </c>
      <c r="O70" s="2">
        <v>5.6</v>
      </c>
      <c r="P70" s="2">
        <v>5.9</v>
      </c>
      <c r="Q70" s="2">
        <v>5.8</v>
      </c>
      <c r="R70" s="2">
        <v>5</v>
      </c>
      <c r="S70" s="2">
        <v>5.4</v>
      </c>
      <c r="T70" s="2">
        <v>5.3</v>
      </c>
      <c r="U70" s="2">
        <v>5.3</v>
      </c>
      <c r="V70" s="2">
        <v>5.6</v>
      </c>
      <c r="W70" s="34">
        <v>6</v>
      </c>
    </row>
    <row r="71" spans="1:23">
      <c r="M71" s="2" t="s">
        <v>58</v>
      </c>
      <c r="N71" s="2">
        <v>4.16</v>
      </c>
      <c r="O71" s="2">
        <v>4.59</v>
      </c>
      <c r="P71" s="2">
        <v>4.88</v>
      </c>
      <c r="Q71" s="2">
        <v>5.05</v>
      </c>
      <c r="R71" s="2">
        <v>4.8499999999999996</v>
      </c>
      <c r="S71" s="2">
        <v>4.6500000000000004</v>
      </c>
      <c r="T71" s="2">
        <v>4.82</v>
      </c>
      <c r="U71" s="2">
        <v>5.5</v>
      </c>
      <c r="V71" s="2">
        <v>5.43</v>
      </c>
      <c r="W71" s="2">
        <v>5.16</v>
      </c>
    </row>
    <row r="74" spans="1:23">
      <c r="L74" s="36"/>
      <c r="M74" s="36"/>
      <c r="N74" s="2">
        <v>1997</v>
      </c>
      <c r="O74" s="2">
        <v>1998</v>
      </c>
      <c r="P74" s="2">
        <v>1999</v>
      </c>
      <c r="Q74" s="2">
        <v>2000</v>
      </c>
      <c r="R74" s="2">
        <v>2001</v>
      </c>
      <c r="S74" s="2">
        <v>2002</v>
      </c>
      <c r="T74" s="2">
        <v>2003</v>
      </c>
      <c r="U74" s="2">
        <v>2004</v>
      </c>
      <c r="V74" s="2">
        <v>2005</v>
      </c>
      <c r="W74" s="2">
        <v>2006</v>
      </c>
    </row>
    <row r="75" spans="1:23">
      <c r="L75" s="37" t="s">
        <v>54</v>
      </c>
      <c r="M75" s="38" t="s">
        <v>59</v>
      </c>
      <c r="N75" s="39">
        <f>B53</f>
        <v>0.88141025641025639</v>
      </c>
      <c r="O75" s="39">
        <f t="shared" ref="O75:W75" si="14">C53</f>
        <v>0.87385019710906697</v>
      </c>
      <c r="P75" s="39">
        <f t="shared" si="14"/>
        <v>0.85698924731182791</v>
      </c>
      <c r="Q75" s="39">
        <f t="shared" si="14"/>
        <v>0.82539682539682535</v>
      </c>
      <c r="R75" s="39">
        <f t="shared" si="14"/>
        <v>0.81845461365341332</v>
      </c>
      <c r="S75" s="39">
        <f t="shared" si="14"/>
        <v>0.7578328981723238</v>
      </c>
      <c r="T75" s="39">
        <f t="shared" si="14"/>
        <v>0.72993555946104272</v>
      </c>
      <c r="U75" s="39">
        <f t="shared" si="14"/>
        <v>0.68518518518518523</v>
      </c>
      <c r="V75" s="39">
        <f t="shared" si="14"/>
        <v>0.6513222331047992</v>
      </c>
      <c r="W75" s="39">
        <f t="shared" si="14"/>
        <v>0.61946902654867253</v>
      </c>
    </row>
    <row r="76" spans="1:23">
      <c r="L76" s="40"/>
      <c r="M76" s="41" t="s">
        <v>47</v>
      </c>
      <c r="N76" s="42">
        <f>B54</f>
        <v>43.65</v>
      </c>
      <c r="O76" s="42">
        <f t="shared" ref="O76:W76" si="15">C54</f>
        <v>45.05</v>
      </c>
      <c r="P76" s="42">
        <f t="shared" si="15"/>
        <v>47.87</v>
      </c>
      <c r="Q76" s="42">
        <f t="shared" si="15"/>
        <v>48.65</v>
      </c>
      <c r="R76" s="42">
        <f t="shared" si="15"/>
        <v>48.64</v>
      </c>
      <c r="S76" s="42">
        <f t="shared" si="15"/>
        <v>49.43</v>
      </c>
      <c r="T76" s="42">
        <f t="shared" si="15"/>
        <v>51.15</v>
      </c>
      <c r="U76" s="42">
        <f t="shared" si="15"/>
        <v>54.89</v>
      </c>
      <c r="V76" s="42">
        <f t="shared" si="15"/>
        <v>57.98</v>
      </c>
      <c r="W76" s="42">
        <f t="shared" si="15"/>
        <v>58.9</v>
      </c>
    </row>
    <row r="77" spans="1:23">
      <c r="L77" s="43" t="s">
        <v>44</v>
      </c>
      <c r="M77" s="38" t="s">
        <v>59</v>
      </c>
      <c r="N77" s="27">
        <f>B67</f>
        <v>0.48427672955974843</v>
      </c>
      <c r="O77" s="27">
        <f t="shared" ref="O77:W77" si="16">C67</f>
        <v>0.51538461538461533</v>
      </c>
      <c r="P77" s="27">
        <f t="shared" si="16"/>
        <v>0.51736111111111116</v>
      </c>
      <c r="Q77" s="27">
        <f t="shared" si="16"/>
        <v>0.52615384615384619</v>
      </c>
      <c r="R77" s="27">
        <f t="shared" si="16"/>
        <v>0.52956989247311825</v>
      </c>
      <c r="S77" s="27">
        <f t="shared" si="16"/>
        <v>0.53864168618266983</v>
      </c>
      <c r="T77" s="27">
        <f t="shared" si="16"/>
        <v>0.54726890756302526</v>
      </c>
      <c r="U77" s="27">
        <f t="shared" si="16"/>
        <v>0.52897884084636615</v>
      </c>
      <c r="V77" s="27">
        <f t="shared" si="16"/>
        <v>0.51782820097244731</v>
      </c>
      <c r="W77" s="27">
        <f t="shared" si="16"/>
        <v>0.49097472924187724</v>
      </c>
    </row>
    <row r="78" spans="1:23">
      <c r="L78" s="44"/>
      <c r="M78" s="41" t="s">
        <v>47</v>
      </c>
      <c r="N78" s="42">
        <f>B68</f>
        <v>48.09</v>
      </c>
      <c r="O78" s="42">
        <f t="shared" ref="O78:W78" si="17">C68</f>
        <v>49.7</v>
      </c>
      <c r="P78" s="42">
        <f t="shared" si="17"/>
        <v>53.42</v>
      </c>
      <c r="Q78" s="42">
        <f t="shared" si="17"/>
        <v>54.88</v>
      </c>
      <c r="R78" s="42">
        <f t="shared" si="17"/>
        <v>55.96</v>
      </c>
      <c r="S78" s="42">
        <f t="shared" si="17"/>
        <v>57.55</v>
      </c>
      <c r="T78" s="42">
        <f t="shared" si="17"/>
        <v>59.21</v>
      </c>
      <c r="U78" s="42">
        <f t="shared" si="17"/>
        <v>63.43</v>
      </c>
      <c r="V78" s="42">
        <f t="shared" si="17"/>
        <v>67.67</v>
      </c>
      <c r="W78" s="42">
        <f t="shared" si="17"/>
        <v>68.98</v>
      </c>
    </row>
    <row r="81" spans="13:23">
      <c r="M81" s="30"/>
      <c r="N81" s="2">
        <v>1997</v>
      </c>
      <c r="O81" s="2">
        <v>1998</v>
      </c>
      <c r="P81" s="2">
        <v>1999</v>
      </c>
      <c r="Q81" s="2">
        <v>2000</v>
      </c>
      <c r="R81" s="2">
        <v>2001</v>
      </c>
      <c r="S81" s="2">
        <v>2002</v>
      </c>
      <c r="T81" s="2">
        <v>2003</v>
      </c>
      <c r="U81" s="2">
        <v>2004</v>
      </c>
      <c r="V81" s="2">
        <v>2005</v>
      </c>
      <c r="W81" s="34">
        <v>2006</v>
      </c>
    </row>
    <row r="82" spans="13:23">
      <c r="M82" s="2" t="s">
        <v>61</v>
      </c>
      <c r="N82" s="26">
        <f>B55</f>
        <v>7.0000000000000007E-2</v>
      </c>
      <c r="O82" s="26">
        <f t="shared" ref="O82:W82" si="18">C55</f>
        <v>7.0000000000000007E-2</v>
      </c>
      <c r="P82" s="26">
        <f t="shared" si="18"/>
        <v>0.1</v>
      </c>
      <c r="Q82" s="26">
        <f t="shared" si="18"/>
        <v>0.04</v>
      </c>
      <c r="R82" s="26"/>
      <c r="S82" s="26">
        <f t="shared" si="18"/>
        <v>-5.0000000000000001E-3</v>
      </c>
      <c r="T82" s="26">
        <f t="shared" si="18"/>
        <v>3.6999999999999998E-2</v>
      </c>
      <c r="U82" s="26">
        <f t="shared" si="18"/>
        <v>5.0999999999999997E-2</v>
      </c>
      <c r="V82" s="26">
        <f t="shared" si="18"/>
        <v>3.1E-2</v>
      </c>
      <c r="W82" s="26">
        <f t="shared" si="18"/>
        <v>-2.8000000000000001E-2</v>
      </c>
    </row>
    <row r="83" spans="13:23">
      <c r="M83" s="2" t="s">
        <v>60</v>
      </c>
      <c r="N83" s="26">
        <f>B69</f>
        <v>0.04</v>
      </c>
      <c r="O83" s="26">
        <f t="shared" ref="O83:W83" si="19">C69</f>
        <v>0.06</v>
      </c>
      <c r="P83" s="26">
        <f t="shared" si="19"/>
        <v>0.06</v>
      </c>
      <c r="Q83" s="26">
        <f t="shared" si="19"/>
        <v>0.01</v>
      </c>
      <c r="R83" s="26">
        <f t="shared" si="19"/>
        <v>2.5000000000000001E-2</v>
      </c>
      <c r="S83" s="26">
        <f t="shared" si="19"/>
        <v>5.8000000000000003E-2</v>
      </c>
      <c r="T83" s="26">
        <f t="shared" si="19"/>
        <v>6.7000000000000004E-2</v>
      </c>
      <c r="U83" s="26">
        <f t="shared" si="19"/>
        <v>6.6000000000000003E-2</v>
      </c>
      <c r="V83" s="26">
        <f t="shared" si="19"/>
        <v>6.0999999999999999E-2</v>
      </c>
      <c r="W83" s="26">
        <f t="shared" si="19"/>
        <v>0</v>
      </c>
    </row>
  </sheetData>
  <mergeCells count="4">
    <mergeCell ref="L44:L45"/>
    <mergeCell ref="L46:L47"/>
    <mergeCell ref="L75:L76"/>
    <mergeCell ref="L77:L7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Intel CAGR</vt:lpstr>
      <vt:lpstr>HomeDepot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Yu-Min Wang</dc:creator>
  <cp:lastModifiedBy>t420</cp:lastModifiedBy>
  <dcterms:created xsi:type="dcterms:W3CDTF">2017-02-02T22:05:01Z</dcterms:created>
  <dcterms:modified xsi:type="dcterms:W3CDTF">2017-02-28T04:19:13Z</dcterms:modified>
</cp:coreProperties>
</file>