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MSBA UT Dallas since Aug. 2016\2017 Spring Class\BUAN 6398 _Prescriptive Ana_Kuo\HW\7-9\"/>
    </mc:Choice>
  </mc:AlternateContent>
  <bookViews>
    <workbookView xWindow="0" yWindow="0" windowWidth="19200" windowHeight="114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J31" i="1"/>
  <c r="K31" i="1"/>
  <c r="L31" i="1"/>
  <c r="I31" i="1"/>
  <c r="L23" i="1"/>
  <c r="L24" i="1"/>
  <c r="L25" i="1"/>
  <c r="L26" i="1"/>
  <c r="L27" i="1"/>
  <c r="L28" i="1"/>
  <c r="L29" i="1"/>
  <c r="L30" i="1"/>
  <c r="L22" i="1"/>
  <c r="K23" i="1"/>
  <c r="K24" i="1"/>
  <c r="K25" i="1"/>
  <c r="K26" i="1"/>
  <c r="K27" i="1"/>
  <c r="K28" i="1"/>
  <c r="K29" i="1"/>
  <c r="K30" i="1"/>
  <c r="K22" i="1"/>
  <c r="J30" i="1"/>
  <c r="J29" i="1"/>
  <c r="J28" i="1"/>
  <c r="J27" i="1"/>
  <c r="J26" i="1"/>
  <c r="J25" i="1"/>
  <c r="J24" i="1"/>
  <c r="J23" i="1"/>
  <c r="J22" i="1"/>
  <c r="J17" i="1"/>
  <c r="J16" i="1"/>
  <c r="J19" i="1" l="1"/>
  <c r="K13" i="1"/>
  <c r="L13" i="1" s="1"/>
  <c r="G5" i="1"/>
  <c r="F5" i="1"/>
  <c r="F6" i="1" s="1"/>
  <c r="F8" i="1"/>
  <c r="F7" i="1" l="1"/>
  <c r="G7" i="1"/>
  <c r="G6" i="1"/>
</calcChain>
</file>

<file path=xl/sharedStrings.xml><?xml version="1.0" encoding="utf-8"?>
<sst xmlns="http://schemas.openxmlformats.org/spreadsheetml/2006/main" count="22" uniqueCount="21">
  <si>
    <t>Actual</t>
  </si>
  <si>
    <t>Forecast</t>
  </si>
  <si>
    <t>Period</t>
  </si>
  <si>
    <t>WMA</t>
  </si>
  <si>
    <t>Quarter</t>
  </si>
  <si>
    <t>alpha</t>
  </si>
  <si>
    <t>Q4</t>
  </si>
  <si>
    <t>Productivity</t>
  </si>
  <si>
    <t>Year</t>
  </si>
  <si>
    <t>Slope</t>
  </si>
  <si>
    <t>Intercept</t>
  </si>
  <si>
    <t>X</t>
  </si>
  <si>
    <t>Y</t>
  </si>
  <si>
    <t>t</t>
  </si>
  <si>
    <t>A</t>
  </si>
  <si>
    <t>t2</t>
  </si>
  <si>
    <t>tA</t>
  </si>
  <si>
    <t>SUM</t>
  </si>
  <si>
    <t>b</t>
  </si>
  <si>
    <t>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</si>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</sst>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858267716535439E-3"/>
                  <c:y val="0.17924577136191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Sheet1!$B$13:$J$13</c:f>
              <c:numCache>
                <c:formatCode>General</c:formatCode>
                <c:ptCount val="9"/>
                <c:pt idx="0">
                  <c:v>93.8</c:v>
                </c:pt>
                <c:pt idx="1">
                  <c:v>97.1</c:v>
                </c:pt>
                <c:pt idx="2">
                  <c:v>102.9</c:v>
                </c:pt>
                <c:pt idx="3">
                  <c:v>107</c:v>
                </c:pt>
                <c:pt idx="4">
                  <c:v>100</c:v>
                </c:pt>
                <c:pt idx="5">
                  <c:v>110.2</c:v>
                </c:pt>
                <c:pt idx="6">
                  <c:v>116.2</c:v>
                </c:pt>
                <c:pt idx="7">
                  <c:v>118.2</c:v>
                </c:pt>
                <c:pt idx="8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F-4AD1-AA13-161056B0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72680"/>
        <c:axId val="377178584"/>
      </c:lineChart>
      <c:catAx>
        <c:axId val="37717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78584"/>
        <c:crosses val="autoZero"/>
        <c:auto val="1"/>
        <c:lblAlgn val="ctr"/>
        <c:lblOffset val="100"/>
        <c:noMultiLvlLbl val="0"/>
      </c:catAx>
      <c:valAx>
        <c:axId val="377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14</xdr:row>
      <xdr:rowOff>95250</xdr:rowOff>
    </xdr:from>
    <xdr:to>
      <xdr:col>6</xdr:col>
      <xdr:colOff>690562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8FF9C-A1B2-4D9C-949B-0CA74665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20" workbookViewId="0">
      <selection activeCell="G31" sqref="G31"/>
    </sheetView>
  </sheetViews>
  <sheetFormatPr defaultRowHeight="15" x14ac:dyDescent="0.25"/>
  <cols>
    <col min="5" max="6" width="13.85546875" bestFit="1" customWidth="1"/>
    <col min="7" max="7" width="13.7109375" customWidth="1"/>
    <col min="10" max="10" width="10.28515625" bestFit="1" customWidth="1"/>
  </cols>
  <sheetData>
    <row r="1" spans="1:12" s="1" customFormat="1" x14ac:dyDescent="0.25">
      <c r="B1" s="2"/>
      <c r="C1" s="2" t="s">
        <v>4</v>
      </c>
      <c r="D1" s="2" t="s">
        <v>2</v>
      </c>
      <c r="E1" s="2" t="s">
        <v>0</v>
      </c>
      <c r="F1" s="2" t="s">
        <v>1</v>
      </c>
      <c r="G1" s="1" t="s">
        <v>5</v>
      </c>
      <c r="H1" s="1">
        <v>0.8</v>
      </c>
    </row>
    <row r="2" spans="1:12" x14ac:dyDescent="0.25">
      <c r="A2">
        <v>0.05</v>
      </c>
      <c r="B2" s="3">
        <v>2015</v>
      </c>
      <c r="C2" s="3">
        <v>4</v>
      </c>
      <c r="D2" s="3">
        <v>1</v>
      </c>
      <c r="E2" s="4">
        <v>1356800</v>
      </c>
      <c r="F2" s="4"/>
    </row>
    <row r="3" spans="1:12" x14ac:dyDescent="0.25">
      <c r="A3">
        <v>0.1</v>
      </c>
      <c r="B3" s="3">
        <v>2016</v>
      </c>
      <c r="C3" s="3">
        <v>1</v>
      </c>
      <c r="D3" s="3">
        <v>2</v>
      </c>
      <c r="E3" s="4">
        <v>1545200</v>
      </c>
      <c r="F3" s="3"/>
    </row>
    <row r="4" spans="1:12" x14ac:dyDescent="0.25">
      <c r="A4">
        <v>0.15</v>
      </c>
      <c r="B4" s="3"/>
      <c r="C4" s="3">
        <v>2</v>
      </c>
      <c r="D4" s="3">
        <v>3</v>
      </c>
      <c r="E4" s="4">
        <v>1198400</v>
      </c>
      <c r="F4" s="4">
        <v>1146400</v>
      </c>
    </row>
    <row r="5" spans="1:12" x14ac:dyDescent="0.25">
      <c r="A5">
        <v>0.3</v>
      </c>
      <c r="B5" s="3"/>
      <c r="C5" s="3">
        <v>3</v>
      </c>
      <c r="D5" s="3">
        <v>4</v>
      </c>
      <c r="E5" s="4">
        <v>1168500</v>
      </c>
      <c r="F5" s="4">
        <f>H1*E4+0.2*F4</f>
        <v>1188000</v>
      </c>
      <c r="G5">
        <f>F4+0.8*(E4-F4)</f>
        <v>1188000</v>
      </c>
    </row>
    <row r="6" spans="1:12" x14ac:dyDescent="0.25">
      <c r="A6">
        <v>0.4</v>
      </c>
      <c r="B6" s="3"/>
      <c r="C6" s="3">
        <v>4</v>
      </c>
      <c r="D6" s="3">
        <v>5</v>
      </c>
      <c r="E6" s="4">
        <v>1390000</v>
      </c>
      <c r="F6" s="4">
        <f>H1*E5+0.2*F5</f>
        <v>1172400</v>
      </c>
      <c r="G6">
        <f>F5+H1*(E5-F5)</f>
        <v>1172400</v>
      </c>
    </row>
    <row r="7" spans="1:12" x14ac:dyDescent="0.25">
      <c r="B7" s="3">
        <v>2017</v>
      </c>
      <c r="C7" s="3">
        <v>1</v>
      </c>
      <c r="D7" s="3">
        <v>6</v>
      </c>
      <c r="E7" s="4"/>
      <c r="F7" s="4">
        <f>H1*E6+0.2*F6</f>
        <v>1346480</v>
      </c>
      <c r="G7">
        <f>F6+H1*(E6-F6)</f>
        <v>1346480</v>
      </c>
    </row>
    <row r="8" spans="1:12" x14ac:dyDescent="0.25">
      <c r="E8" t="s">
        <v>3</v>
      </c>
      <c r="F8">
        <f>SUMPRODUCT(A2:A6,E2:E6)</f>
        <v>1308670</v>
      </c>
    </row>
    <row r="10" spans="1:12" x14ac:dyDescent="0.25">
      <c r="A10" t="s">
        <v>6</v>
      </c>
    </row>
    <row r="11" spans="1:12" x14ac:dyDescent="0.25">
      <c r="A11" t="s">
        <v>8</v>
      </c>
      <c r="B11">
        <v>2005</v>
      </c>
      <c r="C11">
        <v>2006</v>
      </c>
      <c r="D11">
        <v>2007</v>
      </c>
      <c r="E11">
        <v>2008</v>
      </c>
      <c r="F11">
        <v>2009</v>
      </c>
      <c r="G11">
        <v>2010</v>
      </c>
      <c r="H11">
        <v>2011</v>
      </c>
      <c r="I11">
        <v>2012</v>
      </c>
      <c r="J11">
        <v>2013</v>
      </c>
    </row>
    <row r="12" spans="1:12" x14ac:dyDescent="0.25">
      <c r="A12" t="s">
        <v>2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2" x14ac:dyDescent="0.25">
      <c r="A13" t="s">
        <v>7</v>
      </c>
      <c r="B13">
        <v>93.8</v>
      </c>
      <c r="C13">
        <v>97.1</v>
      </c>
      <c r="D13">
        <v>102.9</v>
      </c>
      <c r="E13">
        <v>107</v>
      </c>
      <c r="F13">
        <v>100</v>
      </c>
      <c r="G13">
        <v>110.2</v>
      </c>
      <c r="H13">
        <v>116.2</v>
      </c>
      <c r="I13">
        <v>118.2</v>
      </c>
      <c r="J13">
        <v>118.2</v>
      </c>
      <c r="K13">
        <f>SUM(H13:J13)/3</f>
        <v>117.53333333333335</v>
      </c>
      <c r="L13">
        <f>K14-K13</f>
        <v>0.66666666666665719</v>
      </c>
    </row>
    <row r="14" spans="1:12" x14ac:dyDescent="0.25">
      <c r="K14">
        <v>118.2</v>
      </c>
    </row>
    <row r="16" spans="1:12" x14ac:dyDescent="0.25">
      <c r="I16" t="s">
        <v>9</v>
      </c>
      <c r="J16" s="5">
        <f>SLOPE(B13:J13,B12:J12)</f>
        <v>3.1783333333333341</v>
      </c>
    </row>
    <row r="17" spans="8:12" x14ac:dyDescent="0.25">
      <c r="I17" t="s">
        <v>10</v>
      </c>
      <c r="J17" s="5">
        <f>INTERCEPT(B13:J13,B12:J12)</f>
        <v>91.175000000000011</v>
      </c>
    </row>
    <row r="18" spans="8:12" x14ac:dyDescent="0.25">
      <c r="I18" t="s">
        <v>11</v>
      </c>
      <c r="J18">
        <v>10</v>
      </c>
    </row>
    <row r="19" spans="8:12" x14ac:dyDescent="0.25">
      <c r="I19" t="s">
        <v>12</v>
      </c>
      <c r="J19">
        <f>J17+J16*J18</f>
        <v>122.95833333333336</v>
      </c>
    </row>
    <row r="21" spans="8:12" x14ac:dyDescent="0.25">
      <c r="H21" t="s">
        <v>19</v>
      </c>
      <c r="I21" t="s">
        <v>13</v>
      </c>
      <c r="J21" t="s">
        <v>14</v>
      </c>
      <c r="K21" t="s">
        <v>15</v>
      </c>
      <c r="L21" t="s">
        <v>16</v>
      </c>
    </row>
    <row r="22" spans="8:12" x14ac:dyDescent="0.25">
      <c r="H22">
        <v>9</v>
      </c>
      <c r="I22">
        <v>1</v>
      </c>
      <c r="J22">
        <f>B13</f>
        <v>93.8</v>
      </c>
      <c r="K22">
        <f>I22^2</f>
        <v>1</v>
      </c>
      <c r="L22">
        <f>I22*J22</f>
        <v>93.8</v>
      </c>
    </row>
    <row r="23" spans="8:12" x14ac:dyDescent="0.25">
      <c r="I23">
        <v>2</v>
      </c>
      <c r="J23">
        <f>C13</f>
        <v>97.1</v>
      </c>
      <c r="K23">
        <f t="shared" ref="K23:K30" si="0">I23^2</f>
        <v>4</v>
      </c>
      <c r="L23">
        <f t="shared" ref="L23:L30" si="1">I23*J23</f>
        <v>194.2</v>
      </c>
    </row>
    <row r="24" spans="8:12" x14ac:dyDescent="0.25">
      <c r="I24">
        <v>3</v>
      </c>
      <c r="J24">
        <f>D13</f>
        <v>102.9</v>
      </c>
      <c r="K24">
        <f t="shared" si="0"/>
        <v>9</v>
      </c>
      <c r="L24">
        <f t="shared" si="1"/>
        <v>308.70000000000005</v>
      </c>
    </row>
    <row r="25" spans="8:12" x14ac:dyDescent="0.25">
      <c r="I25">
        <v>4</v>
      </c>
      <c r="J25">
        <f>E13</f>
        <v>107</v>
      </c>
      <c r="K25">
        <f t="shared" si="0"/>
        <v>16</v>
      </c>
      <c r="L25">
        <f t="shared" si="1"/>
        <v>428</v>
      </c>
    </row>
    <row r="26" spans="8:12" x14ac:dyDescent="0.25">
      <c r="I26">
        <v>5</v>
      </c>
      <c r="J26">
        <f>F13</f>
        <v>100</v>
      </c>
      <c r="K26">
        <f t="shared" si="0"/>
        <v>25</v>
      </c>
      <c r="L26">
        <f t="shared" si="1"/>
        <v>500</v>
      </c>
    </row>
    <row r="27" spans="8:12" x14ac:dyDescent="0.25">
      <c r="I27">
        <v>6</v>
      </c>
      <c r="J27">
        <f>G13</f>
        <v>110.2</v>
      </c>
      <c r="K27">
        <f t="shared" si="0"/>
        <v>36</v>
      </c>
      <c r="L27">
        <f t="shared" si="1"/>
        <v>661.2</v>
      </c>
    </row>
    <row r="28" spans="8:12" x14ac:dyDescent="0.25">
      <c r="I28">
        <v>7</v>
      </c>
      <c r="J28">
        <f>H13</f>
        <v>116.2</v>
      </c>
      <c r="K28">
        <f t="shared" si="0"/>
        <v>49</v>
      </c>
      <c r="L28">
        <f t="shared" si="1"/>
        <v>813.4</v>
      </c>
    </row>
    <row r="29" spans="8:12" x14ac:dyDescent="0.25">
      <c r="I29">
        <v>8</v>
      </c>
      <c r="J29">
        <f>I13</f>
        <v>118.2</v>
      </c>
      <c r="K29">
        <f t="shared" si="0"/>
        <v>64</v>
      </c>
      <c r="L29">
        <f t="shared" si="1"/>
        <v>945.6</v>
      </c>
    </row>
    <row r="30" spans="8:12" x14ac:dyDescent="0.25">
      <c r="I30">
        <v>9</v>
      </c>
      <c r="J30">
        <f>J13</f>
        <v>118.2</v>
      </c>
      <c r="K30">
        <f t="shared" si="0"/>
        <v>81</v>
      </c>
      <c r="L30">
        <f t="shared" si="1"/>
        <v>1063.8</v>
      </c>
    </row>
    <row r="31" spans="8:12" x14ac:dyDescent="0.25">
      <c r="H31" t="s">
        <v>17</v>
      </c>
      <c r="I31">
        <f>SUM(I22:I30)</f>
        <v>45</v>
      </c>
      <c r="J31">
        <f t="shared" ref="J31:L31" si="2">SUM(J22:J30)</f>
        <v>963.60000000000014</v>
      </c>
      <c r="K31">
        <f t="shared" si="2"/>
        <v>285</v>
      </c>
      <c r="L31">
        <f t="shared" si="2"/>
        <v>5008.7</v>
      </c>
    </row>
    <row r="33" spans="9:10" x14ac:dyDescent="0.25">
      <c r="I33" t="s">
        <v>18</v>
      </c>
      <c r="J33">
        <f>(H22*L31-I31*J31)/(H22*K31-I31^2)</f>
        <v>3.1783333333333119</v>
      </c>
    </row>
    <row r="34" spans="9:10" x14ac:dyDescent="0.25">
      <c r="I34" t="s">
        <v>20</v>
      </c>
      <c r="J34" s="5">
        <f>(J31-J33*I31)/H22</f>
        <v>91.175000000000125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t420</cp:lastModifiedBy>
  <dcterms:created xsi:type="dcterms:W3CDTF">2017-03-15T14:32:27Z</dcterms:created>
  <dcterms:modified xsi:type="dcterms:W3CDTF">2017-03-23T15:27:27Z</dcterms:modified>
</cp:coreProperties>
</file>