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6_MSBA UTD\2016 Fall Classes\OPRE 6301_Quantitative Intro\Excel workbooks\"/>
    </mc:Choice>
  </mc:AlternateContent>
  <bookViews>
    <workbookView xWindow="0" yWindow="0" windowWidth="20490" windowHeight="7050" tabRatio="933" activeTab="3"/>
  </bookViews>
  <sheets>
    <sheet name="z-Estimate_Mean" sheetId="1" r:id="rId1"/>
    <sheet name="t-Estimate_Mean" sheetId="2" r:id="rId2"/>
    <sheet name="Chi-Squared-Estimate_Variance" sheetId="4" r:id="rId3"/>
    <sheet name="z-Estimate_Proportion" sheetId="3" r:id="rId4"/>
    <sheet name="t-Estimate_2 Means(Eq-Var)" sheetId="6" r:id="rId5"/>
    <sheet name="t-Estimate_2 Means(Uneq-Var)" sheetId="5" r:id="rId6"/>
    <sheet name="F-Estimate_2 Variances" sheetId="8" r:id="rId7"/>
    <sheet name="z-Estimate_2 Proportions" sheetId="7" r:id="rId8"/>
  </sheets>
  <calcPr calcId="171027"/>
</workbook>
</file>

<file path=xl/calcChain.xml><?xml version="1.0" encoding="utf-8"?>
<calcChain xmlns="http://schemas.openxmlformats.org/spreadsheetml/2006/main">
  <c r="B3" i="3" l="1"/>
  <c r="D5" i="4" l="1"/>
  <c r="D4" i="4"/>
  <c r="E5" i="8"/>
  <c r="E4" i="8"/>
  <c r="B7" i="6"/>
  <c r="D4" i="6"/>
  <c r="F4" i="6"/>
  <c r="F6" i="6" s="1"/>
  <c r="B7" i="5"/>
  <c r="F5" i="5"/>
  <c r="F4" i="5"/>
  <c r="F6" i="5"/>
  <c r="D4" i="5"/>
  <c r="E6" i="2"/>
  <c r="E5" i="2"/>
  <c r="E4" i="2"/>
  <c r="C4" i="2"/>
  <c r="F6" i="7"/>
  <c r="F5" i="7"/>
  <c r="F4" i="7"/>
  <c r="D4" i="7"/>
  <c r="E6" i="1"/>
  <c r="E5" i="1"/>
  <c r="E4" i="1"/>
  <c r="E6" i="3"/>
  <c r="E5" i="3"/>
  <c r="E4" i="3"/>
  <c r="C4" i="3"/>
  <c r="F5" i="6" l="1"/>
</calcChain>
</file>

<file path=xl/sharedStrings.xml><?xml version="1.0" encoding="utf-8"?>
<sst xmlns="http://schemas.openxmlformats.org/spreadsheetml/2006/main" count="77" uniqueCount="26">
  <si>
    <t>z-Estimate of a Mean</t>
  </si>
  <si>
    <t>Sample mean</t>
  </si>
  <si>
    <t>Population standard deviation</t>
  </si>
  <si>
    <t>Lower confidence limit</t>
  </si>
  <si>
    <t>Sample size</t>
  </si>
  <si>
    <t>Upper confidence limit</t>
  </si>
  <si>
    <t>Confidence level</t>
  </si>
  <si>
    <t>t-Estimate of a Mean</t>
  </si>
  <si>
    <t>Sample standard deviation</t>
  </si>
  <si>
    <t>z-Estimate of a Proportion</t>
  </si>
  <si>
    <t>Sample proportion</t>
  </si>
  <si>
    <t>Sample variance</t>
  </si>
  <si>
    <t>t-Estimate of the Difference Between Two Means (Equal-Variances)</t>
  </si>
  <si>
    <t>Sample 1</t>
  </si>
  <si>
    <t>Sample 2</t>
  </si>
  <si>
    <t>Mean</t>
  </si>
  <si>
    <t>Variance</t>
  </si>
  <si>
    <t>Pooled Variance</t>
  </si>
  <si>
    <t>t-Estimate of the Difference Between Two Means (Unequal-Variances)</t>
  </si>
  <si>
    <t>Degrees of freedom</t>
  </si>
  <si>
    <t>F-Estimate of the Ratio of Two Variances</t>
  </si>
  <si>
    <t>z-Estimate of the Difference Between Two Proportions</t>
  </si>
  <si>
    <t>Confidence Interval Estimate</t>
  </si>
  <si>
    <t>Chi-Squared Estimate of a Variance</t>
  </si>
  <si>
    <t>±</t>
  </si>
  <si>
    <t>test statistic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</si>
</sst>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"/>
    <numFmt numFmtId="177" formatCode="0.0"/>
    <numFmt numFmtId="178" formatCode="0.000000"/>
  </numFmts>
  <fonts count="9" x14ac:knownFonts="1"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177" fontId="0" fillId="0" borderId="0" xfId="0" applyNumberFormat="1"/>
    <xf numFmtId="2" fontId="0" fillId="0" borderId="0" xfId="0" applyNumberFormat="1"/>
    <xf numFmtId="177" fontId="1" fillId="0" borderId="0" xfId="0" applyNumberFormat="1" applyFont="1"/>
    <xf numFmtId="2" fontId="1" fillId="0" borderId="0" xfId="0" applyNumberFormat="1" applyFont="1" applyAlignment="1">
      <alignment horizontal="center"/>
    </xf>
    <xf numFmtId="178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7" fontId="7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77" fontId="7" fillId="0" borderId="0" xfId="0" applyNumberFormat="1" applyFont="1"/>
    <xf numFmtId="176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84" workbookViewId="0">
      <selection activeCell="C5" sqref="C5"/>
    </sheetView>
  </sheetViews>
  <sheetFormatPr defaultRowHeight="12.75" customHeight="1" x14ac:dyDescent="0.2"/>
  <cols>
    <col min="1" max="1" width="28.85546875" bestFit="1" customWidth="1"/>
    <col min="3" max="3" width="27.5703125" bestFit="1" customWidth="1"/>
    <col min="4" max="4" width="2.5703125" style="16" customWidth="1"/>
  </cols>
  <sheetData>
    <row r="1" spans="1:5" ht="12.75" customHeight="1" x14ac:dyDescent="0.2">
      <c r="A1" s="1" t="s">
        <v>0</v>
      </c>
      <c r="B1" s="2"/>
    </row>
    <row r="3" spans="1:5" ht="12.75" customHeight="1" x14ac:dyDescent="0.2">
      <c r="A3" s="1" t="s">
        <v>1</v>
      </c>
      <c r="B3" s="15">
        <v>8</v>
      </c>
      <c r="C3" s="3" t="s">
        <v>22</v>
      </c>
      <c r="D3" s="17"/>
    </row>
    <row r="4" spans="1:5" ht="12.75" customHeight="1" x14ac:dyDescent="0.2">
      <c r="A4" s="1" t="s">
        <v>2</v>
      </c>
      <c r="B4" s="4">
        <v>10</v>
      </c>
      <c r="C4" s="13" t="s">
        <v>25</v>
      </c>
      <c r="D4" s="18" t="s">
        <v>24</v>
      </c>
      <c r="E4" s="13">
        <f>(NORMSINV(B6+(1-B6)/2)*(B4/B5^0.5))</f>
        <v>1.6448536269514715</v>
      </c>
    </row>
    <row r="5" spans="1:5" ht="12.75" customHeight="1" x14ac:dyDescent="0.2">
      <c r="A5" s="1" t="s">
        <v>4</v>
      </c>
      <c r="B5" s="4">
        <v>100</v>
      </c>
      <c r="C5" s="1" t="s">
        <v>3</v>
      </c>
      <c r="E5" s="13">
        <f>B3-(NORMSINV(B6+(1-B6)/2)*(B4/B5^0.5))</f>
        <v>6.3551463730485285</v>
      </c>
    </row>
    <row r="6" spans="1:5" ht="12.75" customHeight="1" x14ac:dyDescent="0.2">
      <c r="A6" s="1" t="s">
        <v>6</v>
      </c>
      <c r="B6" s="4">
        <v>0.9</v>
      </c>
      <c r="C6" s="1" t="s">
        <v>5</v>
      </c>
      <c r="E6" s="13">
        <f>B3+(NORMSINV(B6+(1-B6)/2)*(B4/B5^0.5))</f>
        <v>9.6448536269514715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5" sqref="B5"/>
    </sheetView>
  </sheetViews>
  <sheetFormatPr defaultColWidth="8.85546875" defaultRowHeight="23.25" x14ac:dyDescent="0.35"/>
  <cols>
    <col min="1" max="1" width="44.5703125" style="27" bestFit="1" customWidth="1"/>
    <col min="2" max="2" width="15" style="27" customWidth="1"/>
    <col min="3" max="3" width="48.140625" style="27" bestFit="1" customWidth="1"/>
    <col min="4" max="4" width="3.140625" style="28" bestFit="1" customWidth="1"/>
    <col min="5" max="5" width="18.42578125" style="27" customWidth="1"/>
    <col min="6" max="16384" width="8.85546875" style="27"/>
  </cols>
  <sheetData>
    <row r="1" spans="1:5" x14ac:dyDescent="0.35">
      <c r="A1" s="26" t="s">
        <v>7</v>
      </c>
    </row>
    <row r="3" spans="1:5" x14ac:dyDescent="0.35">
      <c r="A3" s="26" t="s">
        <v>1</v>
      </c>
      <c r="B3" s="29">
        <v>18.133330000000001</v>
      </c>
      <c r="C3" s="30" t="s">
        <v>22</v>
      </c>
    </row>
    <row r="4" spans="1:5" x14ac:dyDescent="0.35">
      <c r="A4" s="26" t="s">
        <v>8</v>
      </c>
      <c r="B4" s="29">
        <v>9.7531440000000007</v>
      </c>
      <c r="C4" s="31">
        <f>B3</f>
        <v>18.133330000000001</v>
      </c>
      <c r="D4" s="32" t="s">
        <v>24</v>
      </c>
      <c r="E4" s="33">
        <f>TINV((1-B6),(B5-1))*(B4/B5^0.5)</f>
        <v>0.95869860053235378</v>
      </c>
    </row>
    <row r="5" spans="1:5" x14ac:dyDescent="0.35">
      <c r="A5" s="26" t="s">
        <v>4</v>
      </c>
      <c r="B5" s="29">
        <v>400</v>
      </c>
      <c r="C5" s="34" t="s">
        <v>3</v>
      </c>
      <c r="D5" s="32"/>
      <c r="E5" s="31">
        <f>B3-TINV((1-B6),(B5-1))*(B4/B5^0.5)</f>
        <v>17.174631399467646</v>
      </c>
    </row>
    <row r="6" spans="1:5" x14ac:dyDescent="0.35">
      <c r="A6" s="26" t="s">
        <v>6</v>
      </c>
      <c r="B6" s="29">
        <v>0.95</v>
      </c>
      <c r="C6" s="34" t="s">
        <v>5</v>
      </c>
      <c r="D6" s="32"/>
      <c r="E6" s="31">
        <f>B3+(TINV((1-B6),(B5-1))*(B4/B5^0.5))</f>
        <v>19.092028600532355</v>
      </c>
    </row>
  </sheetData>
  <phoneticPr fontId="0" type="noConversion"/>
  <printOptions headings="1" gridLines="1"/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67" workbookViewId="0">
      <selection activeCell="B5" sqref="B5"/>
    </sheetView>
  </sheetViews>
  <sheetFormatPr defaultRowHeight="12.75" customHeight="1" x14ac:dyDescent="0.2"/>
  <cols>
    <col min="1" max="1" width="16.5703125" bestFit="1" customWidth="1"/>
    <col min="3" max="3" width="27.5703125" bestFit="1" customWidth="1"/>
  </cols>
  <sheetData>
    <row r="1" spans="1:4" ht="12.75" customHeight="1" x14ac:dyDescent="0.2">
      <c r="A1" s="1" t="s">
        <v>23</v>
      </c>
      <c r="B1" s="2"/>
    </row>
    <row r="3" spans="1:4" ht="12.75" customHeight="1" x14ac:dyDescent="0.2">
      <c r="A3" s="1" t="s">
        <v>11</v>
      </c>
      <c r="B3" s="6">
        <v>12</v>
      </c>
      <c r="C3" s="3" t="s">
        <v>22</v>
      </c>
    </row>
    <row r="4" spans="1:4" ht="12.75" customHeight="1" x14ac:dyDescent="0.2">
      <c r="A4" s="1" t="s">
        <v>4</v>
      </c>
      <c r="B4" s="6">
        <v>30</v>
      </c>
      <c r="C4" s="1" t="s">
        <v>3</v>
      </c>
      <c r="D4" s="5">
        <f>(B$4-1)*B$3/CHIINV(((1-B$5)/2),(B$4-1))</f>
        <v>8.1772743208668537</v>
      </c>
    </row>
    <row r="5" spans="1:4" ht="12.75" customHeight="1" x14ac:dyDescent="0.2">
      <c r="A5" s="1" t="s">
        <v>6</v>
      </c>
      <c r="B5" s="6">
        <v>0.9</v>
      </c>
      <c r="C5" s="1" t="s">
        <v>5</v>
      </c>
      <c r="D5" s="5">
        <f>(B$4-1)*B$3/CHIINV((0.5+B$5/2),(B$4-1))</f>
        <v>19.651728251335044</v>
      </c>
    </row>
  </sheetData>
  <phoneticPr fontId="0" type="noConversion"/>
  <printOptions headings="1" gridLines="1"/>
  <pageMargins left="0.75" right="0.75" top="1" bottom="1" header="0.5" footer="0.5"/>
  <pageSetup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4" sqref="B4"/>
    </sheetView>
  </sheetViews>
  <sheetFormatPr defaultColWidth="8.85546875" defaultRowHeight="20.25" x14ac:dyDescent="0.3"/>
  <cols>
    <col min="1" max="1" width="40.42578125" style="22" bestFit="1" customWidth="1"/>
    <col min="2" max="2" width="11.140625" style="22" bestFit="1" customWidth="1"/>
    <col min="3" max="3" width="44.140625" style="22" bestFit="1" customWidth="1"/>
    <col min="4" max="4" width="2.85546875" style="23" bestFit="1" customWidth="1"/>
    <col min="5" max="5" width="10.42578125" style="22" bestFit="1" customWidth="1"/>
    <col min="6" max="16384" width="8.85546875" style="22"/>
  </cols>
  <sheetData>
    <row r="1" spans="1:5" x14ac:dyDescent="0.3">
      <c r="A1" s="21" t="s">
        <v>9</v>
      </c>
    </row>
    <row r="3" spans="1:5" x14ac:dyDescent="0.3">
      <c r="A3" s="21" t="s">
        <v>10</v>
      </c>
      <c r="B3" s="24">
        <f>51/B4</f>
        <v>3.3819628647214856E-2</v>
      </c>
      <c r="C3" s="25" t="s">
        <v>22</v>
      </c>
    </row>
    <row r="4" spans="1:5" x14ac:dyDescent="0.3">
      <c r="A4" s="21" t="s">
        <v>4</v>
      </c>
      <c r="B4" s="24">
        <v>1508</v>
      </c>
      <c r="C4" s="25">
        <f>B3</f>
        <v>3.3819628647214856E-2</v>
      </c>
      <c r="D4" s="23" t="s">
        <v>24</v>
      </c>
      <c r="E4" s="35">
        <f>NORMSINV(0.5+B5/2)*((B3*(1-B3)/B4)^0.5)</f>
        <v>1.1990296737550176E-2</v>
      </c>
    </row>
    <row r="5" spans="1:5" x14ac:dyDescent="0.3">
      <c r="A5" s="21" t="s">
        <v>6</v>
      </c>
      <c r="B5" s="24">
        <v>0.99</v>
      </c>
      <c r="C5" s="21" t="s">
        <v>3</v>
      </c>
      <c r="E5" s="35">
        <f>B3-NORMSINV(0.5+B5/2)*((B3*(1-B3)/B4)^0.5)</f>
        <v>2.1829331909664677E-2</v>
      </c>
    </row>
    <row r="6" spans="1:5" x14ac:dyDescent="0.3">
      <c r="C6" s="21" t="s">
        <v>5</v>
      </c>
      <c r="E6" s="35">
        <f>B3+NORMSINV(0.5+B5/2)*((B3*(1-B3)/B4)^0.5)</f>
        <v>4.5809925384765034E-2</v>
      </c>
    </row>
  </sheetData>
  <phoneticPr fontId="0" type="noConversion"/>
  <printOptions headings="1" gridLines="1"/>
  <pageMargins left="0.75" right="0.75" top="1" bottom="1" header="0.5" footer="0.5"/>
  <pageSetup orientation="portrait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79" workbookViewId="0"/>
  </sheetViews>
  <sheetFormatPr defaultRowHeight="12.75" customHeight="1" x14ac:dyDescent="0.2"/>
  <cols>
    <col min="1" max="1" width="16.42578125" bestFit="1" customWidth="1"/>
    <col min="2" max="3" width="9.5703125" bestFit="1" customWidth="1"/>
    <col min="4" max="4" width="27.5703125" bestFit="1" customWidth="1"/>
    <col min="5" max="5" width="2.5703125" style="16" customWidth="1"/>
  </cols>
  <sheetData>
    <row r="1" spans="1:6" ht="12.75" customHeight="1" x14ac:dyDescent="0.2">
      <c r="A1" s="1" t="s">
        <v>12</v>
      </c>
      <c r="B1" s="1"/>
      <c r="C1" s="1"/>
      <c r="D1" s="1"/>
      <c r="E1" s="18"/>
      <c r="F1" s="7"/>
    </row>
    <row r="2" spans="1:6" ht="12.75" customHeight="1" x14ac:dyDescent="0.2">
      <c r="A2" s="7"/>
      <c r="B2" s="7"/>
      <c r="C2" s="7"/>
      <c r="E2" s="18"/>
      <c r="F2" s="7"/>
    </row>
    <row r="3" spans="1:6" ht="12.75" customHeight="1" x14ac:dyDescent="0.2">
      <c r="A3" s="7"/>
      <c r="B3" s="3" t="s">
        <v>13</v>
      </c>
      <c r="C3" s="3" t="s">
        <v>14</v>
      </c>
      <c r="D3" s="3" t="s">
        <v>22</v>
      </c>
      <c r="E3" s="18"/>
    </row>
    <row r="4" spans="1:6" ht="12.75" customHeight="1" x14ac:dyDescent="0.2">
      <c r="A4" s="1" t="s">
        <v>15</v>
      </c>
      <c r="B4" s="8">
        <v>6.63</v>
      </c>
      <c r="C4" s="15">
        <v>3.72</v>
      </c>
      <c r="D4" s="13">
        <f>B4-C4</f>
        <v>2.9099999999999997</v>
      </c>
      <c r="E4" s="18" t="s">
        <v>24</v>
      </c>
      <c r="F4" s="13">
        <f>TINV((1-B8),(B6+C6-2))*(B7*(1/B6+1/C6))^0.5</f>
        <v>2.5231627709484448</v>
      </c>
    </row>
    <row r="5" spans="1:6" ht="12.75" customHeight="1" x14ac:dyDescent="0.2">
      <c r="A5" s="1" t="s">
        <v>16</v>
      </c>
      <c r="B5" s="19">
        <v>37.49</v>
      </c>
      <c r="C5" s="19">
        <v>43.34</v>
      </c>
      <c r="D5" s="1" t="s">
        <v>3</v>
      </c>
      <c r="E5" s="18"/>
      <c r="F5" s="13">
        <f>D4-F4</f>
        <v>0.38683722905155493</v>
      </c>
    </row>
    <row r="6" spans="1:6" ht="12.75" customHeight="1" x14ac:dyDescent="0.2">
      <c r="A6" s="1" t="s">
        <v>4</v>
      </c>
      <c r="B6" s="8">
        <v>50</v>
      </c>
      <c r="C6" s="8">
        <v>50</v>
      </c>
      <c r="D6" s="1" t="s">
        <v>5</v>
      </c>
      <c r="E6" s="18"/>
      <c r="F6" s="13">
        <f>D4+F4</f>
        <v>5.433162770948444</v>
      </c>
    </row>
    <row r="7" spans="1:6" ht="12.75" customHeight="1" x14ac:dyDescent="0.2">
      <c r="A7" s="1" t="s">
        <v>17</v>
      </c>
      <c r="B7" s="13">
        <f>((B6-1)*B5+(C6-1)*C5)/(B6+C6-2)</f>
        <v>40.414999999999999</v>
      </c>
      <c r="C7" s="8"/>
      <c r="D7" s="7"/>
      <c r="E7" s="18"/>
      <c r="F7" s="7"/>
    </row>
    <row r="8" spans="1:6" ht="12.75" customHeight="1" x14ac:dyDescent="0.2">
      <c r="A8" s="1" t="s">
        <v>6</v>
      </c>
      <c r="B8" s="8">
        <v>0.95</v>
      </c>
      <c r="C8" s="7"/>
      <c r="D8" s="7"/>
      <c r="E8" s="18"/>
      <c r="F8" s="7"/>
    </row>
  </sheetData>
  <phoneticPr fontId="0" type="noConversion"/>
  <printOptions headings="1" gridLines="1"/>
  <pageMargins left="0.75" right="0.75" top="1" bottom="1" header="0.5" footer="0.5"/>
  <pageSetup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2" sqref="A2"/>
    </sheetView>
  </sheetViews>
  <sheetFormatPr defaultRowHeight="12.75" customHeight="1" x14ac:dyDescent="0.2"/>
  <cols>
    <col min="1" max="1" width="19.140625" customWidth="1"/>
    <col min="4" max="4" width="27.5703125" bestFit="1" customWidth="1"/>
    <col min="5" max="5" width="2.5703125" style="16" customWidth="1"/>
  </cols>
  <sheetData>
    <row r="1" spans="1:6" ht="12.75" customHeight="1" x14ac:dyDescent="0.2">
      <c r="A1" s="1" t="s">
        <v>18</v>
      </c>
      <c r="B1" s="7"/>
      <c r="C1" s="7"/>
      <c r="D1" s="7"/>
      <c r="E1" s="18"/>
    </row>
    <row r="3" spans="1:6" ht="12.75" customHeight="1" x14ac:dyDescent="0.25">
      <c r="A3" s="9"/>
      <c r="B3" s="1" t="s">
        <v>13</v>
      </c>
      <c r="C3" s="1" t="s">
        <v>14</v>
      </c>
      <c r="D3" s="3" t="s">
        <v>22</v>
      </c>
    </row>
    <row r="4" spans="1:6" ht="12.75" customHeight="1" x14ac:dyDescent="0.2">
      <c r="A4" s="1" t="s">
        <v>15</v>
      </c>
      <c r="B4" s="19">
        <v>-0.10000000000000009</v>
      </c>
      <c r="C4" s="15">
        <v>1.2359183673469392</v>
      </c>
      <c r="D4" s="13">
        <f>B4-C4</f>
        <v>-1.3359183673469393</v>
      </c>
      <c r="E4" s="18" t="s">
        <v>24</v>
      </c>
      <c r="F4" s="13">
        <f>TINV((1-B8),B7)*(((B5/B6)+(C5/C6))^0.5)</f>
        <v>0.82228929151124497</v>
      </c>
    </row>
    <row r="5" spans="1:6" ht="12.75" customHeight="1" x14ac:dyDescent="0.2">
      <c r="A5" s="1" t="s">
        <v>16</v>
      </c>
      <c r="B5" s="19">
        <v>3.787453658536585</v>
      </c>
      <c r="C5" s="15">
        <v>8.0347769829581281</v>
      </c>
      <c r="D5" s="1" t="s">
        <v>3</v>
      </c>
      <c r="F5" s="13">
        <f>B4-C4-TINV((1-B8),B7)*(((B5/B6)+(C5/C6))^0.5)</f>
        <v>-2.158207658858184</v>
      </c>
    </row>
    <row r="6" spans="1:6" ht="12.75" customHeight="1" x14ac:dyDescent="0.2">
      <c r="A6" s="1" t="s">
        <v>4</v>
      </c>
      <c r="B6" s="8">
        <v>42</v>
      </c>
      <c r="C6" s="8">
        <v>98</v>
      </c>
      <c r="D6" s="1" t="s">
        <v>5</v>
      </c>
      <c r="F6" s="13">
        <f>B4-C4+TINV((1-B8),B7)*(((B5/B6)+(C5/C6))^0.5)</f>
        <v>-0.51362907583569428</v>
      </c>
    </row>
    <row r="7" spans="1:6" ht="12.75" customHeight="1" x14ac:dyDescent="0.2">
      <c r="A7" s="1" t="s">
        <v>19</v>
      </c>
      <c r="B7" s="13">
        <f>((B5/B6+C5/C6)^2)/(((B5/B6)^2)/(B6-1)+((C5/C6)^2)/(C6-1))</f>
        <v>110.74896851324426</v>
      </c>
    </row>
    <row r="8" spans="1:6" ht="12.75" customHeight="1" x14ac:dyDescent="0.2">
      <c r="A8" s="1" t="s">
        <v>6</v>
      </c>
      <c r="B8" s="4">
        <v>0.95</v>
      </c>
    </row>
    <row r="9" spans="1:6" ht="12.75" customHeight="1" x14ac:dyDescent="0.2">
      <c r="A9" s="1"/>
    </row>
    <row r="10" spans="1:6" ht="12.75" customHeight="1" x14ac:dyDescent="0.2">
      <c r="A10" s="1"/>
      <c r="B10" s="10"/>
    </row>
    <row r="11" spans="1:6" ht="12.75" customHeight="1" x14ac:dyDescent="0.2">
      <c r="A11" s="1"/>
    </row>
    <row r="12" spans="1:6" ht="12.75" customHeight="1" x14ac:dyDescent="0.2">
      <c r="A12" s="1"/>
    </row>
    <row r="14" spans="1:6" ht="12.75" customHeight="1" x14ac:dyDescent="0.2">
      <c r="A14" s="1"/>
    </row>
    <row r="16" spans="1:6" ht="12.75" customHeight="1" x14ac:dyDescent="0.2">
      <c r="B16" s="11"/>
    </row>
    <row r="17" spans="1:2" ht="12.75" customHeight="1" x14ac:dyDescent="0.2">
      <c r="A17" s="1"/>
      <c r="B17" s="12"/>
    </row>
    <row r="19" spans="1:2" ht="12.75" customHeight="1" x14ac:dyDescent="0.2">
      <c r="A19" s="1"/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5" sqref="D5"/>
    </sheetView>
  </sheetViews>
  <sheetFormatPr defaultRowHeight="12.75" customHeight="1" x14ac:dyDescent="0.2"/>
  <cols>
    <col min="1" max="1" width="16.5703125" customWidth="1"/>
    <col min="4" max="4" width="27.5703125" bestFit="1" customWidth="1"/>
  </cols>
  <sheetData>
    <row r="1" spans="1:5" ht="12.75" customHeight="1" x14ac:dyDescent="0.2">
      <c r="A1" s="1" t="s">
        <v>20</v>
      </c>
      <c r="B1" s="7"/>
      <c r="C1" s="7"/>
      <c r="D1" s="7"/>
      <c r="E1" s="7"/>
    </row>
    <row r="3" spans="1:5" ht="12.75" customHeight="1" x14ac:dyDescent="0.25">
      <c r="A3" s="9"/>
      <c r="B3" s="1" t="s">
        <v>13</v>
      </c>
      <c r="C3" s="1" t="s">
        <v>14</v>
      </c>
      <c r="D3" s="3" t="s">
        <v>22</v>
      </c>
    </row>
    <row r="4" spans="1:5" ht="12.75" customHeight="1" x14ac:dyDescent="0.2">
      <c r="A4" s="1" t="s">
        <v>11</v>
      </c>
      <c r="B4" s="20">
        <v>350</v>
      </c>
      <c r="C4" s="20">
        <v>700</v>
      </c>
      <c r="D4" s="1" t="s">
        <v>3</v>
      </c>
      <c r="E4" s="5">
        <f>B4/(C4*FINV((1-B6)/2,B5-1,C5-1))</f>
        <v>0.26869998242034565</v>
      </c>
    </row>
    <row r="5" spans="1:5" ht="12.75" customHeight="1" x14ac:dyDescent="0.2">
      <c r="A5" s="1" t="s">
        <v>4</v>
      </c>
      <c r="B5" s="4">
        <v>30</v>
      </c>
      <c r="C5" s="4">
        <v>30</v>
      </c>
      <c r="D5" s="1" t="s">
        <v>5</v>
      </c>
      <c r="E5" s="5">
        <f>(B4/C4)*FINV((1-B6)/2,C5-1,B5-1)</f>
        <v>0.93040571773803848</v>
      </c>
    </row>
    <row r="6" spans="1:5" ht="12.75" customHeight="1" x14ac:dyDescent="0.2">
      <c r="A6" s="1" t="s">
        <v>6</v>
      </c>
      <c r="B6" s="4">
        <v>0.9</v>
      </c>
    </row>
    <row r="7" spans="1:5" ht="12.75" customHeight="1" x14ac:dyDescent="0.25">
      <c r="A7" s="9"/>
    </row>
    <row r="8" spans="1:5" ht="12.75" customHeight="1" x14ac:dyDescent="0.2">
      <c r="A8" s="1"/>
    </row>
    <row r="9" spans="1:5" ht="12.75" customHeight="1" x14ac:dyDescent="0.2">
      <c r="A9" s="1"/>
    </row>
    <row r="11" spans="1:5" ht="12.75" customHeight="1" x14ac:dyDescent="0.2">
      <c r="C11" s="14"/>
      <c r="D11" s="14"/>
    </row>
    <row r="14" spans="1:5" ht="12.75" customHeight="1" x14ac:dyDescent="0.2">
      <c r="C14" s="14"/>
    </row>
  </sheetData>
  <phoneticPr fontId="0" type="noConversion"/>
  <printOptions headings="1" gridLines="1"/>
  <pageMargins left="0.75" right="0.75" top="1" bottom="1" header="0.5" footer="0.5"/>
  <pageSetup orientation="portrait" horizontalDpi="4294967293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2.75" customHeight="1" x14ac:dyDescent="0.2"/>
  <cols>
    <col min="1" max="1" width="18.42578125" customWidth="1"/>
    <col min="4" max="4" width="27.5703125" bestFit="1" customWidth="1"/>
    <col min="5" max="5" width="2.5703125" customWidth="1"/>
  </cols>
  <sheetData>
    <row r="1" spans="1:6" ht="12.75" customHeight="1" x14ac:dyDescent="0.2">
      <c r="A1" s="1" t="s">
        <v>21</v>
      </c>
      <c r="B1" s="2"/>
    </row>
    <row r="3" spans="1:6" ht="12.75" customHeight="1" x14ac:dyDescent="0.25">
      <c r="A3" s="9"/>
      <c r="B3" s="1" t="s">
        <v>13</v>
      </c>
      <c r="C3" s="1" t="s">
        <v>14</v>
      </c>
      <c r="D3" s="3" t="s">
        <v>22</v>
      </c>
    </row>
    <row r="4" spans="1:6" ht="12.75" customHeight="1" x14ac:dyDescent="0.2">
      <c r="A4" s="1" t="s">
        <v>10</v>
      </c>
      <c r="B4" s="20">
        <v>0.1991</v>
      </c>
      <c r="C4" s="20">
        <v>0.14929999999999999</v>
      </c>
      <c r="D4" s="5">
        <f>B4-C4</f>
        <v>4.9800000000000011E-2</v>
      </c>
      <c r="E4" s="7" t="s">
        <v>24</v>
      </c>
      <c r="F4" s="5">
        <f>NORMSINV(0.5+B6/2)*((B4*(1-B4))/B5+(C4*(1-C4))/C5)^0.5</f>
        <v>3.3876929752668934E-2</v>
      </c>
    </row>
    <row r="5" spans="1:6" ht="12.75" customHeight="1" x14ac:dyDescent="0.2">
      <c r="A5" s="1" t="s">
        <v>4</v>
      </c>
      <c r="B5" s="4">
        <v>904</v>
      </c>
      <c r="C5" s="4">
        <v>1038</v>
      </c>
      <c r="D5" s="1" t="s">
        <v>3</v>
      </c>
      <c r="F5" s="5">
        <f>B4-C4-NORMSINV(0.5+B6/2)*((B4*(1-B4))/B5+(C4*(1-C4))/C5)^0.5</f>
        <v>1.5923070247331077E-2</v>
      </c>
    </row>
    <row r="6" spans="1:6" ht="12.75" customHeight="1" x14ac:dyDescent="0.2">
      <c r="A6" s="1" t="s">
        <v>6</v>
      </c>
      <c r="B6" s="4">
        <v>0.95</v>
      </c>
      <c r="D6" s="1" t="s">
        <v>5</v>
      </c>
      <c r="F6" s="5">
        <f>B4-C4+NORMSINV(0.5+B6/2)*((B4*(1-B4))/B5+(C4*(1-C4))/C5)^0.5</f>
        <v>8.3676929752668938E-2</v>
      </c>
    </row>
    <row r="9" spans="1:6" ht="12.75" customHeight="1" x14ac:dyDescent="0.2">
      <c r="A9" s="1"/>
    </row>
    <row r="11" spans="1:6" ht="12.75" customHeight="1" x14ac:dyDescent="0.2">
      <c r="A11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z-Estimate_Mean</vt:lpstr>
      <vt:lpstr>t-Estimate_Mean</vt:lpstr>
      <vt:lpstr>Chi-Squared-Estimate_Variance</vt:lpstr>
      <vt:lpstr>z-Estimate_Proportion</vt:lpstr>
      <vt:lpstr>t-Estimate_2 Means(Eq-Var)</vt:lpstr>
      <vt:lpstr>t-Estimate_2 Means(Uneq-Var)</vt:lpstr>
      <vt:lpstr>F-Estimate_2 Variances</vt:lpstr>
      <vt:lpstr>z-Estimate_2 Proportions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Yu-Min Wang</cp:lastModifiedBy>
  <cp:lastPrinted>2001-02-15T20:04:27Z</cp:lastPrinted>
  <dcterms:created xsi:type="dcterms:W3CDTF">2001-02-15T19:36:44Z</dcterms:created>
  <dcterms:modified xsi:type="dcterms:W3CDTF">2016-12-07T02:52:31Z</dcterms:modified>
</cp:coreProperties>
</file>