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eterflynn/Documents/Ant_Bacterial_Review_Myrmeco/Revisions/"/>
    </mc:Choice>
  </mc:AlternateContent>
  <xr:revisionPtr revIDLastSave="0" documentId="13_ncr:1_{D2FD800C-371B-1544-A3C8-3F782AA36687}" xr6:coauthVersionLast="47" xr6:coauthVersionMax="47" xr10:uidLastSave="{00000000-0000-0000-0000-000000000000}"/>
  <bookViews>
    <workbookView xWindow="120" yWindow="780" windowWidth="30240" windowHeight="18880" activeTab="8" xr2:uid="{BE57695E-EA80-D34D-9EC5-A1D060AE88CE}"/>
  </bookViews>
  <sheets>
    <sheet name="SciDir" sheetId="1" r:id="rId1"/>
    <sheet name="Scopus" sheetId="2" r:id="rId2"/>
    <sheet name="GoogSch" sheetId="3" r:id="rId3"/>
    <sheet name="WoS" sheetId="4" r:id="rId4"/>
    <sheet name="PubMed" sheetId="5" r:id="rId5"/>
    <sheet name="Combined" sheetId="6" r:id="rId6"/>
    <sheet name="Comb_DeDup" sheetId="7" r:id="rId7"/>
    <sheet name="Comb_Screening" sheetId="9" r:id="rId8"/>
    <sheet name="Include_Exclude" sheetId="12" r:id="rId9"/>
    <sheet name="Reason"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4" i="4" l="1"/>
  <c r="R193" i="4"/>
  <c r="R192" i="4"/>
  <c r="R191" i="4"/>
  <c r="R190" i="4"/>
  <c r="R189" i="4"/>
  <c r="R188" i="4"/>
  <c r="R187" i="4"/>
  <c r="R186" i="4"/>
  <c r="R185" i="4"/>
  <c r="R184" i="4"/>
  <c r="R183" i="4"/>
  <c r="R178" i="4"/>
  <c r="R182" i="4"/>
  <c r="R181" i="4"/>
  <c r="R177" i="4"/>
  <c r="R176" i="4"/>
  <c r="R180" i="4"/>
  <c r="R179" i="4"/>
  <c r="R175" i="4"/>
  <c r="R174" i="4"/>
  <c r="R173" i="4"/>
  <c r="R172" i="4"/>
  <c r="R171" i="4"/>
  <c r="R170" i="4"/>
  <c r="R169" i="4"/>
  <c r="R167" i="4"/>
  <c r="R168" i="4"/>
  <c r="R166" i="4"/>
  <c r="R165" i="4"/>
  <c r="R164" i="4"/>
  <c r="R163" i="4"/>
  <c r="R162" i="4"/>
  <c r="R161" i="4"/>
  <c r="R160" i="4"/>
  <c r="R159" i="4"/>
  <c r="R157" i="4"/>
  <c r="R156" i="4"/>
  <c r="R155" i="4"/>
  <c r="R154" i="4"/>
  <c r="R153" i="4"/>
  <c r="R152" i="4"/>
  <c r="R151" i="4"/>
  <c r="R150" i="4"/>
  <c r="R149" i="4"/>
  <c r="R148" i="4"/>
  <c r="R147" i="4"/>
  <c r="R158" i="4"/>
  <c r="R146" i="4"/>
  <c r="R145" i="4"/>
  <c r="R144" i="4"/>
  <c r="R143" i="4"/>
  <c r="R142" i="4"/>
  <c r="R141" i="4"/>
  <c r="R140" i="4"/>
  <c r="R139" i="4"/>
  <c r="R137" i="4"/>
  <c r="R136" i="4"/>
  <c r="R135" i="4"/>
  <c r="R134" i="4"/>
  <c r="R133" i="4"/>
  <c r="R132" i="4"/>
  <c r="R131" i="4"/>
  <c r="R130" i="4"/>
  <c r="R129" i="4"/>
  <c r="R128" i="4"/>
  <c r="R127" i="4"/>
  <c r="R126" i="4"/>
  <c r="R125" i="4"/>
  <c r="R124" i="4"/>
  <c r="R123" i="4"/>
  <c r="R122" i="4"/>
  <c r="R121" i="4"/>
  <c r="R120" i="4"/>
  <c r="R119" i="4"/>
  <c r="R118" i="4"/>
  <c r="R117" i="4"/>
  <c r="R116" i="4"/>
  <c r="R115" i="4"/>
  <c r="R114" i="4"/>
  <c r="R113" i="4"/>
  <c r="R112" i="4"/>
  <c r="R111" i="4"/>
  <c r="R110" i="4"/>
  <c r="R109" i="4"/>
  <c r="R108" i="4"/>
  <c r="R107" i="4"/>
  <c r="R106" i="4"/>
  <c r="R105" i="4"/>
  <c r="R104" i="4"/>
  <c r="R103" i="4"/>
  <c r="R102" i="4"/>
  <c r="R101" i="4"/>
  <c r="R100" i="4"/>
  <c r="R99" i="4"/>
  <c r="R98" i="4"/>
  <c r="R97" i="4"/>
  <c r="R96" i="4"/>
  <c r="R95" i="4"/>
  <c r="R94" i="4"/>
  <c r="R92" i="4"/>
  <c r="R91" i="4"/>
  <c r="R90" i="4"/>
  <c r="R89" i="4"/>
  <c r="R88" i="4"/>
  <c r="R87" i="4"/>
  <c r="R86" i="4"/>
  <c r="R85" i="4"/>
  <c r="R84" i="4"/>
  <c r="R83" i="4"/>
  <c r="R82" i="4"/>
  <c r="R81" i="4"/>
  <c r="R80" i="4"/>
  <c r="R79" i="4"/>
  <c r="R78" i="4"/>
  <c r="R77" i="4"/>
  <c r="R76" i="4"/>
  <c r="R75" i="4"/>
  <c r="R74" i="4"/>
  <c r="R73" i="4"/>
  <c r="R72" i="4"/>
  <c r="R71" i="4"/>
  <c r="R70" i="4"/>
  <c r="R69" i="4"/>
  <c r="R68"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3" i="4"/>
  <c r="R32" i="4"/>
  <c r="R31" i="4"/>
  <c r="R30" i="4"/>
  <c r="R28" i="4"/>
  <c r="R27" i="4"/>
  <c r="R26" i="4"/>
  <c r="R25" i="4"/>
  <c r="R24" i="4"/>
  <c r="R23" i="4"/>
  <c r="R21" i="4"/>
  <c r="R20" i="4"/>
  <c r="R19" i="4"/>
  <c r="R16" i="4"/>
  <c r="R15" i="4"/>
  <c r="R14" i="4"/>
  <c r="R13" i="4"/>
  <c r="R11" i="4"/>
  <c r="R10" i="4"/>
  <c r="R9" i="4"/>
  <c r="R6" i="4"/>
  <c r="R5" i="4"/>
  <c r="R4" i="4"/>
  <c r="R3" i="4"/>
</calcChain>
</file>

<file path=xl/sharedStrings.xml><?xml version="1.0" encoding="utf-8"?>
<sst xmlns="http://schemas.openxmlformats.org/spreadsheetml/2006/main" count="17932" uniqueCount="4343">
  <si>
    <t>title</t>
  </si>
  <si>
    <t>journal</t>
  </si>
  <si>
    <t>year</t>
  </si>
  <si>
    <t>doi</t>
  </si>
  <si>
    <t>author</t>
  </si>
  <si>
    <t>Immune responses of eastern fence lizards (Sceloporus undulatus) to repeated acute elevation of corticosterone</t>
  </si>
  <si>
    <t>General and Comparative Endocrinology</t>
  </si>
  <si>
    <t>https://doi.org/10.1016/j.ygcen.2014.04.037</t>
  </si>
  <si>
    <t>Gail L. McCormick and Tracy Langkilde</t>
  </si>
  <si>
    <t>Linking the abundance of aspen with soil faunal communities and rates of belowground processes within single stands of mixed aspen–black spruce</t>
  </si>
  <si>
    <t>Applied Soil Ecology</t>
  </si>
  <si>
    <t>0929-1393</t>
  </si>
  <si>
    <t>https://doi.org/10.1016/j.apsoil.2008.08.005</t>
  </si>
  <si>
    <t>Jérôme Laganière and David Paré and Robert L. Bradley</t>
  </si>
  <si>
    <t>Ecology and biogeochemistry in the Atlantic sector of the Southern Ocean during austral spring: the first JGOFS expedition aboard RV `Polarstern'</t>
  </si>
  <si>
    <t>Journal of Marine Systems</t>
  </si>
  <si>
    <t>https://doi.org/10.1016/S0924-7963(98)00030-X</t>
  </si>
  <si>
    <t>U.V. Bathmann</t>
  </si>
  <si>
    <t>Morpho-sedimentary characteristics and generated primary sedimentary structures on the modern microtidal sandy coast of eastern Nile Delta, Egypt</t>
  </si>
  <si>
    <t>Journal of African Earth Sciences</t>
  </si>
  <si>
    <t>https://doi.org/10.1016/j.jafrearsci.2018.11.015</t>
  </si>
  <si>
    <t>Zaki A. Abdel-Fattah</t>
  </si>
  <si>
    <t>Mycobacterium tuberculosis ESAT-6 Exhibits a Unique Membrane-interacting Activity That Is Not Found in Its Ortholog from Non-pathogenic Mycobacterium smegmatis*</t>
  </si>
  <si>
    <t>Journal of Biological Chemistry</t>
  </si>
  <si>
    <t>https://doi.org/10.1074/jbc.M112.420869</t>
  </si>
  <si>
    <t>Joaquin {De Leon} and Guozhong Jiang and Yue Ma and Eric Rubin and Sarah Fortune and Jianjun Sun</t>
  </si>
  <si>
    <t>Effects of exposure to quaternary-ammonium-based biocides on antimicrobial susceptibility and tolerance to physical stresses in bacteria from organic foods</t>
  </si>
  <si>
    <t>Food Microbiology</t>
  </si>
  <si>
    <t>https://doi.org/10.1016/j.fm.2016.10.037</t>
  </si>
  <si>
    <t>Rebeca Gadea and Miguel Ángel {Fernández Fuentes} and Rubén {Pérez Pulido} and Antonio Gálvez and Elena Ortega</t>
  </si>
  <si>
    <t>Cathodic material effect on electron acceptance towards bioelectricity generation and wastewater treatment</t>
  </si>
  <si>
    <t>Renewable Energy</t>
  </si>
  <si>
    <t>https://doi.org/10.1016/j.renene.2016.03.066</t>
  </si>
  <si>
    <t>J. Annie Modestra and P. Chiranjeevi and S. Venkata Mohan</t>
  </si>
  <si>
    <t>Enhanced microbial biodiesel production from lignocellulosic hydrolysates using yeast isolates</t>
  </si>
  <si>
    <t>Fuel</t>
  </si>
  <si>
    <t>https://doi.org/10.1016/j.fuel.2019.115932</t>
  </si>
  <si>
    <t>V. Ananthi and G. {Siva Prakash} and Soon Woong Chang and Balasubramani Ravindran and Dinh Duc Nguyen and Dai-Viet N. Vo and Duong Duc La and Quang-Vu Bach and J.W.C. Wong and Sanjay {Kumar Gupta} and Arokiyaraj Selvaraj and A. Arun</t>
  </si>
  <si>
    <t>Enhanced degradation of polycyclic aromatic hydrocarbons by biodegradation combined with a modified Fenton reaction</t>
  </si>
  <si>
    <t>Chemosphere</t>
  </si>
  <si>
    <t>https://doi.org/10.1016/S0045-6535(01)00051-0</t>
  </si>
  <si>
    <t>Kyoungphile Nam and Wilson Rodriguez and Jerome J Kukor</t>
  </si>
  <si>
    <t>Susceptibility of aerobic gram-negative bacilli to aminoglycosides: Effects of 45 months of amikacin as first-line aminoglycoside therapy</t>
  </si>
  <si>
    <t>The American Journal of Medicine</t>
  </si>
  <si>
    <t>https://doi.org/10.1016/0002-9343(86)90481-X</t>
  </si>
  <si>
    <t>Sonia Saavedra and Doris Vera and Carlos H. Ramírez-Ronda</t>
  </si>
  <si>
    <t>Distribution of SCCmec types, tetracycline and aminoglycoside resistance genes in hospital-associated methicillin-resistant Staphylococcus aureus strains</t>
  </si>
  <si>
    <t>Gene Reports</t>
  </si>
  <si>
    <t>https://doi.org/10.1016/j.genrep.2019.100454</t>
  </si>
  <si>
    <t>Mehdi Goudarzi and Masome Razeghi and Masoud Dadashi and Mirmohammad Miri and Ali Hashemi and Anahita Amirpour and Mohammad Javad Nasiri and Maryam Fazeli</t>
  </si>
  <si>
    <t>Spatial heterogeneity of soil quality around mature oil palms receiving mineral fertilization</t>
  </si>
  <si>
    <t>European Journal of Soil Biology</t>
  </si>
  <si>
    <t>1164-5563</t>
  </si>
  <si>
    <t>https://doi.org/10.1016/j.ejsobi.2014.11.005</t>
  </si>
  <si>
    <t>M.P. Carron and Q. Auriac and D. Snoeck and C. Villenave and E. Blanchart and F. Ribeyre and R. Marichal and M. Darminto and J.P. Caliman</t>
  </si>
  <si>
    <t>Faecal proteinases of the fungus-growing ant, Atta texana: Properties, significance and possible origin</t>
  </si>
  <si>
    <t>Insect Biochemistry</t>
  </si>
  <si>
    <t>https://doi.org/10.1016/0020-1790(75)90043-8</t>
  </si>
  <si>
    <t>Norman D. Boyd and Michael M. Martin</t>
  </si>
  <si>
    <t>Remediation of PAHs contaminated soil using a sequence of soil washing with biosurfactant produced by Pseudomonas aeruginosa strain PF2 and electrokinetic oxidation of desorbed solution, effect of electrode modification with Fe3O4 nanoparticles</t>
  </si>
  <si>
    <t>Journal of Hazardous Materials</t>
  </si>
  <si>
    <t>https://doi.org/10.1016/j.jhazmat.2019.120839</t>
  </si>
  <si>
    <t>Sudabeh Pourfadakari and Mehdi Ahmadi and Neematollah Jaafarzadeh and Afshin Takdastan and Abd Alkazem Neisi and Shokouh Ghafari and Sahand Jorfi</t>
  </si>
  <si>
    <t>Detection of antibiotic resistant enterococci and Escherichia coli in free range Iberian Lynx (Lynx pardinus)</t>
  </si>
  <si>
    <t>Science of The Total Environment</t>
  </si>
  <si>
    <t>https://doi.org/10.1016/j.scitotenv.2013.03.073</t>
  </si>
  <si>
    <t>Alexandre Gonçalves and Gilberto Igrejas and Hajer Radhouani and Tiago Santos and Ricardo Monteiro and Rui Pacheco and Eva Alcaide and Irene Zorrilla and Rodrigo Serra and Carmen Torres and Patrícia Poeta</t>
  </si>
  <si>
    <t>Crystal structure of Porphyromonas gingivalis peptidylarginine deiminase: implications for autoimmunity in rheumatoid arthritis</t>
  </si>
  <si>
    <t>Annals of the Rheumatic Diseases</t>
  </si>
  <si>
    <t>https://doi.org/10.1136/annrheumdis-2015-207656</t>
  </si>
  <si>
    <t>Anna B Montgomery and Jolanta Kopec and Leela Shrestha and Marie-Laetitia Thezenas and Nicola A Burgess-Brown and Roman Fischer and Wyatt W Yue and Patrick J Venables</t>
  </si>
  <si>
    <t>Heightened immune response to autocitrullinated Porphyromonas gingivalis peptidylarginine deiminase: a potential mechanism for breaching immunologic tolerance in rheumatoid arthritis</t>
  </si>
  <si>
    <t>https://doi.org/10.1136/annrheumdis-2012-202726</t>
  </si>
  <si>
    <t>Anne-Marie Quirke and Elena Birgitta Lugli and Natalia Wegner and Bart C Hamilton and Peter Charles and Muslima Chowdhury and A Jimmy Ytterberg and Roman A Zubarev and Jan Potempa and Shauna Culshaw and Yonghua Guo and Benjamin A Fisher and Geoffrey Thiele and Ted R Mikuls and Patrick JW Venables</t>
  </si>
  <si>
    <t>Optimal synthesis of linear antenna arrays using a harmony search algorithm</t>
  </si>
  <si>
    <t>Expert Systems with Applications</t>
  </si>
  <si>
    <t>https://doi.org/10.1016/j.eswa.2011.06.015</t>
  </si>
  <si>
    <t>K. Guney and M. Onay</t>
  </si>
  <si>
    <t>Microbiological quality and antimicrobial resistance characterization of Salmonella spp. in fresh milk value chains in Ghana</t>
  </si>
  <si>
    <t>International Journal of Food Microbiology</t>
  </si>
  <si>
    <t>https://doi.org/10.1016/j.ijfoodmicro.2018.04.025</t>
  </si>
  <si>
    <t>Angela {Parry-Hanson Kunadu} and Mark Holmes and Eric L. Miller and Andrew J. Grant</t>
  </si>
  <si>
    <t>Removal of emerging contaminants from a primary effluent of municipal wastewater by means of sequential biological degradation-solar photocatalytic oxidation processes</t>
  </si>
  <si>
    <t>Chemical Engineering Journal</t>
  </si>
  <si>
    <t>https://doi.org/10.1016/j.cej.2016.01.022</t>
  </si>
  <si>
    <t>O. Gimeno and J.F. García-Araya and F.J. Beltrán and F.J. Rivas and A. Espejo</t>
  </si>
  <si>
    <t>Novel phenethylimidazolium based ionic liquids: Design, microwave synthesis, in-silico, modeling and biological evaluation studies</t>
  </si>
  <si>
    <t>Journal of Molecular Liquids</t>
  </si>
  <si>
    <t>https://doi.org/10.1016/j.molliq.2020.113778</t>
  </si>
  <si>
    <t>Abderrahim Titi and Saud M. Almutairi and Abdulwahed F. Alrefaei and Salim Manoharadas and Bakheet A. Alqurashy and Pramod K. Sahu and Belkheir Hammouti and Rachid Touzani and Mouslim Messali and Imran Ali</t>
  </si>
  <si>
    <t>Cytokine responses in the Japanese pufferfish (Takifugu rubripes) head kidney cells induced with heat-killed probiotics isolated from the Mongolian dairy products</t>
  </si>
  <si>
    <t>Fish &amp; Shellfish Immunology</t>
  </si>
  <si>
    <t>https://doi.org/10.1016/j.fsi.2013.01.024</t>
  </si>
  <si>
    <t>G. Biswas and H. Korenaga and R. Nagamine and H. Takayama and S. Kawahara and S. Takeda and Y. Kikuchi and B. Dashnyam and T. Kono and M. Sakai</t>
  </si>
  <si>
    <t>Apport du traitement substitutif par les immunoglobulines au cours des agammaglobulinémies : à propos de 10 cas</t>
  </si>
  <si>
    <t>Archives de Pédiatrie</t>
  </si>
  <si>
    <t>https://doi.org/10.1016/j.arcped.2006.03.152</t>
  </si>
  <si>
    <t>H. Ksouri and F. Mellouli and R. Barbouch and A. {Ben Hassen} and M. Béjaoui</t>
  </si>
  <si>
    <t>Multi-level thresholding using quantum inspired meta-heuristics</t>
  </si>
  <si>
    <t>Knowledge-Based Systems</t>
  </si>
  <si>
    <t>https://doi.org/10.1016/j.knosys.2014.04.006</t>
  </si>
  <si>
    <t>Sandip Dey and Indrajit Saha and Siddhartha Bhattacharyya and Ujjwal Maulik</t>
  </si>
  <si>
    <t>Chemical composition, antioxidant, anti-inflammatory, anti-microbial and in-vitro cytotoxic efficacy of essential oil of Curcuma caesia Roxb. leaves: An endangered medicinal plant of North East India</t>
  </si>
  <si>
    <t>Industrial Crops and Products</t>
  </si>
  <si>
    <t>https://doi.org/10.1016/j.indcrop.2018.12.035</t>
  </si>
  <si>
    <t>Angana Borah and Manabi Paw and Roktim Gogoi and Rikraj Loying and Neelav Sarma and Sunita Munda and Sudin {Kumar Pandey} and Mohan Lal</t>
  </si>
  <si>
    <t>Design, synthesis, biological evaluation and in silico studies of novel 1,2,3-triazole linked benzoxazine-2,4-dione conjugates as potent antimicrobial, antioxidant and anti-inflammatory agents</t>
  </si>
  <si>
    <t>Arabian Journal of Chemistry</t>
  </si>
  <si>
    <t>https://doi.org/10.1016/j.arabjc.2022.104226</t>
  </si>
  <si>
    <t>Manel Ben Hammouda and Iqrar Ahmad and Assia Hamdi and Amal Dbeibia and Harun Patel and Nouha Bouali and Walid Sabri Hamadou and Karim Hosni and Siwar Ghannay and Fahad Alminderej and Emira Noumi and Mejdi Snoussi and Kaïss Aouadi and Adel Kadri</t>
  </si>
  <si>
    <t>Epidemiological role of arthropods detectable in health facilities</t>
  </si>
  <si>
    <t>Journal of Hospital Infection</t>
  </si>
  <si>
    <t>https://doi.org/10.1016/0195-6701(92)90006-8</t>
  </si>
  <si>
    <t>H. Šrámová and M. Daniel and V. Absolonová and D. Dědičová and Z. Jedlic̀ková and H. Lhotová and P. Petráš and V. Subertová</t>
  </si>
  <si>
    <t>Soil macrofaunal activity, microbial catabolic limitations and nutrient cycling in cropping systems amended with woody residues and nitrogen inputs</t>
  </si>
  <si>
    <t>Pedobiologia</t>
  </si>
  <si>
    <t>0031-4056</t>
  </si>
  <si>
    <t>https://doi.org/10.1016/j.pedobi.2020.150686</t>
  </si>
  <si>
    <t>Daouda Guébré and Salifou Traoré and Edmond Hien and Der Somé and Babou André Bationo and Martin Wiesmeier</t>
  </si>
  <si>
    <t>Fenton oxidation with ethanol to degrade anthracene into biodegradable 9,10-anthraquinon: A pretreatment method for anthracene-contaminated soil</t>
  </si>
  <si>
    <t>Water Science and Technology</t>
  </si>
  <si>
    <t>https://doi.org/10.1016/S0273-1223(98)00611-8</t>
  </si>
  <si>
    <t>Byung-Dae Lee and Masaaki Hosomi and Akihiko Murakami</t>
  </si>
  <si>
    <t>Bacterial diversity of bryophyte-dominant biological soil crusts and associated mites</t>
  </si>
  <si>
    <t>Journal of Arid Environments</t>
  </si>
  <si>
    <t>https://doi.org/10.1016/j.jaridenv.2012.05.004</t>
  </si>
  <si>
    <t>S.A. Moquin and J.R. Garcia and S.L. Brantley and C.D. Takacs-Vesbach and U.L. Shepherd</t>
  </si>
  <si>
    <t>Microbial electro-hydrolysis of sewage sludge for acidogenic production of biohydrogen and volatile fatty acids along with struvite</t>
  </si>
  <si>
    <t>https://doi.org/10.1016/j.cej.2019.05.199</t>
  </si>
  <si>
    <t>A. {Naresh Kumar} and Arun Kumar Bandarapu and S. {Venkata Mohan</t>
  </si>
  <si>
    <t>Gastrointestinal survival and adaptation of antibiotic-resistant enterococci subjected to an in vitro digestion model</t>
  </si>
  <si>
    <t>Food Control</t>
  </si>
  <si>
    <t>https://doi.org/10.1016/j.foodcont.2019.107033</t>
  </si>
  <si>
    <t>Barbara Citterio and Gianmarco Mangiaterra and Maria Assunta Meli and Nicholas Cedraro and Carla Roselli and Carla Vignaroli and Marco Rocchi and Francesca Biavasco</t>
  </si>
  <si>
    <t>Restricted Ingestion of Bacteria by Fire Ants</t>
  </si>
  <si>
    <t>Journal of Invertebrate Pathology</t>
  </si>
  <si>
    <t>0022-2011</t>
  </si>
  <si>
    <t>https://doi.org/10.1006/jipa.1996.0096</t>
  </si>
  <si>
    <t>Donald P. Jouvenaz and Jeffrey C. Lord and Albert H. Undeen</t>
  </si>
  <si>
    <t>Ant-Plant-Homopteran Interactions</t>
  </si>
  <si>
    <t>https://doi.org/10.1016/S0065-2504(08)60087-2</t>
  </si>
  <si>
    <t>R. Buckley</t>
  </si>
  <si>
    <t>Inhibition of C5 or absence of C6 protects from sepsis mortality</t>
  </si>
  <si>
    <t>Immunobiology</t>
  </si>
  <si>
    <t>https://doi.org/10.1016/j.imbio.2004.09.004</t>
  </si>
  <si>
    <t>Jon A. Buras and Lauren Rice and Daniel Orlow and Stavros Pavlides and Wende R. Reenstra and Kathleen Ceonzo and Gregory L. Stahl</t>
  </si>
  <si>
    <t>Polycyclic Aromatic Hydrocarbon, Microbial Safety and Heavy Metal Profile of Smoke-Dried Grass Cutter (Thryonomys swinderianus) Meat</t>
  </si>
  <si>
    <t>Polycyclic Aromatic Compounds</t>
  </si>
  <si>
    <t>https://doi.org/10.1080/10406638.2020.1730918</t>
  </si>
  <si>
    <t>Samuel Ayofemi {Olalekan Adeyeye} and Olusola {Timothy Bolaji} and Titilope {Adebusola Abegunde} and Folake Idowu-Adebayo</t>
  </si>
  <si>
    <t>Patterns of venom synthesis and use in the fire ant, Solenopsis invicta</t>
  </si>
  <si>
    <t>Toxicon</t>
  </si>
  <si>
    <t>0041-0101</t>
  </si>
  <si>
    <t>https://doi.org/10.1016/j.toxicon.2003.09.005</t>
  </si>
  <si>
    <t>Kevin L Haight and Walter R Tschinkel</t>
  </si>
  <si>
    <t>Distribution of the obligate endosymbiont Blochmannia floridanus and expression analysis of putative immune genes in ovaries of the carpenter ant Camponotus floridanus</t>
  </si>
  <si>
    <t>Arthropod Structure &amp; Development</t>
  </si>
  <si>
    <t>1467-8039</t>
  </si>
  <si>
    <t>https://doi.org/10.1016/j.asd.2016.09.004</t>
  </si>
  <si>
    <t>Maria Kupper and Christian Stigloher and Heike Feldhaar and Roy Gross</t>
  </si>
  <si>
    <t>Ponericins, New Antibacterial and Insecticidal Peptides from the Venom of the Ant Pachycondyla goeldii *</t>
  </si>
  <si>
    <t>https://doi.org/10.1074/jbc.M100216200</t>
  </si>
  <si>
    <t>Jérôme Orivel and Virginie Redeker and Jean-Pierre {Le Caer} and François Krier and Anne-Marie Revol-Junelles and Arlette Longeon and Alain Chaffotte and Alain Dejean and Jean Rossier</t>
  </si>
  <si>
    <t>Revealing the microbiota of marketed edible insects through PCR-DGGE, metagenomic sequencing and real-time PCR</t>
  </si>
  <si>
    <t>https://doi.org/10.1016/j.ijfoodmicro.2018.04.013</t>
  </si>
  <si>
    <t>Andrea Osimani and Vesna Milanović and Cristiana Garofalo and Federica Cardinali and Andrea Roncolini and Riccardo Sabbatini and Francesca {De Filippis} and Danilo Ercolini and Claudia Gabucci and Annalisa Petruzzelli and Franco Tonucci and Francesca Clementi and Lucia Aquilanti</t>
  </si>
  <si>
    <t>Performance assessment of foraging algorithms vs. evolutionary algorithms</t>
  </si>
  <si>
    <t>Information Sciences</t>
  </si>
  <si>
    <t>https://doi.org/10.1016/j.ins.2011.09.005</t>
  </si>
  <si>
    <t>Mohammed El-Abd</t>
  </si>
  <si>
    <t>Pattern of association between endemic Hawaiian fruit flies (Diptera, Tephritidae) and their symbiotic bacteria: Evidence of cospeciation events and proposal of “Candidatus Stammerula trupaneae”</t>
  </si>
  <si>
    <t>Molecular Phylogenetics and Evolution</t>
  </si>
  <si>
    <t>https://doi.org/10.1016/j.ympev.2015.04.025</t>
  </si>
  <si>
    <t>E. Viale and I. Martinez-Sañudo and J.M. Brown and M. Simonato and V. Girolami and A. Squartini and A. Bressan and M. Faccoli and L. Mazzon</t>
  </si>
  <si>
    <t>In vitro immune response of chinook salmon (Oncorhynchus tshawytscha) peripheral blood mononuclear cells stimulated by bacterial lipopolysaccharide</t>
  </si>
  <si>
    <t>https://doi.org/10.1016/j.fsi.2019.09.003</t>
  </si>
  <si>
    <t>Ronald Lulijwa and Andrea C. Alfaro and Fabrice Merien and Mark Burdass and Leonie Venter and Tim Young</t>
  </si>
  <si>
    <t>Effect of mannanoligosaccharides supplementation on caecal microbial activity of rabbits</t>
  </si>
  <si>
    <t>Animal</t>
  </si>
  <si>
    <t>https://doi.org/10.1017/S1751731110000558</t>
  </si>
  <si>
    <t>F. Bovera and S. Marono and C. {Di Meo} and G. Piccolo and F. Iannaccone and A. Nizza</t>
  </si>
  <si>
    <t>Effects of Paenibacillus xylanexedens on growth performance, intestinal histomorphology, intestinal microflora, and immune response in broiler chickens challenged with Escherichia coli K88</t>
  </si>
  <si>
    <t>Poultry Science</t>
  </si>
  <si>
    <t>https://doi.org/10.3382/ps/pez460</t>
  </si>
  <si>
    <t>Burcu Ekim and Ali Calik and Ahmet Ceylan and Pınar Saçaklı</t>
  </si>
  <si>
    <t>Self-induced bio-potential and graphite electron accepting conditions enhances petroleum sludge degradation in bio-electrochemical system with simultaneous power generation</t>
  </si>
  <si>
    <t>Bioresource Technology</t>
  </si>
  <si>
    <t>https://doi.org/10.1016/j.biortech.2011.07.038</t>
  </si>
  <si>
    <t>S. Venkata Mohan and K. Chandrasekhar</t>
  </si>
  <si>
    <t>Inhibitory effects of developed composite anti-aging agent on microbial degradation of asphalt</t>
  </si>
  <si>
    <t>Construction and Building Materials</t>
  </si>
  <si>
    <t>https://doi.org/10.1016/j.conbuildmat.2021.123399</t>
  </si>
  <si>
    <t>Hanshuai Zhang and Wenjing Xia and Zhihui Hu and Tao Xu</t>
  </si>
  <si>
    <t>Metagenomics analysis of probable transmission of determinants of antibiotic resistance from wastewater to the environment – A case study</t>
  </si>
  <si>
    <t>https://doi.org/10.1016/j.scitotenv.2022.154354</t>
  </si>
  <si>
    <t>Wiktor Zieliński and Jakub Hubeny and Martyna Buta-Hubeny and Damian Rolbiecki and Monika Harnisz and Łukasz Paukszto and Ewa Korzeniewska</t>
  </si>
  <si>
    <t>Genetic characterization, mechanisms and dissemination risk of antibiotic resistance of multidrug-resistant Rothia nasimurium</t>
  </si>
  <si>
    <t>Infection, Genetics and Evolution</t>
  </si>
  <si>
    <t>https://doi.org/10.1016/j.meegid.2021.104770</t>
  </si>
  <si>
    <t>Miaoli Wang and Yungang Li and Xiaoyue Lin and Hong Xu and Yujie Li and Ruixue Xue and Guisheng Wang and Shengfu Sun and Jiaxuan Li and Zouran Lan and Jing Chen</t>
  </si>
  <si>
    <t>Preparation and characterization of intelligent starch/PVA films for simultaneous colorimetric indication and antimicrobial activity for food packaging applications</t>
  </si>
  <si>
    <t>Carbohydrate Polymers</t>
  </si>
  <si>
    <t>https://doi.org/10.1016/j.carbpol.2016.10.067</t>
  </si>
  <si>
    <t>Bin Liu and Han Xu and Huiying Zhao and Wei Liu and Liyun Zhao and Yuan Li</t>
  </si>
  <si>
    <t>Bottom-up down from the top: Honeydew as a carbon source for soil organisms</t>
  </si>
  <si>
    <t>https://doi.org/10.1016/j.ejsobi.2008.07.008</t>
  </si>
  <si>
    <t>Jana Seeger and Juliane Filser</t>
  </si>
  <si>
    <t>Automating Cloning by Natural Transformation</t>
  </si>
  <si>
    <t>ACS Synthetic Biology</t>
  </si>
  <si>
    <t>https://doi.org/10.1021/acssynbio.0c00240</t>
  </si>
  <si>
    <t>Xinglin Jiang and Emilia Palazzotto and Ewa Wybraniec and Lachlan Jake Munro and Haibo Zhang and Douglas B. Kell and Tilmann Weber and Sang Yup Lee</t>
  </si>
  <si>
    <t>Microbial degradation of petroleum hydrocarbons in estuarine sediment of tama river in Tokyo urban aera</t>
  </si>
  <si>
    <t>https://doi.org/10.1016/S0273-1223(97)00152-2</t>
  </si>
  <si>
    <t>Akiko Yamane and Koji Sakakibara and Masaaki Hosomi and Akihiko Murakami</t>
  </si>
  <si>
    <t>Biosynthesis of zinc oxide nanoparticles using aqueous extract of Andrographis alata: Characterization, optimization and assessment of their antibacterial, antioxidant, antidiabetic and anti-Alzheimer's properties</t>
  </si>
  <si>
    <t>Journal of Molecular Structure</t>
  </si>
  <si>
    <t>https://doi.org/10.1016/j.molstruc.2022.134264</t>
  </si>
  <si>
    <t>Sandhya Sri Dappula and Yelamanda Rao Kandrakonda and Jeelan Basha Shaik and Sree Lakshmi Mothukuru and Veeranjaneya Reddy Lebaka and Mastan Mannarapu and Gangaiah Damu Amooru</t>
  </si>
  <si>
    <t>Water disinfection using photosensitizers supported on silica</t>
  </si>
  <si>
    <t>Journal of Photochemistry and Photobiology A: Chemistry</t>
  </si>
  <si>
    <t>https://doi.org/10.1016/j.jphotochem.2011.01.023</t>
  </si>
  <si>
    <t>A.K. Benabbou and C. Guillard and S. Pigeot-Rémy and C. Cantau and T. Pigot and P. Lejeune and Z. Derriche and S. Lacombe</t>
  </si>
  <si>
    <t>Synthesis, characterization and drug delivery application of Dapsone based double tailed biocompatible nonionic surfactant</t>
  </si>
  <si>
    <t>Chemistry and Physics of Lipids</t>
  </si>
  <si>
    <t>https://doi.org/10.1016/j.chemphyslip.2021.105115</t>
  </si>
  <si>
    <t>Jasra Gul and Shafi ullah and Imdad Ali and Komal Rao and Kanwal Muhammad Iqbal and Tooba Jabri and Samina Perveen and Abdur Rashid and Muhammad Raza Shah</t>
  </si>
  <si>
    <t>Biocatalyst behavior under self-induced electrogenic microenvironment in comparison with anaerobic treatment: Evaluation with pharmaceutical wastewater for multi-pollutant removal</t>
  </si>
  <si>
    <t>https://doi.org/10.1016/j.biortech.2011.08.061</t>
  </si>
  <si>
    <t>G. Velvizhi and S. {Venkata Mohan</t>
  </si>
  <si>
    <t>Isolation and characterization of Solenopsis invicta virus 3, a new positive-strand RNA virus infecting the red imported fire ant, Solenopsis invicta</t>
  </si>
  <si>
    <t>Virology</t>
  </si>
  <si>
    <t>https://doi.org/10.1016/j.virol.2009.03.028</t>
  </si>
  <si>
    <t>Steven M. Valles and Yoshifumi Hashimoto</t>
  </si>
  <si>
    <t>Ancient bacterial endosymbionts of insects: Genomes as sources of insight and springboards for inquiry</t>
  </si>
  <si>
    <t>Experimental Cell Research</t>
  </si>
  <si>
    <t>https://doi.org/10.1016/j.yexcr.2017.04.028</t>
  </si>
  <si>
    <t>Jennifer J. Wernegreen</t>
  </si>
  <si>
    <t>Searching for links between environmental and clinical mecA+ Staphylococcus aureus: A comparative genomics study</t>
  </si>
  <si>
    <t>https://doi.org/10.1016/j.scitotenv.2023.165078</t>
  </si>
  <si>
    <t>Jaqueline Rocha and Vanessa Silva and Patrícia Poeta and João Botelho and Célia M. Manaia</t>
  </si>
  <si>
    <t>Foraging Ants as Scavengers on Entomopathogenic Nematode-Killed Insects</t>
  </si>
  <si>
    <t>Biological Control</t>
  </si>
  <si>
    <t>https://doi.org/10.1006/bcon.1998.0635</t>
  </si>
  <si>
    <t>M.E. Baur and H.K. Kaya and D.R. Strong</t>
  </si>
  <si>
    <t>Microbial Safety and Polycyclic Aromatic Hydrocarbon Concentrations of Intermediate Moisture Smoked African Giant Snail (Achatina achatina) Meat</t>
  </si>
  <si>
    <t>https://doi.org/10.1080/10406638.2021.1897022</t>
  </si>
  <si>
    <t>Samuel Ayofemi Olalekan Adeyeye and Olusola Timothy Bolaji and Titilope Adebusola Abegunde and Taofeek Olawale Adesina</t>
  </si>
  <si>
    <t>Gene expression analysis of the endosymbiont-bearing midgut tissue during ontogeny of the carpenter ant Camponotus floridanus</t>
  </si>
  <si>
    <t>Journal of Insect Physiology</t>
  </si>
  <si>
    <t>https://doi.org/10.1016/j.jinsphys.2013.03.011</t>
  </si>
  <si>
    <t>Carolin Ratzka and Roy Gross and Heike Feldhaar</t>
  </si>
  <si>
    <t>Co-biodegradation of pyrene and other PAHs by the bacterium Acinetobacter johnsonii</t>
  </si>
  <si>
    <t>Ecotoxicology and Environmental Safety</t>
  </si>
  <si>
    <t>https://doi.org/10.1016/j.ecoenv.2018.07.065</t>
  </si>
  <si>
    <t>Yan Jiang and Zhe Zhang and Xianming Zhang</t>
  </si>
  <si>
    <t>Genomic analysis of antibiotic-resistant Enterococcus spp. reveals novel enterococci strains and the spread of plasmid-borne Tet(M), Tet(L) and Erm(B) genes from chicken litter to agricultural soil in South Africa</t>
  </si>
  <si>
    <t>Journal of Environmental Management</t>
  </si>
  <si>
    <t>https://doi.org/10.1016/j.jenvman.2021.114101</t>
  </si>
  <si>
    <t>Dorcas Oladayo Fatoba and Daniel Gyamfi Amoako and Abia Luther King Akebe and Arshad Ismail and Sabiha Y. Essack</t>
  </si>
  <si>
    <t>An ant–plant mutualism induces shifts in the protist community structure of a tank-bromeliad</t>
  </si>
  <si>
    <t>Basic and Applied Ecology</t>
  </si>
  <si>
    <t>1439-1791</t>
  </si>
  <si>
    <t>https://doi.org/10.1016/j.baae.2012.10.002</t>
  </si>
  <si>
    <t>Jean-François Carrias and Olivier Brouard and Céline Leroy and Régis Céréghino and Laurent Pélozuelo and Alain Dejean and Bruno Corbara</t>
  </si>
  <si>
    <t>Discovery of non-carbohydrate inhibitors of aminoglycoside-modifying enzymes</t>
  </si>
  <si>
    <t>Bioorganic &amp; Medicinal Chemistry</t>
  </si>
  <si>
    <t>https://doi.org/10.1016/j.bmc.2005.06.059</t>
  </si>
  <si>
    <t>Karen T. Welch and Kristopher G. Virga and Neil A. Whittemore and Can Özen and Edward Wright and Cynthia L. Brown and Richard E. Lee and Engin H. Serpersu</t>
  </si>
  <si>
    <t>Rhizolith balls from the Lower Cretaceous of Patagonia: Just roots or the oldest evidence of insect agriculture?</t>
  </si>
  <si>
    <t>Palaeogeography, Palaeoclimatology, Palaeoecology</t>
  </si>
  <si>
    <t>https://doi.org/10.1016/j.palaeo.2010.01.028</t>
  </si>
  <si>
    <t>Jorge F. Genise and Ana María Alonso-Zarza and J. Marcelo Krause and M. Victoria Sánchez and Laura Sarzetti and Juan L. Farina and Mirta G. González and Marcela Cosarinsky and Eduardo S. Bellosi</t>
  </si>
  <si>
    <t>Anthropogenic impact on mangrove sediments triggers differential responses in the heavy metals and antibiotic resistomes of microbial communities</t>
  </si>
  <si>
    <t>Environmental Pollution</t>
  </si>
  <si>
    <t>https://doi.org/10.1016/j.envpol.2016.05.078</t>
  </si>
  <si>
    <t>Lucélia Cabral and Gileno Vieira Lacerda Júnior and Sanderson Tarciso {Pereira de Sousa} and Armando Cavalcante Franco Dias and Luana {Lira Cadete} and Fernando Dini Andreote and Matthias Hess and Valéria Maia {de Oliveira</t>
  </si>
  <si>
    <t>The role of Photorhabdus-induced bioluminescence and red cadaver coloration on the deterrence of insect scavengers from entomopathogenic nematode-infected cadavers</t>
  </si>
  <si>
    <t>https://doi.org/10.1016/j.jip.2022.107871</t>
  </si>
  <si>
    <t>Harun Cimen</t>
  </si>
  <si>
    <t>Seasonal and spatial variability in total and active bacterial communities from desert soil</t>
  </si>
  <si>
    <t>https://doi.org/10.1016/j.pedobi.2019.02.001</t>
  </si>
  <si>
    <t>C. Baubin and A.M. Farrell and A. Šťovíček and L. Ghazaryan and I. Giladi and O. Gillor</t>
  </si>
  <si>
    <t>Identification of drug-resistant phenotypes and resistance genes in Enterococcus faecalis isolates from animal feces originating in Xinjiang, People’s Republic of China</t>
  </si>
  <si>
    <t>Canadian Journal of Animal Science</t>
  </si>
  <si>
    <t>https://doi.org/10.1139/cjas-2018-0161</t>
  </si>
  <si>
    <t>Li Zhang and Hui Li and Jingwen Gao and Jianpeng Gao and Dianhua Wei and Yayin Qi</t>
  </si>
  <si>
    <t>Assessment of polycyclic aromatic hydrocarbon contamination in the Sundarbans, the world’s largest tidal mangrove forest and indigenous microbial mixed biofilm-based removal of the contaminants</t>
  </si>
  <si>
    <t>https://doi.org/10.1016/j.envpol.2020.115270</t>
  </si>
  <si>
    <t>Saranya Balu and Shantanu Bhunia and Ratan Gachhui and Joydeep Mukherjee</t>
  </si>
  <si>
    <t>Soil faunal community composition alters nitrogen distribution in different land use types in the Loess Plateau, China</t>
  </si>
  <si>
    <t>https://doi.org/10.1016/j.apsoil.2021.103910</t>
  </si>
  <si>
    <t>Yanpei Li and Li Ma and Jiao Wang and Ming'an Shao and Jun Zhang</t>
  </si>
  <si>
    <t>Litter decomposition and soil organisms within and outside of Camponotus punctulatus nests in sown pasture in Northeastern Argentina</t>
  </si>
  <si>
    <t>https://doi.org/10.1016/j.apsoil.2008.05.005</t>
  </si>
  <si>
    <t>Carolina Ivon Paris and Marina {Gonzalez Polo} and Cristina Garbagnoli and Pablo Martínez and Graciela {Somma de Ferré} and Patricia Julia Folgarait</t>
  </si>
  <si>
    <t>Effects of zinc-bearing clinoptilolite on growth performance, cecal microflora and intestinal mucosal function of broiler chickens</t>
  </si>
  <si>
    <t>Animal Feed Science and Technology</t>
  </si>
  <si>
    <t>https://doi.org/10.1016/j.anifeedsci.2013.12.014</t>
  </si>
  <si>
    <t>Z.G. Tang and C. Wen and L.C. Wang and T. Wang and Y.M. Zhou</t>
  </si>
  <si>
    <t>PCR detection of aminoglycoside resistance genes: a rapid molecular typing method for Acinetobacter baumannii</t>
  </si>
  <si>
    <t>Research in Microbiology</t>
  </si>
  <si>
    <t>https://doi.org/10.1016/S0923-2508(99)80057-6</t>
  </si>
  <si>
    <t>Isabelle Noppe-Leclercq and Frédéric Wallet and Stephanie Haentjens and René Courcol and Michel Simonet</t>
  </si>
  <si>
    <t>État actuel de la sensibilité des bactéries aux aminosides</t>
  </si>
  <si>
    <t>Réanimation Urgences</t>
  </si>
  <si>
    <t>https://doi.org/10.1016/S1164-6756(97)80203-4</t>
  </si>
  <si>
    <t>T. Lambert</t>
  </si>
  <si>
    <t>Comparison of non-encapsulated and encapsulated active dried yeast on ruminal pH and fermentation, and site and extent of feed digestion in beef heifers fed high-grain diets</t>
  </si>
  <si>
    <t>https://doi.org/10.1016/j.anifeedsci.2017.04.001</t>
  </si>
  <si>
    <t>P.X. Jiao and L.Y. Wei and N.D. Walker and F.Z. Liu and L.Y. Chen and K.A. Beauchemin and W.Z. Yang</t>
  </si>
  <si>
    <t>A novel bacterial foraging optimization algorithm for feature selection</t>
  </si>
  <si>
    <t>https://doi.org/10.1016/j.eswa.2017.04.019</t>
  </si>
  <si>
    <t>Yu-Peng Chen and Ying Li and Gang Wang and Yue-Feng Zheng and Qian Xu and Jia-Hao Fan and Xue-Ting Cui</t>
  </si>
  <si>
    <t>Structural mechanism of AadA, a dual-specificity aminoglycoside adenylyltransferase from Salmonella enterica</t>
  </si>
  <si>
    <t>https://doi.org/10.1074/jbc.RA118.003989</t>
  </si>
  <si>
    <t>Ana Laura Stern and Sander Egbert {Van der Verren} and Sandesh {Kanchugal P} and Joakim Näsvall and Hugo Gutiérrez-de-Terán and Maria Selmer</t>
  </si>
  <si>
    <t>Growth of Beauveria bassiana in Fire Ant Nest Soil with Amendments</t>
  </si>
  <si>
    <t>https://doi.org/10.1006/jipa.1993.1067</t>
  </si>
  <si>
    <t>Roberto M. Pereira and Sérgio B. Alves and Jerry L. Stimac</t>
  </si>
  <si>
    <t>Prevalence of streptomycin-resistance genes in bacterial populations in European habitats</t>
  </si>
  <si>
    <t>FEMS Microbiology Ecology</t>
  </si>
  <si>
    <t>0168-6496</t>
  </si>
  <si>
    <t>https://doi.org/10.1016/S0168-6496(02)00345-8</t>
  </si>
  <si>
    <t>Leo S {van Overbeek} and Elisabeth M.H Wellington and Sharon Egan and Kornelia Smalla and Holger Heuer and Jean-Marc Collard and Gillian Guillaume and Amalia D Karagouni and Theodora L Nikolakopoulou and Jan Dirk {van Elsas</t>
  </si>
  <si>
    <t>Seasonal and diurnal CO2 efflux from red wood ant (Formica aquilonia) mounds in boreal coniferous forests</t>
  </si>
  <si>
    <t>Soil Biology and Biochemistry</t>
  </si>
  <si>
    <t>0038-0717</t>
  </si>
  <si>
    <t>https://doi.org/10.1016/j.soilbio.2006.12.034</t>
  </si>
  <si>
    <t>M. Ohashi and L. Finér and T. Domisch and A.C. Risch and M.F. Jurgensen and P. Niemelä</t>
  </si>
  <si>
    <t>Scavenger deterrent factor (SDF) from symbiotic bacteria of entomopathogenic nematodes</t>
  </si>
  <si>
    <t>https://doi.org/10.1016/j.jip.2012.03.014</t>
  </si>
  <si>
    <t>Baris Gulcu and Selcuk Hazir and Harry K. Kaya</t>
  </si>
  <si>
    <t>A Bacterial Foraging Based Smart Offloading for IoT Sensors in Edge Computing</t>
  </si>
  <si>
    <t>Computers and Electrical Engineering</t>
  </si>
  <si>
    <t>https://doi.org/10.1016/j.compeleceng.2022.108123</t>
  </si>
  <si>
    <t>Mohammad Babar and Ahmad Din and Ohoud Alzamzami and Hanen Karamti and Ahmad Khan and Muhammad Nawaz</t>
  </si>
  <si>
    <t>Vis-NIR hyperspectral imaging for the classification of bacterial foodborne pathogens based on pixel-wise analysis and a novel CARS-PSO-SVM model</t>
  </si>
  <si>
    <t>Infrared Physics &amp; Technology</t>
  </si>
  <si>
    <t>https://doi.org/10.1016/j.infrared.2020.103220</t>
  </si>
  <si>
    <t>Ernest Bonah and Xingyi Huang and Ren Yi and Joshua Harrington Aheto and Shanshan Yu</t>
  </si>
  <si>
    <t>A survey of swarm intelligence for dynamic optimization: Algorithms and applications</t>
  </si>
  <si>
    <t>Swarm and Evolutionary Computation</t>
  </si>
  <si>
    <t>https://doi.org/10.1016/j.swevo.2016.12.005</t>
  </si>
  <si>
    <t>Michalis Mavrovouniotis and Changhe Li and Shengxiang Yang</t>
  </si>
  <si>
    <t>Evidence of a novel immune responsive protein in the Hymenoptera</t>
  </si>
  <si>
    <t>Insect Biochemistry and Molecular Biology</t>
  </si>
  <si>
    <t>https://doi.org/10.1016/j.ibmb.2011.09.006</t>
  </si>
  <si>
    <t>Štefan Albert and Heike Gätschenberger and Klara Azzami and Olaf Gimple and Gudrun Grimmer and Seirian Sumner and Tomoko Fujiyuki and Jürgen Tautz and Martin J. Mueller</t>
  </si>
  <si>
    <t>Molecular characterization of antimicrobial-resistant Enterococcus faecalis and Enterococcus faecium isolated from layer parent stock</t>
  </si>
  <si>
    <t>https://doi.org/10.3382/ps/pez288</t>
  </si>
  <si>
    <t>Yeong Bin Kim and Kwang Won Seo and Jong Bo Shim and Se hyun Son and Eun Bi Noh and Young Ju Lee</t>
  </si>
  <si>
    <t>Land Consolidation with Seedling Cultivation Could Decrease Soil Microbial PLFA Diversity</t>
  </si>
  <si>
    <t>Phyton-International Journal of Experimental Botany</t>
  </si>
  <si>
    <t>https://doi.org/10.32604/phyton.2022.021076</t>
  </si>
  <si>
    <t>Shen Zhang and Yongqi Jian and Bingjing Yan and Jin Jin and Jiasen Wu and Chenfei Liang and Juan Liu</t>
  </si>
  <si>
    <t>High dynamic range optimal fuzzy color image enhancement using Artificial Ant Colony System</t>
  </si>
  <si>
    <t>Applied Soft Computing</t>
  </si>
  <si>
    <t>https://doi.org/10.1016/j.asoc.2011.08.033</t>
  </si>
  <si>
    <t>Om Prakash Verma and Puneet Kumar and Madasu Hanmandlu and Sidharth Chhabra</t>
  </si>
  <si>
    <t>Prescribed Burning Alters Insects and Wood Decay in a Sagebrush-Steppe Rangeland in Southwestern Idaho, United States</t>
  </si>
  <si>
    <t>Rangeland Ecology &amp; Management</t>
  </si>
  <si>
    <t>https://doi.org/10.1016/j.rama.2023.06.002</t>
  </si>
  <si>
    <t>Deborah S. Page-Dumroese and Stephen P. Cook and Bradford M. Kard and Martin F. Jurgensen and Chris A. Miller and Joanne M. Tirocke</t>
  </si>
  <si>
    <t>Hsp40 proteins modulate humoral and cellular immune response in rheumatoid arthritis patients</t>
  </si>
  <si>
    <t>Cell Stress and Chaperones</t>
  </si>
  <si>
    <t>https://doi.org/10.1007/s12192-010-0168-z</t>
  </si>
  <si>
    <t>Stefan Tukaj and Agnieszka Kotlarz and Agnieszka Jozwik and Zaneta Smolenska and Ewa Bryl and Jacek M. Witkowski and Barbara Lipinska</t>
  </si>
  <si>
    <t>Extensive production and evolution of free radicals during composting</t>
  </si>
  <si>
    <t>https://doi.org/10.1016/j.biortech.2022.127491</t>
  </si>
  <si>
    <t>Ruizhi Xing and Xinggui Yang and Hanyue Sun and Xiaoyu Ye and Hanpeng Liao and Shuping Qin and Zhi Chen and Shungui Zhou</t>
  </si>
  <si>
    <t>Genetic basis of enzymatic resistance of E. coli to aminoglycosides</t>
  </si>
  <si>
    <t>Advances in Medical Sciences</t>
  </si>
  <si>
    <t>https://doi.org/10.1016/j.advms.2017.05.004</t>
  </si>
  <si>
    <t>Dominika Ojdana and Anna Sieńko and Paweł Sacha and Piotr Majewski and Piotr Wieczorek and Anna Wieczorek and Elżbieta Tryniszewska</t>
  </si>
  <si>
    <t>The cystic fibrosis gut as a potential source of multidrug resistant pathogens</t>
  </si>
  <si>
    <t>Journal of Cystic Fibrosis</t>
  </si>
  <si>
    <t>https://doi.org/10.1016/j.jcf.2020.11.009</t>
  </si>
  <si>
    <t>Steven L. Taylor and Lex E.X. Leong and Sarah K. Sims and Rebecca L. Keating and Lito E. Papanicolas and Alyson Richard and Fredrick M. Mobegi and Steve Wesselingh and Lucy D. Burr and Geraint B. Rogers</t>
  </si>
  <si>
    <t>Isolation from an Ant Myrmecia gulosa of Two Inducible O-Glycosylated Proline-rich Antibacterial Peptides*</t>
  </si>
  <si>
    <t>https://doi.org/10.1074/jbc.273.11.6139</t>
  </si>
  <si>
    <t>James A. Mackintosh and Duncan A. Veal and Andrew J. Beattie and Andrew A. Gooley</t>
  </si>
  <si>
    <t>Insights into growth-promoting, anti-inflammatory, immunostimulant, and antibacterial activities of Toldin CRD as a novel phytobiotic in broiler chickens experimentally infected with Mycoplasma gallisepticum</t>
  </si>
  <si>
    <t>https://doi.org/10.1016/j.psj.2022.102154</t>
  </si>
  <si>
    <t>Yousreya M. Hashem and Marwa I. {Abd El-Hamid} and Naglaa F.S. Awad and Doaa Ibrahim and Nahla S. Elshater and Rania M.S. El-Malt and Walid H. Hassan and Usama H. Abo-Shama and Mohamed A. Nassan and Salah M. El-Bahy and Omima M. Samy and Rasha B. {El Sharkawy} and Naif Algabri and Shimaa S. Elnahriry</t>
  </si>
  <si>
    <t>Effects of phytogenic feed additive on growth performance, digestibility, blood metabolites, intestinal microbiota, meat color and relative organ weight after oral challenge with Clostridium perfringens in broilers</t>
  </si>
  <si>
    <t>Livestock Science</t>
  </si>
  <si>
    <t>https://doi.org/10.1016/j.livsci.2013.11.006</t>
  </si>
  <si>
    <t>J.H. Cho and H.J. Kim and I.H. Kim</t>
  </si>
  <si>
    <t>Antimicrobial activities of the Streptomyces ceolicolor strain AOB KF977550 isolated from a tropical estuary</t>
  </si>
  <si>
    <t>Journal of Taibah University for Science</t>
  </si>
  <si>
    <t>https://doi.org/10.1016/j.jtusci.2017.01.006</t>
  </si>
  <si>
    <t>Bamidele T. Odumosu and Olanike M. Buraimoh and Chiamaka J. Okeke and James O. Ogah and Frederick C. Michel</t>
  </si>
  <si>
    <t>Multiple sequence alignment using multi-objective based bacterial foraging optimization algorithm</t>
  </si>
  <si>
    <t>Biosystems</t>
  </si>
  <si>
    <t>https://doi.org/10.1016/j.biosystems.2016.10.005</t>
  </si>
  <si>
    <t>R. Ranjani Rani and D. Ramyachitra</t>
  </si>
  <si>
    <t>Effect of water treatment and aeration on the percentage hatch of demersal, adhesive eggs of the bullseye puffer (Sphoeroides annulatus)</t>
  </si>
  <si>
    <t>Aquaculture</t>
  </si>
  <si>
    <t>https://doi.org/10.1016/S0044-8486(03)00367-3</t>
  </si>
  <si>
    <t>C Komar and J.F Turnbull and A Roque and E Fajer and N.J Duncan</t>
  </si>
  <si>
    <t>Copper impact on enzymatic cascade and extracellular sequestration via distinctive pathways of nitrogen removal in green sorption media at varying stormwater field conditions</t>
  </si>
  <si>
    <t>https://doi.org/10.1016/j.chemosphere.2019.125399</t>
  </si>
  <si>
    <t>Dan Wen and Diana Ordonez and Andrea Valencia and Amy M. McKenna and Ni-Bin Chang</t>
  </si>
  <si>
    <t>Yeast biota of the red imported fire ant</t>
  </si>
  <si>
    <t>Mycological Research</t>
  </si>
  <si>
    <t>https://doi.org/10.1016/S0953-7562(96)80208-5</t>
  </si>
  <si>
    <t>Amadou S. Ba and Sherman A. Phillips</t>
  </si>
  <si>
    <t>The tripartite immunity system of phages P1 and P7</t>
  </si>
  <si>
    <t>FEMS Microbiology Reviews</t>
  </si>
  <si>
    <t>https://doi.org/10.1016/0168-6445(94)00063-8</t>
  </si>
  <si>
    <t>Jochen Heinrich and Mathias Velleman and Heinz Schuster</t>
  </si>
  <si>
    <t>Native bacteria isolated from weathered petroleum oil-contaminated soils in Tabasco, Mexico, accelerate the degradation petroleum hydrocarbons in saline soil microcosms</t>
  </si>
  <si>
    <t>Environmental Technology &amp; Innovation</t>
  </si>
  <si>
    <t>https://doi.org/10.1016/j.eti.2021.101781</t>
  </si>
  <si>
    <t>Mónica Liliana Rodríguez-Uribe and Juan José Peña-Cabriales and María del Carmen Rivera-Cruz and John Paul Délano-Frier</t>
  </si>
  <si>
    <t>Hazards Associated with Holding and Reheating Foods at Vending Sites in a Small Town in Zambia</t>
  </si>
  <si>
    <t>Journal of Food Protection</t>
  </si>
  <si>
    <t>https://doi.org/10.4315/0362-028X-60.4.391</t>
  </si>
  <si>
    <t>Frank L. Bryan and Marco Jermini and Rudolf Schmitt and Esnart N. Chilufya and Mwanza Michael and Abel Matoba and Esau Mfume and H. Chibiya</t>
  </si>
  <si>
    <t>Prevalence and sequence of aminoglycosides modifying enzymes genes among E.coli and Klebsiella species isolated from Egyptian hospitals</t>
  </si>
  <si>
    <t>Journal of Radiation Research and Applied Sciences</t>
  </si>
  <si>
    <t>https://doi.org/10.1016/j.jrras.2018.08.005</t>
  </si>
  <si>
    <t>Mervat Aly Mohamed Abo-State and Youssry El-Sayed Saleh and Hazem Mahmmoud Ghareeb</t>
  </si>
  <si>
    <t>Effect from dinoponeratoxin M-PONTXDq3a arginine and lysine substituted analogues against Staphylococcus aureus strains</t>
  </si>
  <si>
    <t>https://doi.org/10.1016/j.toxicon.2023.107190</t>
  </si>
  <si>
    <t>Pedro {Nonato da Silva Júnior} and João Victor {Serra Nunes} and Bruna Ribeiro Duque and Ana Júlia {Batista Pereira} and Emanuel Paula Magalhães and Cyntia Silva Oliveira and Katielle Albuquerque Freire and Cibele Nicolaski Pedron and Vani Xavier Oliveira and Tiago Lima Sampaio and Alice Maria {Costa Martins</t>
  </si>
  <si>
    <t>Different modes of membrane permeabilization by two RTX toxins: HlyA from Escherichia coli and CyaA from Bordetella pertussis</t>
  </si>
  <si>
    <t>Biochimica et Biophysica Acta (BBA) - Biomembranes</t>
  </si>
  <si>
    <t>https://doi.org/10.1016/j.bbamem.2009.03.019</t>
  </si>
  <si>
    <t>Radovan Fišer and Ivo Konopásek</t>
  </si>
  <si>
    <t>Occurrence of antibiotic resistance genes and multidrug-resistant bacteria during wastewater treatment processes</t>
  </si>
  <si>
    <t>https://doi.org/10.1016/j.scitotenv.2021.152331</t>
  </si>
  <si>
    <t>Mingyeong Kang and Jihye Yang and Suhyun Kim and Jaeeun Park and Misung Kim and Woojun Park</t>
  </si>
  <si>
    <t>Effects of pre-encapsulated and pro-encapsulated Enterococcus faecalis on growth performance, blood characteristics, and cecal microflora in broiler chickens</t>
  </si>
  <si>
    <t>https://doi.org/10.3382/ps/pev262</t>
  </si>
  <si>
    <t>L. Zhang and J. Li and T.T. Yun and W.T. Qi and X.X. Liang and Y.W. Wang and A.K. Li</t>
  </si>
  <si>
    <t>Fate and transport processes of nitrogen in biosorption activated media for stormwater treatment at varying field conditions of a roadside linear ditch</t>
  </si>
  <si>
    <t>Environmental Research</t>
  </si>
  <si>
    <t>https://doi.org/10.1016/j.envres.2019.108915</t>
  </si>
  <si>
    <t>Dan Wen and Diana Ordonez and Amy McKenna and Ni-Bin Chang</t>
  </si>
  <si>
    <t>A new hybrid heuristic algorithm based on bacterial foraging optimization for the dynamic facility layout problem</t>
  </si>
  <si>
    <t>https://doi.org/10.1016/j.eswa.2018.01.011</t>
  </si>
  <si>
    <t>Betül Turanoğlu and Gökay Akkaya</t>
  </si>
  <si>
    <t>Identification of gene knockout strategies using a hybrid of an ant colony optimization algorithm and flux balance analysis to optimize microbial strains</t>
  </si>
  <si>
    <t>Computational Biology and Chemistry</t>
  </si>
  <si>
    <t>1476-9271</t>
  </si>
  <si>
    <t>https://doi.org/10.1016/j.compbiolchem.2014.09.008</t>
  </si>
  <si>
    <t>https://www.sciencedirect.com/science/article/pii/S147692711400111X</t>
  </si>
  <si>
    <t>Shi Jing Lu and Abdul Hakim Mohamed Salleh and Mohd Saberi Mohamad and Safaai Deris and Sigeru Omatu and Michifumi Yoshioka</t>
  </si>
  <si>
    <t>Chemical Exchanges between Multilateral Symbionts</t>
  </si>
  <si>
    <t>Organic Letters</t>
  </si>
  <si>
    <t>1523-7060</t>
  </si>
  <si>
    <t>https://doi.org/10.1021/acs.orglett.1c00068</t>
  </si>
  <si>
    <t>Munhyung Bae and Emily Mevers and Gleb Pishchany and Sarah G. Whaley and Charles O. Rock and David R. Andes and Cameron R. Currie and Monica T. Pupo and Jon Clardy</t>
  </si>
  <si>
    <t>An antarctic psychrotrophic bacterium Halomonas sp. ANT-3b, growing on n-hexadecane, produces a new emulsyfying glycolipid</t>
  </si>
  <si>
    <t>https://doi.org/10.1016/j.femsec.2004.09.013</t>
  </si>
  <si>
    <t>Milva Pepi and Attilio Cesàro and Gianfranco Liut and Franco Baldi</t>
  </si>
  <si>
    <t>Antibacterial Activity of Synthetic Fire Ant Venom: The Solenopsins and Isosolenopsins</t>
  </si>
  <si>
    <t>The American Journal of the Medical Sciences</t>
  </si>
  <si>
    <t>https://doi.org/10.1097/MAJ.0b013e3181af8270</t>
  </si>
  <si>
    <t>Donna C. Sullivan and Heather Flowers and Robin Rockhold and H.M.T. Bandara Herath and N.P. Dhammika Nanayakkara</t>
  </si>
  <si>
    <t>Tadpoles fed supplemented diet with probiotic bacterium isolated from the intestinal tract of bullfrog Lithobates catesbeianus: Haematology, cell activity and electron microscopy</t>
  </si>
  <si>
    <t>Microbial Pathogenesis</t>
  </si>
  <si>
    <t>https://doi.org/10.1016/j.micpath.2017.11.033</t>
  </si>
  <si>
    <t>S.A. Pereira and G.T. Jerônimo and N.C. Marchiori and H.M. Oliveira and G.F.A. Jesus and E.C. Schmidt and Z.L. Bouzon and F.N. Vieira and M.L. Martins and J.L.P. Mouriño</t>
  </si>
  <si>
    <t>Molecular characterization of Enterobacter aerogenes isolated from urinary tract infections in Iran</t>
  </si>
  <si>
    <t>Acta Tropica</t>
  </si>
  <si>
    <t>https://doi.org/10.1016/j.actatropica.2022.106485</t>
  </si>
  <si>
    <t>Shima Shantiae and Elahe Tajbakhsh and Hassan Momtaz</t>
  </si>
  <si>
    <t>Poncirin and its metabolite ponciretin attenuate colitis in mice by inhibiting LPS binding on TLR4 of macrophages and correcting Th17/Treg imbalance</t>
  </si>
  <si>
    <t>Journal of Ethnopharmacology</t>
  </si>
  <si>
    <t>https://doi.org/10.1016/j.jep.2016.05.044</t>
  </si>
  <si>
    <t>Geum-Dan Kang and Dong-Hyun Kim</t>
  </si>
  <si>
    <t>Effects of oral exposure to brake wear particulate matter on the springtail Orthonychiurus folsomi</t>
  </si>
  <si>
    <t>https://doi.org/10.1016/j.envpol.2023.121659</t>
  </si>
  <si>
    <t>Giulia Papa and Karen Power and Bartolo Forestieri and Giancarlo Capitani and Paola Maiolino and Ilaria Negri</t>
  </si>
  <si>
    <t>Bioaugmentation and biostimulation effects on PAH dissipation and soil ecotoxicity under controlled conditions</t>
  </si>
  <si>
    <t>https://doi.org/10.1016/j.soilbio.2007.02.008</t>
  </si>
  <si>
    <t>Helmi Hamdi and Saoussen Benzarti and Levonas Manusadžianas and Isao Aoyama and Naceur Jedidi</t>
  </si>
  <si>
    <t>Plasmid localization of sole rrn operon in genomes of Oecophyllibacter saccharovorans (Acetobacteraceae)</t>
  </si>
  <si>
    <t>Plasmid</t>
  </si>
  <si>
    <t>0147-619X</t>
  </si>
  <si>
    <t>https://doi.org/10.1016/j.plasmid.2021.102559</t>
  </si>
  <si>
    <t>Kah-Ooi Chua and Wah-Seng See-Too and Hoi-Sen Yong and Sze-Looi Song and Wai-Fong Yin and Kok-Gan Chan</t>
  </si>
  <si>
    <t>Molecular and ultrastructural profiles of the symbionts in Cephalotes ants</t>
  </si>
  <si>
    <t>Micron</t>
  </si>
  <si>
    <t>https://doi.org/10.1016/j.micron.2010.01.011</t>
  </si>
  <si>
    <t>M.L. Bution and  C.Bresil and R.H.R. Destéfano and M.F. de A. Tango and W.D. {da Silveira} and L.C. Paulino and F.H. Caetano and V.N. Solferini</t>
  </si>
  <si>
    <t>Species specific effects of ants on microbial activity and N-availability in the soil of an old-field</t>
  </si>
  <si>
    <t>https://doi.org/10.1016/S1164-5563(01)01094-9</t>
  </si>
  <si>
    <t>https://www.sciencedirect.com/science/article/pii/S1164556301010949</t>
  </si>
  <si>
    <t>Jens Dauber and Dagmar Schroeter and Volkmar Wolters</t>
  </si>
  <si>
    <t>Antileishmanial macrolides from ant-associated Streptomyces sp. ISID311</t>
  </si>
  <si>
    <t>https://doi.org/10.1016/j.bmc.2021.116016</t>
  </si>
  <si>
    <t>Humberto E. Ortega and Vitor B. Lourenzon and Marc G. Chevrette and Leonardo L.G. Ferreira and René F. Ramos Alvarenga and Weilan G.P. Melo and Tiago Venâncio and Cameron R. Currie and Adriano D. Andricopulo and Tim S. Bugni and Mônica T. Pupo</t>
  </si>
  <si>
    <t>Long-term chemically protected sodium butyrate supplementation in broilers as an antibiotic alternative to dynamically modulate gut microbiota</t>
  </si>
  <si>
    <t>https://doi.org/10.1016/j.psj.2022.102221</t>
  </si>
  <si>
    <t>F. Wan and F.L. Deng and L. Chen and R.Q. Zhong and M.Y. Wang and B. Yi and L. Liu and H.B. Zhao and H.F. Zhang</t>
  </si>
  <si>
    <t>Production, characterization and pesticidal potential of Bacillus species metabolites against sugar ant (Camponotus consobrinus)</t>
  </si>
  <si>
    <t>Heliyon</t>
  </si>
  <si>
    <t>https://doi.org/10.1016/j.heliyon.2021.e08447</t>
  </si>
  <si>
    <t>Oghenerobor B. Akpor and Oluwafunto D. Akinwusi and Tolulope A. Ogunnusi</t>
  </si>
  <si>
    <t>The presence of aggressive ants is associated with fewer insect visits to and altered microbe communities in coffee flowers</t>
  </si>
  <si>
    <t>https://doi.org/10.1016/j.baae.2017.02.002</t>
  </si>
  <si>
    <t>Rachel L. Vannette and Peter Bichier and Stacy M. Philpott</t>
  </si>
  <si>
    <t>Effect of Long-Term Cryogenic Storage and Conidial Suspending Agents on the Virulence of Beauveria bassiana toward Solenopsis invicta</t>
  </si>
  <si>
    <t>https://doi.org/10.1006/jipa.1995.1038</t>
  </si>
  <si>
    <t>Sergio R. Sánchez-Peña and Harlan G. Thorvilson</t>
  </si>
  <si>
    <t>Effects of Bacillus Coagulans on growth performance, antioxidant capacity, immunity function, and gut health in broilers</t>
  </si>
  <si>
    <t>https://doi.org/10.1016/j.psj.2021.101168</t>
  </si>
  <si>
    <t>Bing Zhang and Haoran Zhang and Yang Yu and Ruiqiang Zhang and Yanping Wu and Min Yue and Caimei Yang</t>
  </si>
  <si>
    <t>Trachymyrmex septentrionalis Ant Microbiome Assembly Is Unique to Individual Colonies and Castes</t>
  </si>
  <si>
    <t>mSphere</t>
  </si>
  <si>
    <t>2379-5042</t>
  </si>
  <si>
    <t>https://doi.org/10.1128/msphere.00989-21</t>
  </si>
  <si>
    <t>Emily A. Green and Jonathan L. Klassen and Michael J. Imperiale</t>
  </si>
  <si>
    <t>Ant-produced chemicals are not responsible for the specificity of their Ophiocordyceps fungal pathogens</t>
  </si>
  <si>
    <t>Fungal Ecology</t>
  </si>
  <si>
    <t>1754-5048</t>
  </si>
  <si>
    <t>https://doi.org/10.1016/j.funeco.2017.11.005</t>
  </si>
  <si>
    <t>Baramee Sakolrak and Rumsaïs Blatrix and Uthaiwan Sangwanit and Nuntanat Arnamnart and Wasana Noisripoom and Donnaya Thanakitpipattana and Bruno Buatois and Martine Hossaert-McKey and Noppol Kobmoo</t>
  </si>
  <si>
    <t>Development of intelligent/active food packaging film based on TEMPO-oxidized bacterial cellulose containing thymol and anthocyanin-rich purple potato extract for shelf life extension of shrimp</t>
  </si>
  <si>
    <t>Food Packaging and Shelf Life</t>
  </si>
  <si>
    <t>https://doi.org/10.1016/j.fpsl.2021.100709</t>
  </si>
  <si>
    <t>Yanyi Wen and Jia Liu and Lei Jiang and Zhongjie Zhu and Suirui He and Shu He and Wei Shao</t>
  </si>
  <si>
    <t>Effects of antibiotic residues in milk on growth, ruminal fermentation, and microbial community of preweaning dairy calves</t>
  </si>
  <si>
    <t>Journal of Dairy Science</t>
  </si>
  <si>
    <t>https://doi.org/10.3168/jds.2018-15506</t>
  </si>
  <si>
    <t>J.H. Li and M.H. Yousif and Z.Q. Li and Z.H. Wu and S.L. Li and H.J. Yang and Y.J. Wang and Z.J. Cao</t>
  </si>
  <si>
    <t>Wood ants protect their brood with tree resin</t>
  </si>
  <si>
    <t>Animal Behaviour</t>
  </si>
  <si>
    <t>0003-3472</t>
  </si>
  <si>
    <t>https://doi.org/10.1016/j.anbehav.2014.04.024</t>
  </si>
  <si>
    <t>Timothée Brütsch and Michel Chapuisat</t>
  </si>
  <si>
    <t>Comparative analysis of fungal communities in colonies of two leaf-cutting ant species with different substratum preferences</t>
  </si>
  <si>
    <t>https://doi.org/10.1016/j.funeco.2016.03.004</t>
  </si>
  <si>
    <t>Jaqueline S. Pereira and Rafael R. Costa and Nilson S. Nagamoto and Luiz C. Forti and Fernando C. Pagnocca and Andre Rodrigues</t>
  </si>
  <si>
    <t>Functional significance of the leaf-cutting ant Atta cephalotes (Formicidae) in coffee plantations: An enemy or an ally?</t>
  </si>
  <si>
    <t>https://doi.org/10.1016/j.pedobi.2022.150825</t>
  </si>
  <si>
    <t>Delly Rocío García-Cárdenas and Inge Armbrecht and Wilmar Torres and Martha L. Baena and James Montoya-Lerma</t>
  </si>
  <si>
    <t>Bacterial transfer from Pristionchus entomophagus nematodes to the invasive ant Myrmica rubra and the potential for colony mortality in coastal Maine</t>
  </si>
  <si>
    <t>iScience</t>
  </si>
  <si>
    <t>2589-0042</t>
  </si>
  <si>
    <t>https://doi.org/10.1016/j.isci.2021.102663</t>
  </si>
  <si>
    <t>Suzanne L. Ishaq and Alice Hotopp and Samantha Silverbrand and Jonathan E. Dumont and Amy Michaud and Jean D. MacRae and S. Patricia Stock and Eleanor Groden</t>
  </si>
  <si>
    <t>Microbial community composition of nest-carton and adjoining soil of the ant Lasius fuliginosus and the role of host secretions in structuring microbial communities</t>
  </si>
  <si>
    <t>https://doi.org/10.1016/j.funeco.2018.08.007</t>
  </si>
  <si>
    <t>https://www.sciencedirect.com/science/article/pii/S1754504818302794</t>
  </si>
  <si>
    <t>Pina Brinker and Alfons Weig and Gerhard Rambold and Heike Feldhaar and Simon Tragust</t>
  </si>
  <si>
    <t>Ants can exert a diverse effect on soil carbon and nitrogen pools in a Xishuangbanna tropical forest</t>
  </si>
  <si>
    <t>https://doi.org/10.1016/j.soilbio.2017.05.027</t>
  </si>
  <si>
    <t>Shaojun Wang and Hong Wang and Jihang Li and Zhe Zhang</t>
  </si>
  <si>
    <t>First screening of bacterial communities of Microdon myrmicae and its ant host: do microbes facilitate the invasion of ant colonies by social parasites?</t>
  </si>
  <si>
    <t>https://doi.org/10.1016/j.baae.2020.11.008</t>
  </si>
  <si>
    <t>https://www.sciencedirect.com/science/article/pii/S1439179120301249</t>
  </si>
  <si>
    <t>Giulia Scarparo and Paul Rugman-Jones and Marco Gebiola and Andrea Di Giulio and Quinn S. McFrederick</t>
  </si>
  <si>
    <t>Ants reign over a distinct microbiome in forest soil</t>
  </si>
  <si>
    <t>https://doi.org/10.1016/j.soilbio.2019.107529</t>
  </si>
  <si>
    <t>https://www.sciencedirect.com/science/article/pii/S0038071719301841</t>
  </si>
  <si>
    <t>Stafva Lindström and Sari Timonen and Liselotte Sundström and Helena Johansson</t>
  </si>
  <si>
    <t>How effective are disturbance – tolerant, agroecosystem – nesting ant species in improving soil fertility and crop yield?</t>
  </si>
  <si>
    <t>https://doi.org/10.1016/j.apsoil.2016.08.013</t>
  </si>
  <si>
    <t>Rakesh K. Shukla and Hema Singh and Neelkamal Rastogi</t>
  </si>
  <si>
    <t>Effects of ant colonies on molecular characteristics of dissolved organic matter in peatland soils, Northeast China</t>
  </si>
  <si>
    <t>https://doi.org/10.1016/j.apsoil.2021.104298</t>
  </si>
  <si>
    <t>Xuehui Zhang and Yuan Xin and Zhongsheng Zhang and Zimo Zhang and  HaitaoWu</t>
  </si>
  <si>
    <t>Influence of penicillin on microbial diversity of the cecal microbiota in broiler chickens</t>
  </si>
  <si>
    <t>https://doi.org/10.3382/ps.2012-02603</t>
  </si>
  <si>
    <t>Pallavi Singh and Ahmad Karimi and Kshitiz Devendra and Park W. Waldroup and Kwang Keun Cho and Young Min Kwon</t>
  </si>
  <si>
    <t>Immune response affects ant trophallactic behaviour</t>
  </si>
  <si>
    <t>https://doi.org/10.1016/j.jinsphys.2008.03.001</t>
  </si>
  <si>
    <t>Danival José {de Souza} and Johan {Van Vlaenderen} and Yannick Moret and Alain Lenoir</t>
  </si>
  <si>
    <t>Effect of early antibiotic administration on cecal bacterial communities and their metabolic profiles in pigs fed diets with different protein levels</t>
  </si>
  <si>
    <t>Anaerobe</t>
  </si>
  <si>
    <t>https://doi.org/10.1016/j.anaerobe.2016.10.016</t>
  </si>
  <si>
    <t>Chuanjian Zhang and Miao Yu and Yuxiang Yang and Chunlong Mu and Yong Su and Weiyun Zhu</t>
  </si>
  <si>
    <t>The impacts of invaders: Basal and acute stress glucocorticoid profiles and immune function in native lizards threatened by invasive ants</t>
  </si>
  <si>
    <t>https://doi.org/10.1016/j.ygcen.2011.12.027</t>
  </si>
  <si>
    <t>Sean P. Graham and Nicole A. Freidenfelds and Gail L. McCormick and Tracy Langkilde</t>
  </si>
  <si>
    <t>Effects of encapsulated organic acids and essential oils on intestinal barrier, microbial count, and bacterial metabolites in broiler chickens</t>
  </si>
  <si>
    <t>https://doi.org/10.3382/ps/pez031</t>
  </si>
  <si>
    <t>Xin Yang and Yanli Liu and Fang Yan and Chengbo Yang and Xiaojun Yang</t>
  </si>
  <si>
    <t>Terpenes and fungal biomass in the nest mounds of Formica aquilonia wood ants</t>
  </si>
  <si>
    <t>https://doi.org/10.1016/j.ejsobi.2021.103336</t>
  </si>
  <si>
    <t>Jouni Sorvari and Samuel Hartikainen</t>
  </si>
  <si>
    <t>High doses of butyrate induce a reversible body temperature drop through transient proton leak in mitochondria of brain neurons</t>
  </si>
  <si>
    <t>Life Sciences</t>
  </si>
  <si>
    <t>https://doi.org/10.1016/j.lfs.2021.119614</t>
  </si>
  <si>
    <t>Yanhong Xu and Shiqiao Peng and Xinyu Cao and Shengnan Qian and Shuang Shen and Juntao Luo and Xiaoying Zhang and Hongbin Sun and Wei L. Shen and Weiping Jia and Jianping Ye</t>
  </si>
  <si>
    <t>The effect of two ant species Lasius niger and Lasius flavus on soil properties in two contrasting habitats</t>
  </si>
  <si>
    <t>https://doi.org/10.1016/j.ejsobi.2006.07.033</t>
  </si>
  <si>
    <t>M. Holec and J. Frouz</t>
  </si>
  <si>
    <t>Metagenomics uncovers dietary adaptations for chitin digestion in the gut microbiota of convergent myrmecophagous mammals</t>
  </si>
  <si>
    <t>mSystems</t>
  </si>
  <si>
    <t>https://doi.org/10.1128/msystems.00388-23</t>
  </si>
  <si>
    <t>Sophie Teullet and Marie-Ka Tilak and Amandine Magdeleine and Roxane Schaub and Nora M. Weyer and Wendy Panaino and Andrea Fuller and W. J. Loughry and Nico L. Avenant and Benoit {de Thoisy} and Guillaume Borrel and Frédéric Delsuc and Sarah M. Hird and Connie Rojas</t>
  </si>
  <si>
    <t>Modifying effect of ant colonization on soil heterogeneity along a chronosequence of tropical forest restoration on slash-burn lands</t>
  </si>
  <si>
    <t>Soil and Tillage Research</t>
  </si>
  <si>
    <t>https://doi.org/10.1016/j.still.2019.104329</t>
  </si>
  <si>
    <t>Mei Lu and Shaojun Wang and Zhe Zhang and Minkun Chen and Shaohui Li and Run Cao and Qianbin Cao and Qianqian Zuo and Ping Wang</t>
  </si>
  <si>
    <t>Morphology and ultrastructure of a specialized bacterial pouch in the digestive tract of Tetraponera ants (Formicidae, Pseudomyrmecinae)</t>
  </si>
  <si>
    <t>https://doi.org/10.1016/S1467-8039(00)00029-3</t>
  </si>
  <si>
    <t>https://www.sciencedirect.com/science/article/pii/S1467803900000293</t>
  </si>
  <si>
    <t>J. Billen and A. Buschinger</t>
  </si>
  <si>
    <t>Culture-independent identification of gut bacteria in fourth-instar red imported fire ant, Solenopsis invicta Buren, larvae</t>
  </si>
  <si>
    <t>https://doi.org/10.1016/j.jip.2007.10.008</t>
  </si>
  <si>
    <t>Albert H. Lee and Claudia Husseneder and Linda Hooper-Bùi</t>
  </si>
  <si>
    <t>Comamonas testosteroni antA encodes an antimonite-translocating P-type ATPase</t>
  </si>
  <si>
    <t>https://doi.org/10.1016/j.scitotenv.2020.142393</t>
  </si>
  <si>
    <t>Lijin An and Xiong Luo and Minghan Wu and Liling Feng and Kaixiang Shi and Gejiao Wang and Barry P. Rosen and Mingshun Li</t>
  </si>
  <si>
    <t>The role of bacteria and protists in nitrogen turnover in ant nest and forest floor material: A laboratory experiment</t>
  </si>
  <si>
    <t>https://doi.org/10.1016/j.ejsobi.2015.05.004</t>
  </si>
  <si>
    <t>Veronika Jílková and Jan Frouz and Tomáš Cajthaml and Michael Bonkowski</t>
  </si>
  <si>
    <t>Ant-mediated effects on soil nitrogen mineralization vary with species in a tropical forest</t>
  </si>
  <si>
    <t>CATENA</t>
  </si>
  <si>
    <t>https://doi.org/10.1016/j.catena.2021.105352</t>
  </si>
  <si>
    <t>Qianqian Zuo and Shaojun Wang and Ping Wang and Qianbin Cao and Shuang Zhao and Bo Yang</t>
  </si>
  <si>
    <t>Mortality of the crapemyrtle bark scale (Hemiptera: Eriococcidae) by commercial biopesticides under greenhouse and field conditions</t>
  </si>
  <si>
    <t>https://doi.org/10.1016/j.biocontrol.2022.105061</t>
  </si>
  <si>
    <t>Giovana Matos Franco and Yan Chen and Vinson P. Doyle and Stephen A. Rehner and Rodrigo Diaz</t>
  </si>
  <si>
    <t>Pyrene dissipation potential varies with soil type and associated bacterial community changes</t>
  </si>
  <si>
    <t>https://doi.org/10.1016/j.soilbio.2016.08.007</t>
  </si>
  <si>
    <t>Gaidi Ren and Ying Teng and Wenjie Ren and Shixiang Dai and Zhengao Li</t>
  </si>
  <si>
    <t>Effects of three species of Chihuahuan Desert ants on annual plants and soil properties</t>
  </si>
  <si>
    <t>https://doi.org/10.1016/j.jaridenv.2007.07.012</t>
  </si>
  <si>
    <t>W.G. Whitford and G. Barness and Y. Steinberger</t>
  </si>
  <si>
    <t>Metagenomic assembly reveals the circadian oscillations of the microbiome and antibiotic resistance genes in a model of laying hens</t>
  </si>
  <si>
    <t>https://doi.org/10.1016/j.scitotenv.2022.155692</t>
  </si>
  <si>
    <t>Yu Zhang and Shiyu Zhang and Yilin Yuan and Yong Li and Run Zhu and Yiwen Yang and Sicheng Xing and Yan Wang and Yinbao Wu and Xindi Liao and Jiandui Mi</t>
  </si>
  <si>
    <t>Effect of biochar on antibiotic resistance genes in the anaerobic digestion system of antibiotic mycelial dreg</t>
  </si>
  <si>
    <t>https://doi.org/10.1016/j.biortech.2022.128052</t>
  </si>
  <si>
    <t>Yue Li and Weizhang Zhong and Zhifang Ning and Jing Feng and Jianrui Niu and Zaixing Li</t>
  </si>
  <si>
    <t>Solenopsis invicta transferrin: cDNA cloning, gene architecture, and up-regulation in response to Beauveria bassiana infection</t>
  </si>
  <si>
    <t>Gene</t>
  </si>
  <si>
    <t>https://doi.org/10.1016/j.gene.2005.05.017</t>
  </si>
  <si>
    <t>Steven M. Valles and Roberto M. Pereira</t>
  </si>
  <si>
    <t>Feeding-strategy effect of Pheidole ants on microbial carbon and physicochemical properties in tropical forest soils</t>
  </si>
  <si>
    <t>https://doi.org/10.1016/j.apsoil.2018.10.006</t>
  </si>
  <si>
    <t>https://www.sciencedirect.com/science/article/pii/S0929139318303639</t>
  </si>
  <si>
    <t>Shaojun Wang and Jihang Li and Zhe Zhang and Minkun Chen and Shaohui Li and Run Cao</t>
  </si>
  <si>
    <t>Effect of novel Lactobacillus paracaesi microcapsule on growth performance, gut health and microbiome community of broiler chickens</t>
  </si>
  <si>
    <t>https://doi.org/10.1016/j.psj.2022.101912</t>
  </si>
  <si>
    <t>Ishwari Gyawali and Yuxian Zeng and Jingjing Zhou and Jincheng Li and Ting Wu and Gang Shu and Qingyan Jiang and Canjun Zhu</t>
  </si>
  <si>
    <t>Respiration in wood ant (Formica aquilonia) nests as affected by altitudinal and seasonal changes in temperature</t>
  </si>
  <si>
    <t>https://doi.org/10.1016/j.soilbio.2015.03.024</t>
  </si>
  <si>
    <t>Veronika Jílková and Tomáš Cajthaml and Jan Frouz</t>
  </si>
  <si>
    <t>Differentiated impacts of the feeding-habits of three ant species on carbon mineralization in tropical forest soils</t>
  </si>
  <si>
    <t>https://doi.org/10.1016/j.ejsobi.2022.103403</t>
  </si>
  <si>
    <t>Qianbin Cao and Shaojun Wang and Yulian Ren and Qianqian Zuo and Ping Wang and Shuang Zhao and Bo Yang</t>
  </si>
  <si>
    <t>Unique soil microbial assemblages associated with grassland ant species with different nesting and foraging strategies</t>
  </si>
  <si>
    <t>https://doi.org/10.1016/j.pedobi.2011.10.004</t>
  </si>
  <si>
    <t>https://www.sciencedirect.com/science/article/pii/S0031405611001089</t>
  </si>
  <si>
    <t>Bas Boots and Aidan M. Keith and Robin Niechoj and John Breen and Olaf Schmidt and Nicholas Clipson</t>
  </si>
  <si>
    <t>Comparative morpho-physiology of the metapleural glands of two Atta leaf-cutting ant queens nesting in clayish and organic soils</t>
  </si>
  <si>
    <t>https://doi.org/10.1016/j.asd.2015.06.005</t>
  </si>
  <si>
    <t>Alexsandro Santana Vieira and Maria Izabel Camargo-Mathias and Flavio Roces</t>
  </si>
  <si>
    <t>An ant approach to define product families and remanufacturing cells</t>
  </si>
  <si>
    <t>IFAC-PapersOnLine</t>
  </si>
  <si>
    <t>https://doi.org/10.1016/j.ifacol.2022.09.370</t>
  </si>
  <si>
    <t>Camilo Mejia-Moncayo and Alix E. Rojas and Jean-Pierre Kenne and Lucas A. Hof</t>
  </si>
  <si>
    <t>Bacterial Associates of a Desert Specialist Fungus-Growing Ant Antagonize Competitors with a Nocamycin Analog</t>
  </si>
  <si>
    <t>ACS Chemical Biology</t>
  </si>
  <si>
    <t>1554-8937</t>
  </si>
  <si>
    <t>https://doi.org/10.1021/acschembio.2c00187</t>
  </si>
  <si>
    <t>Katherine A. Hansen and Rose R. Kim and Elisabeth S. Lawton and Janet Tran and Stephanie K. Lewis and Arjan S. Deol and Ethan B. {Van Arnam</t>
  </si>
  <si>
    <t>Mycosynthesis, characterization and antibacterial properties of AgNPs against multidrug resistant (MDR) bacterial pathogens of female infertility cases</t>
  </si>
  <si>
    <t>Asian Journal of Pharmaceutical Sciences</t>
  </si>
  <si>
    <t>https://doi.org/10.1016/j.ajps.2014.08.007</t>
  </si>
  <si>
    <t>Ponnusamy Manogaran Gopinath and Ganesan Narchonai and Dharumadurai Dhanasekaran and Anandan Ranjani and Nooruddin Thajuddin</t>
  </si>
  <si>
    <t>Field evaluation of Solenopsis invicta virus 3 against its host Solenopsis invicta</t>
  </si>
  <si>
    <t>https://doi.org/10.1016/j.jip.2022.107767</t>
  </si>
  <si>
    <t>Steven M. Valles and David H. Oi and Ronald D. Weeks and Karla M. Addesso and Jason B. Oliver</t>
  </si>
  <si>
    <t>Effects of α-glyceryl monolaurate on growth, immune function, volatile fatty acids, and gut microbiota in broiler chickens</t>
  </si>
  <si>
    <t>https://doi.org/10.1016/j.psj.2020.11.052</t>
  </si>
  <si>
    <t>Junhong Lan and Guangyong Chen and Gungtian Cao and Jianing Tang and Qing Li and Bing Zhang and Caimei Yang</t>
  </si>
  <si>
    <t>Isolation of antimicrobial peptides from seed harvester ant, Trichomyrmex scabriceps (Mayr) (Hymenoptera: Formicidae) and their antimicrobial assay</t>
  </si>
  <si>
    <t>https://doi.org/10.1016/j.arabjc.2023.105162</t>
  </si>
  <si>
    <t>Hubballi Aravinda and Kadanakuppe {Thammayya Shivakumara} and Krishanappa Chandrashekara and Abalavadi {Thammaiah Rani} and Ryan Casini and Shaban R.M. Sayed and Hosam O. Elansary and Ahmed M. El-Sabrout</t>
  </si>
  <si>
    <t>Linear antimicrobial peptides from Ectatomma quadridens ant venom</t>
  </si>
  <si>
    <t>Biochimie</t>
  </si>
  <si>
    <t>https://doi.org/10.1016/j.biochi.2014.09.012</t>
  </si>
  <si>
    <t>Kirill A. Pluzhnikov and Sergey A. Kozlov and Alexander A. Vassilevski and Olga V. Vorontsova and Alexei V. Feofanov and Eugene V. Grishin</t>
  </si>
  <si>
    <t>Effects of red imported fire ant (Solenopsis invicta) control on carrion use by vertebrate scavengers</t>
  </si>
  <si>
    <t>Food Webs</t>
  </si>
  <si>
    <t>https://doi.org/10.1016/j.fooweb.2021.e00212</t>
  </si>
  <si>
    <t>Kelsey L. Turner and L. Mike Conner and James C. Beasley</t>
  </si>
  <si>
    <t>Habitat structure influences below ground biocontrol services: A comparison between urban gardens and vacant lots</t>
  </si>
  <si>
    <t>Landscape and Urban Planning</t>
  </si>
  <si>
    <t>https://doi.org/10.1016/j.landurbplan.2011.10.018</t>
  </si>
  <si>
    <t>Priyanka Yadav and Kathy Duckworth and Parwinder S. Grewal</t>
  </si>
  <si>
    <t>Contribution of ant and microbial respiration to CO2 emission from wood ant (Formica polyctena) nests</t>
  </si>
  <si>
    <t>https://doi.org/10.1016/j.ejsobi.2013.11.003</t>
  </si>
  <si>
    <t>https://www.sciencedirect.com/science/article/pii/S1164556313000964</t>
  </si>
  <si>
    <t>Veronika Jílková and Jan Frouz</t>
  </si>
  <si>
    <t>Molecular characterization of methanogenic microbial communities for degrading various types of polycyclic aromatic hydrocarbon</t>
  </si>
  <si>
    <t>Journal of Environmental Sciences</t>
  </si>
  <si>
    <t>https://doi.org/10.1016/j.jes.2019.04.027</t>
  </si>
  <si>
    <t>Quanhui Ye and Chengyue Liang and Xunwen Chen and Tingting Fang and Yun Wang and Hui Wang</t>
  </si>
  <si>
    <t>A dual-function phage regulator controls the response of cohabiting phage elements via regulation of the bacterial SOS response</t>
  </si>
  <si>
    <t>Cell Reports</t>
  </si>
  <si>
    <t>https://doi.org/10.1016/j.celrep.2022.110723</t>
  </si>
  <si>
    <t>Gil Azulay and Anna Pasechnek and Olga Stadnyuk and Shai Ran-Sapir and Ana Mejia Fleisacher and Ilya Borovok and Nadejda Sigal and Anat A. Herskovits</t>
  </si>
  <si>
    <t>Effects of rhamnolipids on growth performance and intestinal health parameters in Linnan yellow broilers</t>
  </si>
  <si>
    <t>https://doi.org/10.1016/j.psj.2020.10.041</t>
  </si>
  <si>
    <t>Bing Zhang and Guangyong Chen and Haoran Zhang and Junhong Lan and Caimei Yang</t>
  </si>
  <si>
    <t>Isolation, characterization, and molecular identification of bacteria from the red imported fire ant (Solenopsis invicta) midgut</t>
  </si>
  <si>
    <t>https://doi.org/10.1016/j.jip.2005.05.008</t>
  </si>
  <si>
    <t>Haiwen Li and Freder Medina and S. Bradleigh Vinson and Craig J. Coates</t>
  </si>
  <si>
    <t>Successful transmission of Solenopsis invicta virus 3 to Solenopsis invicta fire ant colonies in oil, sugar, and cricket bait formulations</t>
  </si>
  <si>
    <t>https://doi.org/10.1016/j.jip.2013.04.003</t>
  </si>
  <si>
    <t>Steven M. Valles and Sanford D. Porter and Man-Yeon Choi and David H. Oi</t>
  </si>
  <si>
    <t>Hydrogen sulfide releasing poly(γ-glutamic acid) biocomposite hydrogel with monitoring, antioxidant, and antibacterial properties for diabetic wound healing</t>
  </si>
  <si>
    <t>International Journal of Biological Macromolecules</t>
  </si>
  <si>
    <t>https://doi.org/10.1016/j.ijbiomac.2023.127053</t>
  </si>
  <si>
    <t>Xu Liu and Xiao Han and Yushuang Shang and Lijuan Wang and Jian Shen and Jiang Yuan</t>
  </si>
  <si>
    <t>Microbial functional responses to long-term anthropogenic impact in mangrove soils</t>
  </si>
  <si>
    <t>https://doi.org/10.1016/j.ecoenv.2018.04.050</t>
  </si>
  <si>
    <t>Lucélia Cabral and Sanderson Tarciso {Pereira de Sousa} and Gileno Vieira Lacerda Júnior and Erik Hawley and Fernando Dini Andreote and Matthias Hess and Valéria Maia {de Oliveira</t>
  </si>
  <si>
    <t>Sanitary behavior in queenright and queenless ant colonies</t>
  </si>
  <si>
    <t>Behavioural Processes</t>
  </si>
  <si>
    <t>https://doi.org/10.1016/j.beproc.2019.04.017</t>
  </si>
  <si>
    <t>Julia Giehr and Tomer J. Czaczkes and Jürgen Heinze</t>
  </si>
  <si>
    <t>A green versatile packaging based on alginate and anthocyanin via incorporating bacterial cellulose nanocrystal-stabilized camellia oil Pickering emulsions</t>
  </si>
  <si>
    <t>https://doi.org/10.1016/j.ijbiomac.2023.126134</t>
  </si>
  <si>
    <t>Shiqi Li and Xingnan Wang and Yong Luo and Zilin Chen and Tianli Yue and Rui Cai and Marat Muratkhan and Zidan Zhao and Zhouli Wang</t>
  </si>
  <si>
    <t>Microbial activity and functional diversity in the mounds of three different ant species</t>
  </si>
  <si>
    <t>https://doi.org/10.1016/S0038-0717(99)00135-2</t>
  </si>
  <si>
    <t>https://www.sciencedirect.com/science/article/pii/S0038071799001352</t>
  </si>
  <si>
    <t>Jens Dauber and Volkmar Wolters</t>
  </si>
  <si>
    <t>The contributions of underground-nesting ants to CO2 emission from tropical forest soils vary with species</t>
  </si>
  <si>
    <t>https://doi.org/10.1016/j.scitotenv.2018.02.179</t>
  </si>
  <si>
    <t>Shaojun Wang and Jihang Li and Zhe Zhang and Run Cao and Minkun Chen and Shaohui Li</t>
  </si>
  <si>
    <t>Bacillus licheniformis–fermented products and enramycin differentially modulate microbiota and antibiotic resistome in the cecal digesta of broilers</t>
  </si>
  <si>
    <t>https://doi.org/10.1016/j.psj.2022.102010</t>
  </si>
  <si>
    <t>Ying-Chu Chen and Yu-Hsiang Yu</t>
  </si>
  <si>
    <t>CO2 biogeochemical investigation and microbial characterization of red wood ant mounds in a Southern Europe montane forest</t>
  </si>
  <si>
    <t>https://doi.org/10.1016/j.soilbio.2021.108536</t>
  </si>
  <si>
    <t>https://www.sciencedirect.com/science/article/pii/S0038071721004107</t>
  </si>
  <si>
    <t>Paride Balzani and Alberto Masoni and Stefania Venturi and Filippo Frizzi and Marina Bambi and Renato Fani and Barbara Nisi and Franco Tassi and Orlando Vaselli and Marco Zaccaroni and Giacomo Santini</t>
  </si>
  <si>
    <t>Soil health indicators as affected by diverse forage species and mixtures in semi-arid pastures</t>
  </si>
  <si>
    <t>https://doi.org/10.1016/j.apsoil.2018.09.002</t>
  </si>
  <si>
    <t>Krishna B. Bhandari and Charles P. West and Veronica Acosta-Martinez and Jon Cotton and Amanda Cano</t>
  </si>
  <si>
    <t>The effect of Lasius niger (Hymenoptera, Formicidae) ant nest on selected soil chemical properties</t>
  </si>
  <si>
    <t>https://doi.org/10.1078/0031-4056-00184</t>
  </si>
  <si>
    <t>Jan Frouz and Michal Holec and Jiří Kalčík</t>
  </si>
  <si>
    <t>Alkaloid secretion inhibited by antibiotics in Aphaenogaster ants</t>
  </si>
  <si>
    <t>Comptes Rendus Biologies</t>
  </si>
  <si>
    <t>https://doi.org/10.1016/j.crvi.2018.06.004</t>
  </si>
  <si>
    <t>Alain Lenoir and Séverine Devers</t>
  </si>
  <si>
    <t>Evidence for Succession and Putative Metabolic Roles of Fungi and Bacteria in the Farming Mutualism of the Ambrosia Beetle Xyleborus affinis</t>
  </si>
  <si>
    <t>https://doi.org/10.1128/msystems.00541-20</t>
  </si>
  <si>
    <t>L. A. Ibarra-Juarez and M. A. J. Burton and P. H. W. Biedermann and L. Cruz and D. Desgarennes and E. Ibarra-Laclette and A. Latorre and A. Alonso-Sánchez and E. Villafan and G. Hanako-Rosas and L. López and M. Vázquez-Rosas-Landa and G. Carrion and D. Carrillo and A. Moya and A. Lamelas and Sarah M. Hird</t>
  </si>
  <si>
    <t>Domain dissection and characterization of the aminoglycoside resistance enzyme ANT(3″)-Ii/AAC(6′)-IId from Serratia marcescens</t>
  </si>
  <si>
    <t>https://doi.org/10.1016/j.biochi.2013.02.011</t>
  </si>
  <si>
    <t>Keith D. Green and Sylvie Garneau-Tsodikova</t>
  </si>
  <si>
    <t>Antimicrobial activity of synthetic Dq-3162, a 28-residue ponericin G-like dinoponeratoxin from the giant ant Dinoponera quadriceps venom, against carbapenem-resistant bacteria</t>
  </si>
  <si>
    <t>https://doi.org/10.1016/j.toxicon.2020.08.015</t>
  </si>
  <si>
    <t>Hilania V. {Dodou Lima} and Carolina {Sidrim de Paula Cavalcante} and Gandhi Rádis-Baptista</t>
  </si>
  <si>
    <t>Surface texture, mineralogy and stable isotope studies of nodular calcretes preserved in the YTT ash of Padang Terap river basin and lenggong valley, peninsular Malaysia: Implications in its origin and paleoclimatic reconstruction</t>
  </si>
  <si>
    <t>Rhizosphere</t>
  </si>
  <si>
    <t>https://doi.org/10.1016/j.rhisph.2021.100380</t>
  </si>
  <si>
    <t>Ajab Singh and Ros Fatihah Binti Haji Muhammad and Nur Iskandar Taib and Deepak Kumar Jha and Ashok K. Srivastava</t>
  </si>
  <si>
    <t>Occurrence of three intracellular symbionts (Wolbachia, Arsenophonus, Cardinium) among ants in southern China</t>
  </si>
  <si>
    <t>Journal of Asia-Pacific Entomology</t>
  </si>
  <si>
    <t>1226-8615</t>
  </si>
  <si>
    <t>https://doi.org/10.1016/j.aspen.2016.07.019</t>
  </si>
  <si>
    <t>Lei Wang and Jianjun Jiang and Yijuan Xu and Ling Zeng and Yongyue Lu</t>
  </si>
  <si>
    <t>Distribution of species and antimicrobial resistance among enterococci isolated from the fecal microbiota of captive blue-fronted parrot (Amazona aestiva) in Rio de Janeiro, Brazil</t>
  </si>
  <si>
    <t>https://doi.org/10.1016/j.scitotenv.2017.09.004</t>
  </si>
  <si>
    <t>Andréa de Andrade Rangel de Freitas and Adriana Rocha Faria and Tatiana de Castro Abreu Pinto and Vânia Lúcia Carreira Merquior and Daniel Marchesi Neves and Rodrigo de Cerqueira da Costa and Lúcia Martins Teixeira</t>
  </si>
  <si>
    <t>Serum metabolome and gut microbiome alterations in broiler chickens supplemented with lauric acid</t>
  </si>
  <si>
    <t>https://doi.org/10.1016/j.psj.2021.101315</t>
  </si>
  <si>
    <t>Yanping Wu and Haoran Zhang and Ruiqiang Zhang and Guangtian Cao and Qing Li and Bing Zhang and Yongxia Wang and Caimei Yang</t>
  </si>
  <si>
    <t>Anthocyanin-induced color changes in bacterial cellulose nanofibers for the accurate and selective detection of Cu(II) in water samples</t>
  </si>
  <si>
    <t>https://doi.org/10.1016/j.chemosphere.2023.138459</t>
  </si>
  <si>
    <t>Pegah Parizadeh and Farid Moeinpour and Fatemeh S. Mohseni-Shahri</t>
  </si>
  <si>
    <t>Bacteria Contribute to Plant Secondary Compound Degradation in a Generalist Herbivore System</t>
  </si>
  <si>
    <t>mBio</t>
  </si>
  <si>
    <t>https://doi.org/10.1128/mbio.02146-20</t>
  </si>
  <si>
    <t>Charlotte B. Francoeur and Lily Khadempour and Rolando D. Moreira-Soto and Kirsten Gotting and Adam J. Book and Adrián A. Pinto-Tomás and Ken Keefover-Ring and Cameron R. Currie</t>
  </si>
  <si>
    <t>Gut Microbiome Composition of the Fire Ant Solenopsis invicta: an Integrated Analysis of Host Genotype and Geographical Distribution</t>
  </si>
  <si>
    <t>Microbiology Spectrum</t>
  </si>
  <si>
    <t>2165-0497</t>
  </si>
  <si>
    <t>https://doi.org/10.1128/spectrum.03585-22</t>
  </si>
  <si>
    <t>Qian Xiao and Lei Wang and Si-Qi Chen and Chun-Yan Zheng and Yong-Yue Lu and Yi-Juan Xu</t>
  </si>
  <si>
    <t>Microbiological characterization of the structures built by earthworms and ants in an agricultural field</t>
  </si>
  <si>
    <t>https://doi.org/10.1016/j.soilbio.2007.03.010</t>
  </si>
  <si>
    <t>José A. Amador and Josef H. Görres</t>
  </si>
  <si>
    <t>Multifunctional thermosensitive hydrogel based on alginate and P(NIPAM-co-HEMIN) composites for accelerated diabetic wound healing</t>
  </si>
  <si>
    <t>https://doi.org/10.1016/j.ijbiomac.2023.124540</t>
  </si>
  <si>
    <t>Yu-Yang Wang and Kefyalew Dagnew Addisu and Hailemichael Tegenu Gebrie and Haile Fentahun Darge and Tsung-Yun Wu and Zhen-Xiang Hong and Hsieh-Chih Tsai</t>
  </si>
  <si>
    <t>An intelligent deep network for dental medical image processing system</t>
  </si>
  <si>
    <t>Biomedical Signal Processing and Control</t>
  </si>
  <si>
    <t>https://doi.org/10.1016/j.bspc.2023.104708</t>
  </si>
  <si>
    <t>Priyanka Jaiswal and Dr.Sunil Bhirud</t>
  </si>
  <si>
    <t>16S rDNA metabarcoding of the bacterial community associated with workers of Pheidole rugaticeps Emery (Hymenoptera: Formicidae)</t>
  </si>
  <si>
    <t>https://doi.org/10.1016/j.aspen.2020.12.003</t>
  </si>
  <si>
    <t>https://www.sciencedirect.com/science/article/pii/S1226861520307640</t>
  </si>
  <si>
    <t>Mohammed Ahmed Ashigar and Abdul Hafiz {Ab Majid</t>
  </si>
  <si>
    <t>Peptidomic comparison and characterization of the major components of the venom of the giant ant Dinoponera quadriceps collected in four different areas of Brazil</t>
  </si>
  <si>
    <t>Journal of Proteomics</t>
  </si>
  <si>
    <t>https://doi.org/10.1016/j.jprot.2013.10.017</t>
  </si>
  <si>
    <t>Camila Takeno Cologna and Jaqueline dos Santos Cardoso and Emmanuel Jourdan and Michel Degueldre and Gregory Upert and Nicolas Gilles and Ana Paula Trovatti Uetanabaro and Eraldo Medeiro {Costa Neto} and Philippe Thonart and Edwin {de Pauw} and Loic Quinton</t>
  </si>
  <si>
    <t>Microbiota of edible Liometopum apiculatum ant larvae reveals potential functions related to their nutritional value</t>
  </si>
  <si>
    <t>Food Research International</t>
  </si>
  <si>
    <t>0963-9969</t>
  </si>
  <si>
    <t>https://doi.org/10.1016/j.foodres.2018.04.049</t>
  </si>
  <si>
    <t>https://www.sciencedirect.com/science/article/pii/S0963996918303338</t>
  </si>
  <si>
    <t>Jorge L. González-Escobar and Alicia Grajales-Lagunes and Adam Smoliński and Alicia Chagolla-López and Antonio {De Léon-Rodríguez} and Ana P. {Barba de la Rosa</t>
  </si>
  <si>
    <t>The overlooked toxicity of environmentally persistent free radicals (EPFRs) induced by anthracene transformation to earthworms (Eisenia fetida)</t>
  </si>
  <si>
    <t>https://doi.org/10.1016/j.scitotenv.2022.158571</t>
  </si>
  <si>
    <t>Lang Zhu and Jinbo Liu and Jinyi Zhou and Xintong Wu and Kangjie Yang and Zheng Ni and Ze Liu and Hanzhong Jia</t>
  </si>
  <si>
    <t>Calour: an Interactive, Microbe-Centric Analysis Tool</t>
  </si>
  <si>
    <t>https://doi.org/10.1128/msystems.00269-18</t>
  </si>
  <si>
    <t>Zhenjiang Zech Xu and Amnon Amir and Jon Sanders and Qiyun Zhu and James T. Morton and Molly C. Bletz and Anupriya Tripathi and Shi Huang and Daniel McDonald and Lingjing Jiang and Rob Knight</t>
  </si>
  <si>
    <t>Polysaccharides derived from Astragalus membranaceus and Glycyrrhiza uralensis improve growth performance of broilers by enhancing intestinal health and modulating gut microbiota</t>
  </si>
  <si>
    <t>https://doi.org/10.1016/j.psj.2022.101905</t>
  </si>
  <si>
    <t>Yingying Qiao and Changzhong Liu and Yongpeng Guo and Wei Zhang and Weibing Guo and Kyselov Oleksandr and Zhixiang Wang</t>
  </si>
  <si>
    <t>The scent of symbiosis: gut bacteria may affect social interactions in leaf-cutting ants</t>
  </si>
  <si>
    <t>https://doi.org/10.1016/j.anbehav.2018.12.017</t>
  </si>
  <si>
    <t>Serafino Teseo and Jelle S. {van Zweden} and Luigi Pontieri and Pepijn W. Kooij and Søren J. Sørensen and Tom Wenseleers and Michael Poulsen and Jacobus J. Boomsma and Panagiotis Sapountzis</t>
  </si>
  <si>
    <t>Long-Term Cellulose Enrichment Selects for Highly Cellulolytic Consortia and Competition for Public Goods</t>
  </si>
  <si>
    <t>https://doi.org/10.1128/msystems.01519-21</t>
  </si>
  <si>
    <t>Gina R. Lewin and Nicole M. Davis and Bradon R. McDonald and Adam J. Book and Marc G. Chevrette and Steven Suh and Ardina Boll and Cameron R. Currie</t>
  </si>
  <si>
    <t>Linking ecosystem modification by the yellow meadow ant (Lasius flavus) to microbial assemblages in different soil environments</t>
  </si>
  <si>
    <t>https://doi.org/10.1016/j.ejsobi.2013.01.002</t>
  </si>
  <si>
    <t>https://www.sciencedirect.com/science/article/pii/S1164556313000058</t>
  </si>
  <si>
    <t>Bas Boots and Nicholas Clipson</t>
  </si>
  <si>
    <t>Effects of phenyllactic acid on growth performance, intestinal microbiota, relative organ weight, blood characteristics, and meat quality of broiler chicks</t>
  </si>
  <si>
    <t>https://doi.org/10.3382/ps.2009-00235</t>
  </si>
  <si>
    <t>J.P. Wang and J.H. Lee and J.S. Yoo and J.H. Cho and H.J. Kim and I.H. Kim</t>
  </si>
  <si>
    <t>Ant-mediated effects on spruce litter decomposition, solution chemistry, and microbial activity</t>
  </si>
  <si>
    <t>https://doi.org/10.1016/j.soilbio.2005.06.010</t>
  </si>
  <si>
    <t>https://www.sciencedirect.com/science/article/pii/S0038071705002658</t>
  </si>
  <si>
    <t>Bernhard Stadler and Andreas Schramm and Karsten Kalbitz</t>
  </si>
  <si>
    <t>Using soil enzyme Vmax as an indicator to evaluate the ecotoxicity of lower-ring polycyclic aromatic hydrocarbons in soil: Evidence from fluorescein diacetate hydrolase kinetics</t>
  </si>
  <si>
    <t>https://doi.org/10.1016/j.scitotenv.2023.162521</t>
  </si>
  <si>
    <t>Yan Li and Ziquan Wang and Haixia Tian and Mallavarapu Megharaj and Hanzhong Jia and Wenxiang He</t>
  </si>
  <si>
    <t>Human V-ATPase a-subunit isoforms bind specifically to distinct phosphoinositide phospholipids</t>
  </si>
  <si>
    <t>https://doi.org/10.1016/j.jbc.2023.105473</t>
  </si>
  <si>
    <t>Connie Mitra and Samuel Winkley and Patricia M. Kane</t>
  </si>
  <si>
    <t>Authors</t>
  </si>
  <si>
    <t>Title</t>
  </si>
  <si>
    <t>Year</t>
  </si>
  <si>
    <t>Source</t>
  </si>
  <si>
    <t>Publisher</t>
  </si>
  <si>
    <t>ArticleURL</t>
  </si>
  <si>
    <t>Type</t>
  </si>
  <si>
    <t>DOI</t>
  </si>
  <si>
    <t>ISSN</t>
  </si>
  <si>
    <t>CitationURL</t>
  </si>
  <si>
    <t>Volume</t>
  </si>
  <si>
    <t>Issue</t>
  </si>
  <si>
    <t>StartPage</t>
  </si>
  <si>
    <t>EndPage</t>
  </si>
  <si>
    <t>ECC</t>
  </si>
  <si>
    <t>Abstract</t>
  </si>
  <si>
    <t>RelatedURL</t>
  </si>
  <si>
    <t>D. Oh</t>
  </si>
  <si>
    <t>Dentigerumycin: A bacterial mediator of an ant-fungus symbiosis</t>
  </si>
  <si>
    <t>Nature Chemical Biology</t>
  </si>
  <si>
    <t>https://www.scopus.com/inward/record.uri?partnerID=HzOxMe3b&amp;scp=67349096399&amp;origin=inward</t>
  </si>
  <si>
    <t>10.1038/nchembio.159</t>
  </si>
  <si>
    <t>1552-4450</t>
  </si>
  <si>
    <t>https://api.elsevier.com/content/abstract/scopus_id/67349096399</t>
  </si>
  <si>
    <t>J. Russell</t>
  </si>
  <si>
    <t>Bacterial gut symbionts are tightly linked with the evolution of herbivory in ants</t>
  </si>
  <si>
    <t>Proceedings of the National Academy of Sciences of the United States of America</t>
  </si>
  <si>
    <t>https://www.scopus.com/inward/record.uri?partnerID=HzOxMe3b&amp;scp=75849149470&amp;origin=inward</t>
  </si>
  <si>
    <t>10.1073/pnas.0907926106</t>
  </si>
  <si>
    <t>0027-8424</t>
  </si>
  <si>
    <t>https://api.elsevier.com/content/abstract/scopus_id/75849149470</t>
  </si>
  <si>
    <t>J.G. Sanders</t>
  </si>
  <si>
    <t>Stability and phylogenetic correlation in gut microbiota: Lessons from ants and apes</t>
  </si>
  <si>
    <t>Molecular Ecology</t>
  </si>
  <si>
    <t>https://www.scopus.com/inward/record.uri?partnerID=HzOxMe3b&amp;scp=84896388229&amp;origin=inward</t>
  </si>
  <si>
    <t>10.1111/mec.12611</t>
  </si>
  <si>
    <t>0962-1083</t>
  </si>
  <si>
    <t>https://api.elsevier.com/content/abstract/scopus_id/84896388229</t>
  </si>
  <si>
    <t>H.D. Ishak</t>
  </si>
  <si>
    <t>Bacterial Diversity in Solenopsis invicta and Solenopsis geminata Ant Colonies Characterized by 16S amplicon 454 Pyrosequencing</t>
  </si>
  <si>
    <t>Microbial Ecology</t>
  </si>
  <si>
    <t>https://www.scopus.com/inward/record.uri?partnerID=HzOxMe3b&amp;scp=79957465837&amp;origin=inward</t>
  </si>
  <si>
    <t>10.1007/s00248-010-9793-4</t>
  </si>
  <si>
    <t>0095-3628</t>
  </si>
  <si>
    <t>https://api.elsevier.com/content/abstract/scopus_id/79957465837</t>
  </si>
  <si>
    <t>I. Schoenian</t>
  </si>
  <si>
    <t>Chemical basis of the synergism and antagonism in microbial communities in the nests of leaf-cutting ants</t>
  </si>
  <si>
    <t>https://www.scopus.com/inward/record.uri?partnerID=HzOxMe3b&amp;scp=79952128810&amp;origin=inward</t>
  </si>
  <si>
    <t>10.1073/pnas.1008441108</t>
  </si>
  <si>
    <t>https://api.elsevier.com/content/abstract/scopus_id/79952128810</t>
  </si>
  <si>
    <t>C. Sauer</t>
  </si>
  <si>
    <t>Systematic relationships and cospeciation of bacterial endosymbionts and their carpenter ant host species: Proposal of the new taxon Candidatus Blochmannia gen. nov.</t>
  </si>
  <si>
    <t>International Journal of Systematic and Evolutionary Microbiology</t>
  </si>
  <si>
    <t>https://www.scopus.com/inward/record.uri?partnerID=HzOxMe3b&amp;scp=0033803852&amp;origin=inward</t>
  </si>
  <si>
    <t>10.1099/00207713-50-5-1877</t>
  </si>
  <si>
    <t>1466-5026</t>
  </si>
  <si>
    <t>https://api.elsevier.com/content/abstract/scopus_id/0033803852</t>
  </si>
  <si>
    <t>K.E. Anderson</t>
  </si>
  <si>
    <t>Highly similar microbial communities are shared among related and trophically similar ant species</t>
  </si>
  <si>
    <t>https://www.scopus.com/inward/record.uri?partnerID=HzOxMe3b&amp;scp=84862777989&amp;origin=inward</t>
  </si>
  <si>
    <t>10.1111/j.1365-294X.2011.05464.x</t>
  </si>
  <si>
    <t>https://api.elsevier.com/content/abstract/scopus_id/84862777989</t>
  </si>
  <si>
    <t>Y. Hu</t>
  </si>
  <si>
    <t>Herbivorous turtle ants obtain essential nutrients from a conserved nitrogen-recycling gut microbiome</t>
  </si>
  <si>
    <t>Nature Communications</t>
  </si>
  <si>
    <t>https://www.scopus.com/inward/record.uri?partnerID=HzOxMe3b&amp;scp=85043293039&amp;origin=inward</t>
  </si>
  <si>
    <t>10.1038/s41467-018-03357-y</t>
  </si>
  <si>
    <t>2041-1723</t>
  </si>
  <si>
    <t>https://api.elsevier.com/content/abstract/scopus_id/85043293039</t>
  </si>
  <si>
    <t>F. Aylward</t>
  </si>
  <si>
    <t>Metagenomic and metaproteomic insights into bacterial communities in leaf-cutter ant fungus gardens</t>
  </si>
  <si>
    <t>ISME Journal</t>
  </si>
  <si>
    <t>https://www.scopus.com/inward/record.uri?partnerID=HzOxMe3b&amp;scp=84865343447&amp;origin=inward</t>
  </si>
  <si>
    <t>10.1038/ismej.2012.10</t>
  </si>
  <si>
    <t>1751-7362</t>
  </si>
  <si>
    <t>https://api.elsevier.com/content/abstract/scopus_id/84865343447</t>
  </si>
  <si>
    <t>A.N. Andersen</t>
  </si>
  <si>
    <t>Ants as indicators of restoration success: Relationship with soil microbial biomass in the Australian seasonal tropics</t>
  </si>
  <si>
    <t>Restoration Ecology</t>
  </si>
  <si>
    <t>https://www.scopus.com/inward/record.uri?partnerID=HzOxMe3b&amp;scp=0031459627&amp;origin=inward</t>
  </si>
  <si>
    <t>10.1046/j.1526-100X.1997.09713.x</t>
  </si>
  <si>
    <t>1061-2971</t>
  </si>
  <si>
    <t>https://api.elsevier.com/content/abstract/scopus_id/0031459627</t>
  </si>
  <si>
    <t>A.E.F. Little</t>
  </si>
  <si>
    <t>Defending against parasites: Fungus-growing ants combine specialized behaviours and microbial symbionts to protect their fungus gardens</t>
  </si>
  <si>
    <t>Biology Letters</t>
  </si>
  <si>
    <t>https://www.scopus.com/inward/record.uri?partnerID=HzOxMe3b&amp;scp=33644899936&amp;origin=inward</t>
  </si>
  <si>
    <t>10.1098/rsbl.2005.0371</t>
  </si>
  <si>
    <t>1744-9561</t>
  </si>
  <si>
    <t>https://api.elsevier.com/content/abstract/scopus_id/33644899936</t>
  </si>
  <si>
    <t>S. Kautz</t>
  </si>
  <si>
    <t>Surveying the microbiome of ants: Comparing 454 pyrosequencing with traditional methods to uncover bacterial diversity</t>
  </si>
  <si>
    <t>Applied and Environmental Microbiology</t>
  </si>
  <si>
    <t>https://www.scopus.com/inward/record.uri?partnerID=HzOxMe3b&amp;scp=84871879563&amp;origin=inward</t>
  </si>
  <si>
    <t>10.1128/AEM.03107-12</t>
  </si>
  <si>
    <t>0099-2240</t>
  </si>
  <si>
    <t>https://api.elsevier.com/content/abstract/scopus_id/84871879563</t>
  </si>
  <si>
    <t>C.S. Sit</t>
  </si>
  <si>
    <t>Variable genetic architectures produce virtually identical molecules in bacterial symbionts of fungus-growing ants</t>
  </si>
  <si>
    <t>https://www.scopus.com/inward/record.uri?partnerID=HzOxMe3b&amp;scp=84945543989&amp;origin=inward</t>
  </si>
  <si>
    <t>10.1073/pnas.1515348112</t>
  </si>
  <si>
    <t>https://api.elsevier.com/content/abstract/scopus_id/84945543989</t>
  </si>
  <si>
    <t>J. Dauber</t>
  </si>
  <si>
    <t>https://api.elsevier.com/content/article/eid/1-s2.0-S0038071799001352</t>
  </si>
  <si>
    <t>10.1016/S0038-0717(99)00135-2</t>
  </si>
  <si>
    <t>https://api.elsevier.com/content/abstract/scopus_id/0033985919</t>
  </si>
  <si>
    <t>J.J. Scott</t>
  </si>
  <si>
    <t>Microbial community structure of leaf-cutter ant fungus gardens and refuse dumps</t>
  </si>
  <si>
    <t>PLoS ONE</t>
  </si>
  <si>
    <t>https://www.scopus.com/inward/record.uri?partnerID=HzOxMe3b&amp;scp=79952116165&amp;origin=inward</t>
  </si>
  <si>
    <t>10.1371/journal.pone.0009922</t>
  </si>
  <si>
    <t>1932-6203</t>
  </si>
  <si>
    <t>https://api.elsevier.com/content/abstract/scopus_id/79952116165</t>
  </si>
  <si>
    <t>S. Stoll</t>
  </si>
  <si>
    <t>Bacterial microbiota associated with ants of the genus Tetraponera</t>
  </si>
  <si>
    <t>Biological Journal of the Linnean Society</t>
  </si>
  <si>
    <t>https://www.scopus.com/inward/record.uri?partnerID=HzOxMe3b&amp;scp=33847228418&amp;origin=inward</t>
  </si>
  <si>
    <t>10.1111/j.1095-8312.2006.00730.x</t>
  </si>
  <si>
    <t>0024-4066</t>
  </si>
  <si>
    <t>https://api.elsevier.com/content/abstract/scopus_id/33847228418</t>
  </si>
  <si>
    <t>P. Sapountzis</t>
  </si>
  <si>
    <t>Acromyrmex leaf-cutting ants have simple gut microbiota with nitrogen-fixing potential</t>
  </si>
  <si>
    <t>https://www.scopus.com/inward/record.uri?partnerID=HzOxMe3b&amp;scp=84937927800&amp;origin=inward</t>
  </si>
  <si>
    <t>10.1128/AEM.00961-15</t>
  </si>
  <si>
    <t>https://api.elsevier.com/content/abstract/scopus_id/84937927800</t>
  </si>
  <si>
    <t>Dramatic differences in gut bacterial densities correlate with diet and habitat in rainforest ants</t>
  </si>
  <si>
    <t>Integrative and Comparative Biology</t>
  </si>
  <si>
    <t>https://www.scopus.com/inward/record.uri?partnerID=HzOxMe3b&amp;scp=85034090132&amp;origin=inward</t>
  </si>
  <si>
    <t>10.1093/icb/icx088</t>
  </si>
  <si>
    <t>1540-7063</t>
  </si>
  <si>
    <t>https://api.elsevier.com/content/abstract/scopus_id/85034090132</t>
  </si>
  <si>
    <t>H. Li</t>
  </si>
  <si>
    <t>Convergent evolution of complex structures for ant-bacterial defensive symbiosis in fungus-farming ants</t>
  </si>
  <si>
    <t>https://www.scopus.com/inward/record.uri?partnerID=HzOxMe3b&amp;scp=85054969797&amp;origin=inward</t>
  </si>
  <si>
    <t>10.1073/pnas.1809332115</t>
  </si>
  <si>
    <t>https://api.elsevier.com/content/abstract/scopus_id/85054969797</t>
  </si>
  <si>
    <t>C.C. Yang</t>
  </si>
  <si>
    <t>Loss of microbial (pathogen) infections associated with recent invasions of the red imported fire ant Solenopsis invicta</t>
  </si>
  <si>
    <t>Biological Invasions</t>
  </si>
  <si>
    <t>https://www.scopus.com/inward/record.uri?partnerID=HzOxMe3b&amp;scp=77955769560&amp;origin=inward</t>
  </si>
  <si>
    <t>10.1007/s10530-010-9724-9</t>
  </si>
  <si>
    <t>1387-3547</t>
  </si>
  <si>
    <t>https://api.elsevier.com/content/abstract/scopus_id/77955769560</t>
  </si>
  <si>
    <t>A.S. Mikheyev</t>
  </si>
  <si>
    <t>Phylogeography of post-Pleistocene population expansion in a fungus-gardening ant and its microbial mutualists</t>
  </si>
  <si>
    <t>https://www.scopus.com/inward/record.uri?partnerID=HzOxMe3b&amp;scp=53749104933&amp;origin=inward</t>
  </si>
  <si>
    <t>10.1111/j.1365-294X.2008.03940.x</t>
  </si>
  <si>
    <t>https://api.elsevier.com/content/abstract/scopus_id/53749104933</t>
  </si>
  <si>
    <t>Microbiomes of ant castes implicate new microbial roles in the fungus-growing ant Trachymyrmex septentrionalis</t>
  </si>
  <si>
    <t>Scientific Reports</t>
  </si>
  <si>
    <t>https://www.scopus.com/inward/record.uri?partnerID=HzOxMe3b&amp;scp=84859742714&amp;origin=inward</t>
  </si>
  <si>
    <t>10.1038/srep00204</t>
  </si>
  <si>
    <t>2045-2322</t>
  </si>
  <si>
    <t>https://api.elsevier.com/content/abstract/scopus_id/84859742714</t>
  </si>
  <si>
    <t>A. Dunn</t>
  </si>
  <si>
    <t>Culture-independent characterization of the microbiota of the ant lion Myrmeleon mobilis (Neuroptera: Myrmeleontidae)</t>
  </si>
  <si>
    <t>https://www.scopus.com/inward/record.uri?partnerID=HzOxMe3b&amp;scp=29144466065&amp;origin=inward</t>
  </si>
  <si>
    <t>10.1128/AEM.71.12.8784-8794.2005</t>
  </si>
  <si>
    <t>https://api.elsevier.com/content/abstract/scopus_id/29144466065</t>
  </si>
  <si>
    <t>E. Zientz</t>
  </si>
  <si>
    <t>Insights into the microbial world associated with ants</t>
  </si>
  <si>
    <t>Archives of Microbiology</t>
  </si>
  <si>
    <t>https://www.scopus.com/inward/record.uri?partnerID=HzOxMe3b&amp;scp=27744463542&amp;origin=inward</t>
  </si>
  <si>
    <t>10.1007/s00203-005-0041-0</t>
  </si>
  <si>
    <t>0302-8933</t>
  </si>
  <si>
    <t>https://api.elsevier.com/content/abstract/scopus_id/27744463542</t>
  </si>
  <si>
    <t>H. Johansson</t>
  </si>
  <si>
    <t>A metatranscriptomic approach to the identification of microbiota associated with the ant Formica exsecta</t>
  </si>
  <si>
    <t>https://www.scopus.com/inward/record.uri?partnerID=HzOxMe3b&amp;scp=84894203757&amp;origin=inward</t>
  </si>
  <si>
    <t>10.1371/journal.pone.0079777</t>
  </si>
  <si>
    <t>https://api.elsevier.com/content/abstract/scopus_id/84894203757</t>
  </si>
  <si>
    <t>S. Eilmus</t>
  </si>
  <si>
    <t>Bacterial associates of arboreal ants and their putative functions in an obligate ant-plant mutualism</t>
  </si>
  <si>
    <t>https://www.scopus.com/inward/record.uri?partnerID=HzOxMe3b&amp;scp=67649610017&amp;origin=inward</t>
  </si>
  <si>
    <t>10.1128/AEM.00455-09</t>
  </si>
  <si>
    <t>https://api.elsevier.com/content/abstract/scopus_id/67649610017</t>
  </si>
  <si>
    <t>Bacterial infections across the ants: Frequency and prevalence of Wolbachia, Spiroplasma, and Asaia</t>
  </si>
  <si>
    <t>Psyche (London)</t>
  </si>
  <si>
    <t>https://www.scopus.com/inward/record.uri?partnerID=HzOxMe3b&amp;scp=84880907129&amp;origin=inward</t>
  </si>
  <si>
    <t>10.1155/2013/936341</t>
  </si>
  <si>
    <t>0033-2615</t>
  </si>
  <si>
    <t>https://api.elsevier.com/content/abstract/scopus_id/84880907129</t>
  </si>
  <si>
    <t>M.O. Ramalho</t>
  </si>
  <si>
    <t>Microbial composition of spiny ants (Hymenoptera: Formicidae: Polyrhachis) across their geographic range</t>
  </si>
  <si>
    <t>BMC Evolutionary Biology</t>
  </si>
  <si>
    <t>https://www.scopus.com/inward/record.uri?partnerID=HzOxMe3b&amp;scp=85017258637&amp;origin=inward</t>
  </si>
  <si>
    <t>10.1186/s12862-017-0945-8</t>
  </si>
  <si>
    <t>1471-2148</t>
  </si>
  <si>
    <t>https://api.elsevier.com/content/abstract/scopus_id/85017258637</t>
  </si>
  <si>
    <t>M. Poulsen</t>
  </si>
  <si>
    <t>Antagonistic bacterial interactions help shape host-symbiont dynamics within the fungus-growing ant-microbe mutualism</t>
  </si>
  <si>
    <t>https://api.elsevier.com/content/article/eid/1-s2.0-S193262030701111X</t>
  </si>
  <si>
    <t>10.1371/journal.pone.0000960</t>
  </si>
  <si>
    <t>https://api.elsevier.com/content/abstract/scopus_id/41549128485</t>
  </si>
  <si>
    <t>K. Kellner</t>
  </si>
  <si>
    <t>Bacterial community composition and diversity in an ancestral ant fungus symbiosis</t>
  </si>
  <si>
    <t>https://www.scopus.com/inward/record.uri?partnerID=HzOxMe3b&amp;scp=84949200742&amp;origin=inward</t>
  </si>
  <si>
    <t>10.1093/femsec/fiv073</t>
  </si>
  <si>
    <t>https://api.elsevier.com/content/abstract/scopus_id/84949200742</t>
  </si>
  <si>
    <t>Y. Fan</t>
  </si>
  <si>
    <t>Can't Take the Heat: High Temperature Depletes Bacterial Endosymbionts of Ants</t>
  </si>
  <si>
    <t>https://www.scopus.com/inward/record.uri?partnerID=HzOxMe3b&amp;scp=84884414021&amp;origin=inward</t>
  </si>
  <si>
    <t>10.1007/s00248-013-0264-6</t>
  </si>
  <si>
    <t>https://api.elsevier.com/content/abstract/scopus_id/84884414021</t>
  </si>
  <si>
    <t>O. Ginzburg</t>
  </si>
  <si>
    <t>Effects of harvester ant (Messor spp.) activity on soil properties and microbial communities in a Negev Desert ecosystem</t>
  </si>
  <si>
    <t>Biology and Fertility of Soils</t>
  </si>
  <si>
    <t>https://www.scopus.com/inward/record.uri?partnerID=HzOxMe3b&amp;scp=55549090323&amp;origin=inward</t>
  </si>
  <si>
    <t>10.1007/s00374-008-0309-z</t>
  </si>
  <si>
    <t>0178-2762</t>
  </si>
  <si>
    <t>https://api.elsevier.com/content/abstract/scopus_id/55549090323</t>
  </si>
  <si>
    <t>https://api.elsevier.com/content/article/eid/1-s2.0-S1164556301010949</t>
  </si>
  <si>
    <t>10.1016/S1164-5563(01)01094-9</t>
  </si>
  <si>
    <t>https://api.elsevier.com/content/abstract/scopus_id/0035693691</t>
  </si>
  <si>
    <t>L.A. Meirelles</t>
  </si>
  <si>
    <t>Bacterial microbiomes from vertically transmitted fungal inocula of the leaf-cutting ant Atta texana</t>
  </si>
  <si>
    <t>Environmental Microbiology Reports</t>
  </si>
  <si>
    <t>https://www.scopus.com/inward/record.uri?partnerID=HzOxMe3b&amp;scp=84978272061&amp;origin=inward</t>
  </si>
  <si>
    <t>10.1111/1758-2229.12415</t>
  </si>
  <si>
    <t>1758-2229</t>
  </si>
  <si>
    <t>https://api.elsevier.com/content/abstract/scopus_id/84978272061</t>
  </si>
  <si>
    <t>B. Stadler</t>
  </si>
  <si>
    <t>https://api.elsevier.com/content/article/eid/1-s2.0-S0038071705002658</t>
  </si>
  <si>
    <t>10.1016/j.soilbio.2005.06.010</t>
  </si>
  <si>
    <t>https://api.elsevier.com/content/abstract/scopus_id/32544445994</t>
  </si>
  <si>
    <t>F. Renoz</t>
  </si>
  <si>
    <t>Evidence for Gut-Associated Serratia symbiotica in Wild Aphids and Ants Provides New Perspectives on the Evolution of Bacterial Mutualism in Insects</t>
  </si>
  <si>
    <t>https://www.scopus.com/inward/record.uri?partnerID=HzOxMe3b&amp;scp=85054322170&amp;origin=inward</t>
  </si>
  <si>
    <t>10.1007/s00248-018-1265-2</t>
  </si>
  <si>
    <t>https://api.elsevier.com/content/abstract/scopus_id/85054322170</t>
  </si>
  <si>
    <t>M. Ramalho</t>
  </si>
  <si>
    <t>Species-specific signatures of the microbiome from Camponotus and Colobopsis ants across developmental stages</t>
  </si>
  <si>
    <t>https://www.scopus.com/inward/record.uri?partnerID=HzOxMe3b&amp;scp=85034850802&amp;origin=inward</t>
  </si>
  <si>
    <t>10.1371/journal.pone.0187461</t>
  </si>
  <si>
    <t>https://api.elsevier.com/content/abstract/scopus_id/85034850802</t>
  </si>
  <si>
    <t>J. Lucas</t>
  </si>
  <si>
    <t>The microbiome of the ant-built home: The microbial communities of a tropical arboreal ant and its nest</t>
  </si>
  <si>
    <t>Ecosphere</t>
  </si>
  <si>
    <t>https://www.scopus.com/inward/record.uri?partnerID=HzOxMe3b&amp;scp=85014244371&amp;origin=inward</t>
  </si>
  <si>
    <t>10.1002/ecs2.1639</t>
  </si>
  <si>
    <t>2150-8925</t>
  </si>
  <si>
    <t>https://api.elsevier.com/content/abstract/scopus_id/85014244371</t>
  </si>
  <si>
    <t>R. Seipke</t>
  </si>
  <si>
    <t>Analysis of the bacterial communities associated with two ant-plant symbioses</t>
  </si>
  <si>
    <t>MicrobiologyOpen</t>
  </si>
  <si>
    <t>https://www.scopus.com/inward/record.uri?partnerID=HzOxMe3b&amp;scp=84897928357&amp;origin=inward</t>
  </si>
  <si>
    <t>10.1002/mbo3.73</t>
  </si>
  <si>
    <t>2045-8827</t>
  </si>
  <si>
    <t>https://api.elsevier.com/content/abstract/scopus_id/84897928357</t>
  </si>
  <si>
    <t>E.J. Caldera</t>
  </si>
  <si>
    <t>The population structure of antibiotic-producing bacterial symbionts of apterostigma dentigerum ants: Impacts of coevolution and multipartite symbiosis</t>
  </si>
  <si>
    <t>American Naturalist</t>
  </si>
  <si>
    <t>https://www.scopus.com/inward/record.uri?partnerID=HzOxMe3b&amp;scp=84867737399&amp;origin=inward</t>
  </si>
  <si>
    <t>10.1086/667886</t>
  </si>
  <si>
    <t>0003-0147</t>
  </si>
  <si>
    <t>https://api.elsevier.com/content/abstract/scopus_id/84867737399</t>
  </si>
  <si>
    <t>A. Ivens</t>
  </si>
  <si>
    <t>Can social partnerships influence the microbiome? Insights from ant farmers and their trophobiont mutualists</t>
  </si>
  <si>
    <t>https://www.scopus.com/inward/record.uri?partnerID=HzOxMe3b&amp;scp=85046399165&amp;origin=inward</t>
  </si>
  <si>
    <t>10.1111/mec.14506</t>
  </si>
  <si>
    <t>https://api.elsevier.com/content/abstract/scopus_id/85046399165</t>
  </si>
  <si>
    <t>J. Billen</t>
  </si>
  <si>
    <t>Morphology and ultrastructure of a specialized bacterial pouch in the digestive tract of Tetraponera ants (Formicidae, pseudomyrmecinae)</t>
  </si>
  <si>
    <t>Arthropod Structure and Development</t>
  </si>
  <si>
    <t>https://api.elsevier.com/content/article/eid/1-s2.0-S1467803900000293</t>
  </si>
  <si>
    <t>10.1016/S1467-8039(00)00029-3</t>
  </si>
  <si>
    <t>https://api.elsevier.com/content/abstract/scopus_id/0034439456</t>
  </si>
  <si>
    <t>D. Cheng</t>
  </si>
  <si>
    <t>Symbiotic microbiota may reflect host adaptation by resident to invasive ant species</t>
  </si>
  <si>
    <t>PLoS Pathogens</t>
  </si>
  <si>
    <t>https://www.scopus.com/inward/record.uri?partnerID=HzOxMe3b&amp;scp=85070848268&amp;origin=inward</t>
  </si>
  <si>
    <t>10.1371/journal.ppat.1007942</t>
  </si>
  <si>
    <t>1553-7366</t>
  </si>
  <si>
    <t>https://api.elsevier.com/content/abstract/scopus_id/85070848268</t>
  </si>
  <si>
    <t>J. Liberti</t>
  </si>
  <si>
    <t>Bacterial symbiont sharing in Megalomyrmex social parasites and their fungus-growing ant hosts</t>
  </si>
  <si>
    <t>https://www.scopus.com/inward/record.uri?partnerID=HzOxMe3b&amp;scp=84932194787&amp;origin=inward</t>
  </si>
  <si>
    <t>10.1111/mec.13216</t>
  </si>
  <si>
    <t>https://api.elsevier.com/content/abstract/scopus_id/84932194787</t>
  </si>
  <si>
    <t>D. Wagner</t>
  </si>
  <si>
    <t>The contribution of harvester ant nests, Pogonomyrmex rugosus (Hymenoptera, Formicidae), to soil nutrient stocks and microbial biomass in the Mojave Desert</t>
  </si>
  <si>
    <t>Environmental Entomology</t>
  </si>
  <si>
    <t>https://www.scopus.com/inward/record.uri?partnerID=HzOxMe3b&amp;scp=10644277966&amp;origin=inward</t>
  </si>
  <si>
    <t>10.1603/0046-225X-33.3.599</t>
  </si>
  <si>
    <t>0046-225X</t>
  </si>
  <si>
    <t>https://api.elsevier.com/content/abstract/scopus_id/10644277966</t>
  </si>
  <si>
    <t>G.R. Lewin</t>
  </si>
  <si>
    <t>Cellulose-enriched microbial communities from leaf-cutter ant (Atta colombica) refuse dumps vary in taxonomic composition and degradation ability</t>
  </si>
  <si>
    <t>https://www.scopus.com/inward/record.uri?partnerID=HzOxMe3b&amp;scp=84962197364&amp;origin=inward</t>
  </si>
  <si>
    <t>10.1371/journal.pone.0151840</t>
  </si>
  <si>
    <t>https://api.elsevier.com/content/abstract/scopus_id/84962197364</t>
  </si>
  <si>
    <t>C. Wang</t>
  </si>
  <si>
    <t>Abundance, diversity, and activity of ants (Hymenoptera: Formicidae) in oak-domainated mixed appalachian forests treated with microbial pesticides</t>
  </si>
  <si>
    <t>https://www.scopus.com/inward/record.uri?partnerID=HzOxMe3b&amp;scp=0033862265&amp;origin=inward</t>
  </si>
  <si>
    <t>10.1603/0046-225X-29.3.579</t>
  </si>
  <si>
    <t>https://api.elsevier.com/content/abstract/scopus_id/0033862265</t>
  </si>
  <si>
    <t>S.E. Marsh</t>
  </si>
  <si>
    <t>Interaction between workers during a short time window is required for bacterial symbiont transmission in acromyrmex leaf-cutting ants</t>
  </si>
  <si>
    <t>https://api.elsevier.com/content/article/eid/1-s2.0-S1932620314222930</t>
  </si>
  <si>
    <t>10.1371/journal.pone.0103269</t>
  </si>
  <si>
    <t>https://api.elsevier.com/content/abstract/scopus_id/84904799793</t>
  </si>
  <si>
    <t>P. Li</t>
  </si>
  <si>
    <t>Parameter Selection for Ant Colony Algorithm Based on Bacterial Foraging Algorithm</t>
  </si>
  <si>
    <t>Mathematical Problems in Engineering</t>
  </si>
  <si>
    <t>https://www.scopus.com/inward/record.uri?partnerID=HzOxMe3b&amp;scp=85009429513&amp;origin=inward</t>
  </si>
  <si>
    <t>10.1155/2016/6469721</t>
  </si>
  <si>
    <t>1024-123X</t>
  </si>
  <si>
    <t>https://api.elsevier.com/content/abstract/scopus_id/85009429513</t>
  </si>
  <si>
    <t>M. Cooling</t>
  </si>
  <si>
    <t>A metatranscriptomic survey of the invasive yellow crazy ant, Anoplolepis gracilipes, identifies several potential viral and bacterial pathogens and mutualists</t>
  </si>
  <si>
    <t>Insectes Sociaux</t>
  </si>
  <si>
    <t>https://www.scopus.com/inward/record.uri?partnerID=HzOxMe3b&amp;scp=85000351004&amp;origin=inward</t>
  </si>
  <si>
    <t>10.1007/s00040-016-0531-x</t>
  </si>
  <si>
    <t>0020-1812</t>
  </si>
  <si>
    <t>https://api.elsevier.com/content/abstract/scopus_id/85000351004</t>
  </si>
  <si>
    <t>V. Jílková</t>
  </si>
  <si>
    <t>Contribution of ant and microbial respiration to CO&lt;inf&gt;2&lt;/inf&gt; emission from wood ant (Formica polyctena) nests</t>
  </si>
  <si>
    <t>https://api.elsevier.com/content/article/eid/1-s2.0-S1164556313000964</t>
  </si>
  <si>
    <t>10.1016/j.ejsobi.2013.11.003</t>
  </si>
  <si>
    <t>https://api.elsevier.com/content/abstract/scopus_id/84888079310</t>
  </si>
  <si>
    <t>B. Boots</t>
  </si>
  <si>
    <t>https://api.elsevier.com/content/article/eid/1-s2.0-S0031405611001089</t>
  </si>
  <si>
    <t>10.1016/j.pedobi.2011.10.004</t>
  </si>
  <si>
    <t>https://api.elsevier.com/content/abstract/scopus_id/84855238364</t>
  </si>
  <si>
    <t>M. Delgado-Baquerizo</t>
  </si>
  <si>
    <t>Ant colonies promote the diversity of soil microbial communities</t>
  </si>
  <si>
    <t>https://www.scopus.com/inward/record.uri?partnerID=HzOxMe3b&amp;scp=85059540803&amp;origin=inward</t>
  </si>
  <si>
    <t>10.1038/s41396-018-0335-2</t>
  </si>
  <si>
    <t>https://api.elsevier.com/content/abstract/scopus_id/85059540803</t>
  </si>
  <si>
    <t>H.M. Griffiths</t>
  </si>
  <si>
    <t>Hitchhiking and the removal of microbial contaminants by the leaf-cutting ant Atta colombica</t>
  </si>
  <si>
    <t>Ecological Entomology</t>
  </si>
  <si>
    <t>https://www.scopus.com/inward/record.uri?partnerID=HzOxMe3b&amp;scp=77955237992&amp;origin=inward</t>
  </si>
  <si>
    <t>10.1111/j.1365-2311.2010.01212.x</t>
  </si>
  <si>
    <t>0307-6946</t>
  </si>
  <si>
    <t>https://api.elsevier.com/content/abstract/scopus_id/77955237992</t>
  </si>
  <si>
    <t>P.J. Lester</t>
  </si>
  <si>
    <t>Different bacterial and viral pathogens trigger distinct immune responses in a globally invasive ant</t>
  </si>
  <si>
    <t>https://www.scopus.com/inward/record.uri?partnerID=HzOxMe3b&amp;scp=85064071543&amp;origin=inward</t>
  </si>
  <si>
    <t>10.1038/s41598-019-41843-5</t>
  </si>
  <si>
    <t>https://api.elsevier.com/content/abstract/scopus_id/85064071543</t>
  </si>
  <si>
    <t>A. Dosmann</t>
  </si>
  <si>
    <t>Experimental modulation of external microbiome affects nestmate recognition in harvester ants (Pogonomyrmex barbatus)</t>
  </si>
  <si>
    <t>PeerJ</t>
  </si>
  <si>
    <t>https://www.scopus.com/inward/record.uri?partnerID=HzOxMe3b&amp;scp=84957558008&amp;origin=inward</t>
  </si>
  <si>
    <t>10.7717/peerj.1566</t>
  </si>
  <si>
    <t>2167-8359</t>
  </si>
  <si>
    <t>https://api.elsevier.com/content/abstract/scopus_id/84957558008</t>
  </si>
  <si>
    <t>K.O. Chua</t>
  </si>
  <si>
    <t>Microbial Community Composition Reveals Spatial Variation and Distinctive Core Microbiome of the Weaver Ant Oecophylla smaragdina in Malaysia</t>
  </si>
  <si>
    <t>https://www.scopus.com/inward/record.uri?partnerID=HzOxMe3b&amp;scp=85050088805&amp;origin=inward</t>
  </si>
  <si>
    <t>10.1038/s41598-018-29159-2</t>
  </si>
  <si>
    <t>https://api.elsevier.com/content/abstract/scopus_id/85050088805</t>
  </si>
  <si>
    <t>J. Wernegreen</t>
  </si>
  <si>
    <t>Genome evolution in an insect cell: Distinct features of an ant-bacterial partnership</t>
  </si>
  <si>
    <t>Biological Bulletin</t>
  </si>
  <si>
    <t>https://www.scopus.com/inward/record.uri?partnerID=HzOxMe3b&amp;scp=0037396914&amp;origin=inward</t>
  </si>
  <si>
    <t>10.2307/1543563</t>
  </si>
  <si>
    <t>0006-3185</t>
  </si>
  <si>
    <t>https://api.elsevier.com/content/abstract/scopus_id/0037396914</t>
  </si>
  <si>
    <t>S. Tragust</t>
  </si>
  <si>
    <t>Formicine ants swallow their highly acidic poison for gut microbial selection and control</t>
  </si>
  <si>
    <t>eLife</t>
  </si>
  <si>
    <t>https://www.scopus.com/inward/record.uri?partnerID=HzOxMe3b&amp;scp=85095399764&amp;origin=inward</t>
  </si>
  <si>
    <t>10.7554/eLife.60287</t>
  </si>
  <si>
    <t>2050-084X</t>
  </si>
  <si>
    <t>https://api.elsevier.com/content/abstract/scopus_id/85095399764</t>
  </si>
  <si>
    <t>S. Lindström</t>
  </si>
  <si>
    <t>Trends in bacterial and fungal communities in ant nests observed with Terminal-Restriction Fragment Length Polymorphism (T-RFLP) and Next Generation Sequencing (NGS) techniques-validity and compatibility in ecological studies</t>
  </si>
  <si>
    <t>https://www.scopus.com/inward/record.uri?partnerID=HzOxMe3b&amp;scp=85050278721&amp;origin=inward</t>
  </si>
  <si>
    <t>10.7717/peerj.5289</t>
  </si>
  <si>
    <t>https://api.elsevier.com/content/abstract/scopus_id/85050278721</t>
  </si>
  <si>
    <t>A. Vieira</t>
  </si>
  <si>
    <t>Microbial Communities in Different Tissues of Atta sexdens rubropilosa Leaf-cutting Ants</t>
  </si>
  <si>
    <t>Current Microbiology</t>
  </si>
  <si>
    <t>https://www.scopus.com/inward/record.uri?partnerID=HzOxMe3b&amp;scp=85024475877&amp;origin=inward</t>
  </si>
  <si>
    <t>10.1007/s00284-017-1307-x</t>
  </si>
  <si>
    <t>0343-8651</t>
  </si>
  <si>
    <t>https://api.elsevier.com/content/abstract/scopus_id/85024475877</t>
  </si>
  <si>
    <t>C. Birer</t>
  </si>
  <si>
    <t>Comparative analysis of DNA extraction methods to study the body surface microbiota of insects: A case study with ant cuticular bacteria</t>
  </si>
  <si>
    <t>Molecular Ecology Resources</t>
  </si>
  <si>
    <t>https://www.scopus.com/inward/record.uri?partnerID=HzOxMe3b&amp;scp=85021275759&amp;origin=inward</t>
  </si>
  <si>
    <t>10.1111/1755-0998.12688</t>
  </si>
  <si>
    <t>1755-098X</t>
  </si>
  <si>
    <t>https://api.elsevier.com/content/abstract/scopus_id/85021275759</t>
  </si>
  <si>
    <t>F.H.I.D. Segers</t>
  </si>
  <si>
    <t>Abdominal microbial communities in ants depend on colony membership rather than caste and are linked to colony productivity</t>
  </si>
  <si>
    <t>Ecology and Evolution</t>
  </si>
  <si>
    <t>https://www.scopus.com/inward/record.uri?partnerID=HzOxMe3b&amp;scp=85075061094&amp;origin=inward</t>
  </si>
  <si>
    <t>10.1002/ece3.5801</t>
  </si>
  <si>
    <t>2045-7758</t>
  </si>
  <si>
    <t>https://api.elsevier.com/content/abstract/scopus_id/85075061094</t>
  </si>
  <si>
    <t>C.S. Moreau</t>
  </si>
  <si>
    <t>Diversity and persistence of the gut microbiome of the giant neotropical bullet ant</t>
  </si>
  <si>
    <t>https://www.scopus.com/inward/record.uri?partnerID=HzOxMe3b&amp;scp=85037834015&amp;origin=inward</t>
  </si>
  <si>
    <t>10.1093/icb/icx037</t>
  </si>
  <si>
    <t>https://api.elsevier.com/content/abstract/scopus_id/85037834015</t>
  </si>
  <si>
    <t>R.D. Moreira-Soto</t>
  </si>
  <si>
    <t>Ultrastructural and microbial analyses of cellulose degradation in leaf-cutter ant colonies</t>
  </si>
  <si>
    <t>Microbiology (United Kingdom)</t>
  </si>
  <si>
    <t>https://www.scopus.com/inward/record.uri?partnerID=HzOxMe3b&amp;scp=85044360903&amp;origin=inward</t>
  </si>
  <si>
    <t>10.1099/mic.0.000546</t>
  </si>
  <si>
    <t>1350-0872</t>
  </si>
  <si>
    <t>https://api.elsevier.com/content/abstract/scopus_id/85044360903</t>
  </si>
  <si>
    <t>Effects of Ant Mounds on the Plant and Soil Microbial Community in an Alpine Meadow of Qinghai–Tibet Plateau</t>
  </si>
  <si>
    <t>Land Degradation and Development</t>
  </si>
  <si>
    <t>https://www.scopus.com/inward/record.uri?partnerID=HzOxMe3b&amp;scp=85018977010&amp;origin=inward</t>
  </si>
  <si>
    <t>10.1002/ldr.2681</t>
  </si>
  <si>
    <t>1085-3278</t>
  </si>
  <si>
    <t>https://api.elsevier.com/content/abstract/scopus_id/85018977010</t>
  </si>
  <si>
    <t>A. Sebastien</t>
  </si>
  <si>
    <t>Prevalence and genetic diversity of three bacterial endosymbionts (Wolbachia, Arsenophonus, and Rhizobiales) associated with the invasive yellow crazy ant (Anoplolepis gracilipes)</t>
  </si>
  <si>
    <t>https://www.scopus.com/inward/record.uri?partnerID=HzOxMe3b&amp;scp=84855750189&amp;origin=inward</t>
  </si>
  <si>
    <t>10.1007/s00040-011-0184-8</t>
  </si>
  <si>
    <t>https://api.elsevier.com/content/abstract/scopus_id/84855750189</t>
  </si>
  <si>
    <t>J.M. Baker</t>
  </si>
  <si>
    <t>Genome sequence of rhodoferax antarcticus ant.Br&lt;sup&gt;t&lt;/sup&gt;; a psychrophilic purple nonsulfur bacterium from an antarctic microbial mat</t>
  </si>
  <si>
    <t>Microorganisms</t>
  </si>
  <si>
    <t>https://www.scopus.com/inward/record.uri?partnerID=HzOxMe3b&amp;scp=85079622274&amp;origin=inward</t>
  </si>
  <si>
    <t>10.3390/microorganisms5010008</t>
  </si>
  <si>
    <t>2076-2607</t>
  </si>
  <si>
    <t>https://api.elsevier.com/content/abstract/scopus_id/85079622274</t>
  </si>
  <si>
    <t>P. Lester</t>
  </si>
  <si>
    <t>Symbiotic bacterial communities in ants are modified by invasion pathway bottlenecks and alter host behavior</t>
  </si>
  <si>
    <t>Ecology</t>
  </si>
  <si>
    <t>https://www.scopus.com/inward/record.uri?partnerID=HzOxMe3b&amp;scp=85014354652&amp;origin=inward</t>
  </si>
  <si>
    <t>10.1002/ecy.1714</t>
  </si>
  <si>
    <t>0012-9658</t>
  </si>
  <si>
    <t>https://api.elsevier.com/content/abstract/scopus_id/85014354652</t>
  </si>
  <si>
    <t>B.K. Dewangan</t>
  </si>
  <si>
    <t>An Ensemble of Bacterial Foraging, Genetic, Ant Colony and Particle Swarm Approach EB-GAP: A Load Balancing Approach in Cloud Computing</t>
  </si>
  <si>
    <t>Recent Advances in Computer Science and Communications</t>
  </si>
  <si>
    <t>https://www.scopus.com/inward/record.uri?partnerID=HzOxMe3b&amp;scp=85128727548&amp;origin=inward</t>
  </si>
  <si>
    <t>10.2174/2666255813666201218161955</t>
  </si>
  <si>
    <t>2666-2558</t>
  </si>
  <si>
    <t>https://api.elsevier.com/content/abstract/scopus_id/85128727548</t>
  </si>
  <si>
    <t>E. Pringle</t>
  </si>
  <si>
    <t>Community analysis of microbial sharing and specialization in a Costa Rican ant – plant – hemipteran symbiosis</t>
  </si>
  <si>
    <t>Proceedings of the Royal Society B: Biological Sciences</t>
  </si>
  <si>
    <t>https://www.scopus.com/inward/record.uri?partnerID=HzOxMe3b&amp;scp=85015259922&amp;origin=inward</t>
  </si>
  <si>
    <t>10.1098/rspb.2016.2770</t>
  </si>
  <si>
    <t>0962-8452</t>
  </si>
  <si>
    <t>https://api.elsevier.com/content/abstract/scopus_id/85015259922</t>
  </si>
  <si>
    <t>R. Baird</t>
  </si>
  <si>
    <t>Survey of bacterial and fungal associates of black/hybrid imported fire ants from mounds in Mississippi</t>
  </si>
  <si>
    <t>Southeastern Naturalist</t>
  </si>
  <si>
    <t>https://www.scopus.com/inward/record.uri?partnerID=HzOxMe3b&amp;scp=38349068480&amp;origin=inward</t>
  </si>
  <si>
    <t>10.1656/1528-7092(2007)6[615:SOBAFA]2.0.CO;2</t>
  </si>
  <si>
    <t>1528-7092</t>
  </si>
  <si>
    <t>https://api.elsevier.com/content/abstract/scopus_id/38349068480</t>
  </si>
  <si>
    <t>P.T. Chang</t>
  </si>
  <si>
    <t>Thiopeptide Defense by an Ant's Bacterial Symbiont</t>
  </si>
  <si>
    <t>Journal of Natural Products</t>
  </si>
  <si>
    <t>https://www.scopus.com/inward/record.uri?partnerID=HzOxMe3b&amp;scp=85082561480&amp;origin=inward</t>
  </si>
  <si>
    <t>10.1021/acs.jnatprod.9b00897</t>
  </si>
  <si>
    <t>0163-3864</t>
  </si>
  <si>
    <t>https://api.elsevier.com/content/abstract/scopus_id/85082561480</t>
  </si>
  <si>
    <t>P. Brinker</t>
  </si>
  <si>
    <t>https://api.elsevier.com/content/article/eid/1-s2.0-S1754504818302794</t>
  </si>
  <si>
    <t>10.1016/j.funeco.2018.08.007</t>
  </si>
  <si>
    <t>https://api.elsevier.com/content/abstract/scopus_id/85054490816</t>
  </si>
  <si>
    <t>T.B. De Oliveira</t>
  </si>
  <si>
    <t>Bacterial communities in the midgut of Ponerine ants (Hymenoptera: Formicidae: Ponerinae)</t>
  </si>
  <si>
    <t>Sociobiology</t>
  </si>
  <si>
    <t>https://www.scopus.com/inward/record.uri?partnerID=HzOxMe3b&amp;scp=84970952326&amp;origin=inward</t>
  </si>
  <si>
    <t>10.13102/sociobiology.v63i1.882</t>
  </si>
  <si>
    <t>0361-6525</t>
  </si>
  <si>
    <t>https://api.elsevier.com/content/abstract/scopus_id/84970952326</t>
  </si>
  <si>
    <t>A. Somera</t>
  </si>
  <si>
    <t>Leaf-cutter ant fungus gardens are biphasic mixed microbial bioreactors that convert plant biomass to polyols with biotechnological applications</t>
  </si>
  <si>
    <t>https://www.scopus.com/inward/record.uri?partnerID=HzOxMe3b&amp;scp=84930807925&amp;origin=inward</t>
  </si>
  <si>
    <t>10.1128/AEM.00046-15</t>
  </si>
  <si>
    <t>https://api.elsevier.com/content/abstract/scopus_id/84930807925</t>
  </si>
  <si>
    <t>https://api.elsevier.com/content/article/eid/1-s2.0-S1164556313000058</t>
  </si>
  <si>
    <t>10.1016/j.ejsobi.2013.01.002</t>
  </si>
  <si>
    <t>https://api.elsevier.com/content/abstract/scopus_id/84872802105</t>
  </si>
  <si>
    <t>https://api.elsevier.com/content/article/eid/1-s2.0-S0038071719301841</t>
  </si>
  <si>
    <t>10.1016/j.soilbio.2019.107529</t>
  </si>
  <si>
    <t>https://api.elsevier.com/content/abstract/scopus_id/85073727178</t>
  </si>
  <si>
    <t>P.J. Flynn</t>
  </si>
  <si>
    <t>Localization of Bacterial Communities within Gut Compartments across Cephalotes Turtle Ants</t>
  </si>
  <si>
    <t>https://www.scopus.com/inward/record.uri?partnerID=HzOxMe3b&amp;scp=85104701069&amp;origin=inward</t>
  </si>
  <si>
    <t>10.1128/AEM.02803-20</t>
  </si>
  <si>
    <t>https://api.elsevier.com/content/abstract/scopus_id/85104701069</t>
  </si>
  <si>
    <t>Development but not diet alters microbial communities in the Neotropical arboreal trap jaw ant Daceton armigerum: an exploratory study</t>
  </si>
  <si>
    <t>https://www.scopus.com/inward/record.uri?partnerID=HzOxMe3b&amp;scp=85084145558&amp;origin=inward</t>
  </si>
  <si>
    <t>10.1038/s41598-020-64393-7</t>
  </si>
  <si>
    <t>https://api.elsevier.com/content/abstract/scopus_id/85084145558</t>
  </si>
  <si>
    <t>S. Wang</t>
  </si>
  <si>
    <t>https://api.elsevier.com/content/article/eid/1-s2.0-S0929139318303639</t>
  </si>
  <si>
    <t>10.1016/j.apsoil.2018.10.006</t>
  </si>
  <si>
    <t>https://api.elsevier.com/content/abstract/scopus_id/85054731992</t>
  </si>
  <si>
    <t>Relative importance of honeydew and resin for the microbial activity in wood ant nest and forest floor substrate – a laboratory study</t>
  </si>
  <si>
    <t>https://api.elsevier.com/content/article/eid/1-s2.0-S0038071717300032</t>
  </si>
  <si>
    <t>10.1016/j.soilbio.2017.11.002</t>
  </si>
  <si>
    <t>https://api.elsevier.com/content/abstract/scopus_id/85033495445</t>
  </si>
  <si>
    <t>H. He</t>
  </si>
  <si>
    <t>The gut bacterial communities associated with lab-raised and field-collected ants of Camponotus fragilis (Formicidae: Formicinae)</t>
  </si>
  <si>
    <t>https://www.scopus.com/inward/record.uri?partnerID=HzOxMe3b&amp;scp=84905190811&amp;origin=inward</t>
  </si>
  <si>
    <t>10.1007/s00284-014-0586-8</t>
  </si>
  <si>
    <t>https://api.elsevier.com/content/abstract/scopus_id/84905190811</t>
  </si>
  <si>
    <t>W.R.d.S. Lima</t>
  </si>
  <si>
    <t>Ants in a hospital environment and their potential as mechanical bacterial vectors</t>
  </si>
  <si>
    <t>Revista da Sociedade Brasileira de Medicina Tropical</t>
  </si>
  <si>
    <t>https://www.scopus.com/inward/record.uri?partnerID=HzOxMe3b&amp;scp=84888191753&amp;origin=inward</t>
  </si>
  <si>
    <t>10.1590/0037-8682-1607-2013</t>
  </si>
  <si>
    <t>0037-8682</t>
  </si>
  <si>
    <t>https://api.elsevier.com/content/abstract/scopus_id/84888191753</t>
  </si>
  <si>
    <t>D.W. Davidson</t>
  </si>
  <si>
    <t>An experimental study of microbial nest associates of borneo's exploding ants (Camponotus [Colobopsis] species)</t>
  </si>
  <si>
    <t>Journal of Hymenoptera Research</t>
  </si>
  <si>
    <t>https://www.scopus.com/inward/record.uri?partnerID=HzOxMe3b&amp;scp=78651499752&amp;origin=inward</t>
  </si>
  <si>
    <t>1070-9428</t>
  </si>
  <si>
    <t>https://api.elsevier.com/content/abstract/scopus_id/78651499752</t>
  </si>
  <si>
    <t>M.U.V. Ronque</t>
  </si>
  <si>
    <t>Symbiotic bacterial communities in rainforest fungus-farming ants: evidence for species and colony specificity</t>
  </si>
  <si>
    <t>https://www.scopus.com/inward/record.uri?partnerID=HzOxMe3b&amp;scp=85086785119&amp;origin=inward</t>
  </si>
  <si>
    <t>10.1038/s41598-020-66772-6</t>
  </si>
  <si>
    <t>https://api.elsevier.com/content/abstract/scopus_id/85086785119</t>
  </si>
  <si>
    <t>Disentangling the assembly mechanisms of ant cuticular bacterial communities of two Amazonian ant species sharing a common arboreal nest</t>
  </si>
  <si>
    <t>https://www.scopus.com/inward/record.uri?partnerID=HzOxMe3b&amp;scp=85082850775&amp;origin=inward</t>
  </si>
  <si>
    <t>10.1111/mec.15400</t>
  </si>
  <si>
    <t>https://api.elsevier.com/content/abstract/scopus_id/85082850775</t>
  </si>
  <si>
    <t>C. Martins</t>
  </si>
  <si>
    <t>Influence of host phylogeny, geographical location and seed harvesting diet on the bacterial community of globally distributed Pheidole ants</t>
  </si>
  <si>
    <t>https://www.scopus.com/inward/record.uri?partnerID=HzOxMe3b&amp;scp=85079099074&amp;origin=inward</t>
  </si>
  <si>
    <t>10.7717/peerj.8492</t>
  </si>
  <si>
    <t>https://api.elsevier.com/content/abstract/scopus_id/85079099074</t>
  </si>
  <si>
    <t>J.L. González-Escobar</t>
  </si>
  <si>
    <t>https://api.elsevier.com/content/article/eid/1-s2.0-S0963996918303338</t>
  </si>
  <si>
    <t>10.1016/j.foodres.2018.04.049</t>
  </si>
  <si>
    <t>https://api.elsevier.com/content/abstract/scopus_id/85046628437</t>
  </si>
  <si>
    <t>The bacterial and fungal community composition in time and space in the nest mounds of the ant Formica exsecta (Hymenoptera: Formicidae)</t>
  </si>
  <si>
    <t>https://www.scopus.com/inward/record.uri?partnerID=HzOxMe3b&amp;scp=85113801012&amp;origin=inward</t>
  </si>
  <si>
    <t>10.1002/mbo3.1201</t>
  </si>
  <si>
    <t>https://api.elsevier.com/content/abstract/scopus_id/85113801012</t>
  </si>
  <si>
    <t>A. Díez-Méndez</t>
  </si>
  <si>
    <t>The ant Lasius niger is a new source of bacterial enzymes with biotechnological potential for bleaching dye</t>
  </si>
  <si>
    <t>https://www.scopus.com/inward/record.uri?partnerID=HzOxMe3b&amp;scp=85074093060&amp;origin=inward</t>
  </si>
  <si>
    <t>10.1038/s41598-019-51669-w</t>
  </si>
  <si>
    <t>https://api.elsevier.com/content/abstract/scopus_id/85074093060</t>
  </si>
  <si>
    <t>C. Powell</t>
  </si>
  <si>
    <t>Bacterial Community Survey of Solenopsis invicta Buren (Red imported fire Ant) Colonies in the Presence and Absence of Solenopsis invicta Virus (SINV)</t>
  </si>
  <si>
    <t>https://www.scopus.com/inward/record.uri?partnerID=HzOxMe3b&amp;scp=84929134401&amp;origin=inward</t>
  </si>
  <si>
    <t>10.1007/s00284-014-0626-4</t>
  </si>
  <si>
    <t>https://api.elsevier.com/content/abstract/scopus_id/84929134401</t>
  </si>
  <si>
    <t>S. Li</t>
  </si>
  <si>
    <t>Inhibitory activities of venom alkaloids of Red Imported Fire Ant against Clavibacter michiganensis subsp. michiganensis in vitro and the application of piperidine alkaloids to manage symptom development of bacterial canker on tomato in the greenhouse</t>
  </si>
  <si>
    <t>International Journal of Pest Management</t>
  </si>
  <si>
    <t>https://www.scopus.com/inward/record.uri?partnerID=HzOxMe3b&amp;scp=84878163953&amp;origin=inward</t>
  </si>
  <si>
    <t>10.1080/09670874.2013.784931</t>
  </si>
  <si>
    <t>0967-0874</t>
  </si>
  <si>
    <t>https://api.elsevier.com/content/abstract/scopus_id/84878163953</t>
  </si>
  <si>
    <t>M. Teixeira</t>
  </si>
  <si>
    <t>Microbiota associated with tramp ants in a Brazilian University Hospital</t>
  </si>
  <si>
    <t>Neotropical Entomology</t>
  </si>
  <si>
    <t>https://www.scopus.com/inward/record.uri?partnerID=HzOxMe3b&amp;scp=70349833137&amp;origin=inward</t>
  </si>
  <si>
    <t>10.1590/S1519-566X2009000400017</t>
  </si>
  <si>
    <t>1519-566X</t>
  </si>
  <si>
    <t>https://api.elsevier.com/content/abstract/scopus_id/70349833137</t>
  </si>
  <si>
    <t>D.E. Hughes</t>
  </si>
  <si>
    <t>Spectrum of bacterial pathogens transmitted by Pharaoh's ants.</t>
  </si>
  <si>
    <t>Laboratory animal science</t>
  </si>
  <si>
    <t>https://www.scopus.com/inward/record.uri?partnerID=HzOxMe3b&amp;scp=0024638072&amp;origin=inward</t>
  </si>
  <si>
    <t>0023-6764</t>
  </si>
  <si>
    <t>https://api.elsevier.com/content/abstract/scopus_id/0024638072</t>
  </si>
  <si>
    <t>N.V. Travanty</t>
  </si>
  <si>
    <t>Colonization by the Red Imported Fire Ant, Solenopsis invicta, Modifies Soil Bacterial Communities</t>
  </si>
  <si>
    <t>https://www.scopus.com/inward/record.uri?partnerID=HzOxMe3b&amp;scp=85112044612&amp;origin=inward</t>
  </si>
  <si>
    <t>10.1007/s00248-021-01826-4</t>
  </si>
  <si>
    <t>https://api.elsevier.com/content/abstract/scopus_id/85112044612</t>
  </si>
  <si>
    <t>L. Khadempour</t>
  </si>
  <si>
    <t>Metagenomics Reveals Diet-Specific Specialization of Bacterial Communities in Fungus Gardens of Grass- and Dicot-Cutter Ants</t>
  </si>
  <si>
    <t>Frontiers in Microbiology</t>
  </si>
  <si>
    <t>https://www.scopus.com/inward/record.uri?partnerID=HzOxMe3b&amp;scp=85091011182&amp;origin=inward</t>
  </si>
  <si>
    <t>10.3389/fmicb.2020.570770</t>
  </si>
  <si>
    <t>1664-302X</t>
  </si>
  <si>
    <t>https://api.elsevier.com/content/abstract/scopus_id/85091011182</t>
  </si>
  <si>
    <t>M.A. Szenteczki</t>
  </si>
  <si>
    <t>Bacterial communities within Phengaris (Maculinea) alcon caterpillars are shifted following transition from solitary living to social parasitism of Myrmica ant colonies</t>
  </si>
  <si>
    <t>https://www.scopus.com/inward/record.uri?partnerID=HzOxMe3b&amp;scp=85064824814&amp;origin=inward</t>
  </si>
  <si>
    <t>10.1002/ece3.5010</t>
  </si>
  <si>
    <t>https://api.elsevier.com/content/abstract/scopus_id/85064824814</t>
  </si>
  <si>
    <t>M. González-Teuber</t>
  </si>
  <si>
    <t>Pseudomyrmex ants and acacia host plants join efforts to protect their mutualism from microbial threats</t>
  </si>
  <si>
    <t>Plant Signaling and Behavior</t>
  </si>
  <si>
    <t>https://www.scopus.com/inward/record.uri?partnerID=HzOxMe3b&amp;scp=77957001245&amp;origin=inward</t>
  </si>
  <si>
    <t>10.4161/psb.5.7.12038</t>
  </si>
  <si>
    <t>1559-2316</t>
  </si>
  <si>
    <t>https://api.elsevier.com/content/abstract/scopus_id/77957001245</t>
  </si>
  <si>
    <t>D.M. Tufts</t>
  </si>
  <si>
    <t>Identification of bacterial species in the hemolymph of queen solenopsis invicta (hymenoptera: Formicidae)</t>
  </si>
  <si>
    <t>https://www.scopus.com/inward/record.uri?partnerID=HzOxMe3b&amp;scp=76649083858&amp;origin=inward</t>
  </si>
  <si>
    <t>10.1603/022.038.0502</t>
  </si>
  <si>
    <t>https://api.elsevier.com/content/abstract/scopus_id/76649083858</t>
  </si>
  <si>
    <t>Untangling the complex interactions between turtle ants and their microbial partners</t>
  </si>
  <si>
    <t>Animal Microbiome</t>
  </si>
  <si>
    <t>https://www.scopus.com/inward/record.uri?partnerID=HzOxMe3b&amp;scp=85159315000&amp;origin=inward</t>
  </si>
  <si>
    <t>10.1186/s42523-022-00223-7</t>
  </si>
  <si>
    <t>2524-4671</t>
  </si>
  <si>
    <t>https://api.elsevier.com/content/abstract/scopus_id/85159315000</t>
  </si>
  <si>
    <t>E.A. Green</t>
  </si>
  <si>
    <t>https://www.scopus.com/inward/record.uri?partnerID=HzOxMe3b&amp;scp=85137135633&amp;origin=inward</t>
  </si>
  <si>
    <t>10.1128/msphere.00989-21</t>
  </si>
  <si>
    <t>https://api.elsevier.com/content/abstract/scopus_id/85137135633</t>
  </si>
  <si>
    <t>A. Kaczmarczyk-ziemba</t>
  </si>
  <si>
    <t>First insight into microbiome profiles of myrmecophilous beetles and their host, red wood ant formica polyctena (Hymenoptera: Formicidae)— A case study</t>
  </si>
  <si>
    <t>Insects</t>
  </si>
  <si>
    <t>https://www.scopus.com/inward/record.uri?partnerID=HzOxMe3b&amp;scp=85079843277&amp;origin=inward</t>
  </si>
  <si>
    <t>10.3390/insects11020134</t>
  </si>
  <si>
    <t>2075-4450</t>
  </si>
  <si>
    <t>https://api.elsevier.com/content/abstract/scopus_id/85079843277</t>
  </si>
  <si>
    <t>M.X. Ruiz-González</t>
  </si>
  <si>
    <t>Do host plant and associated ant species affect microbial communities in myrmecophytes?</t>
  </si>
  <si>
    <t>https://www.scopus.com/inward/record.uri?partnerID=HzOxMe3b&amp;scp=85074696706&amp;origin=inward</t>
  </si>
  <si>
    <t>10.3390/insects10110391</t>
  </si>
  <si>
    <t>https://api.elsevier.com/content/abstract/scopus_id/85074696706</t>
  </si>
  <si>
    <t>M.K. Chen</t>
  </si>
  <si>
    <t>Effects of ant nesting on soil microbial biomass carbon and quotient in tropical forest of Xishuangbanna</t>
  </si>
  <si>
    <t>Ying yong sheng tai xue bao = The journal of applied ecology</t>
  </si>
  <si>
    <t>https://www.scopus.com/inward/record.uri?partnerID=HzOxMe3b&amp;scp=85072286168&amp;origin=inward</t>
  </si>
  <si>
    <t>10.13287/j.1001-9332.201909.036</t>
  </si>
  <si>
    <t>1001-9332</t>
  </si>
  <si>
    <t>https://api.elsevier.com/content/abstract/scopus_id/85072286168</t>
  </si>
  <si>
    <t>A. Martinez</t>
  </si>
  <si>
    <t>Microbial Diversity and Chemical Multiplicity of Culturable, Taxonomically Similar Bacterial Symbionts of the Leaf-Cutting Ant Acromyrmex coronatus</t>
  </si>
  <si>
    <t>https://www.scopus.com/inward/record.uri?partnerID=HzOxMe3b&amp;scp=85064806908&amp;origin=inward</t>
  </si>
  <si>
    <t>10.1007/s00248-019-01341-7</t>
  </si>
  <si>
    <t>https://api.elsevier.com/content/abstract/scopus_id/85064806908</t>
  </si>
  <si>
    <t>K.A. Hansen</t>
  </si>
  <si>
    <t>https://www.scopus.com/inward/record.uri?partnerID=HzOxMe3b&amp;scp=85134427625&amp;origin=inward</t>
  </si>
  <si>
    <t>10.1021/acschembio.2c00187</t>
  </si>
  <si>
    <t>1554-8929</t>
  </si>
  <si>
    <t>https://api.elsevier.com/content/abstract/scopus_id/85134427625</t>
  </si>
  <si>
    <t>P. Balzani</t>
  </si>
  <si>
    <t>CO&lt;inf&gt;2&lt;/inf&gt; biogeochemical investigation and microbial characterization of red wood ant mounds in a Southern Europe montane forest</t>
  </si>
  <si>
    <t>https://api.elsevier.com/content/article/eid/1-s2.0-S0038071721004107</t>
  </si>
  <si>
    <t>10.1016/j.soilbio.2021.108536</t>
  </si>
  <si>
    <t>https://api.elsevier.com/content/abstract/scopus_id/85123275220</t>
  </si>
  <si>
    <t>Oecophyllibacter saccharovorans gen. nov. sp. nov., a bacterial symbiont of the weaver ant Oecophylla smaragdina</t>
  </si>
  <si>
    <t>Journal of Microbiology</t>
  </si>
  <si>
    <t>https://www.scopus.com/inward/record.uri?partnerID=HzOxMe3b&amp;scp=85094644323&amp;origin=inward</t>
  </si>
  <si>
    <t>10.1007/s12275-020-0325-8</t>
  </si>
  <si>
    <t>1225-8873</t>
  </si>
  <si>
    <t>https://api.elsevier.com/content/abstract/scopus_id/85094644323</t>
  </si>
  <si>
    <t>T. Kay</t>
  </si>
  <si>
    <t>Social network position is a major predictor of ant behavior, microbiota composition, and brain gene expression</t>
  </si>
  <si>
    <t>PLoS Biology</t>
  </si>
  <si>
    <t>https://www.scopus.com/inward/record.uri?partnerID=HzOxMe3b&amp;scp=85166473003&amp;origin=inward</t>
  </si>
  <si>
    <t>10.1371/journal.pbio.3002203</t>
  </si>
  <si>
    <t>1544-9173</t>
  </si>
  <si>
    <t>https://api.elsevier.com/content/abstract/scopus_id/85166473003</t>
  </si>
  <si>
    <t>L. Shi</t>
  </si>
  <si>
    <t>Impact of Red Imported Fire Ant Nest-Building on Soil Properties and Bacterial Communities in Different Habitats</t>
  </si>
  <si>
    <t>Animals</t>
  </si>
  <si>
    <t>https://www.scopus.com/inward/record.uri?partnerID=HzOxMe3b&amp;scp=85163836744&amp;origin=inward</t>
  </si>
  <si>
    <t>10.3390/ani13122026</t>
  </si>
  <si>
    <t>2076-2615</t>
  </si>
  <si>
    <t>https://api.elsevier.com/content/abstract/scopus_id/85163836744</t>
  </si>
  <si>
    <t>B. Klimek</t>
  </si>
  <si>
    <t>Ant nests as a microbial hot spots in a long-term heavy metal-contaminated soils</t>
  </si>
  <si>
    <t>Environmental Science and Pollution Research</t>
  </si>
  <si>
    <t>https://www.scopus.com/inward/record.uri?partnerID=HzOxMe3b&amp;scp=85115039270&amp;origin=inward</t>
  </si>
  <si>
    <t>10.1007/s11356-021-16384-y</t>
  </si>
  <si>
    <t>0944-1344</t>
  </si>
  <si>
    <t>https://api.elsevier.com/content/abstract/scopus_id/85115039270</t>
  </si>
  <si>
    <t>S.L. Ishaq</t>
  </si>
  <si>
    <t>https://api.elsevier.com/content/article/eid/1-s2.0-S2589004221006313</t>
  </si>
  <si>
    <t>10.1016/j.isci.2021.102663</t>
  </si>
  <si>
    <t>https://api.elsevier.com/content/abstract/scopus_id/85107975922</t>
  </si>
  <si>
    <t>M.d.O. Ramalho</t>
  </si>
  <si>
    <t>What can the bacterial community of atta sexdens (Linnaeus, 1758) tell us about the habitats in which this ant species evolves?</t>
  </si>
  <si>
    <t>https://www.scopus.com/inward/record.uri?partnerID=HzOxMe3b&amp;scp=85085627797&amp;origin=inward</t>
  </si>
  <si>
    <t>10.3390/insects11060332</t>
  </si>
  <si>
    <t>https://api.elsevier.com/content/abstract/scopus_id/85085627797</t>
  </si>
  <si>
    <t>A.B.P. Cristopher</t>
  </si>
  <si>
    <t>Fungus-growing ant's microbial interaction of streptomyces sp. and escovopsis sp. through molecular networking and MALDI imaging</t>
  </si>
  <si>
    <t>Natural Product Communications</t>
  </si>
  <si>
    <t>https://www.scopus.com/inward/record.uri?partnerID=HzOxMe3b&amp;scp=85063725643&amp;origin=inward</t>
  </si>
  <si>
    <t>10.1177/1934578X1901400117</t>
  </si>
  <si>
    <t>1934-578X</t>
  </si>
  <si>
    <t>https://api.elsevier.com/content/abstract/scopus_id/85063725643</t>
  </si>
  <si>
    <t>M.Z. Majeed</t>
  </si>
  <si>
    <t>Characterization of N&lt;inf&gt;2&lt;/inf&gt;O emissions and associated microbial communities from the ant mounds in soils of a humid tropical rainforest</t>
  </si>
  <si>
    <t>Folia Microbiologica</t>
  </si>
  <si>
    <t>https://www.scopus.com/inward/record.uri?partnerID=HzOxMe3b&amp;scp=85038399747&amp;origin=inward</t>
  </si>
  <si>
    <t>10.1007/s12223-017-0575-y</t>
  </si>
  <si>
    <t>0015-5632</t>
  </si>
  <si>
    <t>https://api.elsevier.com/content/abstract/scopus_id/85038399747</t>
  </si>
  <si>
    <t>S.J. Lu</t>
  </si>
  <si>
    <t>https://api.elsevier.com/content/article/eid/1-s2.0-S147692711400111X</t>
  </si>
  <si>
    <t>10.1016/j.compbiolchem.2014.09.008</t>
  </si>
  <si>
    <t>https://api.elsevier.com/content/abstract/scopus_id/84910006620</t>
  </si>
  <si>
    <t>J. Mackintosh</t>
  </si>
  <si>
    <t>Increase in levels of microbiota recoverable from male and larval Myrmecia gulosa (Fabricius) (Hymenoptera: Formicidae) following segregation from worker ants</t>
  </si>
  <si>
    <t>Australian Journal of Entomology</t>
  </si>
  <si>
    <t>https://www.scopus.com/inward/record.uri?partnerID=HzOxMe3b&amp;scp=0040034706&amp;origin=inward</t>
  </si>
  <si>
    <t>10.1046/j.1440-6055.1999.00092.x</t>
  </si>
  <si>
    <t>1326-6756</t>
  </si>
  <si>
    <t>https://api.elsevier.com/content/abstract/scopus_id/0040034706</t>
  </si>
  <si>
    <t>J.J. Peloquin</t>
  </si>
  <si>
    <t>Bacterial endosymbionts from the genus Camponotus (Hymenoptera: Formicidae)</t>
  </si>
  <si>
    <t>https://www.scopus.com/inward/record.uri?partnerID=HzOxMe3b&amp;scp=0035598044&amp;origin=inward</t>
  </si>
  <si>
    <t>https://api.elsevier.com/content/abstract/scopus_id/0035598044</t>
  </si>
  <si>
    <t>B. Pearson</t>
  </si>
  <si>
    <t>The effects of antibiotics on the development of larvae and the possible role of bacterial load in caste determination and diapause in Myrmica rubra (Hymenoptera: Formicidae)</t>
  </si>
  <si>
    <t>https://www.scopus.com/inward/record.uri?partnerID=HzOxMe3b&amp;scp=0032380540&amp;origin=inward</t>
  </si>
  <si>
    <t>https://api.elsevier.com/content/abstract/scopus_id/0032380540</t>
  </si>
  <si>
    <t>Q. Xiao</t>
  </si>
  <si>
    <t>https://api.elsevier.com/content/article/eid/1-s2.0-S2165049722006643</t>
  </si>
  <si>
    <t>10.1128/spectrum.03585-22</t>
  </si>
  <si>
    <t>https://api.elsevier.com/content/abstract/scopus_id/85148114278</t>
  </si>
  <si>
    <t>M.S. McMunn</t>
  </si>
  <si>
    <t>Thermal sensitivity and seasonal change in the gut microbiome of a desert ant, Cephalotes rohweri</t>
  </si>
  <si>
    <t>https://www.scopus.com/inward/record.uri?partnerID=HzOxMe3b&amp;scp=85134083561&amp;origin=inward</t>
  </si>
  <si>
    <t>10.1093/femsec/fiac062</t>
  </si>
  <si>
    <t>https://api.elsevier.com/content/abstract/scopus_id/85134083561</t>
  </si>
  <si>
    <t>Y. Liu</t>
  </si>
  <si>
    <t>Effects of sand burial caused by ant nests on soil microbial biomass, basal respiration, and enzyme activity in/under biocrusts in vegetated areas of the Tennger Desert</t>
  </si>
  <si>
    <t>https://www.scopus.com/inward/record.uri?partnerID=HzOxMe3b&amp;scp=85130722673&amp;origin=inward</t>
  </si>
  <si>
    <t>10.1002/ldr.4227</t>
  </si>
  <si>
    <t>https://api.elsevier.com/content/abstract/scopus_id/85130722673</t>
  </si>
  <si>
    <t>A. Artavia-León</t>
  </si>
  <si>
    <t>Ant microbial symbionts are a new model for drug discovery</t>
  </si>
  <si>
    <t>Drug Discovery Today: Disease Models</t>
  </si>
  <si>
    <t>https://api.elsevier.com/content/article/eid/1-s2.0-S1740675719300015</t>
  </si>
  <si>
    <t>10.1016/j.ddmod.2019.08.011</t>
  </si>
  <si>
    <t>1740-6757</t>
  </si>
  <si>
    <t>https://api.elsevier.com/content/abstract/scopus_id/85072215700</t>
  </si>
  <si>
    <t>Author Correction: Herbivorous turtle ants obtain essential nutrients from a conserved nitrogen-recycling gut microbiome (Nature Communications (2018) DOI: 10.1038/s41467-018-03357-y</t>
  </si>
  <si>
    <t>https://www.scopus.com/inward/record.uri?partnerID=HzOxMe3b&amp;scp=85048744094&amp;origin=inward</t>
  </si>
  <si>
    <t>10.1038/s41467-018-04935-w</t>
  </si>
  <si>
    <t>https://api.elsevier.com/content/abstract/scopus_id/85048744094</t>
  </si>
  <si>
    <t>J.N. Liu</t>
  </si>
  <si>
    <t>Characterization of the Microbial Communities in the Ant Lion Euroleon coreanus (Okamoto) (Neuroptera: Myrmeleontidae)</t>
  </si>
  <si>
    <t>https://www.scopus.com/inward/record.uri?partnerID=HzOxMe3b&amp;scp=84978164646&amp;origin=inward</t>
  </si>
  <si>
    <t>10.1007/s13744-016-0388-8</t>
  </si>
  <si>
    <t>https://api.elsevier.com/content/abstract/scopus_id/84978164646</t>
  </si>
  <si>
    <t>B. Mendoza-Guido</t>
  </si>
  <si>
    <t>Low diversity and host specificity in the gut microbiome community of Eciton army ants (Hymenoptera: Formicidae: Dorylinae) in a Costa Rican rainforest</t>
  </si>
  <si>
    <t>Myrmecological News</t>
  </si>
  <si>
    <t>https://www.scopus.com/inward/record.uri?partnerID=HzOxMe3b&amp;scp=85151754642&amp;origin=inward</t>
  </si>
  <si>
    <t>10.25849/myrmecol.news_033:019</t>
  </si>
  <si>
    <t>1994-4136</t>
  </si>
  <si>
    <t>https://api.elsevier.com/content/abstract/scopus_id/85151754642</t>
  </si>
  <si>
    <t>N. Kaszyca-Taszakowska</t>
  </si>
  <si>
    <t>Microbiome of the Aphid Genus Dysaphis Börner (Hemiptera: Aphidinae) and Its Relation to Ant Attendance</t>
  </si>
  <si>
    <t>https://www.scopus.com/inward/record.uri?partnerID=HzOxMe3b&amp;scp=85144671069&amp;origin=inward</t>
  </si>
  <si>
    <t>10.3390/insects13121089</t>
  </si>
  <si>
    <t>https://api.elsevier.com/content/abstract/scopus_id/85144671069</t>
  </si>
  <si>
    <t>L.C. Graber</t>
  </si>
  <si>
    <t>Identifying the Role of Elevation, Geography, and Species Identity in Structuring Turtle Ant (Cephalotes Latreille, 1802) Bacterial Communities</t>
  </si>
  <si>
    <t>https://www.scopus.com/inward/record.uri?partnerID=HzOxMe3b&amp;scp=85141647813&amp;origin=inward</t>
  </si>
  <si>
    <t>10.1007/s00248-022-02128-z</t>
  </si>
  <si>
    <t>https://api.elsevier.com/content/abstract/scopus_id/85141647813</t>
  </si>
  <si>
    <t>G. Scarparo</t>
  </si>
  <si>
    <t>https://api.elsevier.com/content/article/eid/1-s2.0-S1439179120301249</t>
  </si>
  <si>
    <t>10.1016/j.baae.2020.11.008</t>
  </si>
  <si>
    <t>https://api.elsevier.com/content/abstract/scopus_id/85097720365</t>
  </si>
  <si>
    <t>A. Sclocco</t>
  </si>
  <si>
    <t>Microbial associates and social behavior in ants</t>
  </si>
  <si>
    <t>Artificial Life and Robotics</t>
  </si>
  <si>
    <t>https://www.scopus.com/inward/record.uri?partnerID=HzOxMe3b&amp;scp=85092514841&amp;origin=inward</t>
  </si>
  <si>
    <t>10.1007/s10015-020-00645-z</t>
  </si>
  <si>
    <t>1433-5298</t>
  </si>
  <si>
    <t>https://api.elsevier.com/content/abstract/scopus_id/85092514841</t>
  </si>
  <si>
    <t>Y.F. Yang</t>
  </si>
  <si>
    <t>Responses of soil microbial community functional diversity to Camponotus herculeanus ant-hill disturbance in alpine meadows</t>
  </si>
  <si>
    <t>Acta Prataculturae Sinica</t>
  </si>
  <si>
    <t>https://www.scopus.com/inward/record.uri?partnerID=HzOxMe3b&amp;scp=85016166574&amp;origin=inward</t>
  </si>
  <si>
    <t>10.11686/cyxb2016066</t>
  </si>
  <si>
    <t>1004-5759</t>
  </si>
  <si>
    <t>https://api.elsevier.com/content/abstract/scopus_id/85016166574</t>
  </si>
  <si>
    <t>A. Fernández</t>
  </si>
  <si>
    <t>Factors influencing microbial activity in dumps leaf cutter ants</t>
  </si>
  <si>
    <t>Ecologia Austral</t>
  </si>
  <si>
    <t>https://www.scopus.com/inward/record.uri?partnerID=HzOxMe3b&amp;scp=84897460068&amp;origin=inward</t>
  </si>
  <si>
    <t>0327-5477</t>
  </si>
  <si>
    <t>https://api.elsevier.com/content/abstract/scopus_id/84897460068</t>
  </si>
  <si>
    <t>P. Martínez-Rodríguez</t>
  </si>
  <si>
    <t>Endosymbiont-free ants: Molecular biological evidence that neither Wolbachia, Cardinium or any other bacterial endosymbionts play a role in thelytokous parthenogenesis in the harvester ant species, Messor barbarus and M. capitatus (Hymenoptera: Formicidae)</t>
  </si>
  <si>
    <t>European Journal of Entomology</t>
  </si>
  <si>
    <t>https://www.scopus.com/inward/record.uri?partnerID=HzOxMe3b&amp;scp=84875915446&amp;origin=inward</t>
  </si>
  <si>
    <t>10.14411/eje.2013.030</t>
  </si>
  <si>
    <t>1210-5759</t>
  </si>
  <si>
    <t>https://api.elsevier.com/content/abstract/scopus_id/84875915446</t>
  </si>
  <si>
    <t>W.G. Whitford</t>
  </si>
  <si>
    <t>Do long-lived ants affect soil microbial communities?</t>
  </si>
  <si>
    <t>https://www.scopus.com/inward/record.uri?partnerID=HzOxMe3b&amp;scp=84856089272&amp;origin=inward</t>
  </si>
  <si>
    <t>10.1007/s00374-011-0619-4</t>
  </si>
  <si>
    <t>https://api.elsevier.com/content/abstract/scopus_id/84856089272</t>
  </si>
  <si>
    <t>Microbial communities of the ant Formica exsecta and its nest material</t>
  </si>
  <si>
    <t>European Journal of Soil Science</t>
  </si>
  <si>
    <t>https://www.scopus.com/inward/record.uri?partnerID=HzOxMe3b&amp;scp=85178498497&amp;origin=inward</t>
  </si>
  <si>
    <t>10.1111/ejss.13364</t>
  </si>
  <si>
    <t>1351-0754</t>
  </si>
  <si>
    <t>https://api.elsevier.com/content/abstract/scopus_id/85178498497</t>
  </si>
  <si>
    <t>M. Nepel</t>
  </si>
  <si>
    <t>Bacterial diversity in arboreal ant nesting spaces is linked to colony developmental stage</t>
  </si>
  <si>
    <t>Communications Biology</t>
  </si>
  <si>
    <t>https://www.scopus.com/inward/record.uri?partnerID=HzOxMe3b&amp;scp=85178225958&amp;origin=inward</t>
  </si>
  <si>
    <t>10.1038/s42003-023-05577-5</t>
  </si>
  <si>
    <t>2399-3642</t>
  </si>
  <si>
    <t>https://api.elsevier.com/content/abstract/scopus_id/85178225958</t>
  </si>
  <si>
    <t>J. Song</t>
  </si>
  <si>
    <t>Red imported fire ant nesting affects the structure of soil microbial community</t>
  </si>
  <si>
    <t>Frontiers in Cellular and Infection Microbiology</t>
  </si>
  <si>
    <t>https://www.scopus.com/inward/record.uri?partnerID=HzOxMe3b&amp;scp=85165177246&amp;origin=inward</t>
  </si>
  <si>
    <t>10.3389/fcimb.2023.1221996</t>
  </si>
  <si>
    <t>2235-2988</t>
  </si>
  <si>
    <t>https://api.elsevier.com/content/abstract/scopus_id/85165177246</t>
  </si>
  <si>
    <t>B. Bringhurst</t>
  </si>
  <si>
    <t>Environments and Hosts Structure the Bacterial Microbiomes of Fungus-Gardening Ants and their Symbiotic Fungus Gardens</t>
  </si>
  <si>
    <t>https://www.scopus.com/inward/record.uri?partnerID=HzOxMe3b&amp;scp=85141356066&amp;origin=inward</t>
  </si>
  <si>
    <t>10.1007/s00248-022-02138-x</t>
  </si>
  <si>
    <t>https://api.elsevier.com/content/abstract/scopus_id/85141356066</t>
  </si>
  <si>
    <t>Bacterial Isolates Derived from Nest Soil Affect the Attraction and Digging Behavior of Workers of the Red Imported Fire Ant, Solenopsis invicta Buren</t>
  </si>
  <si>
    <t>https://www.scopus.com/inward/record.uri?partnerID=HzOxMe3b&amp;scp=85130120616&amp;origin=inward</t>
  </si>
  <si>
    <t>10.3390/insects13050444</t>
  </si>
  <si>
    <t>https://api.elsevier.com/content/abstract/scopus_id/85130120616</t>
  </si>
  <si>
    <t>K. Ouattara</t>
  </si>
  <si>
    <t>Influence of ant–grass association on soil microbial activity through organic matter decomposition dynamics in Lamto savannah (Côte d’Ivoire)</t>
  </si>
  <si>
    <t>African Journal of Ecology</t>
  </si>
  <si>
    <t>https://www.scopus.com/inward/record.uri?partnerID=HzOxMe3b&amp;scp=85111685498&amp;origin=inward</t>
  </si>
  <si>
    <t>10.1111/aje.12894</t>
  </si>
  <si>
    <t>0141-6707</t>
  </si>
  <si>
    <t>https://api.elsevier.com/content/abstract/scopus_id/85111685498</t>
  </si>
  <si>
    <t>M.A. Ashigar</t>
  </si>
  <si>
    <t>https://api.elsevier.com/content/article/eid/1-s2.0-S1226861520307640</t>
  </si>
  <si>
    <t>10.1016/j.aspen.2020.12.003</t>
  </si>
  <si>
    <t>https://api.elsevier.com/content/abstract/scopus_id/85098486873</t>
  </si>
  <si>
    <t>K.S. Hosmath</t>
  </si>
  <si>
    <t>Comparison between the microbial diversity in carpenter ant (Camponotus) gut and weaver ant (Oecophylla) gut</t>
  </si>
  <si>
    <t>Journal of Pure and Applied Microbiology</t>
  </si>
  <si>
    <t>https://www.scopus.com/inward/record.uri?partnerID=HzOxMe3b&amp;scp=85079186608&amp;origin=inward</t>
  </si>
  <si>
    <t>10.22207/JPAM.13.4.58</t>
  </si>
  <si>
    <t>0973-7510</t>
  </si>
  <si>
    <t>https://api.elsevier.com/content/abstract/scopus_id/85079186608</t>
  </si>
  <si>
    <t>G. Suen</t>
  </si>
  <si>
    <t>The Microbiome of Leaf-Cutter Ant Fungus Gardens</t>
  </si>
  <si>
    <t>Handbook of Molecular Microbial Ecology II: Metagenomics in Different Habitats</t>
  </si>
  <si>
    <t>https://www.scopus.com/inward/record.uri?partnerID=HzOxMe3b&amp;scp=84886686411&amp;origin=inward</t>
  </si>
  <si>
    <t>10.1002/9781118010549.ch36</t>
  </si>
  <si>
    <t>https://api.elsevier.com/content/abstract/scopus_id/84886686411</t>
  </si>
  <si>
    <t>A. Chanson</t>
  </si>
  <si>
    <t>Impact of Nesting Mode, Diet, and Taxonomy in Structuring the Associated Microbial Communities of Amazonian Ants</t>
  </si>
  <si>
    <t>Diversity</t>
  </si>
  <si>
    <t>https://www.scopus.com/inward/record.uri?partnerID=HzOxMe3b&amp;scp=85149130083&amp;origin=inward</t>
  </si>
  <si>
    <t>10.3390/d15020126</t>
  </si>
  <si>
    <t>1424-2818</t>
  </si>
  <si>
    <t>https://api.elsevier.com/content/abstract/scopus_id/85149130083</t>
  </si>
  <si>
    <t>F.P. Rocha</t>
  </si>
  <si>
    <t>Habitat and Host Species Drive the Structure of Bacterial Communities of Two Neotropical Trap-Jaw Odontomachus Ants: Habitat and Host Species Drive the Structure of Bacterial Communities of Two Neotropical Trap-Jaw Odontomachus Ants</t>
  </si>
  <si>
    <t>https://www.scopus.com/inward/record.uri?partnerID=HzOxMe3b&amp;scp=85133568643&amp;origin=inward</t>
  </si>
  <si>
    <t>10.1007/s00248-022-02064-y</t>
  </si>
  <si>
    <t>https://api.elsevier.com/content/abstract/scopus_id/85133568643</t>
  </si>
  <si>
    <t>Bacterial communities of big-headed ants (Pheidole rugaticeps) and American cockroaches (Periplaneta americana) revealed pathogens of public health importance</t>
  </si>
  <si>
    <t>Malaysian Journal of Microbiology</t>
  </si>
  <si>
    <t>https://www.scopus.com/inward/record.uri?partnerID=HzOxMe3b&amp;scp=85126712788&amp;origin=inward</t>
  </si>
  <si>
    <t>10.21161/mjm.211231</t>
  </si>
  <si>
    <t>2231-7538</t>
  </si>
  <si>
    <t>https://api.elsevier.com/content/abstract/scopus_id/85126712788</t>
  </si>
  <si>
    <t>16S rRNA metagenomic data of microbial diversity of Pheidole decarinata Santschi (Hymenoptera: Formicidae) workers</t>
  </si>
  <si>
    <t>Data in Brief</t>
  </si>
  <si>
    <t>https://api.elsevier.com/content/article/eid/1-s2.0-S2352340920309318</t>
  </si>
  <si>
    <t>10.1016/j.dib.2020.106037</t>
  </si>
  <si>
    <t>2352-3409</t>
  </si>
  <si>
    <t>https://api.elsevier.com/content/abstract/scopus_id/85088100922</t>
  </si>
  <si>
    <t>J. Ipinza-Regla</t>
  </si>
  <si>
    <t>Argentine ant Linepithema humile Mayr, 1868 (Hymenoptera: Formicidae) and its role as a possible vector of microbial contamination in a dairy goat farm Capra hircus Linnaeus, 1758 (Artiodactyla: Bovidae)</t>
  </si>
  <si>
    <t>Archivos de Medicina Veterinaria</t>
  </si>
  <si>
    <t>https://www.scopus.com/inward/record.uri?partnerID=HzOxMe3b&amp;scp=84955135258&amp;origin=inward</t>
  </si>
  <si>
    <t>10.4067/S0301-732X2015000300008</t>
  </si>
  <si>
    <t>0301-732X</t>
  </si>
  <si>
    <t>https://api.elsevier.com/content/abstract/scopus_id/84955135258</t>
  </si>
  <si>
    <t>B.S. Bamisile</t>
  </si>
  <si>
    <t>Assessment of Mound Soils Bacterial Community of the Red Imported Fire Ant, Solenopsis invicta across Guangdong Province of China</t>
  </si>
  <si>
    <t>Sustainability (Switzerland)</t>
  </si>
  <si>
    <t>https://www.scopus.com/inward/record.uri?partnerID=HzOxMe3b&amp;scp=85151502891&amp;origin=inward</t>
  </si>
  <si>
    <t>10.3390/su15021350</t>
  </si>
  <si>
    <t>2071-1050</t>
  </si>
  <si>
    <t>https://api.elsevier.com/content/abstract/scopus_id/85151502891</t>
  </si>
  <si>
    <t>J.P. Fladerer</t>
  </si>
  <si>
    <t>Behavioral Specialization of Workers of the Leafcutter Ant Acromyrmex octospinosus (Hymenoptera: Formicidae) with an External Bacterial Layer</t>
  </si>
  <si>
    <t>Journal of Insect Behavior</t>
  </si>
  <si>
    <t>https://www.scopus.com/inward/record.uri?partnerID=HzOxMe3b&amp;scp=85136569130&amp;origin=inward</t>
  </si>
  <si>
    <t>10.1007/s10905-022-09806-3</t>
  </si>
  <si>
    <t>0892-7553</t>
  </si>
  <si>
    <t>https://api.elsevier.com/content/abstract/scopus_id/85136569130</t>
  </si>
  <si>
    <t>A.A. Dymova</t>
  </si>
  <si>
    <t>Functional diversity of ant-associated bacterial communities</t>
  </si>
  <si>
    <t>Biology Bulletin</t>
  </si>
  <si>
    <t>https://www.scopus.com/inward/record.uri?partnerID=HzOxMe3b&amp;scp=84987897243&amp;origin=inward</t>
  </si>
  <si>
    <t>10.1134/S1062359016050022</t>
  </si>
  <si>
    <t>1062-3590</t>
  </si>
  <si>
    <t>https://api.elsevier.com/content/abstract/scopus_id/84987897243</t>
  </si>
  <si>
    <t>D. Chen</t>
  </si>
  <si>
    <t>Comparison of Surface Sterilization Methods for the Analysis of Insect Gut Microbiota: Solenopsis invicta (Formicidae) as an Example</t>
  </si>
  <si>
    <t>https://www.scopus.com/inward/record.uri?partnerID=HzOxMe3b&amp;scp=85175699899&amp;origin=inward</t>
  </si>
  <si>
    <t>10.13102/sociobiology.v70i3.8263</t>
  </si>
  <si>
    <t>https://api.elsevier.com/content/abstract/scopus_id/85175699899</t>
  </si>
  <si>
    <t>T. S Camargo</t>
  </si>
  <si>
    <t>Erratum: Correction to: Fungal Community Associated with the Leaf-Cutting Ant Acromyrmex crassispinus (Hymenoptera: Formicidae) Colonies: A Search for Potential Biocontrol Agents (Microbial ecology (2023) 86 2 (1281-1291))</t>
  </si>
  <si>
    <t>Microbial ecology</t>
  </si>
  <si>
    <t>https://www.scopus.com/inward/record.uri?partnerID=HzOxMe3b&amp;scp=85160815125&amp;origin=inward</t>
  </si>
  <si>
    <t>10.1007/s00248-023-02247-1</t>
  </si>
  <si>
    <t>1432-184X</t>
  </si>
  <si>
    <t>https://api.elsevier.com/content/abstract/scopus_id/85160815125</t>
  </si>
  <si>
    <t>O. Halawani</t>
  </si>
  <si>
    <t>Bacterial exposure leads to variable mortality but not a measurable increase in surface antimicrobials across ant species</t>
  </si>
  <si>
    <t>https://www.scopus.com/inward/record.uri?partnerID=HzOxMe3b&amp;scp=85097314014&amp;origin=inward</t>
  </si>
  <si>
    <t>10.7717/peerj.10412</t>
  </si>
  <si>
    <t>https://api.elsevier.com/content/abstract/scopus_id/85097314014</t>
  </si>
  <si>
    <t>Microbial diversity in weaver ant (Oecophylla) gut</t>
  </si>
  <si>
    <t>International Journal of Scientific and Technology Research</t>
  </si>
  <si>
    <t>https://www.scopus.com/inward/record.uri?partnerID=HzOxMe3b&amp;scp=85077322953&amp;origin=inward</t>
  </si>
  <si>
    <t>2277-8616</t>
  </si>
  <si>
    <t>https://api.elsevier.com/content/abstract/scopus_id/85077322953</t>
  </si>
  <si>
    <t>M.U. Londoño</t>
  </si>
  <si>
    <t>Bacterial extracts for the control of Atta cephalotes (Hymenoptera: Formicidae) and its symbiotic fungus Leucoagaricus gongylophorus (agaricales: Agaricaceae)</t>
  </si>
  <si>
    <t>Revista de Biologia Tropical</t>
  </si>
  <si>
    <t>https://www.scopus.com/inward/record.uri?partnerID=HzOxMe3b&amp;scp=85074533420&amp;origin=inward</t>
  </si>
  <si>
    <t>10.15517/rbt.v67i4.33752</t>
  </si>
  <si>
    <t>0034-7744</t>
  </si>
  <si>
    <t>https://api.elsevier.com/content/abstract/scopus_id/85074533420</t>
  </si>
  <si>
    <t>A. Dymova</t>
  </si>
  <si>
    <t>Functional Diversity of Ant-Associated Bacterial Communities</t>
  </si>
  <si>
    <t>Izvestiia Akademii nauk. Seriia biologicheskaia</t>
  </si>
  <si>
    <t>https://www.scopus.com/inward/record.uri?partnerID=HzOxMe3b&amp;scp=85054742279&amp;origin=inward</t>
  </si>
  <si>
    <t>1026-3470</t>
  </si>
  <si>
    <t>https://api.elsevier.com/content/abstract/scopus_id/85054742279</t>
  </si>
  <si>
    <t>T. Fei</t>
  </si>
  <si>
    <t>Bacterial foraging ant colony fusion algorithm for vehicle routing optimization</t>
  </si>
  <si>
    <t>Paper Asia</t>
  </si>
  <si>
    <t>https://www.scopus.com/inward/record.uri?partnerID=HzOxMe3b&amp;scp=85051717303&amp;origin=inward</t>
  </si>
  <si>
    <t>0218-4540</t>
  </si>
  <si>
    <t>https://api.elsevier.com/content/abstract/scopus_id/85051717303</t>
  </si>
  <si>
    <t>Erratum: Variable genetic architectures produce virtually identical molecules in bacterial symbionts of fungus-growing ants (Proceedings of the National Academy of Sciences of the United States of America (2015) 112 (13150-13154) DOI: 10.1073/pnas.1515348112)</t>
  </si>
  <si>
    <t>https://www.scopus.com/inward/record.uri?partnerID=HzOxMe3b&amp;scp=84948680202&amp;origin=inward</t>
  </si>
  <si>
    <t>10.1073/pnas.1521903112</t>
  </si>
  <si>
    <t>https://api.elsevier.com/content/abstract/scopus_id/84948680202</t>
  </si>
  <si>
    <t>Erratum: A metatranscriptomic approach to the identification of microbiota associated with the ant formica exsecta (PLoS ONE (2015) 10:3 (e0121606) DOI: 10.1371/journal.pone.0121606.t001)</t>
  </si>
  <si>
    <t>https://www.scopus.com/inward/record.uri?partnerID=HzOxMe3b&amp;scp=84929497380&amp;origin=inward</t>
  </si>
  <si>
    <t>10.1371/journal.pone.0121606</t>
  </si>
  <si>
    <t>https://api.elsevier.com/content/abstract/scopus_id/84929497380</t>
  </si>
  <si>
    <t>Erratum: Correction: A Metatranscriptomic Approach to the Identification of Microbiota Associated with the Ant Formica exsecta (PLoS ONE (2013) 8:11 (e79777) DOI: 10.1371/joumal.pone.0079777)</t>
  </si>
  <si>
    <t>https://www.scopus.com/inward/record.uri?partnerID=HzOxMe3b&amp;scp=84929493222&amp;origin=inward</t>
  </si>
  <si>
    <t>10.1371/joumal.pone.0121606</t>
  </si>
  <si>
    <t>https://api.elsevier.com/content/abstract/scopus_id/84929493222</t>
  </si>
  <si>
    <t>S.J. Mattingly</t>
  </si>
  <si>
    <t>Insecticidal bacterial bait controls fire ants</t>
  </si>
  <si>
    <t>Industrial Bioprocessing</t>
  </si>
  <si>
    <t>https://www.scopus.com/inward/record.uri?partnerID=HzOxMe3b&amp;scp=33745603169&amp;origin=inward</t>
  </si>
  <si>
    <t>1056-7194</t>
  </si>
  <si>
    <t>https://api.elsevier.com/content/abstract/scopus_id/33745603169</t>
  </si>
  <si>
    <t>Erratum: The contribution of harvester ant nests, Pogonomyrmex rugosus (Hymenoptera: Formicidae), to soil nutrient stocks and microbial biomass in the mojave desert (Environmental Entomology 33 (599-607))</t>
  </si>
  <si>
    <t>https://www.scopus.com/inward/record.uri?partnerID=HzOxMe3b&amp;scp=11144242217&amp;origin=inward</t>
  </si>
  <si>
    <t>https://api.elsevier.com/content/abstract/scopus_id/11144242217</t>
  </si>
  <si>
    <t>S Stoll, J Gadau, ROY Gross…</t>
  </si>
  <si>
    <t>Biological Journal of the …</t>
  </si>
  <si>
    <t>academic.oup.com</t>
  </si>
  <si>
    <t>https://academic.oup.com/biolinnean/article-abstract/90/3/399/2701072</t>
  </si>
  <si>
    <t>https://scholar.google.com/scholar?q=related:9HycshwGM1MJ:scholar.google.com/&amp;scioq=intitle:ant%7Cintitle:ants%7Cintitle:formicidae+intitle:microbiome%7Cintitle:microbial%7Cintitle:bacterial%7Cintitle:microbiota&amp;hl=en&amp;as_sdt=0,5&amp;as_vis=1</t>
  </si>
  <si>
    <t>P Sapountzis, M Zhukova, LH Hansen…</t>
  </si>
  <si>
    <t>Applied and …</t>
  </si>
  <si>
    <t>journals.asm.org</t>
  </si>
  <si>
    <t>https://journals.asm.org/doi/abs/10.1128/aem.00961-15</t>
  </si>
  <si>
    <t>https://scholar.google.com/scholar?q=related:SZrcfyKSulcJ:scholar.google.com/&amp;scioq=intitle:ant%7Cintitle:ants%7Cintitle:formicidae+intitle:microbiome%7Cintitle:microbial%7Cintitle:bacterial%7Cintitle:microbiota&amp;hl=en&amp;as_sdt=0,5&amp;as_vis=1</t>
  </si>
  <si>
    <t>H Johansson, K Dhaygude, S Lindström, H Helanterä…</t>
  </si>
  <si>
    <t>A Metatranscriptomic Approach to the Identification of Microbiota Associated with the Ant Formica exsecta</t>
  </si>
  <si>
    <t>PLoS …</t>
  </si>
  <si>
    <t>journals.plos.org</t>
  </si>
  <si>
    <t>https://journals.plos.org/plosone/article?id=10.1371/journal.pone.0079777</t>
  </si>
  <si>
    <t>https://scholar.google.com/scholar?q=related:lYkGJuI18hIJ:scholar.google.com/&amp;scioq=intitle:ant%7Cintitle:ants%7Cintitle:formicidae+intitle:microbiome%7Cintitle:microbial%7Cintitle:bacterial%7Cintitle:microbiota&amp;hl=en&amp;as_sdt=0,5&amp;as_vis=1</t>
  </si>
  <si>
    <t>DH Oi, RM Pereira</t>
  </si>
  <si>
    <t>Ant behavior and microbial pathogens (Hymenoptera: Formicidae)</t>
  </si>
  <si>
    <t>Florida Entomologist</t>
  </si>
  <si>
    <t>JSTOR</t>
  </si>
  <si>
    <t>https://www.jstor.org/stable/3496014</t>
  </si>
  <si>
    <t>https://scholar.google.com/scholar?q=related:Fdo1HUu6sLMJ:scholar.google.com/&amp;scioq=intitle:ant%7Cintitle:ants%7Cintitle:formicidae+intitle:microbiome%7Cintitle:microbial%7Cintitle:bacterial%7Cintitle:microbiota&amp;hl=en&amp;as_sdt=0,5&amp;as_vis=1</t>
  </si>
  <si>
    <t>S Kautz, BER Rubin, JA Russell…</t>
  </si>
  <si>
    <t>Surveying the microbiome of ants: comparing 454 pyrosequencing with traditional methods to uncover bacterial diversity</t>
  </si>
  <si>
    <t>https://journals.asm.org/doi/abs/10.1128/aem.03107-12</t>
  </si>
  <si>
    <t>https://scholar.google.com/scholar?q=related:HABlJp62urEJ:scholar.google.com/&amp;scioq=intitle:ant%7Cintitle:ants%7Cintitle:formicidae+intitle:microbiome%7Cintitle:microbial%7Cintitle:bacterial%7Cintitle:microbiota&amp;hl=en&amp;as_sdt=0,5&amp;as_vis=1</t>
  </si>
  <si>
    <t>E Zientz, H Feldhaar, S Stoll, R Gross</t>
  </si>
  <si>
    <t>Archives of microbiology</t>
  </si>
  <si>
    <t>Springer</t>
  </si>
  <si>
    <t>https://link.springer.com/article/10.1007/s00203-005-0041-0</t>
  </si>
  <si>
    <t>https://scholar.google.com/scholar?q=related:CxUoF2L2MBsJ:scholar.google.com/&amp;scioq=intitle:ant%7Cintitle:ants%7Cintitle:formicidae+intitle:microbiome%7Cintitle:microbial%7Cintitle:bacterial%7Cintitle:microbiota&amp;hl=en&amp;as_sdt=0,5&amp;as_vis=1</t>
  </si>
  <si>
    <t>ABF Ivens, A Gadau, ET Kiers…</t>
  </si>
  <si>
    <t>Molecular …</t>
  </si>
  <si>
    <t>Wiley Online Library</t>
  </si>
  <si>
    <t>https://onlinelibrary.wiley.com/doi/abs/10.1111/mec.14506</t>
  </si>
  <si>
    <t>https://scholar.google.com/scholar?q=related:8O-oq3M5CC0J:scholar.google.com/&amp;scioq=intitle:ant%7Cintitle:ants%7Cintitle:formicidae+intitle:microbiome%7Cintitle:microbial%7Cintitle:bacterial%7Cintitle:microbiota&amp;hl=en&amp;as_sdt=0,5&amp;as_vis=1</t>
  </si>
  <si>
    <t>KE Anderson, JA Russell, CS Moreau…</t>
  </si>
  <si>
    <t>https://onlinelibrary.wiley.com/doi/abs/10.1111/j.1365-294X.2011.05464.x</t>
  </si>
  <si>
    <t>https://scholar.google.com/scholar?q=related:bsegAcM9N-MJ:scholar.google.com/&amp;scioq=intitle:ant%7Cintitle:ants%7Cintitle:formicidae+intitle:microbiome%7Cintitle:microbial%7Cintitle:bacterial%7Cintitle:microbiota&amp;hl=en&amp;as_sdt=0,5&amp;as_vis=1</t>
  </si>
  <si>
    <t>S Lindström, S Timonen, L Sundström…</t>
  </si>
  <si>
    <t>Soil Biology and …</t>
  </si>
  <si>
    <t>Elsevier</t>
  </si>
  <si>
    <t>https://scholar.google.com/scholar?q=related:qmjAXEB6AagJ:scholar.google.com/&amp;scioq=intitle:ant%7Cintitle:ants%7Cintitle:formicidae+intitle:microbiome%7Cintitle:microbial%7Cintitle:bacterial%7Cintitle:microbiota&amp;hl=en&amp;as_sdt=0,5&amp;as_vis=1</t>
  </si>
  <si>
    <t>H He, C Wei, DE Wheeler</t>
  </si>
  <si>
    <t>The Gut Bacterial Communities Associated with Lab-Raised and Field-Collected Ants of Camponotus fragilis (Formicidae: Formicinae)</t>
  </si>
  <si>
    <t>Current microbiology</t>
  </si>
  <si>
    <t>https://link.springer.com/article/10.1007/s00284-014-0586-8</t>
  </si>
  <si>
    <t>https://scholar.google.com/scholar?q=related:9qBJjjaCBroJ:scholar.google.com/&amp;scioq=intitle:ant%7Cintitle:ants%7Cintitle:formicidae+intitle:microbiome%7Cintitle:microbial%7Cintitle:bacterial%7Cintitle:microbiota&amp;hl=en&amp;as_sdt=0,5&amp;as_vis=1</t>
  </si>
  <si>
    <t>A Kaczmarczyk-Ziemba, M Zagaja, GK Wagner…</t>
  </si>
  <si>
    <t>First Insight into Microbiome Profiles of Myrmecophilous Beetles and Their Host, Red Wood Ant Formica polyctena (Hymenoptera: Formicidae)—A Case …</t>
  </si>
  <si>
    <t>mdpi.com</t>
  </si>
  <si>
    <t>https://www.mdpi.com/2075-4450/11/2/134</t>
  </si>
  <si>
    <t>https://scholar.google.com/scholar?q=related:MS5S41380o0J:scholar.google.com/&amp;scioq=intitle:ant%7Cintitle:ants%7Cintitle:formicidae+intitle:microbiome%7Cintitle:microbial%7Cintitle:bacterial%7Cintitle:microbiota&amp;hl=en&amp;as_sdt=0,5&amp;as_vis=1</t>
  </si>
  <si>
    <t>JA Russell, CS Moreau, B Goldman-Huertas…</t>
  </si>
  <si>
    <t>Proceedings of the …</t>
  </si>
  <si>
    <t>pnas.org</t>
  </si>
  <si>
    <t>https://www.pnas.org/doi/abs/10.1073/pnas.0907926106</t>
  </si>
  <si>
    <t>https://scholar.google.com/scholar?q=related:yH0_WIDFj5UJ:scholar.google.com/&amp;scioq=intitle:ant%7Cintitle:ants%7Cintitle:formicidae+intitle:microbiome%7Cintitle:microbial%7Cintitle:bacterial%7Cintitle:microbiota&amp;hl=en&amp;as_sdt=0,5&amp;as_vis=1</t>
  </si>
  <si>
    <t>TB de Oliveira, M Ferro, M Bacci, DJ de Souza…</t>
  </si>
  <si>
    <t>Bacterial communities in the midgut of ponerine ants (Hymenoptera: Formicidae: Ponerinae)</t>
  </si>
  <si>
    <t>ojs3.uefs.br</t>
  </si>
  <si>
    <t>http://ojs3.uefs.br/index.php/sociobiology/article/view/882</t>
  </si>
  <si>
    <t>https://scholar.google.com/scholar?q=related:AlCfKypfft8J:scholar.google.com/&amp;scioq=intitle:ant%7Cintitle:ants%7Cintitle:formicidae+intitle:microbiome%7Cintitle:microbial%7Cintitle:bacterial%7Cintitle:microbiota&amp;hl=en&amp;as_sdt=0,5&amp;as_vis=1</t>
  </si>
  <si>
    <t>H Li, J Sosa-Calvo, HA Horn, MT Pupo, J Clardy…</t>
  </si>
  <si>
    <t>Convergent evolution of complex structures for ant–bacterial defensive symbiosis in fungus-farming ants</t>
  </si>
  <si>
    <t>https://www.pnas.org/doi/abs/10.1073/pnas.1809332115</t>
  </si>
  <si>
    <t>https://scholar.google.com/scholar?q=related:G1YpjDyRjQgJ:scholar.google.com/&amp;scioq=intitle:ant%7Cintitle:ants%7Cintitle:formicidae+intitle:microbiome%7Cintitle:microbial%7Cintitle:bacterial%7Cintitle:microbiota&amp;hl=en&amp;as_sdt=0,5&amp;as_vis=1</t>
  </si>
  <si>
    <t>S Lindström, SS Timonen…</t>
  </si>
  <si>
    <t>European Journal of Soil …</t>
  </si>
  <si>
    <t>https://bsssjournals.onlinelibrary.wiley.com/doi/abs/10.1111/ejss.13364</t>
  </si>
  <si>
    <t>https://scholar.google.com/scholar?q=related:0wr0a6uncqcJ:scholar.google.com/&amp;scioq=intitle:ant%7Cintitle:ants%7Cintitle:formicidae+intitle:microbiome%7Cintitle:microbial%7Cintitle:bacterial%7Cintitle:microbiota&amp;hl=en&amp;as_sdt=0,5&amp;as_vis=1</t>
  </si>
  <si>
    <t>MO Ramalho, OC Bueno, CS Moreau</t>
  </si>
  <si>
    <t>https://link.springer.com/article/10.1186/s12862-017-0945-8</t>
  </si>
  <si>
    <t>https://scholar.google.com/scholar?q=related:PTDLZccZgDgJ:scholar.google.com/&amp;scioq=intitle:ant%7Cintitle:ants%7Cintitle:formicidae+intitle:microbiome%7Cintitle:microbial%7Cintitle:bacterial%7Cintitle:microbiota&amp;hl=en&amp;as_sdt=0,5&amp;as_vis=1</t>
  </si>
  <si>
    <t>PloS one</t>
  </si>
  <si>
    <t>https://journals.plos.org/plosone/article?id=10.1371/journal.pone.0187461</t>
  </si>
  <si>
    <t>https://scholar.google.com/scholar?q=related:Bv6pMpMKcTkJ:scholar.google.com/&amp;scioq=intitle:ant%7Cintitle:ants%7Cintitle:formicidae+intitle:microbiome%7Cintitle:microbial%7Cintitle:bacterial%7Cintitle:microbiota&amp;hl=en&amp;as_sdt=0,5&amp;as_vis=1</t>
  </si>
  <si>
    <t>D Cheng, S Chen, Y Huang, NE Pierce…</t>
  </si>
  <si>
    <t>https://journals.plos.org/plospathogens/article?id=10.1371/journal.ppat.1007942</t>
  </si>
  <si>
    <t>https://scholar.google.com/scholar?q=related:LACHkJnT4EsJ:scholar.google.com/&amp;scioq=intitle:ant%7Cintitle:ants%7Cintitle:formicidae+intitle:microbiome%7Cintitle:microbial%7Cintitle:bacterial%7Cintitle:microbiota&amp;hl=en&amp;as_sdt=0,5&amp;as_vis=1</t>
  </si>
  <si>
    <t>J Lucas, B Bill, B Stevenson, M Kaspari</t>
  </si>
  <si>
    <t>The microbiome of the ant‐built home: the microbial communities of a tropical arboreal ant and its nest</t>
  </si>
  <si>
    <t>https://esajournals.onlinelibrary.wiley.com/doi/abs/10.1002/ecs2.1639</t>
  </si>
  <si>
    <t>https://scholar.google.com/scholar?q=related:5vUflut3_zEJ:scholar.google.com/&amp;scioq=intitle:ant%7Cintitle:ants%7Cintitle:formicidae+intitle:microbiome%7Cintitle:microbial%7Cintitle:bacterial%7Cintitle:microbiota&amp;hl=en&amp;as_sdt=0,5&amp;as_vis=1</t>
  </si>
  <si>
    <t>JG Sanders, S Powell, DJC Kronauer…</t>
  </si>
  <si>
    <t>Stability and phylogenetic correlation in gut microbiota: lessons from ants and apes</t>
  </si>
  <si>
    <t>https://onlinelibrary.wiley.com/doi/abs/10.1111/mec.12611</t>
  </si>
  <si>
    <t>https://scholar.google.com/scholar?q=related:b_cE8TmljwsJ:scholar.google.com/&amp;scioq=intitle:ant%7Cintitle:ants%7Cintitle:formicidae+intitle:microbiome%7Cintitle:microbial%7Cintitle:bacterial%7Cintitle:microbiota&amp;hl=en&amp;as_sdt=0,5&amp;as_vis=1</t>
  </si>
  <si>
    <t>JG Sanders, P Łukasik, ME Frederickson…</t>
  </si>
  <si>
    <t>Integrative and …</t>
  </si>
  <si>
    <t>https://academic.oup.com/icb/article-abstract/57/4/705/4049474</t>
  </si>
  <si>
    <t>https://scholar.google.com/scholar?q=related:B6p8M02-nzwJ:scholar.google.com/&amp;scioq=intitle:ant%7Cintitle:ants%7Cintitle:formicidae+intitle:microbiome%7Cintitle:microbial%7Cintitle:bacterial%7Cintitle:microbiota&amp;hl=en&amp;as_sdt=0,5&amp;as_vis=1</t>
  </si>
  <si>
    <t>S Tragust, C Herrmann, J Häfner, R Braasch, C Tilgen…</t>
  </si>
  <si>
    <t>Elife</t>
  </si>
  <si>
    <t>elifesciences.org</t>
  </si>
  <si>
    <t>https://elifesciences.org/articles/60287</t>
  </si>
  <si>
    <t>https://scholar.google.com/scholar?q=related:aAnfJZFMchAJ:scholar.google.com/&amp;scioq=intitle:ant%7Cintitle:ants%7Cintitle:formicidae+intitle:microbiome%7Cintitle:microbial%7Cintitle:bacterial%7Cintitle:microbiota&amp;hl=en&amp;as_sdt=0,5&amp;as_vis=1</t>
  </si>
  <si>
    <t>RF Seipke, J Barke, D Heavens, DW Yu…</t>
  </si>
  <si>
    <t>Analysis of the bacterial communities associated with two ant–plant symbioses</t>
  </si>
  <si>
    <t>…</t>
  </si>
  <si>
    <t>https://onlinelibrary.wiley.com/doi/abs/10.1002/mbo3.73</t>
  </si>
  <si>
    <t>https://scholar.google.com/scholar?q=related:_rNSjKuHgVsJ:scholar.google.com/&amp;scioq=intitle:ant%7Cintitle:ants%7Cintitle:formicidae+intitle:microbiome%7Cintitle:microbial%7Cintitle:bacterial%7Cintitle:microbiota&amp;hl=en&amp;as_sdt=0,5&amp;as_vis=1</t>
  </si>
  <si>
    <t>B Bringhurst, M Allert, M Greenwold, K Kellner…</t>
  </si>
  <si>
    <t>Environments and hosts structure the bacterial microbiomes of fungus-gardening ants and their symbiotic fungus gardens</t>
  </si>
  <si>
    <t>https://link.springer.com/article/10.1007/s00248-022-02138-x</t>
  </si>
  <si>
    <t>https://scholar.google.com/scholar?q=related:6hZzaMz_4iQJ:scholar.google.com/&amp;scioq=intitle:ant%7Cintitle:ants%7Cintitle:formicidae+intitle:microbiome%7Cintitle:microbial%7Cintitle:bacterial%7Cintitle:microbiota&amp;hl=en&amp;as_sdt=0,5&amp;as_vis=1</t>
  </si>
  <si>
    <t>KO Chua, SL Song, HS Yong, WS See-Too, WF Yin…</t>
  </si>
  <si>
    <t>Scientific reports</t>
  </si>
  <si>
    <t>nature.com</t>
  </si>
  <si>
    <t>https://www.nature.com/articles/s41598-018-29159-2</t>
  </si>
  <si>
    <t>https://scholar.google.com/scholar?q=related:CKxivQI-G34J:scholar.google.com/&amp;scioq=intitle:ant%7Cintitle:ants%7Cintitle:formicidae+intitle:microbiome%7Cintitle:microbial%7Cintitle:bacterial%7Cintitle:microbiota&amp;hl=en&amp;as_sdt=0,5&amp;as_vis=1</t>
  </si>
  <si>
    <t>Environmental …</t>
  </si>
  <si>
    <t>S Eilmus, M Heil</t>
  </si>
  <si>
    <t>https://journals.asm.org/doi/abs/10.1128/aem.00455-09</t>
  </si>
  <si>
    <t>https://scholar.google.com/scholar?q=related:Gthgy_OB_VcJ:scholar.google.com/&amp;scioq=intitle:ant%7Cintitle:ants%7Cintitle:formicidae+intitle:microbiome%7Cintitle:microbial%7Cintitle:bacterial%7Cintitle:microbiota&amp;hl=en&amp;as_sdt=0,5&amp;as_vis=1</t>
  </si>
  <si>
    <t>S Kautz, BER Rubin, CS Moreau</t>
  </si>
  <si>
    <t>Bacterial Infections across the Ants: Frequency and Prevalence of Wolbachia, Spiroplasma, and Asaia</t>
  </si>
  <si>
    <t>Psyche: A Journal of …</t>
  </si>
  <si>
    <t>https://onlinelibrary.wiley.com/doi/abs/10.1155/2013/936341</t>
  </si>
  <si>
    <t>https://scholar.google.com/scholar?q=related:lw_hwaJ8VaAJ:scholar.google.com/&amp;scioq=intitle:ant%7Cintitle:ants%7Cintitle:formicidae+intitle:microbiome%7Cintitle:microbial%7Cintitle:bacterial%7Cintitle:microbiota&amp;hl=en&amp;as_sdt=0,5&amp;as_vis=1</t>
  </si>
  <si>
    <t>S Lindström, S Timonen, L Sundström</t>
  </si>
  <si>
    <t>https://onlinelibrary.wiley.com/doi/abs/10.1002/mbo3.1201</t>
  </si>
  <si>
    <t>https://scholar.google.com/scholar?q=related:ZA5h5jEu2lwJ:scholar.google.com/&amp;scioq=intitle:ant%7Cintitle:ants%7Cintitle:formicidae+intitle:microbiome%7Cintitle:microbial%7Cintitle:bacterial%7Cintitle:microbiota&amp;hl=en&amp;as_sdt=0,5&amp;as_vis=1</t>
  </si>
  <si>
    <t>EA Green, JL Klassen</t>
  </si>
  <si>
    <t>Trachymyrmex septentrionalis ant microbiome assembly is unique to individual colonies and castes</t>
  </si>
  <si>
    <t>Msphere</t>
  </si>
  <si>
    <t>https://journals.asm.org/doi/abs/10.1128/msphere.00989-21</t>
  </si>
  <si>
    <t>https://scholar.google.com/scholar?q=related:7dPL3Ho7wpcJ:scholar.google.com/&amp;scioq=intitle:ant%7Cintitle:ants%7Cintitle:formicidae+intitle:microbiome%7Cintitle:microbial%7Cintitle:bacterial%7Cintitle:microbiota&amp;hl=en&amp;as_sdt=0,5&amp;as_vis=1</t>
  </si>
  <si>
    <t>B Mendoza-Guido, N Rodríguez-Hernández…</t>
  </si>
  <si>
    <t>Myrmecological …</t>
  </si>
  <si>
    <t>biotaxa.org</t>
  </si>
  <si>
    <t>https://www.biotaxa.org/mn/article/view/80128</t>
  </si>
  <si>
    <t>https://scholar.google.com/scholar?q=related:pz1TAwyWlooJ:scholar.google.com/&amp;scioq=intitle:ant%7Cintitle:ants%7Cintitle:formicidae+intitle:microbiome%7Cintitle:microbial%7Cintitle:bacterial%7Cintitle:microbiota&amp;hl=en&amp;as_sdt=0,5&amp;as_vis=1</t>
  </si>
  <si>
    <t>Y Hu, JG Sanders, P Łukasik, CL D'Amelio…</t>
  </si>
  <si>
    <t>Nature …</t>
  </si>
  <si>
    <t>https://www.nature.com/articles/s41467-018-03357-y</t>
  </si>
  <si>
    <t>https://scholar.google.com/scholar?q=related:UyB0BHixFIMJ:scholar.google.com/&amp;scioq=intitle:ant%7Cintitle:ants%7Cintitle:formicidae+intitle:microbiome%7Cintitle:microbial%7Cintitle:bacterial%7Cintitle:microbiota&amp;hl=en&amp;as_sdt=0,5&amp;as_vis=1</t>
  </si>
  <si>
    <t>I Schoenian, M Spiteller, M Ghaste, R Wirth…</t>
  </si>
  <si>
    <t>https://www.pnas.org/doi/abs/10.1073/pnas.1008441108</t>
  </si>
  <si>
    <t>https://scholar.google.com/scholar?q=related:loucgYqmTfkJ:scholar.google.com/&amp;scioq=intitle:ant%7Cintitle:ants%7Cintitle:formicidae+intitle:microbiome%7Cintitle:microbial%7Cintitle:bacterial%7Cintitle:microbiota&amp;hl=en&amp;as_sdt=0,5&amp;as_vis=1</t>
  </si>
  <si>
    <t>LA Meirelles, QS McFrederick…</t>
  </si>
  <si>
    <t>Bacterial microbiomes from vertically transmitted fungal inocula of the leaf‐cutting ant Atta texana</t>
  </si>
  <si>
    <t>https://enviromicro-journals.onlinelibrary.wiley.com/doi/abs/10.1111/1758-2229.12415</t>
  </si>
  <si>
    <t>https://scholar.google.com/scholar?q=related:oHTsPNgopI4J:scholar.google.com/&amp;scioq=intitle:ant%7Cintitle:ants%7Cintitle:formicidae+intitle:microbiome%7Cintitle:microbial%7Cintitle:bacterial%7Cintitle:microbiota&amp;hl=en&amp;as_sdt=0,5&amp;as_vis=1</t>
  </si>
  <si>
    <t>MM Teixeira, A Pelli, VM Dos Santos…</t>
  </si>
  <si>
    <t>Neotropical …</t>
  </si>
  <si>
    <t>SciELO Brasil</t>
  </si>
  <si>
    <t>https://www.scielo.br/j/ne/a/n5yhdRf54CVjNMFybZhSP3C/?lang=en</t>
  </si>
  <si>
    <t>https://scholar.google.com/scholar?q=related:ivlKLv1AhYUJ:scholar.google.com/&amp;scioq=intitle:ant%7Cintitle:ants%7Cintitle:formicidae+intitle:microbiome%7Cintitle:microbial%7Cintitle:bacterial%7Cintitle:microbiota&amp;hl=en&amp;as_sdt=0,5&amp;as_vis=1</t>
  </si>
  <si>
    <t>FHID Segers, M Kaltenpoth, S Foitzik</t>
  </si>
  <si>
    <t>https://onlinelibrary.wiley.com/doi/abs/10.1002/ece3.5801</t>
  </si>
  <si>
    <t>https://scholar.google.com/scholar?q=related:pIEXtPNhhkkJ:scholar.google.com/&amp;scioq=intitle:ant%7Cintitle:ants%7Cintitle:formicidae+intitle:microbiome%7Cintitle:microbial%7Cintitle:bacterial%7Cintitle:microbiota&amp;hl=en&amp;as_sdt=0,5&amp;as_vis=1</t>
  </si>
  <si>
    <t>HD Ishak, JL Miller, R Sen, SE Dowd, E Meyer…</t>
  </si>
  <si>
    <t>https://www.nature.com/articles/srep00204</t>
  </si>
  <si>
    <t>https://scholar.google.com/scholar?q=related:ZcCeR2lRYucJ:scholar.google.com/&amp;scioq=intitle:ant%7Cintitle:ants%7Cintitle:formicidae+intitle:microbiome%7Cintitle:microbial%7Cintitle:bacterial%7Cintitle:microbiota&amp;hl=en&amp;as_sdt=0,5&amp;as_vis=1</t>
  </si>
  <si>
    <t>PJ Lester, A Sébastien, AV Suarez, RF Barbieri…</t>
  </si>
  <si>
    <t>https://esajournals.onlinelibrary.wiley.com/doi/abs/10.1002/ecy.1714</t>
  </si>
  <si>
    <t>https://scholar.google.com/scholar?q=related:z7E8ZMrqNIwJ:scholar.google.com/&amp;scioq=intitle:ant%7Cintitle:ants%7Cintitle:formicidae+intitle:microbiome%7Cintitle:microbial%7Cintitle:bacterial%7Cintitle:microbiota&amp;hl=en&amp;as_sdt=0,5&amp;as_vis=1</t>
  </si>
  <si>
    <t>AN Andersen, GP Sparling</t>
  </si>
  <si>
    <t>Ants as indicators of restoration success: relationship with soil microbial biomass in the Australian seasonal tropics</t>
  </si>
  <si>
    <t>Restoration ecology</t>
  </si>
  <si>
    <t>https://onlinelibrary.wiley.com/doi/abs/10.1046/j.1526-100X.1997.09713.x</t>
  </si>
  <si>
    <t>https://scholar.google.com/scholar?q=related:FmONWikZVA4J:scholar.google.com/&amp;scioq=intitle:ant%7Cintitle:ants%7Cintitle:formicidae+intitle:microbiome%7Cintitle:microbial%7Cintitle:bacterial%7Cintitle:microbiota&amp;hl=en&amp;as_sdt=0,5&amp;as_vis=1</t>
  </si>
  <si>
    <t>MO Ramalho, CS Moreau</t>
  </si>
  <si>
    <t>https://link.springer.com/article/10.1186/s42523-022-00223-7</t>
  </si>
  <si>
    <t>https://scholar.google.com/scholar?q=related:lxezu_aMN5EJ:scholar.google.com/&amp;scioq=intitle:ant%7Cintitle:ants%7Cintitle:formicidae+intitle:microbiome%7Cintitle:microbial%7Cintitle:bacterial%7Cintitle:microbiota&amp;hl=en&amp;as_sdt=0,5&amp;as_vis=1</t>
  </si>
  <si>
    <t>C Birer, CS Moreau, N Tysklind, L Zinger…</t>
  </si>
  <si>
    <t>https://onlinelibrary.wiley.com/doi/abs/10.1111/mec.15400</t>
  </si>
  <si>
    <t>https://scholar.google.com/scholar?q=related:vXCUhWOhPcUJ:scholar.google.com/&amp;scioq=intitle:ant%7Cintitle:ants%7Cintitle:formicidae+intitle:microbiome%7Cintitle:microbial%7Cintitle:bacterial%7Cintitle:microbiota&amp;hl=en&amp;as_sdt=0,5&amp;as_vis=1</t>
  </si>
  <si>
    <t>CS Moreau, BER Rubin</t>
  </si>
  <si>
    <t>https://academic.oup.com/icb/article-abstract/57/4/682/3886009</t>
  </si>
  <si>
    <t>https://scholar.google.com/scholar?q=related:bNKRSa15PJAJ:scholar.google.com/&amp;scioq=intitle:ant%7Cintitle:ants%7Cintitle:formicidae+intitle:microbiome%7Cintitle:microbial%7Cintitle:bacterial%7Cintitle:microbiota&amp;hl=en&amp;as_sdt=0,5&amp;as_vis=1</t>
  </si>
  <si>
    <t>DC Oh, M Poulsen, CR Currie, J Clardy</t>
  </si>
  <si>
    <t>Dentigerumycin: a bacterial mediator of an ant-fungus symbiosis</t>
  </si>
  <si>
    <t>https://www.nature.com/articles/nchembio.159</t>
  </si>
  <si>
    <t>https://scholar.google.com/scholar?q=related:AFzfIPW6gpsJ:scholar.google.com/&amp;scioq=intitle:ant%7Cintitle:ants%7Cintitle:formicidae+intitle:microbiome%7Cintitle:microbial%7Cintitle:bacterial%7Cintitle:microbiota&amp;hl=en&amp;as_sdt=0,5&amp;as_vis=1</t>
  </si>
  <si>
    <t>MUV Ronque, ML Lyra, GH Migliorini, M Bacci Jr…</t>
  </si>
  <si>
    <t>https://www.nature.com/articles/s41598-020-66772-6</t>
  </si>
  <si>
    <t>https://scholar.google.com/scholar?q=related:7pzccXvbBf4J:scholar.google.com/&amp;scioq=intitle:ant%7Cintitle:ants%7Cintitle:formicidae+intitle:microbiome%7Cintitle:microbial%7Cintitle:bacterial%7Cintitle:microbiota&amp;hl=en&amp;as_sdt=0,5&amp;as_vis=1</t>
  </si>
  <si>
    <t>K Kellner, HD Ishak, TA Linksvayer…</t>
  </si>
  <si>
    <t>FEMS microbiology …</t>
  </si>
  <si>
    <t>https://academic.oup.com/femsec/article-abstract/91/7/fiv073/604805</t>
  </si>
  <si>
    <t>https://scholar.google.com/scholar?q=related:Llrv0PoGKaQJ:scholar.google.com/&amp;scioq=intitle:ant%7Cintitle:ants%7Cintitle:formicidae+intitle:microbiome%7Cintitle:microbial%7Cintitle:bacterial%7Cintitle:microbiota&amp;hl=en&amp;as_sdt=0,5&amp;as_vis=1</t>
  </si>
  <si>
    <t>A Dosmann, N Bahet, DM Gordon</t>
  </si>
  <si>
    <t>peerj.com</t>
  </si>
  <si>
    <t>https://peerj.com/articles/1566/</t>
  </si>
  <si>
    <t>https://scholar.google.com/scholar?q=related:_OdOOUydunYJ:scholar.google.com/&amp;scioq=intitle:ant%7Cintitle:ants%7Cintitle:formicidae+intitle:microbiome%7Cintitle:microbial%7Cintitle:bacterial%7Cintitle:microbiota&amp;hl=en&amp;as_sdt=0,5&amp;as_vis=1</t>
  </si>
  <si>
    <t>J Liberti, P Sapountzis, LH Hansen…</t>
  </si>
  <si>
    <t>Bacterial symbiont sharing in Megalomyrmex social parasites and their fungus‐growing ant hosts</t>
  </si>
  <si>
    <t>https://onlinelibrary.wiley.com/doi/abs/10.1111/mec.13216</t>
  </si>
  <si>
    <t>https://scholar.google.com/scholar?q=related:cP1b3kT-dN4J:scholar.google.com/&amp;scioq=intitle:ant%7Cintitle:ants%7Cintitle:formicidae+intitle:microbiome%7Cintitle:microbial%7Cintitle:bacterial%7Cintitle:microbiota&amp;hl=en&amp;as_sdt=0,5&amp;as_vis=1</t>
  </si>
  <si>
    <t>J Barke, RF Seipke, DW Yu…</t>
  </si>
  <si>
    <t>A mutualistic microbiome: How do fungus-growing ants select their antibiotic-producing bacteria?</t>
  </si>
  <si>
    <t>… &amp; integrative biology</t>
  </si>
  <si>
    <t>Taylor &amp;Francis</t>
  </si>
  <si>
    <t>https://www.tandfonline.com/doi/abs/10.4161/cib.13552</t>
  </si>
  <si>
    <t>https://scholar.google.com/scholar?q=related:3e34STQEO1gJ:scholar.google.com/&amp;scioq=intitle:ant%7Cintitle:ants%7Cintitle:formicidae+intitle:microbiome%7Cintitle:microbial%7Cintitle:bacterial%7Cintitle:microbiota&amp;hl=en&amp;as_sdt=0,5&amp;as_vis=1</t>
  </si>
  <si>
    <t>J Billen, A Buschinger</t>
  </si>
  <si>
    <t>Arthropod Structure &amp;Development</t>
  </si>
  <si>
    <t>https://scholar.google.com/scholar?q=related:WA89wa5dcSwJ:scholar.google.com/&amp;scioq=intitle:ant%7Cintitle:ants%7Cintitle:formicidae+intitle:microbiome%7Cintitle:microbial%7Cintitle:bacterial%7Cintitle:microbiota&amp;hl=en&amp;as_sdt=0,5&amp;as_vis=1</t>
  </si>
  <si>
    <t>J Dauber, V Wolters</t>
  </si>
  <si>
    <t>https://scholar.google.com/scholar?q=related:XoOwQKw0fnkJ:scholar.google.com/&amp;scioq=intitle:ant%7Cintitle:ants%7Cintitle:formicidae+intitle:microbiome%7Cintitle:microbial%7Cintitle:bacterial%7Cintitle:microbiota&amp;hl=en&amp;as_sdt=0,5&amp;as_vis=1</t>
  </si>
  <si>
    <t>B Mendoza Guido, N Rodríguez Hernández, A Ivens…</t>
  </si>
  <si>
    <t>Low diversity and host specificity in the gut microbiome community in species of Eciton army ants (Formicidae: Dorylinae) in a Costa Rican rainforest</t>
  </si>
  <si>
    <t>antwiki.org</t>
  </si>
  <si>
    <t>https://antwiki.org/wiki/images/d/d2/Mendoza-Guido%2C_B.%2C_Rodriguez-Hernandez%2C_N._et_al._2013._Low_diversity_and_host_specificity_in_the_gut_microbiome_community_of_Eciton_army_ants_%2810.25849%40myrmecol.news_033-019%29.pdf</t>
  </si>
  <si>
    <t>https://scholar.google.com/scholar?q=related:gg57HkUpVZgJ:scholar.google.com/&amp;scioq=intitle:ant%7Cintitle:ants%7Cintitle:formicidae+intitle:microbiome%7Cintitle:microbial%7Cintitle:bacterial%7Cintitle:microbiota&amp;hl=en&amp;as_sdt=0,5&amp;as_vis=1</t>
  </si>
  <si>
    <t>N Kaszyca-Taszakowska, Ł Depa</t>
  </si>
  <si>
    <t>https://www.mdpi.com/2075-4450/13/12/1089</t>
  </si>
  <si>
    <t>https://scholar.google.com/scholar?q=related:o07TnM6MOvcJ:scholar.google.com/&amp;scioq=intitle:ant%7Cintitle:ants%7Cintitle:formicidae+intitle:microbiome%7Cintitle:microbial%7Cintitle:bacterial%7Cintitle:microbiota&amp;hl=en&amp;as_sdt=0,5&amp;as_vis=1</t>
  </si>
  <si>
    <t>PJ Flynn, CL D'Amelio, JG Sanders…</t>
  </si>
  <si>
    <t>https://journals.asm.org/doi/abs/10.1128/aem.02803-20</t>
  </si>
  <si>
    <t>https://scholar.google.com/scholar?q=related:zvZ5t_yai1gJ:scholar.google.com/&amp;scioq=intitle:ant%7Cintitle:ants%7Cintitle:formicidae+intitle:microbiome%7Cintitle:microbial%7Cintitle:bacterial%7Cintitle:microbiota&amp;hl=en&amp;as_sdt=0,5&amp;as_vis=1</t>
  </si>
  <si>
    <t>JL González-Escobar, A Grajales-Lagunes…</t>
  </si>
  <si>
    <t>Food Research …</t>
  </si>
  <si>
    <t>https://scholar.google.com/scholar?q=related:39QG_bk4UKQJ:scholar.google.com/&amp;scioq=intitle:ant%7Cintitle:ants%7Cintitle:formicidae+intitle:microbiome%7Cintitle:microbial%7Cintitle:bacterial%7Cintitle:microbiota&amp;hl=en&amp;as_sdt=0,5&amp;as_vis=1</t>
  </si>
  <si>
    <t>MS McMunn, AI Hudson, AT Zemenick…</t>
  </si>
  <si>
    <t>FEMS Microbiology …</t>
  </si>
  <si>
    <t>https://academic.oup.com/femsec/article-abstract/98/7/fiac062/6596280</t>
  </si>
  <si>
    <t>https://scholar.google.com/scholar?q=related:0w7b1pYzcLIJ:scholar.google.com/&amp;scioq=intitle:ant%7Cintitle:ants%7Cintitle:formicidae+intitle:microbiome%7Cintitle:microbial%7Cintitle:bacterial%7Cintitle:microbiota&amp;hl=en&amp;as_sdt=0,5&amp;as_vis=1</t>
  </si>
  <si>
    <t>T Kay, J Liberti, TO Richardson, SK McKenzie…</t>
  </si>
  <si>
    <t>https://journals.plos.org/plosbiology/article?id=10.1371/journal.pbio.3002203</t>
  </si>
  <si>
    <t>https://scholar.google.com/scholar?q=related:eY1jusiRhnkJ:scholar.google.com/&amp;scioq=intitle:ant%7Cintitle:ants%7Cintitle:formicidae+intitle:microbiome%7Cintitle:microbial%7Cintitle:bacterial%7Cintitle:microbiota&amp;hl=en&amp;as_sdt=0,5&amp;as_vis=1</t>
  </si>
  <si>
    <t>M Delgado-Baquerizo, DJ Eldridge…</t>
  </si>
  <si>
    <t>The ISME …</t>
  </si>
  <si>
    <t>https://academic.oup.com/ismej/article-abstract/13/4/1114/7475099</t>
  </si>
  <si>
    <t>https://scholar.google.com/scholar?q=related:Lnf-CaSo3okJ:scholar.google.com/&amp;scioq=intitle:ant%7Cintitle:ants%7Cintitle:formicidae+intitle:microbiome%7Cintitle:microbial%7Cintitle:bacterial%7Cintitle:microbiota&amp;hl=en&amp;as_sdt=0,5&amp;as_vis=1</t>
  </si>
  <si>
    <t>PJ Lester, KH Buick, JW Baty, A Felden, J Haywood</t>
  </si>
  <si>
    <t>https://www.nature.com/articles/s41598-019-41843-5</t>
  </si>
  <si>
    <t>https://scholar.google.com/scholar?q=related:miBofJPUstkJ:scholar.google.com/&amp;scioq=intitle:ant%7Cintitle:ants%7Cintitle:formicidae+intitle:microbiome%7Cintitle:microbial%7Cintitle:bacterial%7Cintitle:microbiota&amp;hl=en&amp;as_sdt=0,5&amp;as_vis=1</t>
  </si>
  <si>
    <t>HD Ishak, R Plowes, R Sen, K Kellner, E Meyer…</t>
  </si>
  <si>
    <t>https://link.springer.com/article/10.1007/s00248-010-9793-4</t>
  </si>
  <si>
    <t>https://scholar.google.com/scholar?q=related:REnEPXZYFk4J:scholar.google.com/&amp;scioq=intitle:ant%7Cintitle:ants%7Cintitle:formicidae+intitle:microbiome%7Cintitle:microbial%7Cintitle:bacterial%7Cintitle:microbiota&amp;hl=en&amp;as_sdt=0,5&amp;as_vis=1</t>
  </si>
  <si>
    <t>C Wang, J Strazanac, L Butler</t>
  </si>
  <si>
    <t>Abundance, diversity, and activity of ants (Hymenoptera: Formicidae) in oak-dominated mixed Appalachian forests treated with microbial pesticides</t>
  </si>
  <si>
    <t>https://academic.oup.com/ee/article-abstract/29/3/579/448987</t>
  </si>
  <si>
    <t>https://scholar.google.com/scholar?q=related:ww6tvBdsIjsJ:scholar.google.com/&amp;scioq=intitle:ant%7Cintitle:ants%7Cintitle:formicidae+intitle:microbiome%7Cintitle:microbial%7Cintitle:bacterial%7Cintitle:microbiota&amp;hl=en&amp;as_sdt=0,5&amp;as_vis=1</t>
  </si>
  <si>
    <t>B Boots, AM Keith, R Niechoj, J Breen, O Schmidt…</t>
  </si>
  <si>
    <t>https://scholar.google.com/scholar?q=related:Ie0jqTj9mtYJ:scholar.google.com/&amp;scioq=intitle:ant%7Cintitle:ants%7Cintitle:formicidae+intitle:microbiome%7Cintitle:microbial%7Cintitle:bacterial%7Cintitle:microbiota&amp;hl=en&amp;as_sdt=0,5&amp;as_vis=1</t>
  </si>
  <si>
    <t>A Artavia-León, M Pacheco-Leiva…</t>
  </si>
  <si>
    <t>Drug Discovery Today …</t>
  </si>
  <si>
    <t>https://www.sciencedirect.com/science/article/pii/S1740675719300015</t>
  </si>
  <si>
    <t>https://scholar.google.com/scholar?q=related:vHUMBtrJEygJ:scholar.google.com/&amp;scioq=intitle:ant%7Cintitle:ants%7Cintitle:formicidae+intitle:microbiome%7Cintitle:microbial%7Cintitle:bacterial%7Cintitle:microbiota&amp;hl=en&amp;as_sdt=0,5&amp;as_vis=1</t>
  </si>
  <si>
    <t>C Birer, N Tysklind, L Zinger…</t>
  </si>
  <si>
    <t>Comparative analysis of DNA extraction methods to study the body surface microbiota of insects: a case study with ant cuticular bacteria</t>
  </si>
  <si>
    <t>Molecular Ecology …</t>
  </si>
  <si>
    <t>https://onlinelibrary.wiley.com/doi/abs/10.1111/1755-0998.12688</t>
  </si>
  <si>
    <t>https://scholar.google.com/scholar?q=related:GDwKo_vUzT0J:scholar.google.com/&amp;scioq=intitle:ant%7Cintitle:ants%7Cintitle:formicidae+intitle:microbiome%7Cintitle:microbial%7Cintitle:bacterial%7Cintitle:microbiota&amp;hl=en&amp;as_sdt=0,5&amp;as_vis=1</t>
  </si>
  <si>
    <t>AS Vieira, MO Ramalho, C Martins, VG Martins…</t>
  </si>
  <si>
    <t>Current …</t>
  </si>
  <si>
    <t>https://link.springer.com/article/10.1007/s00284-017-1307-x</t>
  </si>
  <si>
    <t>https://scholar.google.com/scholar?q=related:8SVGE38NX5wJ:scholar.google.com/&amp;scioq=intitle:ant%7Cintitle:ants%7Cintitle:formicidae+intitle:microbiome%7Cintitle:microbial%7Cintitle:bacterial%7Cintitle:microbiota&amp;hl=en&amp;as_sdt=0,5&amp;as_vis=1</t>
  </si>
  <si>
    <t>Y Fan, JJ Wernegreen</t>
  </si>
  <si>
    <t>Can't take the heat: high temperature depletes bacterial endosymbionts of ants</t>
  </si>
  <si>
    <t>https://link.springer.com/article/10.1007/s00248-013-0264-6</t>
  </si>
  <si>
    <t>https://scholar.google.com/scholar?q=related:PQ6rzfrCR3kJ:scholar.google.com/&amp;scioq=intitle:ant%7Cintitle:ants%7Cintitle:formicidae+intitle:microbiome%7Cintitle:microbial%7Cintitle:bacterial%7Cintitle:microbiota&amp;hl=en&amp;as_sdt=0,5&amp;as_vis=1</t>
  </si>
  <si>
    <t>F Renoz, I Pons, A Vanderpoorten, G Bataille, C Noël…</t>
  </si>
  <si>
    <t>https://link.springer.com/article/10.1007/s00248-018-1265-2</t>
  </si>
  <si>
    <t>https://scholar.google.com/scholar?q=related:Rk7gbwKf4zMJ:scholar.google.com/&amp;scioq=intitle:ant%7Cintitle:ants%7Cintitle:formicidae+intitle:microbiome%7Cintitle:microbial%7Cintitle:bacterial%7Cintitle:microbiota&amp;hl=en&amp;as_sdt=0,5&amp;as_vis=1</t>
  </si>
  <si>
    <t>Q Xiao, L Wang, SQ Chen, CY Zheng…</t>
  </si>
  <si>
    <t>Gut microbiome composition of the fire ant Solenopsis invicta: an integrated analysis of host genotype and geographical distribution</t>
  </si>
  <si>
    <t>Microbiology …</t>
  </si>
  <si>
    <t>https://journals.asm.org/doi/abs/10.1128/spectrum.03585-22</t>
  </si>
  <si>
    <t>https://scholar.google.com/scholar?q=related:8yfJyXL4GiQJ:scholar.google.com/&amp;scioq=intitle:ant%7Cintitle:ants%7Cintitle:formicidae+intitle:microbiome%7Cintitle:microbial%7Cintitle:bacterial%7Cintitle:microbiota&amp;hl=en&amp;as_sdt=0,5&amp;as_vis=1</t>
  </si>
  <si>
    <t>FO Aylward, KE Burnum, JJ Scott, G Suen…</t>
  </si>
  <si>
    <t>https://academic.oup.com/ismej/article-abstract/6/9/1688/7587787</t>
  </si>
  <si>
    <t>https://scholar.google.com/scholar?q=related:XnT8HQeLJVIJ:scholar.google.com/&amp;scioq=intitle:ant%7Cintitle:ants%7Cintitle:formicidae+intitle:microbiome%7Cintitle:microbial%7Cintitle:bacterial%7Cintitle:microbiota&amp;hl=en&amp;as_sdt=0,5&amp;as_vis=1</t>
  </si>
  <si>
    <t>NV Travanty, EL Vargo, CS Apperson, L Ponnusamy</t>
  </si>
  <si>
    <t>https://link.springer.com/article/10.1007/s00248-021-01826-4</t>
  </si>
  <si>
    <t>https://scholar.google.com/scholar?q=related:C-QeRl9IzK4J:scholar.google.com/&amp;scioq=intitle:ant%7Cintitle:ants%7Cintitle:formicidae+intitle:microbiome%7Cintitle:microbial%7Cintitle:bacterial%7Cintitle:microbiota&amp;hl=en&amp;as_sdt=0,5&amp;as_vis=1</t>
  </si>
  <si>
    <t>bioRxiv</t>
  </si>
  <si>
    <t>biorxiv.org</t>
  </si>
  <si>
    <t>A Chanson, CS Moreau, C Duplais</t>
  </si>
  <si>
    <t>Impact of nesting mode, diet, and taxonomy in structuring the associated microbial communities of Amazonian ants</t>
  </si>
  <si>
    <t>https://www.mdpi.com/1424-2818/15/2/126</t>
  </si>
  <si>
    <t>https://scholar.google.com/scholar?q=related:ZRhrhkdk8_EJ:scholar.google.com/&amp;scioq=intitle:ant%7Cintitle:ants%7Cintitle:formicidae+intitle:microbiome%7Cintitle:microbial%7Cintitle:bacterial%7Cintitle:microbiota&amp;hl=en&amp;as_sdt=0,5&amp;as_vis=1</t>
  </si>
  <si>
    <t>J Dauber, D Schroeter, V Wolters</t>
  </si>
  <si>
    <t>https://scholar.google.com/scholar?q=related:69KSkzuRyTQJ:scholar.google.com/&amp;scioq=intitle:ant%7Cintitle:ants%7Cintitle:formicidae+intitle:microbiome%7Cintitle:microbial%7Cintitle:bacterial%7Cintitle:microbiota&amp;hl=en&amp;as_sdt=0,5&amp;as_vis=1</t>
  </si>
  <si>
    <t>A Sclocco, S Teseo</t>
  </si>
  <si>
    <t>https://link.springer.com/article/10.1007/s10015-020-00645-z</t>
  </si>
  <si>
    <t>https://scholar.google.com/scholar?q=related:aQq6XSWGeB8J:scholar.google.com/&amp;scioq=intitle:ant%7Cintitle:ants%7Cintitle:formicidae+intitle:microbiome%7Cintitle:microbial%7Cintitle:bacterial%7Cintitle:microbiota&amp;hl=en&amp;as_sdt=0,5&amp;as_vis=1</t>
  </si>
  <si>
    <t>JJ Scott, KJ Budsberg, G Suen, DL Wixon, TC Balser…</t>
  </si>
  <si>
    <t>https://journals.plos.org/plosone/article?id=10.1371/journal.pone.0009922</t>
  </si>
  <si>
    <t>https://scholar.google.com/scholar?q=related:-ZJBujv3NZIJ:scholar.google.com/&amp;scioq=intitle:ant%7Cintitle:ants%7Cintitle:formicidae+intitle:microbiome%7Cintitle:microbial%7Cintitle:bacterial%7Cintitle:microbiota&amp;hl=en&amp;as_sdt=0,5&amp;as_vis=1</t>
  </si>
  <si>
    <t>VA Sadowski</t>
  </si>
  <si>
    <t>Diversity and Transmission Dynamics of Fungus-farming Ant Bacterial Microbiomes</t>
  </si>
  <si>
    <t>rave.ohiolink.edu</t>
  </si>
  <si>
    <t>https://rave.ohiolink.edu/etdc/view?acc_num=osu1672971047580112</t>
  </si>
  <si>
    <t>https://scholar.google.com/scholar?q=related:2yjvp5FnwzkJ:scholar.google.com/&amp;scioq=intitle:ant%7Cintitle:ants%7Cintitle:formicidae+intitle:microbiome%7Cintitle:microbial%7Cintitle:bacterial%7Cintitle:microbiota&amp;hl=en&amp;as_sdt=0,5&amp;as_vis=1</t>
  </si>
  <si>
    <t>CS Sit, AC Ruzzini, EB Van Arnam…</t>
  </si>
  <si>
    <t>https://www.pnas.org/doi/abs/10.1073/pnas.1515348112</t>
  </si>
  <si>
    <t>https://scholar.google.com/scholar?q=related:i5Q3n6cXq6QJ:scholar.google.com/&amp;scioq=intitle:ant%7Cintitle:ants%7Cintitle:formicidae+intitle:microbiome%7Cintitle:microbial%7Cintitle:bacterial%7Cintitle:microbiota&amp;hl=en&amp;as_sdt=0,5&amp;as_vis=1</t>
  </si>
  <si>
    <t>VM dos Santos, LAM dos Santos…</t>
  </si>
  <si>
    <t>Hospital microbiota vectored by ants</t>
  </si>
  <si>
    <t>Microbes, Infection …</t>
  </si>
  <si>
    <t>revistas.unheval.edu.pe</t>
  </si>
  <si>
    <t>http://revistas.unheval.edu.pe/index.php/mic/article/download/1199/1107</t>
  </si>
  <si>
    <t>https://scholar.google.com/scholar?q=related:j7gS9Bw2dFYJ:scholar.google.com/&amp;scioq=intitle:ant%7Cintitle:ants%7Cintitle:formicidae+intitle:microbiome%7Cintitle:microbial%7Cintitle:bacterial%7Cintitle:microbiota&amp;hl=en&amp;as_sdt=0,5&amp;as_vis=1</t>
  </si>
  <si>
    <t>G Scarparo, P Rugman-Jones, M Gebiola…</t>
  </si>
  <si>
    <t>Basic and Applied …</t>
  </si>
  <si>
    <t>https://scholar.google.com/scholar?q=related:tV3QU1LPgtEJ:scholar.google.com/&amp;scioq=intitle:ant%7Cintitle:ants%7Cintitle:formicidae+intitle:microbiome%7Cintitle:microbial%7Cintitle:bacterial%7Cintitle:microbiota&amp;hl=en&amp;as_sdt=0,5&amp;as_vis=1</t>
  </si>
  <si>
    <t>SE Marsh, M Poulsen, A Pinto-Tomas, CR Currie</t>
  </si>
  <si>
    <t>Interaction between Workers during a Short Time Window Is Required for Bacterial Symbiont Transmission in Acromyrmex Leaf-Cutting Ants</t>
  </si>
  <si>
    <t>https://journals.plos.org/plosone/article?id=10.1371/journal.pone.0103269</t>
  </si>
  <si>
    <t>https://scholar.google.com/scholar?q=related:ucj46l4ybakJ:scholar.google.com/&amp;scioq=intitle:ant%7Cintitle:ants%7Cintitle:formicidae+intitle:microbiome%7Cintitle:microbial%7Cintitle:bacterial%7Cintitle:microbiota&amp;hl=en&amp;as_sdt=0,5&amp;as_vis=1</t>
  </si>
  <si>
    <t>AEF Little, T Murakami, UG Mueller…</t>
  </si>
  <si>
    <t>Defending against parasites: fungus-growing ants combine specialized behaviours and microbial symbionts to protect their fungus gardens</t>
  </si>
  <si>
    <t>Biology …</t>
  </si>
  <si>
    <t>royalsocietypublishing.org</t>
  </si>
  <si>
    <t>https://royalsocietypublishing.org/doi/abs/10.1098/rsbl.2005.0371</t>
  </si>
  <si>
    <t>https://scholar.google.com/scholar?q=related:_9Yf8Pqi0KYJ:scholar.google.com/&amp;scioq=intitle:ant%7Cintitle:ants%7Cintitle:formicidae+intitle:microbiome%7Cintitle:microbial%7Cintitle:bacterial%7Cintitle:microbiota&amp;hl=en&amp;as_sdt=0,5&amp;as_vis=1</t>
  </si>
  <si>
    <t>D Chen, X Liang, C Du, Z Chen</t>
  </si>
  <si>
    <t>Diet and phylogeny shape the composition, diversity, and structure of the ant-gut bacterial community</t>
  </si>
  <si>
    <t>researchsquare.com</t>
  </si>
  <si>
    <t>https://www.researchsquare.com/article/rs-2555475/latest</t>
  </si>
  <si>
    <t>https://scholar.google.com/scholar?q=related:fowTKTFOmWQJ:scholar.google.com/&amp;scioq=intitle:ant%7Cintitle:ants%7Cintitle:formicidae+intitle:microbiome%7Cintitle:microbial%7Cintitle:bacterial%7Cintitle:microbiota&amp;hl=en&amp;as_sdt=0,5&amp;as_vis=1</t>
  </si>
  <si>
    <t>WRS Lima, SG Marques, FS Rodrigues…</t>
  </si>
  <si>
    <t>Revista da Sociedade …</t>
  </si>
  <si>
    <t>https://www.scielo.br/j/rsbmt/a/CmPTVdNRdK4TjHftFh4qxmr/?lang=en&amp;format=html</t>
  </si>
  <si>
    <t>https://scholar.google.com/scholar?q=related:wVyZx1mxLxEJ:scholar.google.com/&amp;scioq=intitle:ant%7Cintitle:ants%7Cintitle:formicidae+intitle:microbiome%7Cintitle:microbial%7Cintitle:bacterial%7Cintitle:microbiota&amp;hl=en&amp;as_sdt=0,5&amp;as_vis=1</t>
  </si>
  <si>
    <t>C Martins, CS Moreau</t>
  </si>
  <si>
    <t>https://peerj.com/articles/8492/</t>
  </si>
  <si>
    <t>https://scholar.google.com/scholar?q=related:-ZS8IAerWkwJ:scholar.google.com/&amp;scioq=intitle:ant%7Cintitle:ants%7Cintitle:formicidae+intitle:microbiome%7Cintitle:microbial%7Cintitle:bacterial%7Cintitle:microbiota&amp;hl=en&amp;as_sdt=0,5&amp;as_vis=1</t>
  </si>
  <si>
    <t>CK Ooi</t>
  </si>
  <si>
    <t>Assessment of Bacterial Community Structure and Characterisation of Novel Bacterial Species in Weaver Ants Oecophylla Smaragdina</t>
  </si>
  <si>
    <t>search.proquest.com</t>
  </si>
  <si>
    <t>https://search.proquest.com/openview/ed81a7101934188a8cc3f15358a347ee/1?pq-origsite=gscholar&amp;cbl=2026366&amp;diss=y</t>
  </si>
  <si>
    <t>https://scholar.google.com/scholar?q=related:oSOPSFhndtEJ:scholar.google.com/&amp;scioq=intitle:ant%7Cintitle:ants%7Cintitle:formicidae+intitle:microbiome%7Cintitle:microbial%7Cintitle:bacterial%7Cintitle:microbiota&amp;hl=en&amp;as_sdt=0,5&amp;as_vis=1</t>
  </si>
  <si>
    <t>DB de Carvalho, BC do Carmo…</t>
  </si>
  <si>
    <t>… da microbiota associada a formigas capturadas em ambiente hospitalar: revisão sistemática Characterization of microbiota associated with ants captured in a …</t>
  </si>
  <si>
    <t>Brazilian Journal of …</t>
  </si>
  <si>
    <t>scholar.archive.org</t>
  </si>
  <si>
    <t>https://scholar.archive.org/work/4y6rdz5ma5h3vigdhj2y75ew2a/access/wayback/https://brazilianjournals.com/index.php/BRJD/article/download/33511/pdf</t>
  </si>
  <si>
    <t>https://scholar.google.com/scholar?q=related:ylQgrxzWni8J:scholar.google.com/&amp;scioq=intitle:ant%7Cintitle:ants%7Cintitle:formicidae+intitle:microbiome%7Cintitle:microbial%7Cintitle:bacterial%7Cintitle:microbiota&amp;hl=en&amp;as_sdt=0,5&amp;as_vis=1</t>
  </si>
  <si>
    <t>C Sauer, E Stackebrandt, J Gadau…</t>
  </si>
  <si>
    <t>Systematic relationships and cospeciation of bacterial endosymbionts and their carpenter ant host species: proposal of the new taxon Candidatus Blochmannia gen …</t>
  </si>
  <si>
    <t>… of Systematic and …</t>
  </si>
  <si>
    <t>microbiologyresearch.org</t>
  </si>
  <si>
    <t>https://www.microbiologyresearch.org/content/journal/ijsem/10.1099/00207713-50-5-1877</t>
  </si>
  <si>
    <t>https://scholar.google.com/scholar?q=related:Jyj0ZxcV8AgJ:scholar.google.com/&amp;scioq=intitle:ant%7Cintitle:ants%7Cintitle:formicidae+intitle:microbiome%7Cintitle:microbial%7Cintitle:bacterial%7Cintitle:microbiota&amp;hl=en&amp;as_sdt=0,5&amp;as_vis=1</t>
  </si>
  <si>
    <t>AS Mikheyev, T Vo, UG Mueller</t>
  </si>
  <si>
    <t>Phylogeography of post‐Pleistocene population expansion in a fungus‐gardening ant and its microbial mutualists</t>
  </si>
  <si>
    <t>https://onlinelibrary.wiley.com/doi/abs/10.1111/j.1365-294X.2008.03940.x</t>
  </si>
  <si>
    <t>https://scholar.google.com/scholar?q=related:zLzjoS9SfX0J:scholar.google.com/&amp;scioq=intitle:ant%7Cintitle:ants%7Cintitle:formicidae+intitle:microbiome%7Cintitle:microbial%7Cintitle:bacterial%7Cintitle:microbiota&amp;hl=en&amp;as_sdt=0,5&amp;as_vis=1</t>
  </si>
  <si>
    <t>M Allert</t>
  </si>
  <si>
    <t>Microbiome Analysis of Two Sympatric Fungus-gardening Ants, Trachymyrmex Septentrionalis and Trachymyrmex Turrifex</t>
  </si>
  <si>
    <t>scholarworks.uttyler.edu</t>
  </si>
  <si>
    <t>https://scholarworks.uttyler.edu/biology_grad/47/</t>
  </si>
  <si>
    <t>https://scholar.google.com/scholar?q=related:biqjZuce56cJ:scholar.google.com/&amp;scioq=intitle:ant%7Cintitle:ants%7Cintitle:formicidae+intitle:microbiome%7Cintitle:microbial%7Cintitle:bacterial%7Cintitle:microbiota&amp;hl=en&amp;as_sdt=0,5&amp;as_vis=1</t>
  </si>
  <si>
    <t>O Ginzburg, WG Whitford, Y Steinberger</t>
  </si>
  <si>
    <t>Biology and fertility of Soils</t>
  </si>
  <si>
    <t>https://link.springer.com/article/10.1007/s00374-008-0309-z</t>
  </si>
  <si>
    <t>https://scholar.google.com/scholar?q=related:1kT8coC7tCMJ:scholar.google.com/&amp;scioq=intitle:ant%7Cintitle:ants%7Cintitle:formicidae+intitle:microbiome%7Cintitle:microbial%7Cintitle:bacterial%7Cintitle:microbiota&amp;hl=en&amp;as_sdt=0,5&amp;as_vis=1</t>
  </si>
  <si>
    <t>S Wang, J Li, Z Zhang, M Chen, S Li, R Cao</t>
  </si>
  <si>
    <t>https://scholar.google.com/scholar?q=related:PsL_rez4mKMJ:scholar.google.com/&amp;scioq=intitle:ant%7Cintitle:ants%7Cintitle:formicidae+intitle:microbiome%7Cintitle:microbial%7Cintitle:bacterial%7Cintitle:microbiota&amp;hl=en&amp;as_sdt=0,5&amp;as_vis=1</t>
  </si>
  <si>
    <t>JJ Wernegreen, PH Degnan, AB Lazarus…</t>
  </si>
  <si>
    <t>The Biological …</t>
  </si>
  <si>
    <t>journals.uchicago.edu</t>
  </si>
  <si>
    <t>https://www.journals.uchicago.edu/doi/abs/10.2307/1543563</t>
  </si>
  <si>
    <t>https://scholar.google.com/scholar?q=related:LCeKNrbPuUUJ:scholar.google.com/&amp;scioq=intitle:ant%7Cintitle:ants%7Cintitle:formicidae+intitle:microbiome%7Cintitle:microbial%7Cintitle:bacterial%7Cintitle:microbiota&amp;hl=en&amp;as_sdt=0,5&amp;as_vis=1</t>
  </si>
  <si>
    <t>P Li, H Zhu</t>
  </si>
  <si>
    <t>Parameter selection for ant colony algorithm based on bacterial foraging algorithm</t>
  </si>
  <si>
    <t>https://onlinelibrary.wiley.com/doi/abs/10.1155/2016/6469721</t>
  </si>
  <si>
    <t>https://scholar.google.com/scholar?q=related:ZH5uwTpTxEUJ:scholar.google.com/&amp;scioq=intitle:ant%7Cintitle:ants%7Cintitle:formicidae+intitle:microbiome%7Cintitle:microbial%7Cintitle:bacterial%7Cintitle:microbiota&amp;hl=en&amp;as_sdt=0,5&amp;as_vis=1</t>
  </si>
  <si>
    <t>B Stadler, A Schramm, K Kalbitz</t>
  </si>
  <si>
    <t>https://scholar.google.com/scholar?q=related:DXbR23oOdFQJ:scholar.google.com/&amp;scioq=intitle:ant%7Cintitle:ants%7Cintitle:formicidae+intitle:microbiome%7Cintitle:microbial%7Cintitle:bacterial%7Cintitle:microbiota&amp;hl=en&amp;as_sdt=0,5&amp;as_vis=1</t>
  </si>
  <si>
    <t>V Jílková, J Frouz</t>
  </si>
  <si>
    <t>https://scholar.google.com/scholar?q=related:V46J7poOwmYJ:scholar.google.com/&amp;scioq=intitle:ant%7Cintitle:ants%7Cintitle:formicidae+intitle:microbiome%7Cintitle:microbial%7Cintitle:bacterial%7Cintitle:microbiota&amp;hl=en&amp;as_sdt=0,5&amp;as_vis=1</t>
  </si>
  <si>
    <t>MA Ashigar, AH Ab Majid</t>
  </si>
  <si>
    <t>https://scholar.google.com/scholar?q=related:vPtz8xKvrE0J:scholar.google.com/&amp;scioq=intitle:ant%7Cintitle:ants%7Cintitle:formicidae+intitle:microbiome%7Cintitle:microbial%7Cintitle:bacterial%7Cintitle:microbiota&amp;hl=en&amp;as_sdt=0,5&amp;as_vis=1</t>
  </si>
  <si>
    <t>AK Dunn, EV Stabb</t>
  </si>
  <si>
    <t>Culture-Independent Characterization of the Microbiota of the Ant Lion Myrmeleon mobilis (Neuroptera: Myrmeleontidae)</t>
  </si>
  <si>
    <t>https://journals.asm.org/doi/abs/10.1128/aem.71.12.8784-8794.2005</t>
  </si>
  <si>
    <t>https://scholar.google.com/scholar?q=related:HYdDcTivCTMJ:scholar.google.com/&amp;scioq=intitle:ant%7Cintitle:ants%7Cintitle:formicidae+intitle:microbiome%7Cintitle:microbial%7Cintitle:bacterial%7Cintitle:microbiota&amp;hl=en&amp;as_sdt=0,5&amp;as_vis=1</t>
  </si>
  <si>
    <t>CC Yang, YC Yu, SM Valles, DH Oi, YC Chen…</t>
  </si>
  <si>
    <t>Biological …</t>
  </si>
  <si>
    <t>https://link.springer.com/article/10.1007/s10530-010-9724-9</t>
  </si>
  <si>
    <t>https://scholar.google.com/scholar?q=related:VaGiTd9kyHEJ:scholar.google.com/&amp;scioq=intitle:ant%7Cintitle:ants%7Cintitle:formicidae+intitle:microbiome%7Cintitle:microbial%7Cintitle:bacterial%7Cintitle:microbiota&amp;hl=en&amp;as_sdt=0,5&amp;as_vis=1</t>
  </si>
  <si>
    <t>M Nepel, VE Mayer, V Barrajon-Santos…</t>
  </si>
  <si>
    <t>Communications …</t>
  </si>
  <si>
    <t>https://www.nature.com/articles/s42003-023-05577-5</t>
  </si>
  <si>
    <t>https://scholar.google.com/scholar?q=related:LhU5XmNh9WoJ:scholar.google.com/&amp;scioq=intitle:ant%7Cintitle:ants%7Cintitle:formicidae+intitle:microbiome%7Cintitle:microbial%7Cintitle:bacterial%7Cintitle:microbiota&amp;hl=en&amp;as_sdt=0,5&amp;as_vis=1</t>
  </si>
  <si>
    <t>RD Moreira-Soto, E Sanchez, CR Currie…</t>
  </si>
  <si>
    <t>https://www.microbiologyresearch.org/content/journal/micro/10.1099/mic.0.000546</t>
  </si>
  <si>
    <t>https://scholar.google.com/scholar?q=related:XVOY6dJFDxwJ:scholar.google.com/&amp;scioq=intitle:ant%7Cintitle:ants%7Cintitle:formicidae+intitle:microbiome%7Cintitle:microbial%7Cintitle:bacterial%7Cintitle:microbiota&amp;hl=en&amp;as_sdt=0,5&amp;as_vis=1</t>
  </si>
  <si>
    <t>SL Ishaq, A Hotopp, S Silverbrand, JE Dumont…</t>
  </si>
  <si>
    <t>Iscience</t>
  </si>
  <si>
    <t>cell.com</t>
  </si>
  <si>
    <t>https://www.cell.com/iscience/fulltext/S2589-0042(21)00631-3</t>
  </si>
  <si>
    <t>https://scholar.google.com/scholar?q=related:9_y7j445mgUJ:scholar.google.com/&amp;scioq=intitle:ant%7Cintitle:ants%7Cintitle:formicidae+intitle:microbiome%7Cintitle:microbial%7Cintitle:bacterial%7Cintitle:microbiota&amp;hl=en&amp;as_sdt=0,5&amp;as_vis=1</t>
  </si>
  <si>
    <t>KS Hosmath, SC Timmappa</t>
  </si>
  <si>
    <t>Comparison between the microbial diversity in carpenter ant (Camponotus) gut and weaver ant (Oecophylla) gut.</t>
  </si>
  <si>
    <t>Journal of Pure &amp;Applied …</t>
  </si>
  <si>
    <t>pdfs.semanticscholar.org</t>
  </si>
  <si>
    <t>https://pdfs.semanticscholar.org/bfb2/6d93a583a6ad9d56981e6ce33d29ebc373db.pdf</t>
  </si>
  <si>
    <t>https://scholar.google.com/scholar?q=related:LwjRjDcT56wJ:scholar.google.com/&amp;scioq=intitle:ant%7Cintitle:ants%7Cintitle:formicidae+intitle:microbiome%7Cintitle:microbial%7Cintitle:bacterial%7Cintitle:microbiota&amp;hl=en&amp;as_sdt=0,5&amp;as_vis=1</t>
  </si>
  <si>
    <t>M Cooling, MAM Gruber, BD Hoffmann, A Sébastien…</t>
  </si>
  <si>
    <t>https://link.springer.com/article/10.1007/s00040-016-0531-x</t>
  </si>
  <si>
    <t>https://scholar.google.com/scholar?q=related:U5XP3Qr2KuIJ:scholar.google.com/&amp;scioq=intitle:ant%7Cintitle:ants%7Cintitle:formicidae+intitle:microbiome%7Cintitle:microbial%7Cintitle:bacterial%7Cintitle:microbiota&amp;hl=en&amp;as_sdt=0,5&amp;as_vis=1</t>
  </si>
  <si>
    <t>D Wagner, JB Jones</t>
  </si>
  <si>
    <t>The Contribution of Harvester Ant Nests, Pogonomyrmex rugosus (Hymenoptera, Formicidae), to Soil Nutrient Stocks and Microbial Biomass in the Mojave Desert</t>
  </si>
  <si>
    <t>https://academic.oup.com/ee/article-abstract/33/3/599/2962245</t>
  </si>
  <si>
    <t>https://scholar.google.com/scholar?q=related:9ooVekmYoSEJ:scholar.google.com/&amp;scioq=intitle:ant%7Cintitle:ants%7Cintitle:formicidae+intitle:microbiome%7Cintitle:microbial%7Cintitle:bacterial%7Cintitle:microbiota&amp;hl=en&amp;as_sdt=0,5&amp;as_vis=1</t>
  </si>
  <si>
    <t>LGE JORGE</t>
  </si>
  <si>
    <t>Microbiome characterization of the escamolera ants unveils microorganisms with high biotechnological potential</t>
  </si>
  <si>
    <t>ipicyt.repositorioinstitucional.mx</t>
  </si>
  <si>
    <t>https://ipicyt.repositorioinstitucional.mx/jspui/handle/1010/1896</t>
  </si>
  <si>
    <t>https://scholar.google.com/scholar?q=related:h5nifnQnM18J:scholar.google.com/&amp;scioq=intitle:ant%7Cintitle:ants%7Cintitle:formicidae+intitle:microbiome%7Cintitle:microbial%7Cintitle:bacterial%7Cintitle:microbiota&amp;hl=en&amp;as_sdt=0,5&amp;as_vis=1</t>
  </si>
  <si>
    <t>KA Hansen, RR Kim, ES Lawton, J Tran…</t>
  </si>
  <si>
    <t>Bacterial associates of a desert specialist fungus-growing ant antagonize competitors with a nocamycin analog</t>
  </si>
  <si>
    <t>ACS Chemical …</t>
  </si>
  <si>
    <t>ACS Publications</t>
  </si>
  <si>
    <t>https://pubs.acs.org/doi/abs/10.1021/acschembio.2c00187</t>
  </si>
  <si>
    <t>https://scholar.google.com/scholar?q=related:i5q6wzC3vNoJ:scholar.google.com/&amp;scioq=intitle:ant%7Cintitle:ants%7Cintitle:formicidae+intitle:microbiome%7Cintitle:microbial%7Cintitle:bacterial%7Cintitle:microbiota&amp;hl=en&amp;as_sdt=0,5&amp;as_vis=1</t>
  </si>
  <si>
    <t>EG Pringle, CS Moreau</t>
  </si>
  <si>
    <t>Community analysis of microbial sharing and specialization in a Costa Rican ant–plant–hemipteran symbiosis</t>
  </si>
  <si>
    <t>Proceedings of the Royal …</t>
  </si>
  <si>
    <t>https://royalsocietypublishing.org/doi/abs/10.1098/rspb.2016.2770</t>
  </si>
  <si>
    <t>https://scholar.google.com/scholar?q=related:h67-WOjlDTsJ:scholar.google.com/&amp;scioq=intitle:ant%7Cintitle:ants%7Cintitle:formicidae+intitle:microbiome%7Cintitle:microbial%7Cintitle:bacterial%7Cintitle:microbiota&amp;hl=en&amp;as_sdt=0,5&amp;as_vis=1</t>
  </si>
  <si>
    <t>L Shi, F Liu, L Peng</t>
  </si>
  <si>
    <t>Impact of red imported fire ant nest-building on soil properties and bacterial communities in different habitats</t>
  </si>
  <si>
    <t>https://www.mdpi.com/2076-2615/13/12/2026</t>
  </si>
  <si>
    <t>https://scholar.google.com/scholar?q=related:bcCJsowSur0J:scholar.google.com/&amp;scioq=intitle:ant%7Cintitle:ants%7Cintitle:formicidae+intitle:microbiome%7Cintitle:microbial%7Cintitle:bacterial%7Cintitle:microbiota&amp;hl=en&amp;as_sdt=0,5&amp;as_vis=1</t>
  </si>
  <si>
    <t>BK Dewangan, A Jain, RN Shukla…</t>
  </si>
  <si>
    <t>An ensemble of bacterial foraging, genetic, ant colony and particle swarm approach EB-GAP: a load balancing approach in cloud computing</t>
  </si>
  <si>
    <t>Recent Advances in …</t>
  </si>
  <si>
    <t>benthamdirect.com</t>
  </si>
  <si>
    <t>https://www.benthamdirect.com/content/journals/rascs/10.2174/2666255813666201218161955</t>
  </si>
  <si>
    <t>https://scholar.google.com/scholar?q=related:ZOSicikDHZ4J:scholar.google.com/&amp;scioq=intitle:ant%7Cintitle:ants%7Cintitle:formicidae+intitle:microbiome%7Cintitle:microbial%7Cintitle:bacterial%7Cintitle:microbiota&amp;hl=en&amp;as_sdt=0,5&amp;as_vis=1</t>
  </si>
  <si>
    <t>DE Hughes, OO Kassim, J Gregory, M Stupart, L Austin…</t>
  </si>
  <si>
    <t>cabidigitallibrary.org</t>
  </si>
  <si>
    <t>https://www.cabidigitallibrary.org/doi/full/10.5555/19920509451</t>
  </si>
  <si>
    <t>https://scholar.google.com/scholar?q=related:IGdT19LDx_gJ:scholar.google.com/&amp;scioq=intitle:ant%7Cintitle:ants%7Cintitle:formicidae+intitle:microbiome%7Cintitle:microbial%7Cintitle:bacterial%7Cintitle:microbiota&amp;hl=en&amp;as_sdt=0,5&amp;as_vis=1</t>
  </si>
  <si>
    <t>K Dhaygude</t>
  </si>
  <si>
    <t>Meta-omics approach to explore microbial community of the wood ant Formica exsecta</t>
  </si>
  <si>
    <t>helda.helsinki.fi</t>
  </si>
  <si>
    <t>https://helda.helsinki.fi/bitstreams/f3738976-5946-4f9a-aed5-2f5c8f866a17/download</t>
  </si>
  <si>
    <t>https://scholar.google.com/scholar?q=related:-uZIhpY7x80J:scholar.google.com/&amp;scioq=intitle:ant%7Cintitle:ants%7Cintitle:formicidae+intitle:microbiome%7Cintitle:microbial%7Cintitle:bacterial%7Cintitle:microbiota&amp;hl=en&amp;as_sdt=0,5&amp;as_vis=1</t>
  </si>
  <si>
    <t>F Yang, J Yu, S Chen, D Ning, B Hassan, Y Xu</t>
  </si>
  <si>
    <t>Identification and Diversity of Bacterial Communities Associated with the Venom Glands of the Fire Ant, Solenopsis invicta Buren (Hymenoptera: Formicidae)</t>
  </si>
  <si>
    <t>MO Ramalho, C Martins, MSC Morini, OC Bueno</t>
  </si>
  <si>
    <t>What Can the Bacterial Community of Atta sexdens (Linnaeus, 1758) Tell Us about the Habitats in Which This Ant Species Evolves?</t>
  </si>
  <si>
    <t>https://www.mdpi.com/2075-4450/11/6/332</t>
  </si>
  <si>
    <t>https://scholar.google.com/scholar?q=related:PkRC316rBbgJ:scholar.google.com/&amp;scioq=intitle:ant%7Cintitle:ants%7Cintitle:formicidae+intitle:microbiome%7Cintitle:microbial%7Cintitle:bacterial%7Cintitle:microbiota&amp;hl=en&amp;as_sdt=0,5&amp;as_vis=1</t>
  </si>
  <si>
    <t>C Wang, G Wang, P Wu, R Rafique…</t>
  </si>
  <si>
    <t>Effects of ant mounds on the plant and soil microbial community in an alpine meadow of Qinghai–Tibet plateau</t>
  </si>
  <si>
    <t>Land Degradation &amp; …</t>
  </si>
  <si>
    <t>https://onlinelibrary.wiley.com/doi/abs/10.1002/ldr.2681</t>
  </si>
  <si>
    <t>https://scholar.google.com/scholar?q=related:FIwZ9k3pDVEJ:scholar.google.com/&amp;scioq=intitle:ant%7Cintitle:ants%7Cintitle:formicidae+intitle:microbiome%7Cintitle:microbial%7Cintitle:bacterial%7Cintitle:microbiota&amp;hl=en&amp;as_sdt=0,5&amp;as_vis=1</t>
  </si>
  <si>
    <t>GR Lewin, AL Johnson, RDM Soto, K Perry, AJ Book…</t>
  </si>
  <si>
    <t>Cellulose-Enriched Microbial Communities from Leaf-Cutter Ant (Atta colombica) Refuse Dumps Vary in Taxonomic Composition and Degradation Ability</t>
  </si>
  <si>
    <t>https://journals.plos.org/plosone/article?id=10.1371/journal.pone.0151840</t>
  </si>
  <si>
    <t>https://scholar.google.com/scholar?q=related:GeGXVHwbwJAJ:scholar.google.com/&amp;scioq=intitle:ant%7Cintitle:ants%7Cintitle:formicidae+intitle:microbiome%7Cintitle:microbial%7Cintitle:bacterial%7Cintitle:microbiota&amp;hl=en&amp;as_sdt=0,5&amp;as_vis=1</t>
  </si>
  <si>
    <t>EJ Caldera, CR Currie</t>
  </si>
  <si>
    <t>The Population Structure of Antibiotic-Producing Bacterial Symbionts of Apterostigma dentigerum Ants: Impacts of Coevolution and Multipartite Symbiosis</t>
  </si>
  <si>
    <t>The American Naturalist</t>
  </si>
  <si>
    <t>https://www.journals.uchicago.edu/doi/abs/10.1086/667886</t>
  </si>
  <si>
    <t>https://scholar.google.com/scholar?q=related:wj5oQCf1Pd0J:scholar.google.com/&amp;scioq=intitle:ant%7Cintitle:ants%7Cintitle:formicidae+intitle:microbiome%7Cintitle:microbial%7Cintitle:bacterial%7Cintitle:microbiota&amp;hl=en&amp;as_sdt=0,5&amp;as_vis=1</t>
  </si>
  <si>
    <t>P Brinker, A Weig, G Rambold, H Feldhaar, S Tragust</t>
  </si>
  <si>
    <t>https://scholar.google.com/scholar?q=related:UqPmbwhWsSYJ:scholar.google.com/&amp;scioq=intitle:ant%7Cintitle:ants%7Cintitle:formicidae+intitle:microbiome%7Cintitle:microbial%7Cintitle:bacterial%7Cintitle:microbiota&amp;hl=en&amp;as_sdt=0,5&amp;as_vis=1</t>
  </si>
  <si>
    <t>NC Silva, MM Paiva, MA Pesquero…</t>
  </si>
  <si>
    <t>Assessment of ants as bacterial vector in houses</t>
  </si>
  <si>
    <t>Afr J Microbiol …</t>
  </si>
  <si>
    <t>academicjournals.org</t>
  </si>
  <si>
    <t>https://academicjournals.org/journal/AJMR/article-full-text-pdf/1DEFCE646916</t>
  </si>
  <si>
    <t>https://scholar.google.com/scholar?q=related:Qu-3s9K8spYJ:scholar.google.com/&amp;scioq=intitle:ant%7Cintitle:ants%7Cintitle:formicidae+intitle:microbiome%7Cintitle:microbial%7Cintitle:bacterial%7Cintitle:microbiota&amp;hl=en&amp;as_sdt=0,5&amp;as_vis=1</t>
  </si>
  <si>
    <t>ME Khan, KO Adebayo, IG Osigbemhe…</t>
  </si>
  <si>
    <t>Comparative proximate composition, anti-nutritional analyses and ant-microbial screening of some Nigerian medicinal plants</t>
  </si>
  <si>
    <t>FUDMA Journal of …</t>
  </si>
  <si>
    <t>fjs.fudutsinma.edu.ng</t>
  </si>
  <si>
    <t>https://fjs.fudutsinma.edu.ng/index.php/fjs/article/view/1722</t>
  </si>
  <si>
    <t>https://scholar.google.com/scholar?q=related:aoprHF1l3eIJ:scholar.google.com/&amp;scioq=intitle:ant%7Cintitle:ants%7Cintitle:formicidae+intitle:microbiome%7Cintitle:microbial%7Cintitle:bacterial%7Cintitle:microbiota&amp;hl=en&amp;as_sdt=0,5&amp;as_vis=1</t>
  </si>
  <si>
    <t>M Poulsen, DP Erhardt, DJ Molinaro, TL Lin…</t>
  </si>
  <si>
    <t>PLoS One</t>
  </si>
  <si>
    <t>https://journals.plos.org/plosone/article?id=10.1371/journal.pone.0000960</t>
  </si>
  <si>
    <t>https://scholar.google.com/scholar?q=related:VjDAXRYa1TgJ:scholar.google.com/&amp;scioq=intitle:ant%7Cintitle:ants%7Cintitle:formicidae+intitle:microbiome%7Cintitle:microbial%7Cintitle:bacterial%7Cintitle:microbiota&amp;hl=en&amp;as_sdt=0,5&amp;as_vis=1</t>
  </si>
  <si>
    <t>MX Ruiz-González, C Leroy, A Dejean, H Gryta…</t>
  </si>
  <si>
    <t>https://www.mdpi.com/2075-4450/10/11/391</t>
  </si>
  <si>
    <t>https://scholar.google.com/scholar?q=related:Not2VW06So8J:scholar.google.com/&amp;scioq=intitle:ant%7Cintitle:ants%7Cintitle:formicidae+intitle:microbiome%7Cintitle:microbial%7Cintitle:bacterial%7Cintitle:microbiota&amp;hl=en&amp;as_sdt=0,5&amp;as_vis=1</t>
  </si>
  <si>
    <t>HM Griffiths, WOH Hughes</t>
  </si>
  <si>
    <t>Hitchhiking and the removal of microbial contaminants by the leaf‐cutting ant Atta colombica</t>
  </si>
  <si>
    <t>https://resjournals.onlinelibrary.wiley.com/doi/abs/10.1111/j.1365-2311.2010.01212.x</t>
  </si>
  <si>
    <t>https://scholar.google.com/scholar?q=related:0TnwVvOZHCkJ:scholar.google.com/&amp;scioq=intitle:ant%7Cintitle:ants%7Cintitle:formicidae+intitle:microbiome%7Cintitle:microbial%7Cintitle:bacterial%7Cintitle:microbiota&amp;hl=en&amp;as_sdt=0,5&amp;as_vis=1</t>
  </si>
  <si>
    <t>MO Ramalho, C Duplais, J Orivel, A Dejean…</t>
  </si>
  <si>
    <t>https://www.nature.com/articles/s41598-020-64393-7</t>
  </si>
  <si>
    <t>https://scholar.google.com/scholar?q=related:w2-IvLBo1H0J:scholar.google.com/&amp;scioq=intitle:ant%7Cintitle:ants%7Cintitle:formicidae+intitle:microbiome%7Cintitle:microbial%7Cintitle:bacterial%7Cintitle:microbiota&amp;hl=en&amp;as_sdt=0,5&amp;as_vis=1</t>
  </si>
  <si>
    <t>LC Graber, MO Ramalho, S Powell, CS Moreau</t>
  </si>
  <si>
    <t>https://link.springer.com/article/10.1007/s00248-022-02128-z</t>
  </si>
  <si>
    <t>https://scholar.google.com/scholar?q=related:DZS0kB0jqDAJ:scholar.google.com/&amp;scioq=intitle:ant%7Cintitle:ants%7Cintitle:formicidae+intitle:microbiome%7Cintitle:microbial%7Cintitle:bacterial%7Cintitle:microbiota&amp;hl=en&amp;as_sdt=0,5&amp;as_vis=1</t>
  </si>
  <si>
    <t>J Song, Z Tang, X Zhao, Y Yin, X Li, F Chen…</t>
  </si>
  <si>
    <t>Frontiers in Cellular …</t>
  </si>
  <si>
    <t>frontiersin.org</t>
  </si>
  <si>
    <t>https://www.frontiersin.org/articles/10.3389/fcimb.2023.1221996/full</t>
  </si>
  <si>
    <t>https://scholar.google.com/scholar?q=related:UeXum6YrLb8J:scholar.google.com/&amp;scioq=intitle:ant%7Cintitle:ants%7Cintitle:formicidae+intitle:microbiome%7Cintitle:microbial%7Cintitle:bacterial%7Cintitle:microbiota&amp;hl=en&amp;as_sdt=0,5&amp;as_vis=1</t>
  </si>
  <si>
    <t>B Klimek, H Poliwka-Modliborek, IM Grześ</t>
  </si>
  <si>
    <t>Environmental Science and …</t>
  </si>
  <si>
    <t>https://link.springer.com/article/10.1007/s11356-021-16384-y</t>
  </si>
  <si>
    <t>https://scholar.google.com/scholar?q=related:QBQExlHb6kwJ:scholar.google.com/&amp;scioq=intitle:ant%7Cintitle:ants%7Cintitle:formicidae+intitle:microbiome%7Cintitle:microbial%7Cintitle:bacterial%7Cintitle:microbiota&amp;hl=en&amp;as_sdt=0,5&amp;as_vis=1</t>
  </si>
  <si>
    <t>R Baird, S Woolfolk, CE Watson</t>
  </si>
  <si>
    <t>BioOne</t>
  </si>
  <si>
    <t>https://bioone.org/journals/southeastern-naturalist/volume-6/issue-4/1528-7092(2007)6[615:SOBAFA]2.0.CO;2/Survey-of-Bacterial-and-Fungal-Associates-of-Black-Hybrid-Imported/10.1656/1528-7092(2007)6[615:SOBAFA]2.0.CO;2.short</t>
  </si>
  <si>
    <t>https://scholar.google.com/scholar?q=related:UIj1vrGa2JQJ:scholar.google.com/&amp;scioq=intitle:ant%7Cintitle:ants%7Cintitle:formicidae+intitle:microbiome%7Cintitle:microbial%7Cintitle:bacterial%7Cintitle:microbiota&amp;hl=en&amp;as_sdt=0,5&amp;as_vis=1</t>
  </si>
  <si>
    <t>P Sapountzis, M ZhuNova, LH Hansen, SJ Sørensen…</t>
  </si>
  <si>
    <t>Acromyrmex leaf-cutting ants have simple gut microbiota</t>
  </si>
  <si>
    <t>researchgate.net</t>
  </si>
  <si>
    <t>https://www.researchgate.net/profile/Panos-Sapountzis-2/publication/279213641_Acromyrmex_Leaf-Cutting_Ants_Have_Simple_Gut_Microbiota_with_Nitrogen-Fixing_Potential/links/55925dd908ae1e1f9bb030a9/Acromyrmex-Leaf-Cutting-Ants-Have-Simple-Gut-Microbiota-with-Nitrogen-Fixing-Potential.pdf</t>
  </si>
  <si>
    <t>https://scholar.google.com/scholar?q=related:QjJc0iYyAm8J:scholar.google.com/&amp;scioq=intitle:ant%7Cintitle:ants%7Cintitle:formicidae+intitle:microbiome%7Cintitle:microbial%7Cintitle:bacterial%7Cintitle:microbiota&amp;hl=en&amp;as_sdt=0,5&amp;as_vis=1</t>
  </si>
  <si>
    <t>S Lindström</t>
  </si>
  <si>
    <t>The bacterial and fungal communities in the nests of the ant Formica exsecta</t>
  </si>
  <si>
    <t>https://helda.helsinki.fi/items/bfd279da-a7d3-42e2-afae-9c8e7a1a1c4d</t>
  </si>
  <si>
    <t>https://scholar.google.com/scholar?q=related:GAKSP0ELv8EJ:scholar.google.com/&amp;scioq=intitle:ant%7Cintitle:ants%7Cintitle:formicidae+intitle:microbiome%7Cintitle:microbial%7Cintitle:bacterial%7Cintitle:microbiota&amp;hl=en&amp;as_sdt=0,5&amp;as_vis=1</t>
  </si>
  <si>
    <t>B Boots, N Clipson</t>
  </si>
  <si>
    <t>https://scholar.google.com/scholar?q=related:eXXvoX59M44J:scholar.google.com/&amp;scioq=intitle:ant%7Cintitle:ants%7Cintitle:formicidae+intitle:microbiome%7Cintitle:microbial%7Cintitle:bacterial%7Cintitle:microbiota&amp;hl=en&amp;as_sdt=0,5&amp;as_vis=1</t>
  </si>
  <si>
    <t>RV Travaglini, AS Vieira, A Arnosti…</t>
  </si>
  <si>
    <t>Leaf-cutter ants and microbial control</t>
  </si>
  <si>
    <t>… world of ants</t>
  </si>
  <si>
    <t>books.google.com</t>
  </si>
  <si>
    <t>https://books.google.com/books?hl=en&amp;lr=&amp;id=FG-QDwAAQBAJ&amp;oi=fnd&amp;pg=PA71&amp;dq=ant%7Cants%7Cformicidae+microbiome%7Cmicrobial%7Cbacterial%7Cmicrobiota&amp;ots=AjFAQeZ35G&amp;sig=0K8ShnpKwkx_PL5QGlR7IWhEONU</t>
  </si>
  <si>
    <t>https://scholar.google.com/scholar?q=related:0j_triq_-AkJ:scholar.google.com/&amp;scioq=intitle:ant%7Cintitle:ants%7Cintitle:formicidae+intitle:microbiome%7Cintitle:microbial%7Cintitle:bacterial%7Cintitle:microbiota&amp;hl=en&amp;as_sdt=0,5&amp;as_vis=1</t>
  </si>
  <si>
    <t>D Chen, Z Huang, Y Li, Z Chen</t>
  </si>
  <si>
    <t>The Comparison of Surface Sterilization Methods for the Analysis of insect gut microbiota: Solenopsis invicta (Formicidae) as an example</t>
  </si>
  <si>
    <t>https://ojs3.uefs.br/index.php/sociobiology/article/view/8263</t>
  </si>
  <si>
    <t>https://scholar.google.com/scholar?q=related:xm1RYqToWOEJ:scholar.google.com/&amp;scioq=intitle:ant%7Cintitle:ants%7Cintitle:formicidae+intitle:microbiome%7Cintitle:microbial%7Cintitle:bacterial%7Cintitle:microbiota&amp;hl=en&amp;as_sdt=0,5&amp;as_vis=1</t>
  </si>
  <si>
    <t>NHL Wong</t>
  </si>
  <si>
    <t>A Phylogenetic Characterization of the Microbiome of the Ponerine Ants (Hymenoptera: Formicidae: Ponerinae)</t>
  </si>
  <si>
    <t>researchdiscovery.drexel.edu</t>
  </si>
  <si>
    <t>https://researchdiscovery.drexel.edu/esploro/outputs/graduate/A-Phylogenetic-Characterization-of-the-Microbiome/991014632515504721</t>
  </si>
  <si>
    <t>https://scholar.google.com/scholar?q=related:UQK7_qLSy_MJ:scholar.google.com/&amp;scioq=intitle:ant%7Cintitle:ants%7Cintitle:formicidae+intitle:microbiome%7Cintitle:microbial%7Cintitle:bacterial%7Cintitle:microbiota&amp;hl=en&amp;as_sdt=0,5&amp;as_vis=1</t>
  </si>
  <si>
    <t>G Pawley-Benacerraf</t>
  </si>
  <si>
    <t>Investigating Bacterial Competition in the Leafcutter Ant Microbiome</t>
  </si>
  <si>
    <t>ueaeprints.uea.ac.uk</t>
  </si>
  <si>
    <t>https://ueaeprints.uea.ac.uk/id/eprint/91738/</t>
  </si>
  <si>
    <t>https://scholar.google.com/scholar?q=related:ub2hPJWHRXAJ:scholar.google.com/&amp;scioq=intitle:ant%7Cintitle:ants%7Cintitle:formicidae+intitle:microbiome%7Cintitle:microbial%7Cintitle:bacterial%7Cintitle:microbiota&amp;hl=en&amp;as_sdt=0,5&amp;as_vis=1</t>
  </si>
  <si>
    <t>FP Rocha, MUV Ronque, ML Lyra, M Bacci Jr…</t>
  </si>
  <si>
    <t>… Drive the Structure of Bacterial Communities of Two Neotropical Trap-Jaw Odontomachus Ants: Habitat and Host Species Drive the Structure of Bacterial Communities of Two …</t>
  </si>
  <si>
    <t>https://link.springer.com/article/10.1007/s00248-022-02064-y</t>
  </si>
  <si>
    <t>https://scholar.google.com/scholar?q=related:ZrB7tX9dqCAJ:scholar.google.com/&amp;scioq=intitle:ant%7Cintitle:ants%7Cintitle:formicidae+intitle:microbiome%7Cintitle:microbial%7Cintitle:bacterial%7Cintitle:microbiota&amp;hl=en&amp;as_sdt=0,5&amp;as_vis=1</t>
  </si>
  <si>
    <t>A Díez-Méndez, P García-Fraile, F Solano, R Rivas</t>
  </si>
  <si>
    <t>https://www.nature.com/articles/s41598-019-51669-w</t>
  </si>
  <si>
    <t>https://scholar.google.com/scholar?q=related:dpcS_MqeDcYJ:scholar.google.com/&amp;scioq=intitle:ant%7Cintitle:ants%7Cintitle:formicidae+intitle:microbiome%7Cintitle:microbial%7Cintitle:bacterial%7Cintitle:microbiota&amp;hl=en&amp;as_sdt=0,5&amp;as_vis=1</t>
  </si>
  <si>
    <t>JM Baker, CJ Riester, BM Skinner, AW Newell…</t>
  </si>
  <si>
    <t>Genome Sequence of Rhodoferax antarcticus ANT.BRT; A Psychrophilic Purple Nonsulfur Bacterium from an Antarctic Microbial Mat</t>
  </si>
  <si>
    <t>https://www.mdpi.com/2076-2607/5/1/8</t>
  </si>
  <si>
    <t>https://scholar.google.com/scholar?q=related:eVjh2MwraRkJ:scholar.google.com/&amp;scioq=intitle:ant%7Cintitle:ants%7Cintitle:formicidae+intitle:microbiome%7Cintitle:microbial%7Cintitle:bacterial%7Cintitle:microbiota&amp;hl=en&amp;as_sdt=0,5&amp;as_vis=1</t>
  </si>
  <si>
    <t>V Jílková, T Cajthaml, J Frouz</t>
  </si>
  <si>
    <t>Relative importance of honeydew and resin for the microbial activity in wood ant nest and forest floor substrate–a laboratory study</t>
  </si>
  <si>
    <t>https://www.sciencedirect.com/science/article/pii/S0038071717300032</t>
  </si>
  <si>
    <t>https://scholar.google.com/scholar?q=related:yrpF9ehldV4J:scholar.google.com/&amp;scioq=intitle:ant%7Cintitle:ants%7Cintitle:formicidae+intitle:microbiome%7Cintitle:microbial%7Cintitle:bacterial%7Cintitle:microbiota&amp;hl=en&amp;as_sdt=0,5&amp;as_vis=1</t>
  </si>
  <si>
    <t>DM Tufts, B Bextine</t>
  </si>
  <si>
    <t>Identification of Bacterial Species in the Hemolymph of Queen Solenopsis invicta (Hymenoptera: Formicidae)</t>
  </si>
  <si>
    <t>https://academic.oup.com/ee/article-abstract/38/5/1360/406487</t>
  </si>
  <si>
    <t>https://scholar.google.com/scholar?q=related:T-AaAh45Un8J:scholar.google.com/&amp;scioq=intitle:ant%7Cintitle:ants%7Cintitle:formicidae+intitle:microbiome%7Cintitle:microbial%7Cintitle:bacterial%7Cintitle:microbiota&amp;hl=en&amp;as_sdt=0,5&amp;as_vis=1</t>
  </si>
  <si>
    <t>P Balzani, A Masoni, S Venturi, F Frizzi, M Bambi…</t>
  </si>
  <si>
    <t>https://scholar.google.com/scholar?q=related:w4wPRNZ2tVEJ:scholar.google.com/&amp;scioq=intitle:ant%7Cintitle:ants%7Cintitle:formicidae+intitle:microbiome%7Cintitle:microbial%7Cintitle:bacterial%7Cintitle:microbiota&amp;hl=en&amp;as_sdt=0,5&amp;as_vis=1</t>
  </si>
  <si>
    <t>RJ Milner, RM Pereira</t>
  </si>
  <si>
    <t>Microbial control of urban pests–cockroaches, ants and termites</t>
  </si>
  <si>
    <t>Field Manual of Techniques in Invertebrate …</t>
  </si>
  <si>
    <t>https://link.springer.com/content/pdf/10.1007/978-1-4020-5933-9.pdf#page=687</t>
  </si>
  <si>
    <t>https://scholar.google.com/scholar?q=related:URRhBPSt5pUJ:scholar.google.com/&amp;scioq=intitle:ant%7Cintitle:ants%7Cintitle:formicidae+intitle:microbiome%7Cintitle:microbial%7Cintitle:bacterial%7Cintitle:microbiota&amp;hl=en&amp;as_sdt=0,5&amp;as_vis=1</t>
  </si>
  <si>
    <t>DW Davidson, NF Anderson, SC Cook…</t>
  </si>
  <si>
    <t>An experimental study of microbial nest associates of Borneo's exploding ants (Camponotus [Colobopsis] species)</t>
  </si>
  <si>
    <t>Journal of …</t>
  </si>
  <si>
    <t>https://www.researchgate.net/profile/Diane-Davidson-2/publication/236962932_An_Experimental_Study_of_Microbial_Nest_Associates_of_Borneo's_Exploding_Ants_Camponotus_Colobopsis_species/links/608f793ca6fdccaebd02e211/An-Experimental-Study-of-Microbial-Nest-Associates-of-Borneos-Exploding-Ants-Camponotus-Colobopsis-species.pdf</t>
  </si>
  <si>
    <t>https://scholar.google.com/scholar?q=related:PJ10VBkdS6YJ:scholar.google.com/&amp;scioq=intitle:ant%7Cintitle:ants%7Cintitle:formicidae+intitle:microbiome%7Cintitle:microbial%7Cintitle:bacterial%7Cintitle:microbiota&amp;hl=en&amp;as_sdt=0,5&amp;as_vis=1</t>
  </si>
  <si>
    <t>S Lindström, O Rowe, S Timonen, L Sundström…</t>
  </si>
  <si>
    <t>Trends in bacterial and fungal communities in ant nests observed with Terminal-Restriction Fragment Length Polymorphism (T-RFLP) and Next Generation …</t>
  </si>
  <si>
    <t>https://peerj.com/articles/5289/supp-9/</t>
  </si>
  <si>
    <t>https://scholar.google.com/scholar?q=related:sZBCcqNIBRAJ:scholar.google.com/&amp;scioq=intitle:ant%7Cintitle:ants%7Cintitle:formicidae+intitle:microbiome%7Cintitle:microbial%7Cintitle:bacterial%7Cintitle:microbiota&amp;hl=en&amp;as_sdt=0,5&amp;as_vis=1</t>
  </si>
  <si>
    <t>A Sebastien, MAM Gruber, PJ Lester</t>
  </si>
  <si>
    <t>Prevalence and genetic diversity of three bacterial endosymbionts (Wolbachia, Arsenophonus, and Rhizobiales) associated with the invasive yellow crazy ant …</t>
  </si>
  <si>
    <t>https://link.springer.com/article/10.1007/s00040-011-0184-8</t>
  </si>
  <si>
    <t>https://scholar.google.com/scholar?q=related:ZZiRpmGa0lgJ:scholar.google.com/&amp;scioq=intitle:ant%7Cintitle:ants%7Cintitle:formicidae+intitle:microbiome%7Cintitle:microbial%7Cintitle:bacterial%7Cintitle:microbiota&amp;hl=en&amp;as_sdt=0,5&amp;as_vis=1</t>
  </si>
  <si>
    <t>V Stagl</t>
  </si>
  <si>
    <t>Metagenomic study of the microbial community associated with nests, leaves and ant specimens of Borneo's 'exploding ants'</t>
  </si>
  <si>
    <t>repositum.tuwien.at</t>
  </si>
  <si>
    <t>https://repositum.tuwien.at/handle/20.500.12708/80031</t>
  </si>
  <si>
    <t>https://scholar.google.com/scholar?q=related:0lpbnDT2f0sJ:scholar.google.com/&amp;scioq=intitle:ant%7Cintitle:ants%7Cintitle:formicidae+intitle:microbiome%7Cintitle:microbial%7Cintitle:bacterial%7Cintitle:microbiota&amp;hl=en&amp;as_sdt=0,5&amp;as_vis=1</t>
  </si>
  <si>
    <t>JL González-Escobar</t>
  </si>
  <si>
    <t>repositorio.ipicyt.edu.mx</t>
  </si>
  <si>
    <t>https://repositorio.ipicyt.edu.mx/handle/11627/4775</t>
  </si>
  <si>
    <t>https://scholar.google.com/scholar?q=related:ou87DpxcfqgJ:scholar.google.com/&amp;scioq=intitle:ant%7Cintitle:ants%7Cintitle:formicidae+intitle:microbiome%7Cintitle:microbial%7Cintitle:bacterial%7Cintitle:microbiota&amp;hl=en&amp;as_sdt=0,5&amp;as_vis=1</t>
  </si>
  <si>
    <t>A Sébastien</t>
  </si>
  <si>
    <t>Bacterial diversity and viral discovery in the invasive Argentine ant (Linepithema humile)</t>
  </si>
  <si>
    <t>openaccess.wgtn.ac.nz</t>
  </si>
  <si>
    <t>https://openaccess.wgtn.ac.nz/articles/thesis/Bacterial_diversity_and_viral_discovery_in_the_invasive_Argentine_ant_Linepithema_humile_/17014649</t>
  </si>
  <si>
    <t>https://scholar.google.com/scholar?q=related:Lmvopw031s0J:scholar.google.com/&amp;scioq=intitle:ant%7Cintitle:ants%7Cintitle:formicidae+intitle:microbiome%7Cintitle:microbial%7Cintitle:bacterial%7Cintitle:microbiota&amp;hl=en&amp;as_sdt=0,5&amp;as_vis=1</t>
  </si>
  <si>
    <t>L Khadempour, H Fan, K Keefover-Ring…</t>
  </si>
  <si>
    <t>Metagenomics reveals diet-specific specialization of bacterial communities in fungus gardens of grass-and dicot-cutter ants</t>
  </si>
  <si>
    <t>Frontiers in …</t>
  </si>
  <si>
    <t>https://www.frontiersin.org/articles/10.3389/fmicb.2020.570770/full</t>
  </si>
  <si>
    <t>https://scholar.google.com/scholar?q=related:Fi1ZpV5SJaMJ:scholar.google.com/&amp;scioq=intitle:ant%7Cintitle:ants%7Cintitle:formicidae+intitle:microbiome%7Cintitle:microbial%7Cintitle:bacterial%7Cintitle:microbiota&amp;hl=en&amp;as_sdt=0,5&amp;as_vis=1</t>
  </si>
  <si>
    <t>WG Whitford, O Ginzburg, N Berg…</t>
  </si>
  <si>
    <t>Biology and fertility of …</t>
  </si>
  <si>
    <t>https://link.springer.com/article/10.1007/s00374-011-0619-4</t>
  </si>
  <si>
    <t>https://scholar.google.com/scholar?q=related:6WJkPeLjbp0J:scholar.google.com/&amp;scioq=intitle:ant%7Cintitle:ants%7Cintitle:formicidae+intitle:microbiome%7Cintitle:microbial%7Cintitle:bacterial%7Cintitle:microbiota&amp;hl=en&amp;as_sdt=0,5&amp;as_vis=1</t>
  </si>
  <si>
    <t>M González-Teuber, M Heil</t>
  </si>
  <si>
    <t>Pseudomyrmex ants and Acacia host plants join efforts to protect their mutualism from microbial threats</t>
  </si>
  <si>
    <t>Plant Signaling &amp;Behavior</t>
  </si>
  <si>
    <t>https://www.tandfonline.com/doi/abs/10.4161/psb.5.7.12038</t>
  </si>
  <si>
    <t>https://scholar.google.com/scholar?q=related:RuO7ZBW3Fs0J:scholar.google.com/&amp;scioq=intitle:ant%7Cintitle:ants%7Cintitle:formicidae+intitle:microbiome%7Cintitle:microbial%7Cintitle:bacterial%7Cintitle:microbiota&amp;hl=en&amp;as_sdt=0,5&amp;as_vis=1</t>
  </si>
  <si>
    <t>J Nu-Ri, K Woo Jin, N Myoung Soo</t>
  </si>
  <si>
    <t>Anti-oxidant, ant-microbial and anti-inflammatory activity of yogurt with added cacao nibs (Theobroma cacao L.)</t>
  </si>
  <si>
    <t>Korean Journal of Agricultural …</t>
  </si>
  <si>
    <t>koreascience.kr</t>
  </si>
  <si>
    <t>https://koreascience.kr/article/JAKO202208160250093.page</t>
  </si>
  <si>
    <t>https://scholar.google.com/scholar?q=related:m5hugBCL6eEJ:scholar.google.com/&amp;scioq=intitle:ant%7Cintitle:ants%7Cintitle:formicidae+intitle:microbiome%7Cintitle:microbial%7Cintitle:bacterial%7Cintitle:microbiota&amp;hl=en&amp;as_sdt=0,5&amp;as_vis=1</t>
  </si>
  <si>
    <t>AF Somera, AM Lima, ÁJ dos Santos-Neto…</t>
  </si>
  <si>
    <t>https://journals.asm.org/doi/abs/10.1128/aem.00046-15</t>
  </si>
  <si>
    <t>https://scholar.google.com/scholar?q=related:PnEY7AQc8F4J:scholar.google.com/&amp;scioq=intitle:ant%7Cintitle:ants%7Cintitle:formicidae+intitle:microbiome%7Cintitle:microbial%7Cintitle:bacterial%7Cintitle:microbiota&amp;hl=en&amp;as_sdt=0,5&amp;as_vis=1</t>
  </si>
  <si>
    <t>JG Sanders, P Lukasik, ME Frederickson, JA Russell…</t>
  </si>
  <si>
    <t>Dramatic differences in gut bacterial densities help to explain the relationship between diet and habitat in rainforest ants</t>
  </si>
  <si>
    <t>https://www.biorxiv.org/content/10.1101/114512.abstract</t>
  </si>
  <si>
    <t>https://scholar.google.com/scholar?q=related:WRT8fHN9YxUJ:scholar.google.com/&amp;scioq=intitle:ant%7Cintitle:ants%7Cintitle:formicidae+intitle:microbiome%7Cintitle:microbial%7Cintitle:bacterial%7Cintitle:microbiota&amp;hl=en&amp;as_sdt=0,5&amp;as_vis=1</t>
  </si>
  <si>
    <t>CM Powell, JD Hanson, BR Bextine</t>
  </si>
  <si>
    <t>https://link.springer.com/article/10.1007/s00284-014-0626-4</t>
  </si>
  <si>
    <t>https://scholar.google.com/scholar?q=related:1KgSCiIFkDwJ:scholar.google.com/&amp;scioq=intitle:ant%7Cintitle:ants%7Cintitle:formicidae+intitle:microbiome%7Cintitle:microbial%7Cintitle:bacterial%7Cintitle:microbiota&amp;hl=en&amp;as_sdt=0,5&amp;as_vis=1</t>
  </si>
  <si>
    <t>AFC Martinez, LG de Almeida, LAB Moraes…</t>
  </si>
  <si>
    <t>https://link.springer.com/article/10.1007/s00248-019-01341-7</t>
  </si>
  <si>
    <t>https://scholar.google.com/scholar?q=related:HXZ5kqh-0uIJ:scholar.google.com/&amp;scioq=intitle:ant%7Cintitle:ants%7Cintitle:formicidae+intitle:microbiome%7Cintitle:microbial%7Cintitle:bacterial%7Cintitle:microbiota&amp;hl=en&amp;as_sdt=0,5&amp;as_vis=1</t>
  </si>
  <si>
    <t>MZ Majeed, E Miambi, I Barois, M Bernoux…</t>
  </si>
  <si>
    <t>Characterization of N2O emissions and associated microbial communities from the ant mounds in soils of a humid tropical rainforest</t>
  </si>
  <si>
    <t>https://link.springer.com/article/10.1007/s12223-017-0575-y</t>
  </si>
  <si>
    <t>https://scholar.google.com/scholar?q=related:_98Gz_i3ilQJ:scholar.google.com/&amp;scioq=intitle:ant%7Cintitle:ants%7Cintitle:formicidae+intitle:microbiome%7Cintitle:microbial%7Cintitle:bacterial%7Cintitle:microbiota&amp;hl=en&amp;as_sdt=0,5&amp;as_vis=1</t>
  </si>
  <si>
    <t>JA Mackintosh, JA Flood, DA Veal…</t>
  </si>
  <si>
    <t>Australian Journal of …</t>
  </si>
  <si>
    <t>https://onlinelibrary.wiley.com/doi/abs/10.1046/j.1440-6055.1999.00092.x</t>
  </si>
  <si>
    <t>https://scholar.google.com/scholar?q=related:eBB9BvtPcIsJ:scholar.google.com/&amp;scioq=intitle:ant%7Cintitle:ants%7Cintitle:formicidae+intitle:microbiome%7Cintitle:microbial%7Cintitle:bacterial%7Cintitle:microbiota&amp;hl=en&amp;as_sdt=0,5&amp;as_vis=1</t>
  </si>
  <si>
    <t>BS Bamisile, L Nie, JA Siddiqui, LC Ramos Aguila…</t>
  </si>
  <si>
    <t>Sustainability</t>
  </si>
  <si>
    <t>https://www.mdpi.com/2071-1050/15/2/1350</t>
  </si>
  <si>
    <t>https://scholar.google.com/scholar?q=related:HogbCwPyfigJ:scholar.google.com/&amp;scioq=intitle:ant%7Cintitle:ants%7Cintitle:formicidae+intitle:microbiome%7Cintitle:microbial%7Cintitle:bacterial%7Cintitle:microbiota&amp;hl=en&amp;as_sdt=0,5&amp;as_vis=1</t>
  </si>
  <si>
    <t>K Ouattara, K Yeo, LMM Kouakou…</t>
  </si>
  <si>
    <t>Influence of ant–grass association on soil microbial activity through organic matter decomposition dynamics in Lamto savannah (Côte d'Ivoire)</t>
  </si>
  <si>
    <t>African Journal of …</t>
  </si>
  <si>
    <t>https://onlinelibrary.wiley.com/doi/abs/10.1111/aje.12894</t>
  </si>
  <si>
    <t>https://scholar.google.com/scholar?q=related:WEvC_CPWSKUJ:scholar.google.com/&amp;scioq=intitle:ant%7Cintitle:ants%7Cintitle:formicidae+intitle:microbiome%7Cintitle:microbial%7Cintitle:bacterial%7Cintitle:microbiota&amp;hl=en&amp;as_sdt=0,5&amp;as_vis=1</t>
  </si>
  <si>
    <t>KO Chua, WS See-Too, JY Tan, SL Song…</t>
  </si>
  <si>
    <t>https://link.springer.com/article/10.1007/s12275-020-0325-8</t>
  </si>
  <si>
    <t>https://scholar.google.com/scholar?q=related:D5pkWNRmHOQJ:scholar.google.com/&amp;scioq=intitle:ant%7Cintitle:ants%7Cintitle:formicidae+intitle:microbiome%7Cintitle:microbial%7Cintitle:bacterial%7Cintitle:microbiota&amp;hl=en&amp;as_sdt=0,5&amp;as_vis=1</t>
  </si>
  <si>
    <t>JJ Peloquin, SG Miller, SA Klotz, R Stouthammer…</t>
  </si>
  <si>
    <t>academia.edu</t>
  </si>
  <si>
    <t>https://www.academia.edu/download/43634697/Peloquin_etal_2001_Endosymbionts_from_Camponotus_.pdf</t>
  </si>
  <si>
    <t>https://scholar.google.com/scholar?q=related:IQzvL2PGV_UJ:scholar.google.com/&amp;scioq=intitle:ant%7Cintitle:ants%7Cintitle:formicidae+intitle:microbiome%7Cintitle:microbial%7Cintitle:bacterial%7Cintitle:microbiota&amp;hl=en&amp;as_sdt=0,5&amp;as_vis=1</t>
  </si>
  <si>
    <t>MA Szenteczki, C Pitteloud, LP Casacci…</t>
  </si>
  <si>
    <t>Ecology and …</t>
  </si>
  <si>
    <t>https://onlinelibrary.wiley.com/doi/abs/10.1002/ece3.5010</t>
  </si>
  <si>
    <t>https://scholar.google.com/scholar?q=related:LLHmD0dpwfIJ:scholar.google.com/&amp;scioq=intitle:ant%7Cintitle:ants%7Cintitle:formicidae+intitle:microbiome%7Cintitle:microbial%7Cintitle:bacterial%7Cintitle:microbiota&amp;hl=en&amp;as_sdt=0,5&amp;as_vis=1</t>
  </si>
  <si>
    <t>D Prashanth, MK Asha, G Balaji…</t>
  </si>
  <si>
    <t>Stability of Ant-Microbial Activity of Wisprec-A Cross Sectional Study</t>
  </si>
  <si>
    <t>Journal of Natural …</t>
  </si>
  <si>
    <t>informaticsjournals.co.in</t>
  </si>
  <si>
    <t>https://informaticsjournals.co.in/index.php/jnr/article/download/357/357</t>
  </si>
  <si>
    <t>https://scholar.google.com/scholar?q=related:vlW-ZaResKYJ:scholar.google.com/&amp;scioq=intitle:ant%7Cintitle:ants%7Cintitle:formicidae+intitle:microbiome%7Cintitle:microbial%7Cintitle:bacterial%7Cintitle:microbiota&amp;hl=en&amp;as_sdt=0,5&amp;as_vis=1</t>
  </si>
  <si>
    <t>NV Travanty, EL Vargo, C Schal, CS Apperson…</t>
  </si>
  <si>
    <t>https://www.mdpi.com/2075-4450/13/5/444</t>
  </si>
  <si>
    <t>https://scholar.google.com/scholar?q=related:inYkNJKIgaAJ:scholar.google.com/&amp;scioq=intitle:ant%7Cintitle:ants%7Cintitle:formicidae+intitle:microbiome%7Cintitle:microbial%7Cintitle:bacterial%7Cintitle:microbiota&amp;hl=en&amp;as_sdt=0,5&amp;as_vis=1</t>
  </si>
  <si>
    <t>SR Miller, LR Brown</t>
  </si>
  <si>
    <t>Studies on microbial fire ant pathogens</t>
  </si>
  <si>
    <t>Quick Bibliography Series</t>
  </si>
  <si>
    <t>https://books.google.com/books?hl=en&amp;lr=&amp;id=Pp2Ox-0LHpUC&amp;oi=fnd&amp;pg=PA9&amp;dq=ant%7Cants%7Cformicidae+microbiome%7Cmicrobial%7Cbacterial%7Cmicrobiota&amp;ots=pYQHVO9FwU&amp;sig=8B3bBD8fuL3qaGcI5NJsAHh2uWY</t>
  </si>
  <si>
    <t>https://scholar.google.com/scholar?q=related:fBuW_4YUJRQJ:scholar.google.com/&amp;scioq=intitle:ant%7Cintitle:ants%7Cintitle:formicidae+intitle:microbiome%7Cintitle:microbial%7Cintitle:bacterial%7Cintitle:microbiota&amp;hl=en&amp;as_sdt=0,5&amp;as_vis=1</t>
  </si>
  <si>
    <t>S Alkari, A Chaturvedi</t>
  </si>
  <si>
    <t>Phytochemical basis of antiinflammatory and ant-microbial activity of Achyranthes aspera</t>
  </si>
  <si>
    <t>Biol</t>
  </si>
  <si>
    <t>wjpr.s3.ap-south-1.amazonaws.com</t>
  </si>
  <si>
    <t>https://wjpr.s3.ap-south-1.amazonaws.com/article_issue/1420094731.pdf</t>
  </si>
  <si>
    <t>https://scholar.google.com/scholar?q=related:K7YM1hJXfMQJ:scholar.google.com/&amp;scioq=intitle:ant%7Cintitle:ants%7Cintitle:formicidae+intitle:microbiome%7Cintitle:microbial%7Cintitle:bacterial%7Cintitle:microbiota&amp;hl=en&amp;as_sdt=0,5&amp;as_vis=1</t>
  </si>
  <si>
    <t>Y Liu, R Jia, H Yang, Z Xing, G Shi…</t>
  </si>
  <si>
    <t>https://onlinelibrary.wiley.com/doi/abs/10.1002/ldr.4227</t>
  </si>
  <si>
    <t>https://scholar.google.com/scholar?q=related:IRULAXzUYQ4J:scholar.google.com/&amp;scioq=intitle:ant%7Cintitle:ants%7Cintitle:formicidae+intitle:microbiome%7Cintitle:microbial%7Cintitle:bacterial%7Cintitle:microbiota&amp;hl=en&amp;as_sdt=0,5&amp;as_vis=1</t>
  </si>
  <si>
    <t>SJ Lu, AHM Salleh, MS Mohamad, S Deris…</t>
  </si>
  <si>
    <t>… biology and chemistry</t>
  </si>
  <si>
    <t>https://scholar.google.com/scholar?q=related:93XyQRsGXMAJ:scholar.google.com/&amp;scioq=intitle:ant%7Cintitle:ants%7Cintitle:formicidae+intitle:microbiome%7Cintitle:microbial%7Cintitle:bacterial%7Cintitle:microbiota&amp;hl=en&amp;as_sdt=0,5&amp;as_vis=1</t>
  </si>
  <si>
    <t>L ZHANG</t>
  </si>
  <si>
    <t>An improved ant colony optimization algorithm based on bacterial foraging</t>
  </si>
  <si>
    <t>Computer Engineering &amp;Science</t>
  </si>
  <si>
    <t>joces.nudt.edu.cn</t>
  </si>
  <si>
    <t>http://joces.nudt.edu.cn/EN/abstract/abstract15774.shtml</t>
  </si>
  <si>
    <t>https://scholar.google.com/scholar?q=related:x_vG7BWa1lMJ:scholar.google.com/&amp;scioq=intitle:ant%7Cintitle:ants%7Cintitle:formicidae+intitle:microbiome%7Cintitle:microbial%7Cintitle:bacterial%7Cintitle:microbiota&amp;hl=en&amp;as_sdt=0,5&amp;as_vis=1</t>
  </si>
  <si>
    <t>JP Fladerer, F Bucar</t>
  </si>
  <si>
    <t>https://link.springer.com/article/10.1007/s10905-022-09806-3</t>
  </si>
  <si>
    <t>https://scholar.google.com/scholar?q=related:g00Cocl1ZR0J:scholar.google.com/&amp;scioq=intitle:ant%7Cintitle:ants%7Cintitle:formicidae+intitle:microbiome%7Cintitle:microbial%7Cintitle:bacterial%7Cintitle:microbiota&amp;hl=en&amp;as_sdt=0,5&amp;as_vis=1</t>
  </si>
  <si>
    <t>P Martinez-Rodriguez, J Sarasa, B Peco…</t>
  </si>
  <si>
    <t>… bacterial endosymbionts play a role in thelytokous parthenogenesis in the harvester ant species, Messor barbarus and M. capitatus (Hymenoptera: Formicidae)</t>
  </si>
  <si>
    <t>European Journal of …</t>
  </si>
  <si>
    <t>https://www.academia.edu/download/79681662/1db047eaf72295503a34e88f8e12908ff8f8.pdf</t>
  </si>
  <si>
    <t>https://scholar.google.com/scholar?q=related:eJ2N72k04MYJ:scholar.google.com/&amp;scioq=intitle:ant%7Cintitle:ants%7Cintitle:formicidae+intitle:microbiome%7Cintitle:microbial%7Cintitle:bacterial%7Cintitle:microbiota&amp;hl=en&amp;as_sdt=0,5&amp;as_vis=1</t>
  </si>
  <si>
    <t>PVH Son</t>
  </si>
  <si>
    <t>Optimization of construction site layout using dynamic hybrid bacterial and ant colony algorithm</t>
  </si>
  <si>
    <t>Journal of Science and Technology in Civil …</t>
  </si>
  <si>
    <t>stce.huce.edu.vn</t>
  </si>
  <si>
    <t>https://stce.huce.edu.vn/index.php/en/article/view/1977</t>
  </si>
  <si>
    <t>https://scholar.google.com/scholar?q=related:myaMa4dJwM0J:scholar.google.com/&amp;scioq=intitle:ant%7Cintitle:ants%7Cintitle:formicidae+intitle:microbiome%7Cintitle:microbial%7Cintitle:bacterial%7Cintitle:microbiota&amp;hl=en&amp;as_sdt=0,5&amp;as_vis=1</t>
  </si>
  <si>
    <t>I Sawh</t>
  </si>
  <si>
    <t>Exploring Repletism in Honeypot Ants through an Evolutionary and Microbial Lens</t>
  </si>
  <si>
    <t>https://search.proquest.com/openview/fb7ee51311dcc684cde65864982d4aba/1?pq-origsite=gscholar&amp;cbl=18750&amp;diss=y</t>
  </si>
  <si>
    <t>https://scholar.google.com/scholar?q=related:aQaenAjcU1wJ:scholar.google.com/&amp;scioq=intitle:ant%7Cintitle:ants%7Cintitle:formicidae+intitle:microbiome%7Cintitle:microbial%7Cintitle:bacterial%7Cintitle:microbiota&amp;hl=en&amp;as_sdt=0,5&amp;as_vis=1</t>
  </si>
  <si>
    <t>A Abril</t>
  </si>
  <si>
    <t>The leaf-cutting ant–plant interaction from a microbial ecology perspective</t>
  </si>
  <si>
    <t>All Flesh Is Grass: Plant-Animal Interrelationships</t>
  </si>
  <si>
    <t>https://link.springer.com/chapter/10.1007/978-90-481-9316-5_2</t>
  </si>
  <si>
    <t>https://scholar.google.com/scholar?q=related:BWDWO9byRUEJ:scholar.google.com/&amp;scioq=intitle:ant%7Cintitle:ants%7Cintitle:formicidae+intitle:microbiome%7Cintitle:microbial%7Cintitle:bacterial%7Cintitle:microbiota&amp;hl=en&amp;as_sdt=0,5&amp;as_vis=1</t>
  </si>
  <si>
    <t>S Li, X Jin, J Chen, S Lu</t>
  </si>
  <si>
    <t>… Fire Ant against Clavibacter michiganensis subsp. michiganensis in vitro and the application of piperidine alkaloids to manage symptom development of bacterial …</t>
  </si>
  <si>
    <t>International Journal of Pest …</t>
  </si>
  <si>
    <t>https://www.tandfonline.com/doi/abs/10.1080/09670874.2013.784931</t>
  </si>
  <si>
    <t>https://scholar.google.com/scholar?q=related:ogStA_3JG4UJ:scholar.google.com/&amp;scioq=intitle:ant%7Cintitle:ants%7Cintitle:formicidae+intitle:microbiome%7Cintitle:microbial%7Cintitle:bacterial%7Cintitle:microbiota&amp;hl=en&amp;as_sdt=0,5&amp;as_vis=1</t>
  </si>
  <si>
    <t>https://www.sciencedirect.com/science/article/pii/S2352340920309318</t>
  </si>
  <si>
    <t>https://scholar.google.com/scholar?q=related:5c2YkbE5Iv8J:scholar.google.com/&amp;scioq=intitle:ant%7Cintitle:ants%7Cintitle:formicidae+intitle:microbiome%7Cintitle:microbial%7Cintitle:bacterial%7Cintitle:microbiota&amp;hl=en&amp;as_sdt=0,5&amp;as_vis=1</t>
  </si>
  <si>
    <t>MK Chen, SJ Wang, WQ Chen, R Cao…</t>
  </si>
  <si>
    <t>Effects of ant nesting on soil microbial biomass carbon and quotient in tropical forest of Xishuangbanna.</t>
  </si>
  <si>
    <t>Ying Yong Sheng tai …</t>
  </si>
  <si>
    <t>europepmc.org</t>
  </si>
  <si>
    <t>https://europepmc.org/article/med/31529872</t>
  </si>
  <si>
    <t>https://scholar.google.com/scholar?q=related:YlzDA-3ZK8gJ:scholar.google.com/&amp;scioq=intitle:ant%7Cintitle:ants%7Cintitle:formicidae+intitle:microbiome%7Cintitle:microbial%7Cintitle:bacterial%7Cintitle:microbiota&amp;hl=en&amp;as_sdt=0,5&amp;as_vis=1</t>
  </si>
  <si>
    <t>JN Liu, TH Wang, QY Jia, XH Gao, H Wan…</t>
  </si>
  <si>
    <t>https://link.springer.com/article/10.1007/s13744-016-0388-8</t>
  </si>
  <si>
    <t>https://scholar.google.com/scholar?q=related:LC1lMyxhHVUJ:scholar.google.com/&amp;scioq=intitle:ant%7Cintitle:ants%7Cintitle:formicidae+intitle:microbiome%7Cintitle:microbial%7Cintitle:bacterial%7Cintitle:microbiota&amp;hl=en&amp;as_sdt=0,5&amp;as_vis=1</t>
  </si>
  <si>
    <t>M Kupper</t>
  </si>
  <si>
    <t>The immune transcriptome and proteome of the ant Camponotus floridanus and vertical transmission of its bacterial endosymbiont Blochmannia floridanus</t>
  </si>
  <si>
    <t>opus.bibliothek.uni-wuerzburg.de</t>
  </si>
  <si>
    <t>https://opus.bibliothek.uni-wuerzburg.de/frontdoor/index/index/docId/14253</t>
  </si>
  <si>
    <t>https://scholar.google.com/scholar?q=related:DZawCtdugOMJ:scholar.google.com/&amp;scioq=intitle:ant%7Cintitle:ants%7Cintitle:formicidae+intitle:microbiome%7Cintitle:microbial%7Cintitle:bacterial%7Cintitle:microbiota&amp;hl=en&amp;as_sdt=0,5&amp;as_vis=1</t>
  </si>
  <si>
    <t>AM Abazid</t>
  </si>
  <si>
    <t>Examining the microbial diversity of a generalist ant along an urban-rural gradient</t>
  </si>
  <si>
    <t>scholar.utc.edu</t>
  </si>
  <si>
    <t>https://scholar.utc.edu/honors-theses/441/</t>
  </si>
  <si>
    <t>https://scholar.google.com/scholar?q=related:n70R2g9WAyMJ:scholar.google.com/&amp;scioq=intitle:ant%7Cintitle:ants%7Cintitle:formicidae+intitle:microbiome%7Cintitle:microbial%7Cintitle:bacterial%7Cintitle:microbiota&amp;hl=en&amp;as_sdt=0,5&amp;as_vis=1</t>
  </si>
  <si>
    <t>B Pearson, AF Raybould</t>
  </si>
  <si>
    <t>… of antibiotics on the development of larvae and the possible role of bacterial load in caste determination and diapause in Myrmica rubra (Hymenoptera: Formicidae).</t>
  </si>
  <si>
    <t>https://www.cabidigitallibrary.org/doi/full/10.5555/19981106139</t>
  </si>
  <si>
    <t>https://scholar.google.com/scholar?q=related:3cNVlwKKVTMJ:scholar.google.com/&amp;scioq=intitle:ant%7Cintitle:ants%7Cintitle:formicidae+intitle:microbiome%7Cintitle:microbial%7Cintitle:bacterial%7Cintitle:microbiota&amp;hl=en&amp;as_sdt=0,5&amp;as_vis=1</t>
  </si>
  <si>
    <t>M Uribe Londoño, M Romero-Tabarez…</t>
  </si>
  <si>
    <t>Bacterial extracts for the control of Atta cephalotes (Hymenoptera: Formicidae) and its symbiotic fungus Leucoagaricus gongylophorus (Agaricales …</t>
  </si>
  <si>
    <t>Revista de Biología …</t>
  </si>
  <si>
    <t>scielo.sa.cr</t>
  </si>
  <si>
    <t>https://www.scielo.sa.cr/scielo.php?pid=S0034-77442019000401010&amp;script=sci_arttext&amp;tlng=en</t>
  </si>
  <si>
    <t>https://scholar.google.com/scholar?q=related:d3Y8QW43eokJ:scholar.google.com/&amp;scioq=intitle:ant%7Cintitle:ants%7Cintitle:formicidae+intitle:microbiome%7Cintitle:microbial%7Cintitle:bacterial%7Cintitle:microbiota&amp;hl=en&amp;as_sdt=0,5&amp;as_vis=1</t>
  </si>
  <si>
    <t>Bacterial communities of big-headed ants (Pheidole rugaticeps) and American cockroaches (Periplaneta americana) revealed pathogens of public health …</t>
  </si>
  <si>
    <t>https://www.researchgate.net/profile/Abdul-Hafiz-Ab-Majid/publication/357690085_Bacterial_communities_of_big-headed_ants_Pheidole_rugaticeps_and_American_cockroaches_Periplaneta_americana_revealed_pathogens_of_public_health_importance/links/61f7496e1e98d168d7df87fd/Bacterial-communities-of-big-headed-ants-Pheidole-rugaticeps-and-American-cockroaches-Periplaneta-americana-revealed-pathogens-of-public-health-importance.pdf</t>
  </si>
  <si>
    <t>https://scholar.google.com/scholar?q=related:0NZxrrH52KMJ:scholar.google.com/&amp;scioq=intitle:ant%7Cintitle:ants%7Cintitle:formicidae+intitle:microbiome%7Cintitle:microbial%7Cintitle:bacterial%7Cintitle:microbiota&amp;hl=en&amp;as_sdt=0,5&amp;as_vis=1</t>
  </si>
  <si>
    <t>EA Green</t>
  </si>
  <si>
    <t>The Characterization of the Microbiome and Mollicute Symbionts in Fungus-Growing Ant T. Septentrionalis and Four North American Fireflies</t>
  </si>
  <si>
    <t>https://search.proquest.com/openview/d8e211cf19d59e27b47676ec43fb9be3/1?pq-origsite=gscholar&amp;cbl=18750&amp;diss=y</t>
  </si>
  <si>
    <t>https://scholar.google.com/scholar?q=related:jzTYRzwtlbcJ:scholar.google.com/&amp;scioq=intitle:ant%7Cintitle:ants%7Cintitle:formicidae+intitle:microbiome%7Cintitle:microbial%7Cintitle:bacterial%7Cintitle:microbiota&amp;hl=en&amp;as_sdt=0,5&amp;as_vis=1</t>
  </si>
  <si>
    <t>K Fiedler, C Saam</t>
  </si>
  <si>
    <t>A'microbial cost'of butterfly-ant mutualisms (Lycaenidae).</t>
  </si>
  <si>
    <t>https://www.cabidigitallibrary.org/doi/full/10.5555/19951107625</t>
  </si>
  <si>
    <t>https://scholar.google.com/scholar?q=related:uwiQsnNHCaoJ:scholar.google.com/&amp;scioq=intitle:ant%7Cintitle:ants%7Cintitle:formicidae+intitle:microbiome%7Cintitle:microbial%7Cintitle:bacterial%7Cintitle:microbiota&amp;hl=en&amp;as_sdt=0,5&amp;as_vis=1</t>
  </si>
  <si>
    <t>AA Dymova, MM Umarov, NV Kostina, MV Golichenkov…</t>
  </si>
  <si>
    <t>https://link.springer.com/article/10.1134/S1062359016050022</t>
  </si>
  <si>
    <t>https://scholar.google.com/scholar?q=related:aqRTBBdPCvEJ:scholar.google.com/&amp;scioq=intitle:ant%7Cintitle:ants%7Cintitle:formicidae+intitle:microbiome%7Cintitle:microbial%7Cintitle:bacterial%7Cintitle:microbiota&amp;hl=en&amp;as_sdt=0,5&amp;as_vis=1</t>
  </si>
  <si>
    <t>M Blowers, CW Jackson, JJ Knapp</t>
  </si>
  <si>
    <t>Effect of composition of alginate granules on their potential as carriers of microbial control agents against the leaf-cutting ant Atta sexdens</t>
  </si>
  <si>
    <t>agris.fao.org</t>
  </si>
  <si>
    <t>https://agris.fao.org/search/en/providers/122397/records/6471e89677fd37171a70b156</t>
  </si>
  <si>
    <t>https://scholar.google.com/scholar?q=related:hHc3OMTRjTgJ:scholar.google.com/&amp;scioq=intitle:ant%7Cintitle:ants%7Cintitle:formicidae+intitle:microbiome%7Cintitle:microbial%7Cintitle:bacterial%7Cintitle:microbiota&amp;hl=en&amp;as_sdt=0,5&amp;as_vis=1</t>
  </si>
  <si>
    <t>J Ipinza-Regla, G Figueroa, I Moreno</t>
  </si>
  <si>
    <t>Iridomyrmex humilis (Formicidae) and its role as a possible vector of microbial contamination in the food industry.</t>
  </si>
  <si>
    <t>https://www.cabidigitallibrary.org/doi/full/10.5555/19860537638</t>
  </si>
  <si>
    <t>https://scholar.google.com/scholar?q=related:wFHorukiKAgJ:scholar.google.com/&amp;scioq=intitle:ant%7Cintitle:ants%7Cintitle:formicidae+intitle:microbiome%7Cintitle:microbial%7Cintitle:bacterial%7Cintitle:microbiota&amp;hl=en&amp;as_sdt=0,5&amp;as_vis=1</t>
  </si>
  <si>
    <t>PS Shelokar, VK Jayaraman…</t>
  </si>
  <si>
    <t>An Ant Colony Optimization–based Classifier System for Bacterial Growth</t>
  </si>
  <si>
    <t>Internet Electron. J …</t>
  </si>
  <si>
    <t>biochempress.com</t>
  </si>
  <si>
    <t>http://biochempress.com/Files/iejmd_2004_3_0572.pdf</t>
  </si>
  <si>
    <t>https://scholar.google.com/scholar?q=related:fFD1ozx6WrIJ:scholar.google.com/&amp;scioq=intitle:ant%7Cintitle:ants%7Cintitle:formicidae+intitle:microbiome%7Cintitle:microbial%7Cintitle:bacterial%7Cintitle:microbiota&amp;hl=en&amp;as_sdt=0,5&amp;as_vis=1</t>
  </si>
  <si>
    <t>Impact of Nesting Mode, Diet, and Taxonomy in Structuring the Associated Microbial Communities of Amazonian Ants. Diversity 2023, 15, 126</t>
  </si>
  <si>
    <t>https://www.antwiki.org/wiki/images/d/d8/Chanson,_A.,_Moreau,_C.S._et_al._2022._Impact_of_nesting_mode,_diet,_and_taxonomy_(10.3390@d15020126).pdf</t>
  </si>
  <si>
    <t>https://scholar.google.com/scholar?q=related:1qxhGGNBwWkJ:scholar.google.com/&amp;scioq=intitle:ant%7Cintitle:ants%7Cintitle:formicidae+intitle:microbiome%7Cintitle:microbial%7Cintitle:bacterial%7Cintitle:microbiota&amp;hl=en&amp;as_sdt=0,5&amp;as_vis=1</t>
  </si>
  <si>
    <t>YF YANG, HB ZI, M LIU, LJ A DE…</t>
  </si>
  <si>
    <t>Acta Prataculturae …</t>
  </si>
  <si>
    <t>cyxb.magtech.com.cn</t>
  </si>
  <si>
    <t>http://cyxb.magtech.com.cn/EN/Y2017/V26/I1/43</t>
  </si>
  <si>
    <t>https://scholar.google.com/scholar?q=related:B3ljh3AgT5cJ:scholar.google.com/&amp;scioq=intitle:ant%7Cintitle:ants%7Cintitle:formicidae+intitle:microbiome%7Cintitle:microbial%7Cintitle:bacterial%7Cintitle:microbiota&amp;hl=en&amp;as_sdt=0,5&amp;as_vis=1</t>
  </si>
  <si>
    <t>DM Valerian</t>
  </si>
  <si>
    <t>Ant-microbial resistance surveillance system evaluation.</t>
  </si>
  <si>
    <t>Tanzania Journal of Health Research</t>
  </si>
  <si>
    <t>search.ebscohost.com</t>
  </si>
  <si>
    <t>https://search.ebscohost.com/login.aspx?direct=true&amp;profile=ehost&amp;scope=site&amp;authtype=crawler&amp;jrnl=18216404&amp;AN=159127076&amp;h=8w3mtUun8KnXFQE7R9CvelR2hfeKMuga0GEHS6ycByn7mk6Y9nI2gwUgrrc1tn9clonsZTDFhoNC1Ct1J%2FtKuw%3D%3D&amp;crl=c</t>
  </si>
  <si>
    <t>https://scholar.google.com/scholar?q=related:9tN73Xpz2hkJ:scholar.google.com/&amp;scioq=intitle:ant%7Cintitle:ants%7Cintitle:formicidae+intitle:microbiome%7Cintitle:microbial%7Cintitle:bacterial%7Cintitle:microbiota&amp;hl=en&amp;as_sdt=0,5&amp;as_vis=1</t>
  </si>
  <si>
    <t>XY Xu Yang, NXN Nan XiaoNing…</t>
  </si>
  <si>
    <t>Seasonal characteristics of gut bacterial communities associated with carpenter ant Camponotus japonicus (Hymenoptera: Formicidae).</t>
  </si>
  <si>
    <t>https://www.cabidigitallibrary.org/doi/full/10.5555/20163300098</t>
  </si>
  <si>
    <t>https://scholar.google.com/scholar?q=related:nEs7b5-YWIsJ:scholar.google.com/&amp;scioq=intitle:ant%7Cintitle:ants%7Cintitle:formicidae+intitle:microbiome%7Cintitle:microbial%7Cintitle:bacterial%7Cintitle:microbiota&amp;hl=en&amp;as_sdt=0,5&amp;as_vis=1</t>
  </si>
  <si>
    <t>R Singh, TA Linksvayer</t>
  </si>
  <si>
    <t>The bacterial endosymbiont Wolbachia increases reproductive investment and accelerates the life cycle of ant colonies</t>
  </si>
  <si>
    <t>https://www.biorxiv.org/content/10.1101/574921.abstract</t>
  </si>
  <si>
    <t>https://scholar.google.com/scholar?q=related:LBMv2kAfzF8J:scholar.google.com/&amp;scioq=intitle:ant%7Cintitle:ants%7Cintitle:formicidae+intitle:microbiome%7Cintitle:microbial%7Cintitle:bacterial%7Cintitle:microbiota&amp;hl=en&amp;as_sdt=0,5&amp;as_vis=1</t>
  </si>
  <si>
    <t>DD Chadee, Z Ali, W Piggott…</t>
  </si>
  <si>
    <t>Ants: potential mechanical vectors of bacterial pathogens at two hospitals in Trinidad-abstract</t>
  </si>
  <si>
    <t>West Indian med. j</t>
  </si>
  <si>
    <t>pesquisa.bvsalud.org</t>
  </si>
  <si>
    <t>https://pesquisa.bvsalud.org/portal/resource/pt/med-5576</t>
  </si>
  <si>
    <t>https://scholar.google.com/scholar?q=related:qXBQdx3JZ38J:scholar.google.com/&amp;scioq=intitle:ant%7Cintitle:ants%7Cintitle:formicidae+intitle:microbiome%7Cintitle:microbial%7Cintitle:bacterial%7Cintitle:microbiota&amp;hl=en&amp;as_sdt=0,5&amp;as_vis=1</t>
  </si>
  <si>
    <t>J Xiao, Y Sun, SY Chen, KY Ren, SD Yang, XF Tang</t>
  </si>
  <si>
    <t>Characteristics of soil microbial community structure in ant nests in orchards in southern China.</t>
  </si>
  <si>
    <t>https://www.cabidigitallibrary.org/doi/full/10.5555/20210377298</t>
  </si>
  <si>
    <t>https://scholar.google.com/scholar?q=related:anu4qr33nBIJ:scholar.google.com/&amp;scioq=intitle:ant%7Cintitle:ants%7Cintitle:formicidae+intitle:microbiome%7Cintitle:microbial%7Cintitle:bacterial%7Cintitle:microbiota&amp;hl=en&amp;as_sdt=0,5&amp;as_vis=1</t>
  </si>
  <si>
    <t>O Halawani</t>
  </si>
  <si>
    <t>Lethal and Antimicrobial Responses to Bacterial Exposure across Ants</t>
  </si>
  <si>
    <t>https://search.proquest.com/openview/c63f046ac499c07005db46cd0ca51b9f/1?pq-origsite=gscholar&amp;cbl=18750&amp;diss=y</t>
  </si>
  <si>
    <t>https://scholar.google.com/scholar?q=related:gcipLheJdBQJ:scholar.google.com/&amp;scioq=intitle:ant%7Cintitle:ants%7Cintitle:formicidae+intitle:microbiome%7Cintitle:microbial%7Cintitle:bacterial%7Cintitle:microbiota&amp;hl=en&amp;as_sdt=0,5&amp;as_vis=1</t>
  </si>
  <si>
    <t>B Bringhurst</t>
  </si>
  <si>
    <t>Microbiome Stabilization of Symbiotic Interactions in Fungus-Gardening Ants</t>
  </si>
  <si>
    <t>https://scholarworks.uttyler.edu/grad180/2021/finalists/3/</t>
  </si>
  <si>
    <t>https://scholar.google.com/scholar?q=related:Y1GvsY16-6YJ:scholar.google.com/&amp;scioq=intitle:ant%7Cintitle:ants%7Cintitle:formicidae+intitle:microbiome%7Cintitle:microbial%7Cintitle:bacterial%7Cintitle:microbiota&amp;hl=en&amp;as_sdt=0,5&amp;as_vis=1</t>
  </si>
  <si>
    <t>NV Travanty</t>
  </si>
  <si>
    <t>… Communities of the American Dog Tick, the Red Imported Fire Ant and Ant Nest Soil, and Behavioral Responses of the Red Imported Fire Ant to Bacterial …</t>
  </si>
  <si>
    <t>https://search.proquest.com/openview/f73caa3c405202272d03fc968269972d/1?pq-origsite=gscholar&amp;cbl=18750&amp;diss=y</t>
  </si>
  <si>
    <t>https://scholar.google.com/scholar?q=related:a6hgH-inZy4J:scholar.google.com/&amp;scioq=intitle:ant%7Cintitle:ants%7Cintitle:formicidae+intitle:microbiome%7Cintitle:microbial%7Cintitle:bacterial%7Cintitle:microbiota&amp;hl=en&amp;as_sdt=0,5&amp;as_vis=1</t>
  </si>
  <si>
    <t>KO Chua, WS See-Too, JY Tan, SL Song, HS Yong…</t>
  </si>
  <si>
    <t>Oecophyllibacter saccharovorans gen. nov. sp. nov., a bacterial symbiont of the weaver ant Oecophylla smaragdina with a plasmid-borne sole rrn operon</t>
  </si>
  <si>
    <t>https://www.biorxiv.org/content/10.1101/2020.02.15.950782.abstract</t>
  </si>
  <si>
    <t>https://scholar.google.com/scholar?q=related:mRK5R9HkiQAJ:scholar.google.com/&amp;scioq=intitle:ant%7Cintitle:ants%7Cintitle:formicidae+intitle:microbiome%7Cintitle:microbial%7Cintitle:bacterial%7Cintitle:microbiota&amp;hl=en&amp;as_sdt=0,5&amp;as_vis=1</t>
  </si>
  <si>
    <t>O Halawani, RR Dunn, AM Grunden, AA Smith</t>
  </si>
  <si>
    <t>https://peerj.com/articles/10412/</t>
  </si>
  <si>
    <t>https://scholar.google.com/scholar?q=related:mq55-H1wWKIJ:scholar.google.com/&amp;scioq=intitle:ant%7Cintitle:ants%7Cintitle:formicidae+intitle:microbiome%7Cintitle:microbial%7Cintitle:bacterial%7Cintitle:microbiota&amp;hl=en&amp;as_sdt=0,5&amp;as_vis=1</t>
  </si>
  <si>
    <t>KL Mighell</t>
  </si>
  <si>
    <t>Microbial Symbioses: Perspectives from Leaf-Cutting Ants and Jatropha curcas</t>
  </si>
  <si>
    <t>https://search.proquest.com/openview/1f288772953f99fba816e635fb22e359/1?pq-origsite=gscholar&amp;cbl=18750</t>
  </si>
  <si>
    <t>https://scholar.google.com/scholar?q=related:fARSg9gl33EJ:scholar.google.com/&amp;scioq=intitle:ant%7Cintitle:ants%7Cintitle:formicidae+intitle:microbiome%7Cintitle:microbial%7Cintitle:bacterial%7Cintitle:microbiota&amp;hl=en&amp;as_sdt=0,5&amp;as_vis=1</t>
  </si>
  <si>
    <t>MJA MENDEZ</t>
  </si>
  <si>
    <t>Ecological and evolutional implications of ant-microbiome associations</t>
  </si>
  <si>
    <t>repositorio.ugto.mx</t>
  </si>
  <si>
    <t>http://repositorio.ugto.mx/handle/20.500.12059/5190</t>
  </si>
  <si>
    <t>https://scholar.google.com/scholar?q=related:PCEcnXKTF7cJ:scholar.google.com/&amp;scioq=intitle:ant%7Cintitle:ants%7Cintitle:formicidae+intitle:microbiome%7Cintitle:microbial%7Cintitle:bacterial%7Cintitle:microbiota&amp;hl=en&amp;as_sdt=0,5&amp;as_vis=1</t>
  </si>
  <si>
    <t>T Jagan, SEA Stephen</t>
  </si>
  <si>
    <t>Minimizing Total Cost For Shell And Tube Heat Exchanger Using Abc, Auction, Ant Lion, Elephant, Spiral, Bacterial, Greedy, Lawlers Fireworks And Pattern Search</t>
  </si>
  <si>
    <t>Turkish Journal of Computer and …</t>
  </si>
  <si>
    <t>https://search.proquest.com/openview/c45a2cb85dcd1bd663f7f09248ce71b7/1?pq-origsite=gscholar&amp;cbl=2045096</t>
  </si>
  <si>
    <t>https://scholar.google.com/scholar?q=related:h5d2c5Ojnn8J:scholar.google.com/&amp;scioq=intitle:ant%7Cintitle:ants%7Cintitle:formicidae+intitle:microbiome%7Cintitle:microbial%7Cintitle:bacterial%7Cintitle:microbiota&amp;hl=en&amp;as_sdt=0,5&amp;as_vis=1</t>
  </si>
  <si>
    <t>HD Ishaka, JL Millera, R Sen, SE Dowdb, E Meyer…</t>
  </si>
  <si>
    <t>Microbiome differentiation between ant castes implicates new microbial roles in the fungus-growing ant Trachymyrmex septentrionalis</t>
  </si>
  <si>
    <t>scienceopen.com</t>
  </si>
  <si>
    <t>https://www.scienceopen.com/document_file/157d446b-6738-444d-bf18-46191e6fc96f/PubMedCentral/157d446b-6738-444d-bf18-46191e6fc96f.pdf</t>
  </si>
  <si>
    <t>https://scholar.google.com/scholar?q=related:xVGI71rmawkJ:scholar.google.com/&amp;scioq=intitle:ant%7Cintitle:ants%7Cintitle:formicidae+intitle:microbiome%7Cintitle:microbial%7Cintitle:bacterial%7Cintitle:microbiota&amp;hl=en&amp;as_sdt=0,5&amp;as_vis=1</t>
  </si>
  <si>
    <t>CL Lash</t>
  </si>
  <si>
    <t>Incorporating the “Invisibles” in Ant Seed Dispersal: Microbial Mortality Agents in Myrmecochory</t>
  </si>
  <si>
    <t>trace.tennessee.edu</t>
  </si>
  <si>
    <t>https://trace.tennessee.edu/utk_graddiss/6903/</t>
  </si>
  <si>
    <t>https://scholar.google.com/scholar?q=related:EjApgUop97oJ:scholar.google.com/&amp;scioq=intitle:ant%7Cintitle:ants%7Cintitle:formicidae+intitle:microbiome%7Cintitle:microbial%7Cintitle:bacterial%7Cintitle:microbiota&amp;hl=en&amp;as_sdt=0,5&amp;as_vis=1</t>
  </si>
  <si>
    <t>JH Sweeney</t>
  </si>
  <si>
    <t>… Organic Compounds Associated with Decomposition Mediate Foraging Behavior of the Red Imported Fire Ant (Solenopsis invicta Buren)(Hymenoptera: Formicidae)</t>
  </si>
  <si>
    <t>oaktrust.library.tamu.edu</t>
  </si>
  <si>
    <t>https://oaktrust.library.tamu.edu/items/a7891b6a-d6b8-41c2-a7e5-e01172c6840f</t>
  </si>
  <si>
    <t>https://scholar.google.com/scholar?q=related:HDEWA0gkMWsJ:scholar.google.com/&amp;scioq=intitle:ant%7Cintitle:ants%7Cintitle:formicidae+intitle:microbiome%7Cintitle:microbial%7Cintitle:bacterial%7Cintitle:microbiota&amp;hl=en&amp;as_sdt=0,5&amp;as_vis=1</t>
  </si>
  <si>
    <t>Z Dumar</t>
  </si>
  <si>
    <t>Bacterial strains within the fungus gardens of leaf-cutter ants show evidence of mutual and commensal interactions</t>
  </si>
  <si>
    <t>minds.wisconsin.edu</t>
  </si>
  <si>
    <t>https://minds.wisconsin.edu/handle/1793/76535</t>
  </si>
  <si>
    <t>https://scholar.google.com/scholar?q=related:UZiNa4PmdOYJ:scholar.google.com/&amp;scioq=intitle:ant%7Cintitle:ants%7Cintitle:formicidae+intitle:microbiome%7Cintitle:microbial%7Cintitle:bacterial%7Cintitle:microbiota&amp;hl=en&amp;as_sdt=0,5&amp;as_vis=1</t>
  </si>
  <si>
    <t>E Schumacher, B Pfeiffer, R Daniel…</t>
  </si>
  <si>
    <t>The role of ants and homopteran honeydew on the nutrient flow from above-to belowground systems and on the soil microbial community</t>
  </si>
  <si>
    <t>The impact of ants on …</t>
  </si>
  <si>
    <t>ediss.uni-goettingen.de</t>
  </si>
  <si>
    <t>https://ediss.uni-goettingen.de/bitstream/handle/11858/00-1735-0000-0006-ADF4-8/schumacher.pdf?sequence=1#page=49</t>
  </si>
  <si>
    <t>https://scholar.google.com/scholar?q=related:pwqLMm5cEywJ:scholar.google.com/&amp;scioq=intitle:ant%7Cintitle:ants%7Cintitle:formicidae+intitle:microbiome%7Cintitle:microbial%7Cintitle:bacterial%7Cintitle:microbiota&amp;hl=en&amp;as_sdt=0,5&amp;as_vis=1</t>
  </si>
  <si>
    <t>C Wang</t>
  </si>
  <si>
    <t>Relationship between habitat and ant communities in oak-dominated Appalachian forests treated with microbial pesticides</t>
  </si>
  <si>
    <t>https://search.proquest.com/openview/080b833abb1b0a67b315f3b0f7461d0b/1?pq-origsite=gscholar&amp;cbl=18750&amp;diss=y</t>
  </si>
  <si>
    <t>https://scholar.google.com/scholar?q=related:8cAfQbVOV-sJ:scholar.google.com/&amp;scioq=intitle:ant%7Cintitle:ants%7Cintitle:formicidae+intitle:microbiome%7Cintitle:microbial%7Cintitle:bacterial%7Cintitle:microbiota&amp;hl=en&amp;as_sdt=0,5&amp;as_vis=1</t>
  </si>
  <si>
    <t>G Scherer</t>
  </si>
  <si>
    <t>Antifungal defense molecules from bacterial symbionts of North American Trachymyrmex Ants</t>
  </si>
  <si>
    <t>scholarship.claremont.edu</t>
  </si>
  <si>
    <t>https://scholarship.claremont.edu/cmc_theses/2332/</t>
  </si>
  <si>
    <t>https://scholar.google.com/scholar?q=related:7xtetwvIakcJ:scholar.google.com/&amp;scioq=intitle:ant%7Cintitle:ants%7Cintitle:formicidae+intitle:microbiome%7Cintitle:microbial%7Cintitle:bacterial%7Cintitle:microbiota&amp;hl=en&amp;as_sdt=0,5&amp;as_vis=1</t>
  </si>
  <si>
    <t>M Gastegger</t>
  </si>
  <si>
    <t>Applications of Min-Max Ant System &amp;Bacterial Foraging Optimization Algorithm</t>
  </si>
  <si>
    <t>https://www.researchgate.net/profile/Mario-Gastegger/publication/350049204_Applications_of_Min-Max_Ant_System_Bacterial_Foraging_Optimization_Algorithm/links/604df9bb458515e529a8213b/Applications-of-Min-Max-Ant-System-Bacterial-Foraging-Optimization-Algorithm.pdf</t>
  </si>
  <si>
    <t>https://scholar.google.com/scholar?q=related:hgm4m0fKg0wJ:scholar.google.com/&amp;scioq=intitle:ant%7Cintitle:ants%7Cintitle:formicidae+intitle:microbiome%7Cintitle:microbial%7Cintitle:bacterial%7Cintitle:microbiota&amp;hl=en&amp;as_sdt=0,5&amp;as_vis=1</t>
  </si>
  <si>
    <t>F Medina</t>
  </si>
  <si>
    <t>Bacterial microbiology of the red imported fire ant, Solenopsis invicta Büren midgut</t>
  </si>
  <si>
    <t>The 2006 ESA Annual Meeting, December 10-13, 2006</t>
  </si>
  <si>
    <t>esa.confex.com</t>
  </si>
  <si>
    <t>https://esa.confex.com/esa/2006/techprogram/paper_27080.htm</t>
  </si>
  <si>
    <t>https://scholar.google.com/scholar?q=related:ZJJKFIshBSsJ:scholar.google.com/&amp;scioq=intitle:ant%7Cintitle:ants%7Cintitle:formicidae+intitle:microbiome%7Cintitle:microbial%7Cintitle:bacterial%7Cintitle:microbiota&amp;hl=en&amp;as_sdt=0,5&amp;as_vis=1</t>
  </si>
  <si>
    <t>Y Hsiao, C Lai, L Wu</t>
  </si>
  <si>
    <t>… Dynamics of Three Bacterial Endosymbionts, Wolbachia, Arsenophonus, And Rhizobiales, of the Invasive Yellow Crazy Ant (Anoplolepisgracilipes) in Taiwan …</t>
  </si>
  <si>
    <t>https://scholar.archive.org/work/6qffhetpyvgv7ct5l6vwi4p3y4/access/wayback/https://assets.researchsquare.com/files/rs-644453/v1/e5c10a46-9348-4d43-9ac9-18cdda66d94f.pdf</t>
  </si>
  <si>
    <t>https://scholar.google.com/scholar?q=related:NqPAgA-ZtWcJ:scholar.google.com/&amp;scioq=intitle:ant%7Cintitle:ants%7Cintitle:formicidae+intitle:microbiome%7Cintitle:microbial%7Cintitle:bacterial%7Cintitle:microbiota&amp;hl=en&amp;as_sdt=0,5&amp;as_vis=1</t>
  </si>
  <si>
    <t>DP Jouvenaz</t>
  </si>
  <si>
    <t>Restrictions on ingestion of bacteria and normal flora of imported fire ant, Solenopsis invicta queens: implications for bacterial formicide research.</t>
  </si>
  <si>
    <t>https://www.cabidigitallibrary.org/doi/full/10.5555/19911153555</t>
  </si>
  <si>
    <t>https://scholar.google.com/scholar?q=related:MYyEIRoGZb4J:scholar.google.com/&amp;scioq=intitle:ant%7Cintitle:ants%7Cintitle:formicidae+intitle:microbiome%7Cintitle:microbial%7Cintitle:bacterial%7Cintitle:microbiota&amp;hl=en&amp;as_sdt=0,5&amp;as_vis=1</t>
  </si>
  <si>
    <t>H Ishak</t>
  </si>
  <si>
    <t>Ishak H, Plowes R, Sen R, Kellner K, Meyer E, Estrada D et al.. Bacterial diversity in Solenopsis invicta and Solenopsis geminata ant colonies characterized by …</t>
  </si>
  <si>
    <t>Citeseer</t>
  </si>
  <si>
    <t>https://citeseerx.ist.psu.edu/document?repid=rep1&amp;type=pdf&amp;doi=fcee892d815331eff7eaca136da11e2430b7368a</t>
  </si>
  <si>
    <t>https://scholar.google.com/scholar?q=related:6RuMZKk3zWQJ:scholar.google.com/&amp;scioq=intitle:ant%7Cintitle:ants%7Cintitle:formicidae+intitle:microbiome%7Cintitle:microbial%7Cintitle:bacterial%7Cintitle:microbiota&amp;hl=en&amp;as_sdt=0,5&amp;as_vis=1</t>
  </si>
  <si>
    <t>J Ipinza-Regla, D Gonzalez, G Figueroa</t>
  </si>
  <si>
    <t>Argentine ant Linepithema humile Mayr, 1868 (Hymenoptera: Formicidae) and its role as a possible vector of microbial contamination in a dairy goat farm Capra hircus …</t>
  </si>
  <si>
    <t>https://www.cabidigitallibrary.org/doi/full/10.5555/20163063350</t>
  </si>
  <si>
    <t>https://scholar.google.com/scholar?q=related:Um-V-E12SDIJ:scholar.google.com/&amp;scioq=intitle:ant%7Cintitle:ants%7Cintitle:formicidae+intitle:microbiome%7Cintitle:microbial%7Cintitle:bacterial%7Cintitle:microbiota&amp;hl=en&amp;as_sdt=0,5&amp;as_vis=1</t>
  </si>
  <si>
    <t>MT Rutter</t>
  </si>
  <si>
    <t>Chance and selection in the evolution of positive species interactions: An ant-plant mutualism and a bacterial commensalism</t>
  </si>
  <si>
    <t>https://search.proquest.com/openview/d04f4f4b9982c6a8fb797f51f85e8ef5/1?pq-origsite=gscholar&amp;cbl=18750&amp;diss=y</t>
  </si>
  <si>
    <t>https://scholar.google.com/scholar?q=related:auuP37KgUF4J:scholar.google.com/&amp;scioq=intitle:ant%7Cintitle:ants%7Cintitle:formicidae+intitle:microbiome%7Cintitle:microbial%7Cintitle:bacterial%7Cintitle:microbiota&amp;hl=en&amp;as_sdt=0,5&amp;as_vis=1</t>
  </si>
  <si>
    <t>An Ant Colony Optimization Classifier System for Bacterial Growth</t>
  </si>
  <si>
    <t>… Electronic Journal of …</t>
  </si>
  <si>
    <t>https://www.researchgate.net/profile/Jayaraman-Valadi-2/publication/253303770_An_Ant_Colony_Optimization_Classifier_System_for_Bacterial_Growth/links/569f445708ae2c638eb600cf/An-Ant-Colony-Optimization-Classifier-System-for-Bacterial-Growth.pdf</t>
  </si>
  <si>
    <t>https://scholar.google.com/scholar?q=related:YiKVC6e-QnYJ:scholar.google.com/&amp;scioq=intitle:ant%7Cintitle:ants%7Cintitle:formicidae+intitle:microbiome%7Cintitle:microbial%7Cintitle:bacterial%7Cintitle:microbiota&amp;hl=en&amp;as_sdt=0,5&amp;as_vis=1</t>
  </si>
  <si>
    <t>MA Szenteczki, C Pitteloud, LP Casacci, L Kešnerová…</t>
  </si>
  <si>
    <t>Data from: Bacterial communities within Phengaris (Maculinea) alcon caterpillars are shifted following transition from solitary living to social parasitism of Myrmica ant …</t>
  </si>
  <si>
    <t>digital.csic.es</t>
  </si>
  <si>
    <t>https://digital.csic.es/handle/10261/283580</t>
  </si>
  <si>
    <t>https://scholar.google.com/scholar?q=related:KrEbiVoY-70J:scholar.google.com/&amp;scioq=intitle:ant%7Cintitle:ants%7Cintitle:formicidae+intitle:microbiome%7Cintitle:microbial%7Cintitle:bacterial%7Cintitle:microbiota&amp;hl=en&amp;as_sdt=0,5&amp;as_vis=1</t>
  </si>
  <si>
    <t>Cost Minimization of Turning Machining Process with Materials using Abc, Auction, Ant Lion, Elephant, Spiral, Bacterial, Greedy, Lawlers Fireworks and Pattern …</t>
  </si>
  <si>
    <t>IOP Conference Series: Materials …</t>
  </si>
  <si>
    <t>iopscience.iop.org</t>
  </si>
  <si>
    <t>https://iopscience.iop.org/article/10.1088/1757-899X/1126/1/012056/meta</t>
  </si>
  <si>
    <t>https://scholar.google.com/scholar?q=related:gEdHBnmLdz4J:scholar.google.com/&amp;scioq=intitle:ant%7Cintitle:ants%7Cintitle:formicidae+intitle:microbiome%7Cintitle:microbial%7Cintitle:bacterial%7Cintitle:microbiota&amp;hl=en&amp;as_sdt=0,5&amp;as_vis=1</t>
  </si>
  <si>
    <t>A Pinto-Tomás</t>
  </si>
  <si>
    <t>Microbial symbionts of Leaf-cutting ants (Atta and Acromyrmex)</t>
  </si>
  <si>
    <t>한국응용곤충학회 학술대회논문집</t>
  </si>
  <si>
    <t>db.koreascholar.com</t>
  </si>
  <si>
    <t>https://db.koreascholar.com/article?code=364197</t>
  </si>
  <si>
    <t>https://scholar.google.com/scholar?q=related:f4-1PsZb2yAJ:scholar.google.com/&amp;scioq=intitle:ant%7Cintitle:ants%7Cintitle:formicidae+intitle:microbiome%7Cintitle:microbial%7Cintitle:bacterial%7Cintitle:microbiota&amp;hl=en&amp;as_sdt=0,5&amp;as_vis=1</t>
  </si>
  <si>
    <t>Minimization Total Cost of Gas Transmission Using ABC, Auction, Ant Lion, Elephant, Spiral, Bacterial, Greedy, Lawlers, Fireworks and Pattern Search</t>
  </si>
  <si>
    <t>Annals of the Romanian Society for …</t>
  </si>
  <si>
    <t>https://search.proquest.com/openview/f58e08b470d7824e74db859802b12ca5/1?pq-origsite=gscholar&amp;cbl=2031963</t>
  </si>
  <si>
    <t>https://scholar.google.com/scholar?q=related:WDUn7qGEdw8J:scholar.google.com/&amp;scioq=intitle:ant%7Cintitle:ants%7Cintitle:formicidae+intitle:microbiome%7Cintitle:microbial%7Cintitle:bacterial%7Cintitle:microbiota&amp;hl=en&amp;as_sdt=0,5&amp;as_vis=1</t>
  </si>
  <si>
    <t>FP da Rocha</t>
  </si>
  <si>
    <t>… ants (Formicidae: Ponerinae) from the Cerrado savanna and the Atlantic Rain Forest= Comunidades bacterianas associadas a formigas Odontomachus (Formicidae …</t>
  </si>
  <si>
    <t>repositorio.unicamp.br</t>
  </si>
  <si>
    <t>http://repositorio.unicamp.br/acervo/detalhe/1161898</t>
  </si>
  <si>
    <t>https://scholar.google.com/scholar?q=related:DpbOdWgRQ9AJ:scholar.google.com/&amp;scioq=intitle:ant%7Cintitle:ants%7Cintitle:formicidae+intitle:microbiome%7Cintitle:microbial%7Cintitle:bacterial%7Cintitle:microbiota&amp;hl=en&amp;as_sdt=0,5&amp;as_vis=1</t>
  </si>
  <si>
    <t>M Lanan, P Rodrigues, D Wheeler</t>
  </si>
  <si>
    <t>core.ac.uk</t>
  </si>
  <si>
    <t>CDF Cheng DaiFeng, CSQ Chen SiQi…</t>
  </si>
  <si>
    <t>Symbiotic microbiota may reflect host adaptation by resident to invasive ant species.</t>
  </si>
  <si>
    <t>https://www.cabidigitallibrary.org/doi/full/10.5555/20193353588</t>
  </si>
  <si>
    <t>https://scholar.google.com/scholar?q=related:IJ2kQ8lwmiEJ:scholar.google.com/&amp;scioq=intitle:ant%7Cintitle:ants%7Cintitle:formicidae+intitle:microbiome%7Cintitle:microbial%7Cintitle:bacterial%7Cintitle:microbiota&amp;hl=en&amp;as_sdt=0,5&amp;as_vis=1</t>
  </si>
  <si>
    <t>CAP Baraniecki</t>
  </si>
  <si>
    <t>Characterization of sphingomonas paucimobilis ANT 17, an oil degrading bacterial isolate from Antarctica</t>
  </si>
  <si>
    <t>era.library.ualberta.ca</t>
  </si>
  <si>
    <t>https://era.library.ualberta.ca/items/4fc38826-6b2c-45a1-9a99-8cfff8a54e1c/download/eeaafc5d-d509-4561-931d-860ad5ccacf6</t>
  </si>
  <si>
    <t>https://scholar.google.com/scholar?q=related:SRBsdtRuQ8QJ:scholar.google.com/&amp;scioq=intitle:ant%7Cintitle:ants%7Cintitle:formicidae+intitle:microbiome%7Cintitle:microbial%7Cintitle:bacterial%7Cintitle:microbiota&amp;hl=en&amp;as_sdt=0,5&amp;as_vis=1</t>
  </si>
  <si>
    <t>PLOS ONE Staff</t>
  </si>
  <si>
    <t>Correction: A Metatranscriptomic Approach to the Identification of Microbiota Associated with the Ant Formica exsecta</t>
  </si>
  <si>
    <t>Plos one</t>
  </si>
  <si>
    <t>https://journals.plos.org/plosone/article/file?id=10.1371/journal.pone.0121606&amp;type=printable</t>
  </si>
  <si>
    <t>https://scholar.google.com/scholar?q=related:OwgZlNe98tIJ:scholar.google.com/&amp;scioq=intitle:ant%7Cintitle:ants%7Cintitle:formicidae+intitle:microbiome%7Cintitle:microbial%7Cintitle:bacterial%7Cintitle:microbiota&amp;hl=en&amp;as_sdt=0,5&amp;as_vis=1</t>
  </si>
  <si>
    <t>WSJ Wang ShaoJun, LJH Li JiHang, ZZ Zhang Zhe…</t>
  </si>
  <si>
    <t>Feeding-strategy effect of Pheidole ants on microbial carbon and physicochemical properties in tropical forest soils.</t>
  </si>
  <si>
    <t>https://www.cabidigitallibrary.org/doi/full/10.5555/20183396952</t>
  </si>
  <si>
    <t>https://scholar.google.com/scholar?q=related:fq-M92nwr-cJ:scholar.google.com/&amp;scioq=intitle:ant%7Cintitle:ants%7Cintitle:formicidae+intitle:microbiome%7Cintitle:microbial%7Cintitle:bacterial%7Cintitle:microbiota&amp;hl=en&amp;as_sdt=0,5&amp;as_vis=1</t>
  </si>
  <si>
    <t>WCL Wang ChangLu, J Strazanac, L Butler</t>
  </si>
  <si>
    <t>Abundance, diversity, and activity of ants (Hymenoptera: Formicidae) in oak-dominated mixed Appalachian forests treated with microbial pesticides.</t>
  </si>
  <si>
    <t>https://www.cabidigitallibrary.org/doi/full/10.5555/20013048279</t>
  </si>
  <si>
    <t>https://scholar.google.com/scholar?q=related:HNaf_mJvbdUJ:scholar.google.com/&amp;scioq=intitle:ant%7Cintitle:ants%7Cintitle:formicidae+intitle:microbiome%7Cintitle:microbial%7Cintitle:bacterial%7Cintitle:microbiota&amp;hl=en&amp;as_sdt=0,5&amp;as_vis=1</t>
  </si>
  <si>
    <t>A Ortiz Reyes</t>
  </si>
  <si>
    <t>Bacterial extracts for the control of Atta cephalotes (Hymenoptera: Formicidae) and its symbiotic fungus Leucoagaricus gongylophorus (Agaricales: Agaricaceae).</t>
  </si>
  <si>
    <t>https://www.cabidigitallibrary.org/doi/full/10.5555/20203442047</t>
  </si>
  <si>
    <t>https://scholar.google.com/scholar?q=related:ov-d35NbpSMJ:scholar.google.com/&amp;scioq=intitle:ant%7Cintitle:ants%7Cintitle:formicidae+intitle:microbiome%7Cintitle:microbial%7Cintitle:bacterial%7Cintitle:microbiota&amp;hl=en&amp;as_sdt=0,5&amp;as_vis=1</t>
  </si>
  <si>
    <t>A Klein, L Schrader, M Kaltenpoth, D Wheeler…</t>
  </si>
  <si>
    <t>Interplay between the ant Cardiocondyla obscurior and its two bacterial endosymbionts</t>
  </si>
  <si>
    <t>https://core.ac.uk/download/pdf/41238506.pdf</t>
  </si>
  <si>
    <t>https://scholar.google.com/scholar?q=related:lhoBMG78zJEJ:scholar.google.com/&amp;scioq=intitle:ant%7Cintitle:ants%7Cintitle:formicidae+intitle:microbiome%7Cintitle:microbial%7Cintitle:bacterial%7Cintitle:microbiota&amp;hl=en&amp;as_sdt=0,5&amp;as_vis=1</t>
  </si>
  <si>
    <t>B Dhodary</t>
  </si>
  <si>
    <t>Chemistry of microbial players in the microcosmos of leaf-cutting ants</t>
  </si>
  <si>
    <t>kops.uni-konstanz.de</t>
  </si>
  <si>
    <t>https://kops.uni-konstanz.de/entities/publication/507ab725-2bb6-46a0-a881-36a4776b7705</t>
  </si>
  <si>
    <t>https://scholar.google.com/scholar?q=related:3_EpDhWn-hcJ:scholar.google.com/&amp;scioq=intitle:ant%7Cintitle:ants%7Cintitle:formicidae+intitle:microbiome%7Cintitle:microbial%7Cintitle:bacterial%7Cintitle:microbiota&amp;hl=en&amp;as_sdt=0,5&amp;as_vis=1</t>
  </si>
  <si>
    <t>Bacterial microbiology of the red imported fire ant, Solenopsis invicta Büren (Hymenoptera: Formicidae), midgut</t>
  </si>
  <si>
    <t>The 2007 ESA Annual Meeting, December 9-12, 2007</t>
  </si>
  <si>
    <t>https://esa.confex.com/esa/2007/techprogram/paper_32621.htm</t>
  </si>
  <si>
    <t>https://scholar.google.com/scholar?q=related:uBlCH2_YjkUJ:scholar.google.com/&amp;scioq=intitle:ant%7Cintitle:ants%7Cintitle:formicidae+intitle:microbiome%7Cintitle:microbial%7Cintitle:bacterial%7Cintitle:microbiota&amp;hl=en&amp;as_sdt=0,5&amp;as_vis=1</t>
  </si>
  <si>
    <t>CCS Yang</t>
  </si>
  <si>
    <t>&lt; Recent research activities&gt; Update on the yellow crazy ant project: global invasion, myrmecophile and host-microbial interactions</t>
  </si>
  <si>
    <t>Sustainable humanosphere: bulletin of …</t>
  </si>
  <si>
    <t>repository.kulib.kyoto-u.ac.jp</t>
  </si>
  <si>
    <t>https://repository.kulib.kyoto-u.ac.jp/dspace/bitstream/2433/255496/1/rishsh_01600_15.pdf</t>
  </si>
  <si>
    <t>https://scholar.google.com/scholar?q=related:p29J1VuwkjcJ:scholar.google.com/&amp;scioq=intitle:ant%7Cintitle:ants%7Cintitle:formicidae+intitle:microbiome%7Cintitle:microbial%7Cintitle:bacterial%7Cintitle:microbiota&amp;hl=en&amp;as_sdt=0,5&amp;as_vis=1</t>
  </si>
  <si>
    <t>YYF Yang YouFang, ZHB Zi HongBiao, LM Liu Min…</t>
  </si>
  <si>
    <t>Responses of soil microbial community functional diversity to Camponotus herculeanus ant-hill disturbance in alpine meadows.</t>
  </si>
  <si>
    <t>https://www.cabidigitallibrary.org/doi/full/10.5555/20173074512</t>
  </si>
  <si>
    <t>https://scholar.google.com/scholar?q=related:HDKd9uzHvdsJ:scholar.google.com/&amp;scioq=intitle:ant%7Cintitle:ants%7Cintitle:formicidae+intitle:microbiome%7Cintitle:microbial%7Cintitle:bacterial%7Cintitle:microbiota&amp;hl=en&amp;as_sdt=0,5&amp;as_vis=1</t>
  </si>
  <si>
    <t>T SHALINI, P GOVINTHARAJ, S MANONMANI…</t>
  </si>
  <si>
    <t>… OF BA DEVELOPMENT OF BACTERIAL BLIGHT RESIST CTERIAL BLIGHT RESIST CTERIAL BLIGHT RESISTANT GENETIC ANT GENETIC STOCKS BY …</t>
  </si>
  <si>
    <t>https://www.researchgate.net/profile/Govintharaj-Ponnaiah/publication/316926985_Development_of_bacterial_blight_resistant_genetic_stocks_by_stacking_three_genes_through_marker_assisted_recombination_breeding/links/5919b0d00f7e9b1db6527c62/Development-of-bacterial-blight-resistant-genetic-stocks-by-stacking-three-genes-through-marker-assisted-recombination-breeding.pdf</t>
  </si>
  <si>
    <t>https://scholar.google.com/scholar?q=related:_ldkumseo7cJ:scholar.google.com/&amp;scioq=intitle:ant%7Cintitle:ants%7Cintitle:formicidae+intitle:microbiome%7Cintitle:microbial%7Cintitle:bacterial%7Cintitle:microbiota&amp;hl=en&amp;as_sdt=0,5&amp;as_vis=1</t>
  </si>
  <si>
    <t>WCT Wang ChangTing, WGX Wang GenXu…</t>
  </si>
  <si>
    <t>Effects of ant mounds on the plant and soil microbial community in an alpine meadow of Qinghai-Tibet Plateau.</t>
  </si>
  <si>
    <t>https://www.cabidigitallibrary.org/doi/full/10.5555/20173370496</t>
  </si>
  <si>
    <t>https://scholar.google.com/scholar?q=related:aYL5FYVXL4EJ:scholar.google.com/&amp;scioq=intitle:ant%7Cintitle:ants%7Cintitle:formicidae+intitle:microbiome%7Cintitle:microbial%7Cintitle:bacterial%7Cintitle:microbiota&amp;hl=en&amp;as_sdt=0,5&amp;as_vis=1</t>
  </si>
  <si>
    <t>J Hine</t>
  </si>
  <si>
    <t>Bacterial diversity and virus discovery in the invasive yellow crazy ant-Yellow crazy ant worker</t>
  </si>
  <si>
    <t>policycommons.net</t>
  </si>
  <si>
    <t>https://policycommons.net/artifacts/2133247/bacterial-diversity-and-virus-discovery-in-the-invasive-yellow-crazy-ant/2888545/</t>
  </si>
  <si>
    <t>https://scholar.google.com/scholar?q=related:oQR5EvD41b0J:scholar.google.com/&amp;scioq=intitle:ant%7Cintitle:ants%7Cintitle:formicidae+intitle:microbiome%7Cintitle:microbial%7Cintitle:bacterial%7Cintitle:microbiota&amp;hl=en&amp;as_sdt=0,5&amp;as_vis=1</t>
  </si>
  <si>
    <t>V Jilkova, J Frouz</t>
  </si>
  <si>
    <t>Wood ant nests as hot spots of microbial activity in forest ecosystems</t>
  </si>
  <si>
    <t>EGU General Assembly Conference …</t>
  </si>
  <si>
    <t>ui.adsabs.harvard.edu</t>
  </si>
  <si>
    <t>https://ui.adsabs.harvard.edu/abs/2015EGUGA..1714230J/abstract</t>
  </si>
  <si>
    <t>https://scholar.google.com/scholar?q=related:n3dck4JmqnUJ:scholar.google.com/&amp;scioq=intitle:ant%7Cintitle:ants%7Cintitle:formicidae+intitle:microbiome%7Cintitle:microbial%7Cintitle:bacterial%7Cintitle:microbiota&amp;hl=en&amp;as_sdt=0,5&amp;as_vis=1</t>
  </si>
  <si>
    <t>HE Ortega, CR Currie, J Clardy, MT Pupo</t>
  </si>
  <si>
    <t>Bacterial symbionts isolated from fungus-growing ants collected in São Paulo state, Brazil, as sources of natural products</t>
  </si>
  <si>
    <t>Planta Medica</t>
  </si>
  <si>
    <t>thieme-connect.com</t>
  </si>
  <si>
    <t>https://www.thieme-connect.com/products/ejournals/abstract/10.1055/s-0035-1556392</t>
  </si>
  <si>
    <t>https://scholar.google.com/scholar?q=related:ksZeXYT3rfkJ:scholar.google.com/&amp;scioq=intitle:ant%7Cintitle:ants%7Cintitle:formicidae+intitle:microbiome%7Cintitle:microbial%7Cintitle:bacterial%7Cintitle:microbiota&amp;hl=en&amp;as_sdt=0,5&amp;as_vis=1</t>
  </si>
  <si>
    <t>YCC Yang ChinCheng, YYC Yu YiChih, SM Valles…</t>
  </si>
  <si>
    <t>Loss of microbial (pathogen) infections associated with recent invasions of the red imported fire ant Solenopsis invicta.</t>
  </si>
  <si>
    <t>https://www.cabidigitallibrary.org/doi/full/10.5555/20103265462</t>
  </si>
  <si>
    <t>https://scholar.google.com/scholar?q=related:Klz5jR7UrZEJ:scholar.google.com/&amp;scioq=intitle:ant%7Cintitle:ants%7Cintitle:formicidae+intitle:microbiome%7Cintitle:microbial%7Cintitle:bacterial%7Cintitle:microbiota&amp;hl=en&amp;as_sdt=0,5&amp;as_vis=1</t>
  </si>
  <si>
    <t>A FA, AM SA</t>
  </si>
  <si>
    <t>Synthesis of some oxadiazole derivatives of benzimidazole as potential ant microbial agents</t>
  </si>
  <si>
    <t>https://pesquisa.bvsalud.org/portal/resource/pt/emr-15213</t>
  </si>
  <si>
    <t>https://scholar.google.com/scholar?q=related:854w7qbpZmgJ:scholar.google.com/&amp;scioq=intitle:ant%7Cintitle:ants%7Cintitle:formicidae+intitle:microbiome%7Cintitle:microbial%7Cintitle:bacterial%7Cintitle:microbiota&amp;hl=en&amp;as_sdt=0,5&amp;as_vis=1</t>
  </si>
  <si>
    <t>A Fernández, AG Farji-Brener…</t>
  </si>
  <si>
    <t>Ecología …</t>
  </si>
  <si>
    <t>bibliotecadigital.exactas.uba.ar</t>
  </si>
  <si>
    <t>https://bibliotecadigital.exactas.uba.ar/greenstone3/exa/collection/ecologiaaustral/document/ecologiaaustral_v024_n01_p103</t>
  </si>
  <si>
    <t>https://scholar.google.com/scholar?q=related:bFaM7zDT6zoJ:scholar.google.com/&amp;scioq=intitle:ant%7Cintitle:ants%7Cintitle:formicidae+intitle:microbiome%7Cintitle:microbial%7Cintitle:bacterial%7Cintitle:microbiota&amp;hl=en&amp;as_sdt=0,5&amp;as_vis=1</t>
  </si>
  <si>
    <t>A Fernández, AG Farji Brener, P Satti</t>
  </si>
  <si>
    <t>Factores que influyen sobre la actividad microbiana en basureros de hormigas cortadoras de hojas. Factors influencing microbial activity in dumps leaf cutter ants.</t>
  </si>
  <si>
    <t>sidalc.net</t>
  </si>
  <si>
    <t>https://www.sidalc.net/search/Record/KOHA-OAI-AGRO:31713/Description</t>
  </si>
  <si>
    <t>https://scholar.google.com/scholar?q=related:dtIHvTFazDYJ:scholar.google.com/&amp;scioq=intitle:ant%7Cintitle:ants%7Cintitle:formicidae+intitle:microbiome%7Cintitle:microbial%7Cintitle:bacterial%7Cintitle:microbiota&amp;hl=en&amp;as_sdt=0,5&amp;as_vis=1</t>
  </si>
  <si>
    <t>LSZ Li SheZeng, XX Jin, J Chen, S Lu</t>
  </si>
  <si>
    <t>https://www.cabidigitallibrary.org/doi/full/10.5555/20133192305</t>
  </si>
  <si>
    <t>https://scholar.google.com/scholar?q=related:HRgeSp-ugZkJ:scholar.google.com/&amp;scioq=intitle:ant%7Cintitle:ants%7Cintitle:formicidae+intitle:microbiome%7Cintitle:microbial%7Cintitle:bacterial%7Cintitle:microbiota&amp;hl=en&amp;as_sdt=0,5&amp;as_vis=1</t>
  </si>
  <si>
    <t>I Mogilevkina, PG Jani, M Aboutanos, AG Bedada…</t>
  </si>
  <si>
    <t>… 2012. P15. Gluteal fibrosis: a case series in eastern Uganda. Could our malarial treatment be causing long-term disability? P16. The bacterial pathogens and possible …</t>
  </si>
  <si>
    <t>canjsurg.ca</t>
  </si>
  <si>
    <t>https://www.canjsurg.ca/content/57/3_Suppl_1/S1.short</t>
  </si>
  <si>
    <t>https://scholar.google.com/scholar?q=related:rCX1m9WTOyoJ:scholar.google.com/&amp;scioq=intitle:ant%7Cintitle:ants%7Cintitle:formicidae+intitle:microbiome%7Cintitle:microbial%7Cintitle:bacterial%7Cintitle:microbiota&amp;hl=en&amp;as_sdt=0,5&amp;as_vis=1</t>
  </si>
  <si>
    <t>M Blanco-Camarillo, JV Maurice-Lira, K Ramírez-Razo…</t>
  </si>
  <si>
    <t>… DE TRASPATIO, NOPAL Y DESECHOS DE HORMIGA MICROBIAL ACTIVITY IN THE COMPOSTING OF BACKYARD SHEEP MANURE, NOPAL AND ANT …</t>
  </si>
  <si>
    <t>https://www.researchgate.net/profile/Mario-Blanco-Camarillo/publication/361901269_MICROBIAL_ACTIVIT_Y_IN_THE_COMPOSTING_OF_BACKYARDSHEEP_MANURE_NOPAL_AND_ANT_WASTE/links/62cb9772d7bd92231faa29d1/MICROBIAL-ACTIVIT-Y-IN-THE-COMPOSTING-OF-BACKYARDSHEEP-MANURE-NOPAL-AND-ANT-WASTE.pdf</t>
  </si>
  <si>
    <t>https://scholar.google.com/scholar?q=related:jkavHij-tcUJ:scholar.google.com/&amp;scioq=intitle:ant%7Cintitle:ants%7Cintitle:formicidae+intitle:microbiome%7Cintitle:microbial%7Cintitle:bacterial%7Cintitle:microbiota&amp;hl=en&amp;as_sdt=0,5&amp;as_vis=1</t>
  </si>
  <si>
    <t>VLM Sales, EC Mendes, GT Rangel…</t>
  </si>
  <si>
    <t>MICROBIOTA BACTERIANA PRESENTE EM OPERÁRIAS DA FAMÍLIA FORMICIDAE (HYMENOPTERA) PRESENTES NO IFSP, CAMPUS AVARÉ, SP</t>
  </si>
  <si>
    <t>11º CONGRESSO DE …</t>
  </si>
  <si>
    <t>ocs.ifsp.edu.br</t>
  </si>
  <si>
    <t>https://ocs.ifsp.edu.br/conict/xiconict/paper/viewPaper/7243</t>
  </si>
  <si>
    <t>https://scholar.google.com/scholar?q=related:ecdJNvKKYgUJ:scholar.google.com/&amp;scioq=intitle:ant%7Cintitle:ants%7Cintitle:formicidae+intitle:microbiome%7Cintitle:microbial%7Cintitle:bacterial%7Cintitle:microbiota&amp;hl=en&amp;as_sdt=0,5&amp;as_vis=1</t>
  </si>
  <si>
    <t>A Georgieva, B Alexandrov, H Ivanova</t>
  </si>
  <si>
    <t>Imparting durable ant microbial properties to polyester textile materials intended for medical application</t>
  </si>
  <si>
    <t>Tekstilna industrija</t>
  </si>
  <si>
    <t>scindeks.ceon.rs</t>
  </si>
  <si>
    <t>https://scindeks.ceon.rs/article.aspx?artid=0040-23890307017G</t>
  </si>
  <si>
    <t>https://scholar.google.com/scholar?q=related:XZYHOK791VEJ:scholar.google.com/&amp;scioq=intitle:ant%7Cintitle:ants%7Cintitle:formicidae+intitle:microbiome%7Cintitle:microbial%7Cintitle:bacterial%7Cintitle:microbiota&amp;hl=en&amp;as_sdt=0,5&amp;as_vis=1</t>
  </si>
  <si>
    <t>Journal Article</t>
  </si>
  <si>
    <t>1432-0991</t>
  </si>
  <si>
    <t>Environmental microbiology reports</t>
  </si>
  <si>
    <t>Maximilian Nepel, Veronika E Mayer, Veronica Barrajon-Santos, Dagmar Woebken</t>
  </si>
  <si>
    <t>Communications biology</t>
  </si>
  <si>
    <t>The omnipresence of ants is commonly attributed to their eusocial organization and division of labor, however, bacteria in their nests may facilitate their success. Like many other arboreal ants living in plant-provided cavities, Azteca ants form dark-colored "patches" in their nesting space inside Cecropia host plants. These patches are inhabited by bacteria, fungi and nematodes and appear to be essential for ant colony development. Yet, detailed knowledge of the microbial community composition and its consistency throughout the life cycle of ant colonies was lacking. Amplicon sequencing of the microbial 16S rRNA genes in patches from established ant colonies reveals a highly diverse, ant species-specific bacterial community and little variation within an individual ant colony, with Burkholderiales, Rhizobiales and Chitinophagales being most abundant. In contrast, bacterial communities of early ant colony stages show low alpha diversity and no ant species-specific community composition. We suggest a substrate-caused bottleneck after vertical transmission of the bacterial patch community from mother to daughter colonies. The subsequent ecological succession is driven by environmental parameters and influenced by ant behavior. Our study provides key information for future investigations determining the functions of these bacteria, which is essential to understand the ubiquity of such patches among arboreal ants.</t>
  </si>
  <si>
    <t>Tomas Kay, Joanito Liberti, Thomas O Richardson, Sean K McKenzie, Chelsea A Weitekamp, Christine La Mendola, Matthias Rüegg, Lucie Kesner, Natasha Szombathy, Sean McGregor, Jonathan Romiguier, Philipp Engel, Laurent Keller</t>
  </si>
  <si>
    <t>PLoS biology</t>
  </si>
  <si>
    <t>1545-7885</t>
  </si>
  <si>
    <t>The physiology and behavior of social organisms correlate with their social environments. However, because social environments are typically confounded by age and physical environments (i.e., spatial location and associated abiotic factors), these correlations are usually difficult to interpret. For example, associations between an individual's social environment and its gene expression patterns may result from both factors being driven by age or behavior. Simultaneous measurement of pertinent variables and quantification of the correlations between these variables can indicate whether relationships are direct (and possibly causal) or indirect. Here, we combine demographic and automated behavioral tracking with a multiomic approach to dissect the correlation structure among the social and physical environment, age, behavior, brain gene expression, and microbiota composition in the carpenter ant Camponotus fellah. Variations in physiology and behavior were most strongly correlated with the social environment. Moreover, seemingly strong correlations between brain gene expression and microbiota composition, physical environment, age, and behavior became weak when controlling for the social environment. Consistent with this, a machine learning analysis revealed that from brain gene expression data, an individual's social environment can be more accurately predicted than any other behavioral metric. These results indicate that social environment is a key regulator of behavior and physiology.</t>
  </si>
  <si>
    <t>Jingjie Song, Zhenzhen Tang, Xueqing Zhao, Yanqiong Yin, Xiangyong Li, Fushou Chen, Aidong Chen, Ying Liu</t>
  </si>
  <si>
    <t>Frontiers in cellular and infection microbiology</t>
  </si>
  <si>
    <t>The red imported fire ants (RIFA, Solenopsis invicta) have become a well-known invasive species that poses significant ecological and economic threats globally. As of recent times, the geographic scope of its invasion in China is rapidly expanding, thereby aggravating the extent and severity of its detrimental effects. The importance of soil microorganisms for maintaining soil health and ecosystem function has been widely acknowledged. However, the negative impact of RIFAs on soil microbial communities and their functions has not yet been fully understood. In this study, we sequenced the V3-V4 variable region of the bacterial 16S rRNA gene in soil samples collected from three types of RIFA nests to investigate the impact of RIFA invasion on soil microbial diversity and composition. The results of alpha diversity analysis showed that the normal soil without nests of RIFAs exhibited the highest level of diversity, followed by the soil samples from RIFA-invaded nests and abandoned nests. Taxonomy and biological function annotation analyses revealed significant differences in microbial community structure and function among the different samples. Our findings demonstrate that RIFA invasion can significantly alter soil microbial community composition, which could ultimately affect ecosystem function. Therefore, effective management strategies are urgently needed to mitigate the negative impact of invasive species on native ecosystems.</t>
  </si>
  <si>
    <t>Longqing Shi, Fenghao Liu, Lu Peng</t>
  </si>
  <si>
    <t>Animals : an open access journal from MDPI</t>
  </si>
  <si>
    <t>The red imported fire ant (Solenopsis invicta Buren) is a highly adaptable invasive species that can nest and reproduce in different habitat soils. We aimed to explore the adaptability of red imported fire ants in different habitats by analyzing changes in the physicochemical properties of nest soils and bacterial communities. Five habitat types (forest, tea plantation, rice field, lawn, and brassica field) were selected. The results showed that the pH of the nest soils increased significantly in all five habitats compared to the control soils of the same habitat. A significant increase in nitrogen content was detected in the nests. The Cr, Pb, Cu, and Ni levels were significantly reduced in the soils of the five habitats, due to nesting activities. Analysis of the composition and diversity of the soil microbial community showed that, although the richness and diversity of bacteria in the nest soils of red imported fire ants in the five habitats varied, the relative abundance of Actinobacteria significantly increased and it emerged as the dominant bacterial group. These results indicate that red imported fire ants modify the physicochemical properties of nest soils and bacterial communities to create a suitable habitat for survival and reproduction.</t>
  </si>
  <si>
    <t>Qian Xiao, Lei Wang, Si-Qi Chen, Chun-Yan Zheng, Yong-Yue Lu, Yi-Juan Xu</t>
  </si>
  <si>
    <t>Microbiology spectrum</t>
  </si>
  <si>
    <t>Gut symbiotic bacteria are known to be closely related to insect development, nutrient metabolism, and disease resistance traits, but the most important factors leading to changes in these communities have not been well clarified. To address this, we examined the associations between the gut symbiotic bacteria and the host genotype and geographical distribution of Solenopsis invicta in China, where it is invasive and has spread primarily by human-mediated dispersal. Thirty-two phyla were detected in the gut symbiotic bacteria of S. invicta. Proteobacteria were the most dominant group among the gut symbiotic bacteria. Furthermore, the Bray-Curtis dissimilarity matrices of the gut symbiotic bacteria were significantly positively correlated with the geographical distance between the host ant colonies, but this relationship was affected by the social form. The distance between monogyne colonies had a significant effect on the Bray-Curtis dissimilarity matrices of gut symbiotic bacteria, but the distance between polygyne colonies did not. Moreover, the Bray-Curtis dissimilarity matrices were positively correlated with Nei's genetic distance of the host but were not correlated with the COI-based genetic distance. This study provides a scientific basis for further understanding the ecological adaptability of red imported fire ants during invasion and dispersal. IMPORTANCE We demonstrated that gut microbiota composition and diversity varied among populations. These among-population differences were associated with host genotype and geographical distribution. Our results suggested that population-level differences in S. invicta gut microbiota may depend more on environmental factors than on host genotype.</t>
  </si>
  <si>
    <t>Manuela O Ramalho, Corrie S Moreau</t>
  </si>
  <si>
    <t>Animal microbiome</t>
  </si>
  <si>
    <t>To understand the patterns of biodiversity it is important to consider symbiotic interactions as they can shape animal evolution. In several ant genera symbiotic interactions with microbial communities have been shown to have profound impacts for the host. For example, we know that for Camponotini the gut community can upgrade the host's diet and is shaped by development and colony interactions. However, what is true for one ant group may not be true for another. For the microbial communities that have been examined across ants we see variation in the diversity, host factors that structure these communities, and the function these microbes provide for the host. In the herbivorous turtle ants (Cephalotes) their stable symbiotic interactions with gut bacteria have persisted for 50 million years with the gut bacteria synthesizing essential amino acids that are used by the host. Although we know the function for some of these turtle ant-associated bacteria there are still many open questions. In the present study we examined microbial community diversity (16S rRNA and 18S rRNA amplicons) of more than 75 species of turtle ants across different geographic locations and in the context of the host's phylogenetic history. Our results show (1) that belonging to a certain species and biogeographic regions are relevant to structuring the microbial community of turtle ants; (2) both bacterial and eukaryotic communities demonstrated correlations and cooccurrence within the ant host; (3) within the core bacterial community, Burkholderiaceae bacterial lineage were the only group that showed strong patterns of codiversification with the host, which is remarkable since the core bacterial community is stable and persistent. We concluded that for the turtle ants there is a diverse and evolutionarily stable core bacterial community, which leads to interesting questions about what microbial or host factors influence when these partner histories become evolutionarily intertwined.</t>
  </si>
  <si>
    <t>Natalia Kaszyca-Taszakowska, Łukasz Depa</t>
  </si>
  <si>
    <t>Among mutualistic relationships of aphids with other organisms, there are two that seem to be of major importance: trophobiosis with ants and endosymbiosis of bacteria. While the former is well studied, the latter is the subject of an increasing amount of research constantly revealing new aspects of this symbiosis. Here, we studied the possible influence of ant attendance on the composition of aphid microbiota on primary and secondary hosts exploited by the aphid genus Dysaphis. The microbiome of 44 samples representing 12 aphid species was studied using an Illumina HiSeq 4000 with the V3-V4 region of 16S rRNA. The results showed a higher abundance of common facultative symbionts (Serratia, Regiella, Fukatsuia) in aphid species unattended by ants, but also on secondary hosts. However, in colonies attended by ants, the general species composition of bacterial symbionts was more rich in genera than in unattended colonies (Wolbachia, Gilliamella, Spiroplasma, Sphingomonas, Pelomonas). The results indicate a huge variability of facultative symbionts without clear correlation with ant attendance or aphid species. The possibility of multiple routes of bacterial infection mediated by ant-made environmental conditions is discussed.</t>
  </si>
  <si>
    <t>Leland C Graber, Manuela O Ramalho, Scott Powell, Corrie S Moreau</t>
  </si>
  <si>
    <t>Bacterial communities in animals are often necessary for hosts to survive, particularly for hosts with nutrient-limited diets. The composition, abundance, and richness of these bacterial communities may be shaped by host identity and external ecological factors. The turtle ants (genus Cephalotes) are predominantly herbivorous and known to rely on bacterial communities to enrich their diet. Cephalotes have a broad Neotropical distribution, with high diversity in the South American Cerrado, a geologically and biologically diverse savanna. Using 16S rRNA amplicon sequencing, we examined the bacterial communities of forty-one Cephalotes samples of sixteen different species collected from multiple locations across two sites in the Cerrado (MG, Brazil) and compared the bacterial communities according to elevation, locality, species, and species group, defined by host phylogeny. Beta diversity of bacterial communities differed with respect to all categories but particularly strongly when compared by geographic location, species, and species group. Differences seen in species and species groups can be partially explained by the high abundance of Mesorhizobium in Cephalotes pusillus and Cephalotes depressus species groups, when compared to other clades via the Analysis of Composition of Microbiome (ANCOM). Though the Cephalotes bacterial community is highly conserved, results from this study indicate that multiple external factors can affect and change bacterial community composition and abundance.</t>
  </si>
  <si>
    <t>Blake Bringhurst, Mattea Allert, Matthew Greenwold, Katrin Kellner, Jon N Seal</t>
  </si>
  <si>
    <t>The fungus gardening-ant system is considered a complex, multi-tiered symbiosis, as it is composed of ants, their fungus, and microorganisms associated with either ants or fungus. We examine the bacterial microbiome of Trachymyrmex septentrionalis and Mycetomoellerius turrifex ants and their symbiotic fungus gardens, using 16S rRNA Illumina sequencing, over a region spanning approximately 350 km (east and central Texas). Typically, microorganisms can be acquired from a parent colony (vertical transmission) or from the environment (horizontal transmission). Because the symbiosis is characterized by co-dispersal of the ants and fungus, elements of both ant and fungus garden microbiome could be characterized by vertical transmission. The goals of this study were to explore how both the ant and fungus garden bacterial microbiome are acquired. The main findings were that different mechanisms appear to explain the structure the microbiomes of ants and their symbiotic fungus gardens. Ant associated microbiomes had a strong host ant signature, which could be indicative of vertical inheritance of the ant associated bacterial microbiome or an unknown mechanism of active uptake or screening. On the other hand, the bacterial microbiome of the fungus garden was more complex in that some bacterial taxa appear to be structured by the ant host species, whereas others by fungal lineage or the environment (geographic region). Thus bacteria in fungus gardens appear to be acquired both horizontally and vertically.</t>
  </si>
  <si>
    <t>Emily A Green, Jonathan L Klassen</t>
  </si>
  <si>
    <t>Within social insect colonies, microbiomes often differ between castes due to their different functional roles and between colony locations. Trachymyrmex septentrionalis fungus-growing ants form colonies throughout the eastern United States and northern Mexico that include workers, female and male alates (unmated reproductive castes), larvae, and pupae. How T. septentrionalis microbiomes vary across this geographic range and between castes is unknown. Our sampling of individual ants from colonies across the eastern United States revealed a conserved T. septentrionalis worker ant microbiome and revealed that worker ant microbiomes are more conserved within colonies than between them. A deeper sampling of individual ants from two colonies that included all available castes (pupae, larvae, workers, and female and male alates), from both before and after adaptation to controlled laboratory conditions, revealed that ant microbiomes from each colony, caste, and rearing condition were typically conserved within but not between each sampling category. Tenericute bacterial symbionts were especially abundant in these ant microbiomes and varied widely in abundance between sampling categories. This study demonstrates how individual insect colonies primarily drive the composition of their microbiomes and shows that these microbiomes are further modified by developmental differences between insect castes and the different environmental conditions experienced by each colony. IMPORTANCE This study investigates microbiome assembly in the fungus-growing ant Trachymyrmex septentrionalis, showing how colony, caste, and lab adaptation influence the microbiome and revealing unique patterns of mollicute symbiont abundance. We find that ant microbiomes differ strongly between colonies but less so within colonies. Microbiomes of different castes and following lab adaptation also differ in a colony-specific manner. This study advances our understanding of the nature of individuality in social insect microbiomes and cautions against the common practice of only sampling a limited number of populations to understand microbiome diversity and function.</t>
  </si>
  <si>
    <t>Felipe P Rocha, Mariane U V Ronque, Mariana L Lyra, Maurício Bacci, Paulo S Oliveira</t>
  </si>
  <si>
    <t>Habitat and Host Species Drive the Structure of Bacterial Communities of Two Neotropical Trap-Jaw Odontomachus Ants : Habitat and Host Species Drive the Structure of Bacterial Communities of Two Neotropical Trap-Jaw Odontomachus Ants</t>
  </si>
  <si>
    <t>Ants have long been known for their associations with other taxa, including macroscopic fungi and symbiotic bacteria. Recently, many ant species have had the composition and function of their bacterial communities investigated. Due to its behavioral and ecological diversity, the subfamily Ponerinae deserves more attention regarding its associated microbiota. Here, we used the V4 region of the 16S rRNA gene to characterize the bacterial communities of Odontomachus chelifer (ground-nesting) and Odontomachus hastatus (arboreal), two ponerine trap-jaw species commonly found in the Brazilian savanna ("Cerrado") and Atlantic rainforest. We investigated habitat effects (O. chelifer in the Cerrado and the Atlantic rainforest) and species-specific effects (both species in the Atlantic rainforest) on the bacterial communities' structure (composition and abundance) in two different body parts: cuticle and gaster. Bacterial communities differed in all populations studied. Cuticular communities were more diverse, while gaster communities presented variants common to other ants, including Wolbachia and Candidatus Tokpelaia hoelldoblerii. Odontomachus chelifer populations presented different communities in both body parts, highlighting the influence of habitat type. In the Atlantic rainforest, the outcome depended on the body part targeted. Cuticular communities were similar between species, reinforcing the habitat effect on bacterial communities, which are mainly composed of environmentally acquired taxa. Gaster communities, however, differed between the two Odontomachus species, suggesting species-specific effects and selective filters. Unclassified Firmicutes and uncultured Rhizobiales variants are the main components accounting for the observed differences. Our study indicates that both host species and habitat act synergistically, but to different degrees, to shape the bacterial communities in these Odontomachus species.</t>
  </si>
  <si>
    <t>Katherine A Hansen, Rose R Kim, Elisabeth S Lawton, Janet Tran, Stephanie K Lewis, Arjan S Deol, Ethan B Van Arnam</t>
  </si>
  <si>
    <t>ACS chemical biology</t>
  </si>
  <si>
    <t>Fungus-growing ants are defended by antibiotic-producing bacterial symbionts in the genus Pseudonocardia. Nutrients provisioned by the ants support these symbionts but also invite colonization and competition from other bacteria. As an arena for chemically mediated bacterial competition, this niche offers a window into ecological antibiotic function with well-defined competing organisms. From multiple colonies of the desert specialist ant Trachymyrmex smithi, we isolated Amycolatopsis bacteria that inhibit the growth of Pseudonocardia symbionts under laboratory conditions. Using bioassay-guided fractionation, we discovered a novel analog of the antibiotic nocamycin that is responsible for this antagonism. We identified the biosynthetic gene cluster for this antibiotic, which has a suite of oxidative enzymes consistent with this molecule's more extensive oxidative tailoring relative to similar tetramic acid antibiotics. High genetic similarity to globally distributed soil Amycolatopsis isolates suggest that this ant-derived Amycolatopsis strain may be an opportunistic soil strain whose antibiotic production allows for competition in this specialized niche. This nocamycin analog adds to the catalog of novel bioactive molecules isolated from bacterial associates of fungus-growing ants, and its activity against ant symbionts represents, to our knowledge, the first putative ecological function for the widely distributed enoyl tetramic acid family of antibiotics.</t>
  </si>
  <si>
    <t>Marshall S McMunn, Asher I Hudson, Ash T Zemenick, Monika Egerer, Lucas Bennett, Stacy M Philpott, Rachel L Vannette</t>
  </si>
  <si>
    <t>FEMS microbiology ecology</t>
  </si>
  <si>
    <t>1574-6941</t>
  </si>
  <si>
    <t>Microorganisms within ectotherms must withstand the variable body temperatures of their hosts. Shifts in host body temperature resulting from climate change have the potential to shape ectotherm microbiome composition. Microbiome compositional changes occurring in response to temperature in nature have not been frequently examined, restricting our ability to predict microbe-mediated ectotherm responses to climate change. In a set of field-based observations, we characterized gut bacterial communities and thermal exposure across a population of desert arboreal ants (Cephalotes rohweri). In a paired growth chamber experiment, we exposed ant colonies to variable temperature regimes differing by 5°C for three months. We found that the abundance and composition of ant-associated bacteria were sensitive to elevated temperatures in both field and laboratory experiments. We observed a subset of taxa that responded similarly to temperature in the experimental and observational study, suggesting a role of seasonal temperature and local temperature differences amongst nests in shaping microbiomes within the ant population. Bacterial mutualists in the genus Cephaloticoccus (Opitutales: Opitutaceae) were especially sensitive to change in temperature-decreasing in abundance in naturally warm summer nests and warm growth chambers. We also report the discovery of a member of the Candidate Phlya Radiation (Phylum: Gracilibacteria), a suspected epibiont, found in low abundance within the guts of this ant species.</t>
  </si>
  <si>
    <t>Nicholas V Travanty, Edward L Vargo, Coby Schal, Charles S Apperson, Loganathan Ponnusamy</t>
  </si>
  <si>
    <t>Populations of monogyne and polygyne red imported fire ants (RIFA), Solenopsis invicta Buren, are distributed throughout the southern United States. This ant species is hazardous to farm animals and workers, damages infrastructure, and depletes native arthropod populations. Colony expansion is affected by several biotic factors, but the effects of soil microbes on ant behavior related to soil excavation within nest sites have not been investigated. Consequently, we cultured bacteria from RIFA nest soils. The effects of individual bacterial isolates and bacterial cell densities on the choice of digging site as well as digging activity of monogyne and polygyne RIFA worker ants were evaluated in two-choice bioassays. Based on phylogenetic analysis, 17 isolates were selected and tested initially at 5 × 108 cells/mL and 20 workers per assay. Firmicutes (Bacillus, Paenibacillus, Brevibacillus) repelled the ants, but Arthrobacter woluwensis strongly attracted ants. Subsequently, the six isolates having the greatest positive or negative effects on ant behavior were evaluated at a lower bacterial cell and worker ant densities. Ant responses to these bacteria generally decreased as cell densities declined to 5 × 106 cells/mL. Observations of ant behavior during a three-hour, two-choice bioassay revealed that ants generally visited both control and bacteria-treated sand prior to making a digging site choice. Our research results indicate that soil bacteria may mediate ant nest expansion or relocation and foraging tunnel construction. Identification of bacterial metabolites that affect RIFA digging behavior merits additional research because these compounds may provide a basis for novel management strategies that repel RIFA away from sensitive infrastructure or attract fire ants to insecticidal baits.</t>
  </si>
  <si>
    <t>Beata Klimek, Hanna Poliwka-Modliborek, Irena M Grześ</t>
  </si>
  <si>
    <t>Environmental science and pollution research international</t>
  </si>
  <si>
    <t>1614-7499</t>
  </si>
  <si>
    <t>Interactions between soil fauna and soil microorganisms are not fully recognized, especially in extreme environments, such as long-term metal-polluted soils. The purpose of the study was to assess how the presence of Lasius niger ants affected soil microbial characteristics in a long-term metal-polluted area (Upper Silesia in Poland). Paired soil samples were taken from bulk soil and from ant nests and analysed for a range of soil physicochemical properties, including metal content (zinc, cadmium, and lead). Microbial analysis included soil microbial activity (soil respiration rate), microbial biomass (substrate-induced respiration rate), and bacteria catabolic properties (Biolog® ECO plates). Soil collected from ant nests was drier and was characterized by a lower content of organic matter, carbon and nitrogen contents, and also lower metal content than bulk soil. Soil microbial respiration rate was positively related to soil pH (p = 0.01) and negatively to water-soluble metal content, integrated into TIws index (p = 0.01). Soil microbial biomass was negatively related to TIws index (p = 0.04). Neither soil microbial activity and biomass nor bacteria catabolic activity and diversity indices differed between bulk soil and ant nests. Taken together, ant activity reduced soil contamination by metals in a microscale which support microbial community activity and biomass but did not affect Biolog® culturable bacteria.</t>
  </si>
  <si>
    <t>Stafva Lindström, Sari Timonen, Liselotte Sundström</t>
  </si>
  <si>
    <t>In a subarctic climate, the seasonal shifts in temperature, precipitation, and plant cover drive the temporal changes in the microbial communities in the topsoil, forcing soil microbes to adapt or decline. Many organisms, such as mound-building ants, survive the cold winter owing to the favorable microclimate in their nest mounds. We have previously shown that the microbial communities in the nest of the ant Formica exsecta are significantly different from those in the surrounding bulk soil. In the current study, we identified taxa, which were consistently present in the nests over a study period of three years. Some taxa were also significantly enriched in the nest samples compared with spatially corresponding reference soils. We show that the bacterial communities in ant nests are temporally stable across years, whereas the fungal communities show greater variation. It seems that the activities of the ants contribute to unique biochemical processes in the secluded nest environment, and create opportunities for symbiotic interactions between the ants and the microbes. Over time, the microbial communities may come to diverge, due to drift and selection, especially given the long lifespan (up to 30 years) of the ant colonies.</t>
  </si>
  <si>
    <t>Nicholas V Travanty, Edward L Vargo, Charles S Apperson, Loganathan Ponnusamy</t>
  </si>
  <si>
    <t>The long-standing association between insects and microorganisms has been especially crucial to the evolutionary and ecological success of social insect groups. Notably, research on the interaction of the two social forms (monogyne and polygyne) of the red imported fire ant (RIFA), Solenopsis invicta Buren, with microbes in its soil habitat is presently limited. In this study, we characterized bacterial microbiomes associated with RIFA nest soils and native (RIFA-negative) soils to better understand the effects of colonization of RIFA on soil microbial communities. Bacterial community fingerprints of 16S rRNA amplicons using denaturing gradient gel electrophoresis revealed significant differences in the structure of the bacterial communities between RIFA-positive and RIFA-negative soils at 0 and 10 cm depths. Illumina sequencing of 16S rRNA amplicons provided fine-scale analysis to test for effects of RIFA colonization, RIFA social form, and soil depth on the composition of the bacterial microbiomes of the soil and RIFA workers. Our results showed the bacterial community structure of RIFA-colonized soils to be significantly different from native soil communities and to evidence elevated abundances of several taxa, including Actinobacteria. Colony social form was not found to be a significant factor in nest or RIFA worker microbiome compositions. RIFA workers and nest soils were determined to have markedly different bacterial communities, with RIFA worker microbiomes being characterized by high abundances of a Bartonella-like endosymbiont and Entomoplasmataceae. Cloning and sequencing of the 16S rRNA gene revealed the Bartonella sp. to be a novel bacterium.</t>
  </si>
  <si>
    <t>Suzanne L Ishaq, Alice Hotopp, Samantha Silverbrand, Jonathan E Dumont, Amy Michaud, Jean D MacRae, S Patricia Stock, Eleanor Groden</t>
  </si>
  <si>
    <t>The necromenic nematode Pristionchus entomophagus has been frequently found in nests of the invasive European ant Myrmica rubra in coastal Maine, United States, and may contribute to ant mortality and collapse of colonies by transferring environmental bacteria. Paenibacillus and several other bacterial species were found in the digestive tracts of nematodes harvested from collapsed ant colonies. Serratia marcescens, Serratia nematodiphila, and Pseudomonas fluorescens were collected from the hemolymph of nematode-infected wax moth (Galleria mellonella) larvae. Virulence against waxworms varied by the site of origin of the nematodes. In adult nematodes, bacteria were highly concentrated in the digestive tract with none observed on the cuticle. In contrast, juveniles had more on the cuticle than in the digestive tract. Host species was the primary factor affecting bacterial community profiles, but Spiroplasma sp. and Serratia marcescens sequences were shared across ants, nematodes, and nematode-exposed G. mellonella larvae.</t>
  </si>
  <si>
    <t>Peter J Flynn, Catherine L D'Amelio, Jon G Sanders, Jacob A Russell, Corrie S Moreau</t>
  </si>
  <si>
    <t>Localization of bacterial communities within gut compartments across Cephalotes turtle ants</t>
  </si>
  <si>
    <t>Applied and environmental microbiology</t>
  </si>
  <si>
    <t>1098-5336</t>
  </si>
  <si>
    <t>Microbial communities within the animal digestive tract often provide important functions for their hosts. The composition of eukaryotes' gut bacteria can be shaped by host diet, vertical bacterial transmission, and physiological variation within the digestive tract. In several ant taxa, recent findings have demonstrated that nitrogen provisioning by symbiotic bacteria makes up for deficiencies in herbivorous diets. Using 16S rRNA amplicon sequencing and qPCR, this study examined bacterial communities at a fine scale across one such animal group, the turtle ant genus Cephalotes We analyzed the composition and colonization density across four portions of the digestive tract to understand how bacterial diversity is structured across gut compartments, potentially allowing for specific metabolic functions of benefit to the host. In addition, we aimed to understand if caste differentiation or host relatedness influences the gut bacterial communities of Cephalotes ants. Microbial communities were found to vary strongly across Cephalotes gut compartments in ways that transcend both caste and host phylogeny. Despite this, caste and host phylogeny still have detectable effects. We demonstrated microbial community divergence across gut compartments, possibly due to the varying function of each gut compartment for digestion.IMPORTANCE Gut compartments play an important role in structuring the microbial community within individual ants. The gut chambers of the turtle ant digestive tract differ remarkably in symbiont abundance and diversity. Furthermore, caste type explains some variation in the microbiome composition. Finally, the evolutionary history of the Cephalotes species structures the microbiome in our study, which elucidates a trend in which related ants maintain related microbiomes, conceivably owing to co-speciation. Amazingly, gut compartment-specific signatures of microbial diversity, relative abundance, composition, and abundance have been conserved over Cephalotes evolutionary history, signifying that this symbiosis has been largely stable for over 50 million years.</t>
  </si>
  <si>
    <t>Omar Halawani, Robert R Dunn, Amy M Grunden, Adrian A Smith</t>
  </si>
  <si>
    <t>Social insects have co-existed with microbial species for millions of years and have evolved a diversity of collective defenses, including the use of antimicrobials. While many studies have revealed strategies that ants use against microbial entomopathogens, and several have shown ant-produced compounds inhibit environmental bacterial growth, few studies have tested whether exposure to environmental bacteria represents a health threat to ants. We compare four ant species' responses to exposure to Escherichia coli and Staphylococcus epidermidis bacteria in order to broaden our understanding of microbial health-threats to ants and their ability to defend against them. In a first experiment, we measure worker mortality of Solenopsis invicta, Brachymyrmex chinensis, Aphaenogaster rudis, and Dorymyrmex bureni in response to exposure to E. coli and S. epidermidis. We found that exposure to E. coli was lethal for S. invicta and D. bureni, while all other effects of exposure were not different from experimental controls. In a second experiment, we compared the antimicrobial ability of surface extracts from bacteria-exposed and non-exposed S. invicta and B. chinensis worker ants, to see if exposure to E. coli or S. epidermidis led to an increase in antimicrobial compounds. We found no difference in the inhibitory effects from either treatment group in either species. Our results demonstrate the susceptibility to bacteria is varied across ant species. This variation may correlate with an ant species' use of surface antimicrobials, as we found significant mortality effects in species which also were producing antimicrobials. Further exploration of a wide range of both bacteria and ant species is likely to reveal unique and nuanced antimicrobial strategies and deepen our understanding of how ant societies respond to microbial health threats.</t>
  </si>
  <si>
    <t>Simon Tragust, Claudia Herrmann, Jane Häfner, Ronja Braasch, Christina Tilgen, Maria Hoock, Margarita Artemis Milidakis, Roy Gross, Heike Feldhaar</t>
  </si>
  <si>
    <t>Animals continuously encounter microorganisms that are essential for health or cause disease. They are thus challenged to control harmful microbes while allowing the acquisition of beneficial microbes. This challenge is likely especially important for social insects with respect to microbes in food, as they often store food and exchange food among colony members. Here we show that formicine ants actively swallow their antimicrobial, highly acidic poison gland secretion. The ensuing acidic environment in the stomach, the crop, can limit the establishment of pathogenic and opportunistic microbes ingested with food and improve the survival of ants when faced with pathogen contaminated food. At the same time, crop acidity selectively allows acquisition and colonization by Acetobacteraceae, known bacterial gut associates of formicine ants. This suggests that swallowing of the poison in formicine ants acts as a microbial filter and that antimicrobials have a potentially widespread but so far underappreciated dual role in host-microbe interactions.</t>
  </si>
  <si>
    <t>Kah-Ooi Chua, Wah-Seng See-Too, Jia-Yi Tan, Sze-Looi Song, Hoi-Sen Yong, Wai-Fong Yin, Kok-Gan Chan</t>
  </si>
  <si>
    <t>Journal of microbiology (Seoul, Korea)</t>
  </si>
  <si>
    <t>1976-3794</t>
  </si>
  <si>
    <t>In this study, bacterial strains Ha5T, Ta1, and Jb2 were isolated from different colonies of weaver ant Oecophylla smaragdina. They were identified as bacterial symbionts of the ant belonging to family Acetobacteraceae and were distinguished as different strains based on distinctive random-amplified polymorphic DNA (RAPD) fingerprints. Cells of these bacterial strains were Gram-negative, rod-shaped, aerobic, non-motile, catalase-positive and oxidase-negative. They were able to grow at 15-37°C (optimum, 28-30°C) and in the presence of 0-1.5% (w/v) NaCl (optimum 0%). Their predominant cellular fatty acids were C18:1ω7c, C16:0, C19:0ω8c cyclo, C14:0, and C16:0 2-OH. Strains Ha5T, Ta1, and Jb2 shared highest 16S rRNA gene sequence similarity (94.56-94.63%) with Neokomagataea tanensis NBRC106556T of family Acetobacteraceae. Both 16S rRNA gene sequence-based phylogenetic analysis and core gene-based phylogenomic analysis placed them in a distinct lineage in family Acetobacteraceae. These bacterial strains shared higher than species level thresholds in multiple overall genome-relatedness indices which indicated that they belonged to the same species. In addition, they did not belong to any of the current taxa of Acetobacteraceae as they had low pairwise average nucleotide identity (&lt; 71%), in silico DNA-DNA hybridization (&lt; 38%) and average amino acid identity (&lt; 67%) values with all the type members of the family. Based on these results, bacterial strains Ha5T, Ta1, and Jb2 represent a novel species of a novel genus in family Acetobacteaceae, for which we propose the name Oecophyllibacter saccharovorans gen. nov. sp. nov., and strain Ha5T as the type strain.</t>
  </si>
  <si>
    <t>Lily Khadempour, Huan Fan, Ken Keefover-Ring, Camila Carlos-Shanley, Nilson S Nagamoto, Miranda A Dam, Monica T Pupo, Cameron R Currie</t>
  </si>
  <si>
    <t>Frontiers in microbiology</t>
  </si>
  <si>
    <t>Leaf-cutter ants in the genus Atta are dominant herbivores in the Neotropics. While most species of Atta cut dicots to incorporate into their fungus gardens, some species specialize on grasses. Here we examine the bacterial community associated with the fungus gardens of grass- and dicot-cutter ants to examine how changes in substrate input affect the bacterial community. We sequenced the metagenomes of 12 Atta fungus gardens, across four species of ants, with a total of 5.316 Gbp of sequence data. We show significant differences in the fungus garden bacterial community composition between dicot- and grass-cutter ants, with grass-cutter ants having lower diversity. Reflecting this difference in community composition, the bacterial functional profiles between the fungus gardens are significantly different. Specifically, grass-cutter ant fungus garden metagenomes are particularly enriched for genes responsible for amino acid, siderophore, and terpenoid biosynthesis while dicot-cutter ant fungus gardens metagenomes are enriched in genes involved in membrane transport. Differences between community composition and functional capacity of the bacteria in the two types of fungus gardens reflect differences in the substrates that the ants incorporated. These results show that different substrate inputs matter for fungus garden bacteria and shed light on the potential role of bacteria in mediating the ants' transition to the use of a novel substrate.</t>
  </si>
  <si>
    <t>Mohammed Ahmed Ashigar, Abdul Hafiz Ab Majid</t>
  </si>
  <si>
    <t>Data in brief</t>
  </si>
  <si>
    <t>Metagenomic datasets of the microbial DNA of workers of a Pheidole decarinata Santschi (Hymenoptera: Formicidae) around houses with three replicates were presented. Next-generation sequencing of the microbial DNA was performed on an Illumina Miseq platform. QIIME (version 1.9.1) was used to analyze the raw fastq files. Metagenome of the three (3) samples consist of 333,708 sequences representing 137,359,149 bps with an average length of 413.67 bps. The sequence data is available at the NCBI SRA with the bioproject number PRJNA632430. Community analysis revealed Proteobacteria was the predominant (84.77%) microbial community present in the microbial DNA of workers of the P. decarinata.</t>
  </si>
  <si>
    <t>Mariane U V Ronque, Mariana L Lyra, Gustavo H Migliorini, Maurício Bacci, Paulo S Oliveira</t>
  </si>
  <si>
    <t>Animals may host diverse bacterial communities that can markedly affect their behavioral physiology, ecology, and vulnerability to disease. Fungus-farming ants represent a classical example of mutualism that depends on symbiotic microorganisms. Unraveling the bacterial communities associated with fungus-farming ants is essential to understand the role of these microorganisms in the ant-fungus symbiosis. The bacterial community structure of five species of fungus-farmers (non-leaf-cutters; genera Mycocepurus, Mycetarotes, Mycetophylax, and Sericomyrmex) from three different environments in the Brazilian Atlantic rainforest (lowland forest, restinga forest, and sand dunes) was characterized with amplicon-based Illumina sequencing of 16 S ribosomal RNA gene. Possible differences in bacterial communities between ants internal to the nest (on the fungus garden) and external foragers were also investigated. Our results on the richness and diversity of associated bacteria provide novel evidence that these communities are host- and colony-specific in fungus-farming ants. Indeed, the bacterial communities associated with external foragers differ among the five species, and among colonies of the same species. Furthermore, bacterial communities from internal ants vs. foragers do not differ or differ only slightly within each ant species. This study highlights the importance of describing ant-associated bacterial communities to better understand this host-bacterial interaction in the social environment of insect colonies and provides the foundation for future studies on the ecological and evolutionary processes that drive the success of fungus-farming ants.</t>
  </si>
  <si>
    <t>Manuela de Oliveira Ramalho, Cintia Martins, Maria Santina Castro Morini, Odair Correa Bueno</t>
  </si>
  <si>
    <t>Studies of bacterial communities can reveal the evolutionary significance of symbiotic interactions between hosts and their associated bacteria, as well as identify environmental factors that may influence host biology. Atta sexdens is an ant species native to Brazil that can act as an agricultural pest due to its intense behavior of cutting plants. Despite being extensively studied, certain aspects of the general biology of this species remain unclear, such as the evolutionary implications of the symbiotic relationships it forms with bacteria. Using high-throughput amplicon sequencing of 16S rRNA genes, we compared for the first time the bacterial community of A. sexdens (whole ant workers) populations according to the habitat (natural versus agricultural) and geographical location. Our results revealed that the bacterial community associated with A. sexdens is mainly influenced by the geographical location, and secondarily by the differences in habitat. Also, the bacterial community associated with citrus differed significantly from the other communities due to the presence of Tsukamurella. In conclusion, our study suggests that environmental shifts may influence the bacterial diversity found in A. sexdens.</t>
  </si>
  <si>
    <t>Manuela O Ramalho, Christophe Duplais, Jérôme Orivel, Alain Dejean, Joshua C Gibson, Andrew V Suarez, Corrie S Moreau</t>
  </si>
  <si>
    <t>To better understand the evolutionary significance of symbiotic interactions in nature, microbiome studies can help to identify the ecological factors that may shape host-associated microbial communities. In this study we explored both 16S and 18S rRNA microbial communities of D. armigerum from both wild caught individuals collected in the Amazon and individuals kept in the laboratory and fed on controlled diets. We also investigated the role of colony, sample type, development and caste on structuring microbial communities. Our bacterial results (16S rRNA) reveal that (1) there are colony level differences between bacterial communities; (2) castes do not structure communities; (3) immature stages (brood) have different bacterial communities than adults; and 4) individuals kept in the laboratory with a restricted diet showed no differences in their bacterial communities from their wild caught nest mates, which could indicate the presence of a stable and persistent resident bacterial community in this host species. The same categories were also tested for microbial eukaryote communities (18S rRNA), and (5) developmental stage has an influence on the diversity recovered; (6) the diversity of taxa recovered has shown this can be an important tool to understand additional aspects of host biology and species interactions.</t>
  </si>
  <si>
    <t>Caroline Birer, Corrie S Moreau, Niklas Tysklind, Lucie Zinger, Christophe Duplais</t>
  </si>
  <si>
    <t>Molecular ecology</t>
  </si>
  <si>
    <t>1365-294X</t>
  </si>
  <si>
    <t>Bacteria living on the cuticle of ants are generally studied for their protective role against pathogens, especially in the clade of fungus-growing ants. However, little is known regarding the diversity of cuticular bacteria in other ant host species, as well as the mechanisms leading to the composition of these communities. Here, we used 16S rRNA gene amplicon sequencing to study the influence of host species, species interactions and the pool of bacteria from the environment on the assembly of cuticular bacterial communities on two phylogenetically distant Amazonian ant species that frequently nest together inside the roots system of epiphytic plants, Camponotus femoratus and Crematogaster levior. Our results show that (a) the vast majority of the bacterial community on the cuticle is shared with the nest, suggesting that most bacteria on the cuticle are acquired through environmental acquisition, (b) 5.2% and 2.0% of operational taxonomic units (OTUs) are respectively specific to Ca. femoratus and Cr. levior, probably representing their respective core cuticular bacterial community, and (c) 3.6% of OTUs are shared between the two ant species. Additionally, mass spectrometry metabolomics analysis of metabolites on the cuticle of ants, which excludes the detection of cuticular hydrocarbons produced by the host, were conducted to evaluate correlations among bacterial OTUs and m/z ion mass. Although some positive and negative correlations are found, the cuticular chemical composition was weakly species-specific, suggesting that cuticular bacterial communities are prominently environmentally acquired. Overall, our results suggest the environment is the dominant source of bacteria found on the cuticle of ants.</t>
  </si>
  <si>
    <t>Cíntia Martins, Corrie S Moreau</t>
  </si>
  <si>
    <t>The presence of symbiotic relationships between organisms is a common phenomenon found across the tree of life. In particular, the association of bacterial symbionts with ants is an active area of study. This close relationship between ants and microbes can significantly impact host biology and is also considered one of the driving forces in ant evolution and diversification. Diet flexibility of ants may explain the evolutionary success of the group, which may be achieved by the presence of endosymbionts that aid in nutrition acquisition from a variety of food sources. With more than 1,140 species, ants from the genus Pheidole have a worldwide distribution and an important role in harvesting seeds; this behavior is believed to be a possible key innovation leading to the diversification of this group. This is the first study to investigate the bacterial community associated with Pheidole using next generation sequencing (NGS) to explore the influences of host phylogeny, geographic location and food preference in shaping the microbial community. In addition, we explore if there are any microbiota signatures related to granivory. We identified Proteobacteria and Firmicutes as the major phyla associated with these ants. The core microbiome in Pheidole (those found in &gt;50% of all samples) was composed of 14 ASVs and the most prevalent are family Burkholderiaceae and the genera Acinetobacter, Streptococcus, Staphylococcus, Cloacibacterium and Ralstonia. We found that geographical location and food resource may influence the bacterial community of Pheidole ants. These results demonstrate that Pheidole has a relatively stable microbiota across species, which suggests the bacterial community may serve a generalized function in this group.</t>
  </si>
  <si>
    <t>Agnieszka Kaczmarczyk-Ziemba, Mirosław Zagaja, Grzegorz K Wagner, Ewa Pietrykowska-Tudruj, Bernard Staniec</t>
  </si>
  <si>
    <t>First Insight into Microbiome Profiles of Myrmecophilous Beetles and Their Host, Red Wood Ant Formica polyctena (Hymenoptera: Formicidae)-A Case Study</t>
  </si>
  <si>
    <t>Case Reports</t>
  </si>
  <si>
    <t>Formica polyctena belongs to the red wood ant species group. Its nests provide a stable, food rich, and temperature and humidity controlled environment, utilized by a wide range of species, called myrmecophiles. Here, we used the high-throughput sequencing of the 16S rRNA gene on the Illumina platform for identification of the microbiome profiles of six selected myrmecophilous beetles (Dendrophilus pygmaeus, Leptacinus formicetorum, Monotoma angusticollis, Myrmechixenus subterraneus, Ptenidium formicetorum and Thiasophila angulata) and their host F. polyctena. Analyzed bacterial communities consisted of a total of 23 phyla, among which Proteobacteria, Actinobacteria, and Firmicutes were the most abundant. Two known endosymbionts-Wolbachia and Rickettsia-were found in the analyzed microbiome profiles and Wolbachia was dominant in bacterial communities associated with F. polyctena, M. subterraneus, L. formicetorum and P. formicetorum (&gt;90% of reads). In turn, M. angusticollis was co-infected with both Wolbachia and Rickettsia, while in the microbiome of T. angulata, the dominance of Rickettsia has been observed. The relationships among the microbiome profiles were complex, and no relative abundance pattern common to all myrmecophilous beetles tested was observed. However, some subtle, species-specific patterns have been observed for bacterial communities associated with D. pygmaeus, M. angusticollis, and T. angulata.</t>
  </si>
  <si>
    <t>Preston T Chang, Krithika Rao, Lauren O Longo, Elisabeth S Lawton, Georgia Scherer, Ethan B Van Arnam</t>
  </si>
  <si>
    <t>Journal of natural products</t>
  </si>
  <si>
    <t>1520-6025</t>
  </si>
  <si>
    <t>Fungus-growing ants and their microbial symbionts have emerged as a model system for understanding antibiotic deployment in an ecological context. Here we establish that bacterial symbionts of the ant Trachymyrmex septentrionalis antagonize their most likely competitors, other strains of ant-associated bacteria, using the thiopeptide antibiotic GE37468. Genomic analysis suggests that these symbionts acquired the GE37468 gene cluster from soil bacteria. This antibiotic, with known activity against human pathogens, was previously identified in a biochemical screen but had no known ecological role. GE37468's host-associated defense role in this insect niche intriguingly parallels the function of similar thiopeptides in the human microbiome.</t>
  </si>
  <si>
    <t>Francisca H I D Segers, Martin Kaltenpoth, Susanne Foitzik</t>
  </si>
  <si>
    <t>Ecology and evolution</t>
  </si>
  <si>
    <t>Gut bacteria aid their host in digestion and pathogen defense, and bacterial communities that differ in diversity or composition may vary in their ability to do so. Typically, the gut microbiomes of animals living in social groups converge as members share a nest environment and frequently interact. Social insect colonies, however, consist of individuals that differ in age, physiology, and behavior, traits that could affect gut communities or that expose the host to different bacteria, potentially leading to variation in the gut microbiome within colonies. Here we asked whether bacterial communities in the abdomen of Temnothorax nylanderi ants, composed largely of the gut microbiome, differ between different reproductive and behavioral castes. We compared microbiomes of queens, newly eclosed workers, brood carers, and foragers by high-throughput 16S rRNA sequencing. Additionally, we sampled individuals from the same colonies twice, in the field and after 2 months of laboratory housing. To disentangle the effects of laboratory environment and season on microbial communities, additional colonies were collected at the same location after 2 months. There were no large differences between ant castes, although queens harbored more diverse microbial communities than workers. Instead, we found effects of colony, environment, and season on the abdominal microbiome. Interestingly, colonies with more diverse communities had produced more brood. Moreover, the queens' microbiome composition was linked to egg production. Although long-term coevolution between social insects and gut bacteria has been repeatedly evidenced, our study is the first to find associations between abdominal microbiome characteristics and colony productivity in social insects.</t>
  </si>
  <si>
    <t>Mario X Ruiz-González, Céline Leroy, Alain Dejean, Hervé Gryta, Patricia Jargeat, Angelo D Armijos Carrión, Jérôme Orivel</t>
  </si>
  <si>
    <t>Do Host Plant and Associated Ant Species Affect Microbial Communities in Myrmecophytes?</t>
  </si>
  <si>
    <t>Ant-associated microorganisms can play crucial and often overlooked roles, and given the diversity of interactions that ants have developed, the study of the associated microbiomes is of interest. We focused here on specialist plant-ant species of the genus Allomerus that grow a fungus to build galleries on their host-plant stems. Allomerus-inhabited domatia, thus, might be a rich arena for microbes associated with the ants, the plant, and the fungus. We investigated the microbial communities present in domatia colonised by four arboreal ants: Allomerus decemarticulatus, A. octoarticulatus, A. octoarticulatus var. demerarae, and the non-fungus growing plant-ant Azteca sp. cf. depilis, inhabiting Hirtella physophora or Cordia nodosa in French Guiana. We hypothesized that the microbial community will differ among these species. We isolated microorganisms from five colonies of each species, sequenced the 16S rRNA or Internal TranscribedSpacer (ITS) regions, and described both the alpha and beta diversities. We identified 69 microbial taxa, which belong to five bacterial and two fungal phyla. The most diverse phyla were Proteobacteria and Actinobacteria. The microbial community of Azteca cf. depilis and Allomerus spp. differed in composition and richness. Geographical distance affected microbial communities and richness but plant species did not. Actinobacteria were only associated with Allomerus spp.</t>
  </si>
  <si>
    <t>Alexandra Díez-Méndez, Paula García-Fraile, Francisco Solano, Raúl Rivas</t>
  </si>
  <si>
    <t>Industrial synthetic dyes cause health and environmental problems. This work describes the isolation of 84 bacterial strains from the midgut of the Lasius niger ant and the evaluation of their potential application in dye bioremediation. Strains were identified and classified as judged by rRNA 16S. The most abundant isolates were found to belong to Actinobacteria (49%) and Firmicutes (47.2%). We analyzed the content in laccase, azoreductase and peroxidase activities and their ability to degrade three known dyes (azo, thiazine and anthraquinone) with different chemical structures. Strain Ln26 (identified as Brevibacterium permense) strongly decolorized the three dyes tested at different conditions. Strain Ln78 (Streptomyces ambofaciens) exhibited a high level of activity in the presence of Toluidine Blue (TB). It was determined that 8.5 was the optimal pH for these two strains, the optimal temperature conditions ranged between 22 and 37 °C, and acidic pHs and temperatures around 50 °C caused enzyme inactivation. Finally, the genome of the most promising candidate (Ln26, approximately 4.2 Mb in size) was sequenced. Genes coding for two DyP-type peroxidases, one laccase and one azoreductase were identified and account for the ability of this strain to effectively oxidize a variety of dyes with different chemical structures.</t>
  </si>
  <si>
    <t>Min Kun Chen, Shao Jun Wang, Wu Qiang Chen, Run Cao, Qian Bin Cao, Ping Wang, Qian Qian Zuo, Zhe Zhang, Shao Hui Li</t>
  </si>
  <si>
    <t>[Effects of ant nesting on soil microbial biomass carbon and quotient in tropical forest of Xishuangbanna.]</t>
  </si>
  <si>
    <t>Ant nesting can modify soil physicochemical conditions in the tropical forest, exerting a crucial effect on spatiotemporal variation in soil microbial biomass carbon and quotient. In this study, the chloroform fumigation method was used to measure the spatiotemporal dynamics of microbial biomass carbon and quotient in ant nests and the reference soils in Syzygium oblatum community of tropical Xishuangbanna. The results were as following: 1) Microbial biomass carbon and quotient were significantly higher in ant nests (1.95 g·kg-1, 6.8%) than in the reference soils (1.76 g·kg-1, 5.1%). The microbial biomass carbon in ant nests and the reference soils showed a signifi-cantly unimodal temporal variation, whereas the temporal dynamics of microbial biomass quotient presented a distribution pattern of "V" type. 2) The microbial biomass carbon and quotient showed significant vertical changes in ant nests and the reference soils. The microbial biomass carbon decreased, and microbial biomass quotient increased significantly along the soil layers. The vertical variations in microbial biomass carbon and quotient were more significant in ant nests than in refe-rence soils. 3) Ant nesting significantly changed the spatiotemporal distributions of soil water and temperature in ant nests, which in turn affected spatiotemporal dynamics of soil microbial biomass carbon and quotient. Soil water content could explain 66%-83% and 54%-69% of the variation of soil microbial biomass carbon and quotient, respectively. Soil temperature could explain 71%-86% and 67%-76% of the variation of soil microbial biomass carbon and quotient in ant nests and the reference soils, respectively. 4) Changes in soil physicochemical properties induced by ant nesting had significant effect on the soil microbial biomass carbon and quotient. There were positive correlations of soil microbial biomass carbon to soil organic carbon, soil temperature, total nitrogen and soil water content, and to bulk density, nitrate nitrogen and hydrolyzed nitrogen; whereas a negative correlation of them was observed with soil pH. Soil pH was positively and other soil physicochemical properties were negatively correlated with microbial biomass quotient. Total organic carbon, total nitrogen and soil temperature had greater contribution to microbial biomass carbon, while total organic carbon and total nitrogen had the least negative effect on microbial biomass quotient. Therefore, ant nesting could modify microhabitats (e.g., soil water and soil temperature) and soil physicochemical properties (e.g., total organic carbon and total nitrogen), thereby regulating the spatiotemporal variation in soil microbial biomass carbon and quotient in tropical forests.</t>
  </si>
  <si>
    <t>Daifeng Cheng, Siqi Chen, Yuquan Huang, Naomi E Pierce, Markus Riegler, Fan Yang, Ling Zeng, Yongyue Lu, Guangwen Liang, Yijuan Xu</t>
  </si>
  <si>
    <t>PLoS pathogens</t>
  </si>
  <si>
    <t>1553-7374</t>
  </si>
  <si>
    <t>Exotic invasive species can influence the behavior and ecology of native and resident species, but these changes are often overlooked. Here we hypothesize that the ghost ant, Tapinoma melanocephalum, living in areas that have been invaded by the red imported fire ant, Solenopsis invicta, displays behavioral differences to interspecific competition that are reflected in both its trophic position and symbiotic microbiota. We demonstrate that T. melanocephalum workers from S. invicta invaded areas are less aggressive towards workers of S. invicta than those inhabiting non-invaded areas. Nitrogen isotope analyses reveal that colonies of T. melanocephalum have protein-rich diets in S. invicta invaded areas compared with the carbohydrate-rich diets of colonies living in non-invaded areas. Analysis of microbiota isolated from gut tissue shows that T. melanocephalum workers from S. invicta invaded areas also have different bacterial communities, including a higher abundance of Wolbachia that may play a role in vitamin B provisioning. In contrast, the microbiota of workers of T. melanocephalum from S. invicta-free areas are dominated by bacteria from the orders Bacillales, Lactobacillales and Enterobacteriales that may be involved in sugar metabolism. We further demonstrate experimentally that the composition and structure of the bacterial symbiont communities as well as the prevalence of vitamin B in T. melanocephalum workers from S. invicta invaded and non-invaded areas can be altered if T. melanocephalum workers are supplied with either protein-rich or carbohydrate-rich food. Our results support the hypothesis that bacterial symbiont communities can help hosts by buffering behavioral changes caused by interspecies competition as a consequence of biological invasions.</t>
  </si>
  <si>
    <t>Mark A Szenteczki, Camille Pitteloud, Luca P Casacci, Lucie Kešnerová, Melissa R L Whitaker, Philipp Engel, Roger Vila, Nadir Alvarez</t>
  </si>
  <si>
    <t>Bacterial symbionts are known to facilitate a wide range of physiological processes and ecological interactions for their hosts. In spite of this, caterpillars with highly diverse life histories appear to lack resident microbiota. Gut physiology, endogenous digestive enzymes, and limited social interactions may contribute to this pattern, but the consequences of shifts in social activity and diet on caterpillar microbiota are largely unknown. Phengaris alcon caterpillars undergo particularly dramatic social and dietary shifts when they parasitize Myrmica ant colonies, rapidly transitioning from solitary herbivory to ant tending (i.e., receiving protein-rich regurgitations through trophallaxis). This unique life history provides a model for studying interactions between social living, diet, and caterpillar microbiota. Here, we characterized and compared bacterial communities within P. alcon caterpillars before and after their association with ants, using 16S rRNA amplicon sequencing and quantitative PCR. After being adopted by ants, bacterial communities within P. alcon caterpillars shifted substantially, with a significant increase in alpha diversity and greater consistency in bacterial community composition in terms of beta dissimilarity. We also characterized the bacterial communities within their host ants (Myrmica schencki), food plant (Gentiana cruciata), and soil from ant nest chambers. These data indicated that the aforementioned patterns were influenced by bacteria derived from caterpillars' surrounding environments, rather than through transfers from ants. Thus, while bacterial communities are substantially reorganized over the life cycle of P. alcon caterpillars, it appears that they do not rely on transfers of bacteria from host ants to complete their development.</t>
  </si>
  <si>
    <t>Philip J Lester, Kaitlin H Buick, James W Baty, Antoine Felden, John Haywood</t>
  </si>
  <si>
    <t>Invasive species populations periodically collapse from high to low abundance, sometimes even to extinction. Pathogens and the burden they place on invader immune systems have been hypothesised as a mechanism for these collapses. We examined the association of the bacterial pathogen (Pseudomonas spp.) and the viral community with immune gene expression in the globally invasive Argentine ant (Linepithema humile (Mayr)). RNA-seq analysis found evidence for 17 different viruses in Argentine ants from New Zealand, including three bacteriophages with one (Pseudomonas phage PS-1) likely to be attacking the bacterial host. Pathogen loads and prevalence varied immensely. Transcriptomic data showed that immune gene expression was consistent with respect to the viral classification of negative-sense, positive-sense and double-stranded RNA viruses. Genes that were the most strongly associated with the positive-sense RNA viruses such as the Linepithema humile virus 1 (LHUV-1) and the Deformed wing virus (DWV) were peptide recognition proteins assigned to the Toll and Imd pathways. We then used principal components analysis and regression modelling to determine how RT-qPCR derived immune gene expression levels were associated with viral and bacterial loads. Argentine ants mounted a substantial immune response to both Pseudomonas and LHUV-1 infections, involving almost all immune pathways. Other viruses including DWV and the Kashmir bee virus appeared to have much less immunological influence. Different pathogens were associated with varying immunological responses, which we hypothesize to interact with and influence the invasion dynamics of this species.</t>
  </si>
  <si>
    <t>Ana Flávia Canovas Martinez, Luís Gustavo de Almeida, Luiz Alberto Beraldo Moraes, Fernando Luís Cônsoli</t>
  </si>
  <si>
    <t>Insects are a highly diverse group, exploit a wide range of habitats, and harbor bacterial symbionts of largely unknown diversity. Insect-associated bacterial symbionts are underexplored but promising sources of bioactive compounds. The community of culturable bacteria associated with the leaf-cutting ant Acromyrmex coronatus (Fabricius) and the diversity of their metabolites produced were investigated. Forty-six phylotypes belonging to Actinobacteria, Firmicutes, and Proteobacteria were identified. The chemical profiles of 65 isolates were further analyzed by LC-MS/MS, and principal components analysis (PCA) was used to group the isolates according to their chemical profiles. Historically, selection of bacterial strains for drug discovery has been based on phenotypic and/or genotypic traits. Use of such traits may well impede the discovery of new compounds; in this study, several indistinguishable phylotypes cultured in identical nutritional and environmental conditions produced completely different chemical profiles. Our data also demonstrated the wide chemical diversity to be explored in insect-associated symbionts.</t>
  </si>
  <si>
    <t>Manuel Delgado-Baquerizo, David J Eldridge, Kelly Hamonts, Brajesh K Singh</t>
  </si>
  <si>
    <t>The ISME journal</t>
  </si>
  <si>
    <t>1751-7370</t>
  </si>
  <si>
    <t>Little is known about the role of ant colonies in regulating the distribution and diversity of soil microbial communities across large spatial scales. Here, we conducted a survey across &gt;1000 km in eastern Australia and found that, compared with surrounding bare soils, ant colonies promoted the richness (number of phylotypes) and relative abundance of rare taxa of fungi and bacteria. Ant nests were also an important reservoir for plant pathogens. Our study also provides a portfolio of microbial phylotypes only found in ant nests, and which are associated with high nutrient availability. Together, our work highlights the fact that ant nests are an important refugia for microbial diversity.</t>
  </si>
  <si>
    <t>Hongjie Li, Jeffrey Sosa-Calvo, Heidi A Horn, Mônica T Pupo, Jon Clardy, Christian Rabeling, Ted R Schultz, Cameron R Currie</t>
  </si>
  <si>
    <t>1091-6490</t>
  </si>
  <si>
    <t>Evolutionary adaptations for maintaining beneficial microbes are hallmarks of mutualistic evolution. Fungus-farming "attine" ant species have complex cuticular modifications and specialized glands that house and nourish antibiotic-producing Actinobacteria symbionts, which in turn protect their hosts' fungus gardens from pathogens. Here we reconstruct ant-Actinobacteria evolutionary history across the full range of variation within subtribe Attina by combining dated phylogenomic and ultramorphological analyses. Ancestral-state analyses indicate the ant-Actinobacteria symbiosis arose early in attine-ant evolution, a conclusion consistent with direct observations of Actinobacteria on fossil ants in Oligo-Miocene amber. qPCR indicates that the dominant ant-associated Actinobacteria belong to the genus Pseudonocardia Tracing the evolutionary trajectories of Pseudonocardia-maintaining mechanisms across attine ants reveals a continuum of adaptations. In Myrmicocrypta species, which retain many ancestral morphological and behavioral traits, Pseudonocardia occur in specific locations on the legs and antennae, unassociated with any specialized structures. In contrast, specialized cuticular structures, including crypts and tubercles, evolved at least three times in derived attine-ant lineages. Conspicuous caste differences in Pseudonocardia-maintaining structures, in which specialized structures are present in worker ants and queens but reduced or lost in males, are consistent with vertical Pseudonocardia transmission. Although the majority of attine ants are associated with Pseudonocardia, there have been multiple losses of bacterial symbionts and bacteria-maintaining structures in different lineages over evolutionary time. The early origin of ant-Pseudonocardia mutualism and the multiple evolutionary convergences on strikingly similar anatomical adaptations for maintaining bacterial symbionts indicate that Pseudonocardia have played a critical role in the evolution of ant fungiculture.</t>
  </si>
  <si>
    <t>François Renoz, Inès Pons, Alain Vanderpoorten, Gwennaël Bataille, Christine Noël, Vincent Foray, Valentin Pierson, Thierry Hance</t>
  </si>
  <si>
    <t>Many insects engage in symbiotic associations with diverse assemblages of bacterial symbionts that can deeply impact on their ecology and evolution. The intraspecific variation of symbionts remains poorly assessed while phenotypic effects and transmission behaviors, which are key processes for the persistence and evolution of symbioses, may differ widely depending on the symbiont strains. Serratia symbiotica is one of the most frequent symbiont species in aphids and a valuable model to assess this intraspecific variation since it includes both facultative and obligate symbiotic strains. Despite evidence that some facultative S. symbiotica strains exhibit a free-living capacity, the presence of these strains in wild aphid populations, as well as in insects with which they maintain regular contact, has never been demonstrated. Here, we examined the prevalence, diversity, and tissue tropism of S. symbiotica in wild aphids and associated ants. We found a high occurrence of S. symbiotica infection in ant populations, especially when having tended infected aphid colonies. We also found that the S. symbiotica diversity includes strains found located within the gut of aphids and ants. In the latter, this tissue tropism was found restricted to the proventriculus. Altogether, these findings highlight the extraordinary diversity and versatility of an insect symbiont and suggest the existence of novel routes for symbiont acquisition in insects.</t>
  </si>
  <si>
    <t>Stafva Lindström, Owen Rowe, Sari Timonen, Liselotte Sundström, Helena Johansson</t>
  </si>
  <si>
    <t>Microbes are ubiquitous and often occur in functionally and taxonomically complex communities. Unveiling these community dynamics is one of the main challenges of microbial research. Combining a robust, cost effective and widely used method such as Terminal Restriction Fragment Length Polymorphism (T-RFLP) with a Next Generation Sequencing (NGS) method (Illumina MiSeq), offers a solid alternative for comprehensive assessment of microbial communities. Here, these two methods were combined in a study of complex bacterial and fungal communities in the nest mounds of the ant Formica exsecta, with the aim to assess the degree to which these methods can be used to complement each other. The results show that these methodologies capture similar spatiotemporal variations, as well as corresponding functional and taxonomical detail, of the microbial communities in a challenging medium consisting of soil, decomposing plant litter and an insect inhabitant. Both methods are suitable for the analysis of complex environmental microbial communities, but when combined, they complement each other well and can provide even more robust results. T-RFLP can be trusted to show similar general community patterns as Illumina MiSeq and remains a good option if resources for NGS methods are lacking.</t>
  </si>
  <si>
    <t>Kah-Ooi Chua, Sze-Looi Song, Hoi-Sen Yong, Wah-Seng See-Too, Wai-Fong Yin, Kok-Gan Chan</t>
  </si>
  <si>
    <t>The weaver ant Oecophylla smaragdina is an aggressive predator of other arthropods and has been employed as a biological control agent against many insect pests in plantations. Despite playing important roles in pest management, information about the microbiota of O. smaragdina is limited. In this work, a number of O. smaragdina colonies (n = 12) from Malaysia had been studied on their microbiome profile using Illumina 16S rRNA gene amplicon sequencing. We characterized the core microbiota associated with these O. smaragdina and investigated variation between colonies from different environments. Across all 12 samples, 97.8% of the sequences were assigned to eight bacterial families and most communities were dominated by families Acetobacteraceae and Lactobacillaceae. Comparison among colonies revealed predominance of Acetobacteraceae in O. smaragdina from forest areas but reduced abundance was observed in colonies from urban areas. In addition, our findings also revealed distinctive community composition in O. smaragdina showing little taxonomic overlap with previously reported ant microbiota. In summary, our work provides information regarding microbiome of O. smaragdina which is essential for establishing healthy colonies. This study also forms the basis for further study on microbiome of O. smaragdina from other regions.</t>
  </si>
  <si>
    <t>Yi Hu, Jon G Sanders, Piotr Łukasik, Catherine L D'Amelio, John S Millar, David R Vann, Yemin Lan, Justin A Newton, Mark Schotanus, Daniel J C Kronauer, Naomi E Pierce, Corrie S Moreau, John T Wertz, Philipp Engel, Jacob A Russell</t>
  </si>
  <si>
    <t>Author Correction: Herbivorous turtle ants obtain essential nutrients from a conserved nitrogen-recycling gut microbiome</t>
  </si>
  <si>
    <t>Nature communications</t>
  </si>
  <si>
    <t>The originally published version of the Supplementary Information file associated with this Article contained an error in Supplementary Figure 3. Panel b was inadvertently replaced with a duplicate of panel a. The error has now been fixed and the corrected version of the Supplementary Information PDF is available to download from the HTML version of the Article.</t>
  </si>
  <si>
    <t>Jorge L González-Escobar, Alicia Grajales-Lagunes, Adam Smoliński, Alicia Chagolla-López, Antonio De Léon-Rodríguez, Ana P Barba de la Rosa</t>
  </si>
  <si>
    <t>Food research international (Ottawa, Ont.)</t>
  </si>
  <si>
    <t>1873-7145</t>
  </si>
  <si>
    <t>Edible insects, due to their high nutritive value, are currently considered as a potential renewable source for food and feed production. Liometopum apiculatum ants are widely distributed in arid and semi-arid ecosystems and their larvae (escamoles) are considered as a delicacy, however the microbial importance in L. apiculatum nutritional ecology is unknown. The aim of this research was to characterize the microorganisms associated with both L. apiculatum larvae and the reproductive adult ants using the 16S rRNA gene sequencing and culturomics approaches. The obligate endosymbionts were also investigated through microscopic analysis. The most abundant Phylum identified by sequencing in the larvae was Firmicutes while in adult ants was Proteobacteria. Interestingly, the culturomics results showed 15 genera corresponding to the bacteria identified by sequencing analysis. Particularly, it was observed a large population of nitrogen-fixing bacteria, which could be linked with the high protein content in escamoles. Endosymbionts were detected in bacteoriocytes, these bacteria are related with vitamins and essential amino acids biosynthesis, and both compounds contributing to the high nutritional value of escamoles. This is the first report of the microorganisms present in the escamolera ant ensuring their safety as food and opening new areas of nutritional ecological and food processing.</t>
  </si>
  <si>
    <t>Nitrogen acquisition is a major challenge for herbivorous animals, and the repeated origins of herbivory across the ants have raised expectations that nutritional symbionts have shaped their diversification. Direct evidence for N provisioning by internally housed symbionts is rare in animals; among the ants, it has been documented for just one lineage. In this study we dissect functional contributions by bacteria from a conserved, multi-partite gut symbiosis in herbivorous Cephalotes ants through in vivo experiments, metagenomics, and in vitro assays. Gut bacteria recycle urea, and likely uric acid, using recycled N to synthesize essential amino acids that are acquired by hosts in substantial quantities. Specialized core symbionts of 17 studied Cephalotes species encode the pathways directing these activities, and several recycle N in vitro. These findings point to a highly efficient N economy, and a nutritional mutualism preserved for millions of years through the derived behaviors and gut anatomy of Cephalotes ants.</t>
  </si>
  <si>
    <t>Aniek B F Ivens, Alice Gadau, E Toby Kiers, Daniel J C Kronauer</t>
  </si>
  <si>
    <t>Mutualistic interactions with microbes have played a crucial role in the evolution and ecology of animal hosts. However, it is unclear what factors are most important in influencing particular host-microbe associations. While closely related animal species may have more similar microbiota than distantly related species due to phylogenetic contingencies, social partnerships with other organisms, such as those in which one animal farms another, may also influence an organism's symbiotic microbiome. We studied a mutualistic network of Brachymyrmex and Lasius ants farming several honeydew-producing Prociphilus aphids and Rhizoecus mealybugs to test whether the mutualistic microbiomes of these interacting insects are primarily correlated with their phylogeny or with their shared social partnerships. Our results confirm a phylogenetic signal in the microbiomes of aphid and mealybug trophobionts, with each species harbouring species-specific endosymbiont strains of Buchnera (aphids), Tremblaya and Sodalis (mealybugs), and Serratia (both mealybugs and aphids) despite being farmed by the same ants. This is likely explained by strict vertical transmission of trophobiont endosymbionts between generations. In contrast, our results show the ants' microbiome is possibly shaped by their social partnerships, with ants that farm the same trophobionts also sharing strains of sugar-processing Acetobacteraceae bacteria, known from other honeydew-feeding ants and which likely reside extracellularly in the ants' guts. These ant-microbe associations are arguably more "open" and subject to horizontal transmission or social transmission within ant colonies. These findings suggest that the role of social partnerships in shaping a host's symbiotic microbiome can be variable and is likely dependent on how the microbes are transmitted across generations.</t>
  </si>
  <si>
    <t>M Z Majeed, E Miambi, I Barois, M Bernoux, A Brauman</t>
  </si>
  <si>
    <t>Folia microbiologica</t>
  </si>
  <si>
    <t>1874-9356</t>
  </si>
  <si>
    <t>Tropical rainforest soils harbor a considerable diversity of soil fauna that contributes to emissions of N2O. Despite their ecological dominance, there is limited information available about the contribution of epigeal ant mounds to N2O emissions in these tropical soils. This study aimed to determine whether ant mounds contribute to local soil N emissions in the tropical humid rainforest. N2O emission was determined in vitro from individual live ants, ant-processed mound soils, and surrounding reference soils for two trophically distinct and abundant ant species: the leaf-cutting Atta mexicana and omnivorous Solenopsis geminata. The abundance of total bacteria, nitrifiers (AOA and AOB), and denitrifiers (nirK, nirS, and nosZ) was estimated in these soils using quantitative PCR, and their respective mineral N contents determined. There was negligible N2O emission detected from live ant individuals. However, the mound soils of both species emitted significantly greater (3-fold) amount of N2O than their respective surrounding reference soils. This emission increased significantly up to 6-fold in the presence of acetylene, indicating that, in addition to N2O, dinitrogen (N2) is also produced from these mound soils at an equivalent rate (N2O/N2 = 0.57). Functional gene abundance (nitrifiers and denitrifiers) and mineral N pools (ammonium and nitrate) were significantly greater in mound soils than in their respective reference soils. Furthermore, in the light of the measured parameters and their correlation trends, nitrification and denitrification appeared to represent the major N2O-producing microbial processes in ant mound soils. The ant mounds were estimated to contribute from 0.1 to 3.7% of the total N2O emissions of tropical rainforest soils.</t>
  </si>
  <si>
    <t>Manuela Oliveira Ramalho, Odair Correa Bueno, Corrie Saux Moreau</t>
  </si>
  <si>
    <t>Symbiotic relationships between hosts and bacteria are common in nature, and these may be responsible for the evolutionary success of various groups of animals. Among ants, these associations have been well studied in some genera of the Camponotini, but several questions remain regarding the generality of the previous findings across all the members of this ant tribe and if bacterial communities change across development in these hosts. This study is the first to characterize the bacterial community associated with a colony of the recently recognized genus Colobopsis and three colonies of Camponotus (two distinct species) and show how different the composition of the bacterial community is when compared across the different genera. Our data reveal that Colobopsis (species: Co. riehlii) and Camponotus (species: Ca. floridanus and Ca. planatus) have distinct microbiota, and we were able to verify that the identity of the species contributes more to the bacterial diversity. We also demonstrated that there were no significant differences between colonies of the same species (Camponotus planatus), and between stages of development from different colonies. We did find that some developmental stages have distinct bacteria, confirming that each stage of development could have a specific microbiota. Our results show species are one of the factors that shape the bacterial community in these Camponotini ants. Additional studies of the intra-colonial microbiome of other hosts and across development may reveal additional clues about the function and importance of bacteria in colony recognition, individual and colony health, and nutritional upgrading.</t>
  </si>
  <si>
    <t>Rolando Daniel Moreira-Soto, Ethel Sanchez, Cameron R Currie, Adrian A Pinto-Tomás</t>
  </si>
  <si>
    <t>Microbiology (Reading, England)</t>
  </si>
  <si>
    <t>1465-2080</t>
  </si>
  <si>
    <t>Leaf-cutter ants (Atta and Acromyrmex) use fresh leaves to cultivate a mutualistic fungus (Leucoagaricus gongylophorus) for food in underground gardens. A new ant queen propagates the cultivar by taking a small fragment of fungus from her parent colony on her nuptial flight and uses it to begin her own colony. Recent research has shown that the ants' fungus gardens are colonized by symbiotic bacteria that perform important functions related to nitrogen fixation and have been implicated in contributing to plant biomass degradation. Here, we combine bacterial culturing in several media for counts and identification using the 16S rRNA gene with electron microscopy to investigate the process of cellulose degradation in the fungus garden and refuse dumps, and to assess the potential role of symbiotic bacteria. We show through electron microscopy that plant cell walls are visibly degraded in the bottom section of fungus gardens and refuse dumps, and that bacteria are more abundant in these sections. We also consistently isolated cellulolytic bacteria from all sections of fungus gardens. Finally, we show by culture-dependent and electron microscopy analysis that the fungus garden pellets carried by recently mated queens are colonized by fungus garden-associated bacteria. Taken together, our results indicate that cellulose is degraded in fungus gardens, and that fungus garden bacteria that may contribute to this deconstruction are vertically transmitted by new queens.</t>
  </si>
  <si>
    <t>Jon G Sanders, Piotr Lukasik, Megan E Frederickson, Jacob A Russell, Ryuichi Koga, Rob Knight, Naomi E Pierce</t>
  </si>
  <si>
    <t>Dramatic Differences in Gut Bacterial Densities Correlate with Diet and Habitat in Rainforest Ants</t>
  </si>
  <si>
    <t>Integrative and comparative biology</t>
  </si>
  <si>
    <t>1557-7023</t>
  </si>
  <si>
    <t>Abundance is a key parameter in microbial ecology, and important to estimates of potential metabolite flux, impacts of dispersal, and sensitivity of samples to technical biases such as laboratory contamination. However, modern amplicon-based sequencing techniques by themselves typically provide no information about the absolute abundance of microbes. Here, we use fluorescence microscopy and quantitative polymerase chain reaction as independent estimates of microbial abundance to test the hypothesis that microbial symbionts have enabled ants to dominate tropical rainforest canopies by facilitating herbivorous diets, and compare these methods to microbial diversity profiles from 16S rRNA amplicon sequencing. Through a systematic survey of ants from a lowland tropical forest, we show that the density of gut microbiota varies across several orders of magnitude among ant lineages, with median individuals from many genera only marginally above detection limits. Supporting the hypothesis that microbial symbiosis is important to dominance in the canopy, we find that the abundance of gut bacteria is positively correlated with stable isotope proxies of herbivory among canopy-dwelling ants, but not among ground-dwelling ants. Notably, these broad findings are much more evident in the quantitative data than in the 16S rRNA sequencing data. Our results provide quantitative context to the potential role of bacteria in facilitating the ants' dominance of the tropical rainforest canopy, and have broad implications for the interpretation of sequence-based surveys of microbial diversity.</t>
  </si>
  <si>
    <t>Alexsandro S Vieira, Manuela O Ramalho, Cintia Martins, Vanderlei G Martins, Odair C Bueno</t>
  </si>
  <si>
    <t>Bacterial endosymbionts are common in all insects, and symbiosis has played an integral role in ant evolution. Atta sexdens rubropilosa leaf-cutting ants cultivate their symbiotic fungus using fresh leaves. They need to defend themselves and their brood against diseases, but they also need to defend their obligate fungus gardens, their primary food source, from infection, parasitism, and usurpation by competitors. This study aimed to characterize the microbial communities in whole workers and different tissues of A. sexdens rubropilosa queens using Ion Torrent NGS. Our results showed that the microbial community in the midgut differs in abundance and diversity from the communities in the postpharyngeal gland of the queen and in whole workers. The main microbial orders in whole workers were Lactobacillales, Clostridiales, Enterobacteriales, Actinomycetales, Burkholderiales, and Bacillales. In the tissues of the queens, the main orders were Burkholderiales, Clostridiales, Syntrophobacterales, Lactobacillales, Bacillales, and Actinomycetales (midgut) and Entomoplasmatales, unclassified γ-proteobacteria, and Actinomycetales (postpharyngeal glands). The high abundance of Entomoplasmatales in the postpharyngeal glands (77%) of the queens was an unprecedented finding. We discuss the role of microbial communities in different tissues and castes. Bacteria are likely to play a role in nutrition and immune defense as well as helping antimicrobial defense in this ant species.</t>
  </si>
  <si>
    <t>Corrie S Moreau, Benjamin E R Rubin</t>
  </si>
  <si>
    <t>Diversity and Persistence of the Gut Microbiome of the Giant Neotropical Bullet Ant</t>
  </si>
  <si>
    <t>Identifying the factors that structure host-associated microbiota is critical to understand the role these microbes may play in host ecology and evolutionary history. To begin to address this question we investigate the diversity and persistence of the bacterial community of the giant Neotropical bullet ant, Paraponera clavata. We included samples from four widely dispersed locations to address the role geography plays in shaping these communities. To understand how the digestive tract can filter bacterial communities, we sampled mouth and gut communities. To investigate the stability of community members we sampled wild caught and individuals kept on a sterile diet. Only a single bacterial taxon in the Firmicutes is consistently present across individuals, indicating a remarkably simple "core" bacterial community for the giant Neotropical bullet ant. Geography did not explain host bacterial diversity, but we did find significant reductions in diversity between the mouth and the gut tract. Lastly, our diet manipulations highlight the importance of controlled experiments to tease apart persistent microbial communities from environmental transients.</t>
  </si>
  <si>
    <t>Caroline Birer, Niklas Tysklind, Lucie Zinger, Christophe Duplais</t>
  </si>
  <si>
    <t>Molecular ecology resources</t>
  </si>
  <si>
    <t>Comparative Study</t>
  </si>
  <si>
    <t>1755-0998</t>
  </si>
  <si>
    <t>High-throughput sequencing of the 16S rRNA gene has considerably helped revealing the essential role of bacteria living on insect cuticles in the ecophysiology and behaviour of their hosts. However, our understanding of host-cuticular microbiota feedbacks remains hampered by the difficulties of working with low bacterial DNA quantities as with individual insect cuticle samples, which are more prone to molecular biases and contaminations. Herein, we conducted a methodological benchmark on the cuticular bacterial loads retrieved from two Neotropical ant species of different body size and ecology: Atta cephalotes (~15 mm) and Pseudomyrmex penetrator (~5 mm). We evaluated the richness and composition of the cuticular microbiota, as well as the amount of biases and contamination produced by four DNA extraction protocols. We also addressed how bacterial community characteristics would be affected by the number of individuals or individual body size used for DNA extraction. Most extraction methods yielded similar results in terms of bacterial diversity and composition for A. cephalotes (~15 mm). In contrast, greater amounts of artefactual sequences and contaminations, as well as noticeable differences in bacterial community characteristics were observed between extraction methods for P. penetrator (~5 mm). We also found that large (~15 mm) and small (~5 mm) A. cephalotes individuals harbour different bacterial communities. Our benchmark suggests that cuticular microbiota of single individual insects can be reliably retrieved provided that blank controls, appropriate data cleaning, and individual body size and functional role within insect society are considered in the experiment.</t>
  </si>
  <si>
    <t>BMC evolutionary biology</t>
  </si>
  <si>
    <t>Symbiotic relationships between insects and bacteria are found across almost all insect orders, including Hymenoptera. However there are still many remaining questions about these associations including what factors drive host-associated bacterial composition. To better understand the evolutionary significance of this association in nature, further studies addressing a diversity of hosts across locations and evolutionary history are necessary. Ants of the genus Polyrhachis (spiny ants) are distributed across the Old World and exhibit generalist diets and habits. Using Next Generation Sequencing (NGS) and bioinformatics tools, this study explores the microbial community of &gt;80 species of Polyrhachis distributed across the Old World and compares the microbiota of samples and related hosts across different biogeographic locations and in the context of their phylogenetic history. The predominant bacteria across samples were Enterobacteriaceae (Blochmannia - with likely many new strains), followed by Wolbachia (with multiple strains), Lactobacillus, Thiotrichaceae, Acinetobacter, Nocardia, Sodalis, and others. We recovered some exclusive strains of Enterobacteriaceae as specific to some subgenera of Polyrhachis, corroborating the idea of coevolution between host and bacteria for this bacterial group. Our correlation results (partial mantel and mantel tests) found that host phylogeny can influence the overall bacterial community, but that geographic location had no effect. Our work is revealing important aspects of the biology of hosts in structuring the diversity and abundance of these host-associated bacterial communities including the role of host phylogeny and shared evolutionary history.</t>
  </si>
  <si>
    <t>Elizabeth G Pringle, Corrie S Moreau</t>
  </si>
  <si>
    <t>Community analysis of microbial sharing and specialization in a Costa Rican ant-plant-hemipteran symbiosis</t>
  </si>
  <si>
    <t>Proceedings. Biological sciences</t>
  </si>
  <si>
    <t>1471-2954</t>
  </si>
  <si>
    <t>Ants have long been renowned for their intimate mutualisms with trophobionts and plants and more recently appreciated for their widespread and diverse interactions with microbes. An open question in symbiosis research is the extent to which environmental influence, including the exchange of microbes between interacting macroorganisms, affects the composition and function of symbiotic microbial communities. Here we approached this question by investigating symbiosis within symbiosis. Ant-plant-hemipteran symbioses are hallmarks of tropical ecosystems that produce persistent close contact among the macroorganism partners, which then have substantial opportunity to exchange symbiotic microbes. We used metabarcoding and quantitative PCR to examine community structure of both bacteria and fungi in a Neotropical ant-plant-scale-insect symbiosis. Both phloem-feeding scale insects and honeydew-feeding ants make use of microbial symbionts to subsist on phloem-derived diets of suboptimal nutritional quality. Among the insects examined here, Cephalotes ants and pseudococcid scale insects had the most specialized bacterial symbionts, whereas Azteca ants appeared to consume or associate with more fungi than bacteria, and coccid scale insects were associated with unusually diverse bacterial communities. Despite these differences, we also identified apparent sharing of microbes among the macro-partners. How microbial exchanges affect the consumer-resource interactions that shape the evolution of ant-plant-hemipteran symbioses is an exciting question that awaits further research.</t>
  </si>
  <si>
    <t>Jennifer M Baker, Carli J Riester, Blair M Skinner, Austin W Newell, Wesley D Swingley, Michael T Madigan, Deborah O Jung, Marie Asao, Min Chen, Patrick C Loughlin, Hao Pan, Yuankui Lin, Yaqiong Li, Jacob Shaw, Mindy Prado, Chris Sherman, Joseph Kuo-Hsiang Tang, Robert E Blankenship, Tingting Zhao, Jeffrey W Touchman, W Matthew Sattley</t>
  </si>
  <si>
    <t>Rhodoferax antarcticus is an Antarctic purple nonsulfur bacterium and the only characterized anoxygenic phototroph that grows best below 20 °C. We present here a high-quality draft genome of Rfx. antarcticus strain ANT.BRT, isolated from an Antarctic microbial mat. The circular chromosome (3.8 Mbp) of Rfx. antarcticus has a 59.1% guanine + cytosine (GC) content and contains 4036 open reading frames. In addition, the bacterium contains a sizable plasmid (198.6 kbp, 48.4% GC with 226 open reading frames) that comprises about 5% of the total genetic content. Surprisingly, genes encoding light-harvesting complexes 1 and 3 (LH1 and LH3), but not light-harvesting complex 2 (LH2), were identified in the photosynthesis gene cluster of the Rfx. antarcticus genome, a feature that is unique among purple phototrophs. Consistent with physiological studies that showed a strong capacity for nitrogen fixation in Rfx. antarcticus, a nitrogen fixation gene cluster encoding a molybdenum-type nitrogenase was present, but no alternative nitrogenases were identified despite the cold-active phenotype of this phototroph. Genes encoding two forms of ribulose 1,5-bisphosphate carboxylase/oxygenase were present in the Rfx. antarcticus genome, a feature that likely provides autotrophic flexibility under varying environmental conditions. Lastly, genes for assembly of both type IV pili and flagella are present, with the latter showing an unusual degree of clustering. This report represents the first genomic analysis of a psychrophilic anoxygenic phototroph and provides a glimpse of the genetic basis for maintaining a phototrophic lifestyle in a permanently cold, yet highly variable, environment.</t>
  </si>
  <si>
    <t>Philip J Lester, Alexandra Sébastien, Andrew V Suarez, Rafael F Barbieri, Monica A M Gruber</t>
  </si>
  <si>
    <t>Biological invasions are a threat to global biodiversity and provide unique opportunities to study ecological processes. Population bottlenecks are a common feature of biological invasions and the severity of these bottlenecks is likely to be compounded as an invasive species spreads from initial invasion sites to additional locations. Despite extensive work on the genetic consequences of bottlenecks, we know little about how they influence microbial communities of the invaders themselves. Due to serial bottlenecks, invasive species may lose microbial symbionts including pathogenic taxa (the enemy release hypothesis) and/or may accumulate natural enemies with increasing time after invasion (the pathogen accumulation and invasive decline hypothesis). We tested these alternate hypotheses by surveying bacterial communities of Argentine ants (Linepithema humile). We found evidence for serial symbiont bottlenecks: the bacterial community richness declined over the invasion pathway from Argentina to New Zealand. The abundance of some genera, such as Lactobacillus, also significantly declined over the invasion pathway. Argentine ants from populations in the United States shared the most genera with ants from their native range in Argentina, while New Zealand shared the least (120 vs. 57, respectively). Nine genera were present in all sites around the globe possibly indicating a core group of obligate microbes. In accordance with the pathogen accumulation and invasive decline hypothesis, Argentine ants acquired genera unique to each specific invaded country. The United States had the most unique genera, though even within New Zealand these ants acquired symbionts. In addition to our biogeographic sampling, we administered antibiotics to Argentine ants to determine if changes in the micro-symbiont community could influence behavior and survival in interspecific interactions. Treatment with the antibiotics spectinomycin and kanamycin only slightly increased Argentine ant interspecific aggression, but this increase significantly decreased survival in interspecific interactions. The survival of the native ant species also decreased when the symbiotic microbial community within Argentine ants was modified by antibiotics. Our work offers support for both the enemy release hypothesis and that invasive species accumulate novel microbial taxa within their invaded range. These changes appear likely to influence invader behavior and survival.</t>
  </si>
  <si>
    <t>A A Dymova, M M Umarov, N V Kostina, M V Golichenkov, M V Gorlenko</t>
  </si>
  <si>
    <t>It was found that ants significantly affect the physiological activity and functional diversity of soil microbial communities, and redistribution of biophilic elements (C and N) down through the profile occurs in anthills compared to the control soil, as well as their accumulation in the underground part of the ant nests. A high urease activity was revealed in ant nests and ants. Functional dissimilarities of bacterial communities in all studied objects were determined by the miultisubstrate test.</t>
  </si>
  <si>
    <t>Lucas A Meirelles, Quinn S McFrederick, Andre Rodrigues, Joana D Mantovani, Cynara de Melo Rodovalho, Henrique Ferreira, Maurício Bacci, Ulrich G Mueller</t>
  </si>
  <si>
    <t>Microbiome surveys provide clues for the functional roles of symbiotic microbial communities and their hosts. In this study, we elucidated bacterial microbiomes associated with the vertically transmitted fungal inocula (pellets) used by foundress queens of the leaf-cutting ant Atta texana as starter-cultures for new gardens. As reference microbiomes, we also surveyed bacterial microbiomes of foundress queens, gardens and brood of incipient nests. Pseudomonas, Acinetobacter, Propionibacterium and Corynebacterium were consistently present in high abundance in microbiomes. Some pellet and ant samples contained abundant bacteria from an Entomoplasmatales-clade, and a separate PCR-based survey of Entomoplasmatales bacteria in eight attine ant-genera from Brazil placed these bacteria in a monophyletic clade within the bacterial genus Mesoplasma. The attine ant-Mesoplasma association parallels a similar association between a closely related, monophyletic Entomoplasmatales-clade and army ants. Of thirteen A. texana nests surveyed, three nests with exceptionally high Mesoplasma abundance died, whereas the other nests survived. It is unclear whether Mesoplasma was the primary cause of mortality, or Mesoplasma became abundant in moribund nests for non-pathogenic reasons. However, the consistent and geographically widespread presence of Mesoplasma suggests an important functional role in the association with attine ants.</t>
  </si>
  <si>
    <t>J N Liu, T H Wang, Q Y Jia, X H Gao, H Wan, W Y Sun, X L Yang, R Bao, J Z Liu, Z J Yu</t>
  </si>
  <si>
    <t>Neotropical entomology</t>
  </si>
  <si>
    <t>1678-8052</t>
  </si>
  <si>
    <t>Euroleon coreanus (Okamoto) is widely distributed in China, and the larval stage can be treated as traditional Chinese medicine. However, the host-bacterium relationship remains unexplored, as there is a lack of knowledge on the microbial community of ant lions. Hence, in the current study, we explored the microbial community of the larval ant lion E. coreanus using Illumina MiSeq sequencing. Results indicated that a total of 10 phyla, 126 genera, and 145 species were characterized from the second instars of E. coreanus, and most of the microbes were classified in the phylum Proteobacteria. Cronobacter muytjensii was the most abundant species characterized in the whole body and gut of E. coreanus, and the unclassified species in the genera Brevundimonas and Lactobacillus were relatively more abundant in the head and carcass. In addition, no Wolbachia-like bacteria were detected, whereas bacteria like Francisella tularensis subsp. Holarctica OSU18 and unclassified Rickettsiella were first identified in ant lion E. coreanus.</t>
  </si>
  <si>
    <t>Gina R Lewin, Amanda L Johnson, Rolando D Moreira Soto, Kailene Perry, Adam J Book, Heidi A Horn, Adrián A Pinto-Tomás, Cameron R Currie</t>
  </si>
  <si>
    <t>Deconstruction of the cellulose in plant cell walls is critical for carbon flow through ecosystems and for the production of sustainable cellulosic biofuels. Our understanding of cellulose deconstruction is largely limited to the study of microbes in isolation, but in nature, this process is driven by microbes within complex communities. In Neotropical forests, microbes in leaf-cutter ant refuse dumps are important for carbon turnover. These dumps consist of decaying plant material and a diverse bacterial community, as shown here by electron microscopy. To study the portion of the community capable of cellulose degradation, we performed enrichments on cellulose using material from five Atta colombica refuse dumps. The ability of enriched communities to degrade cellulose varied significantly across refuse dumps. 16S rRNA gene amplicon sequencing of enriched samples identified that the community structure correlated with refuse dump and with degradation ability. Overall, samples were dominated by Bacteroidetes, Gammaproteobacteria, and Betaproteobacteria. Half of abundant operational taxonomic units (OTUs) across samples were classified within genera containing known cellulose degraders, including Acidovorax, the most abundant OTU detected across samples, which was positively correlated with cellulolytic ability. A representative Acidovorax strain was isolated, but did not grow on cellulose alone. Phenotypic and compositional analyses of enrichment cultures, such as those presented here, help link community composition with cellulolytic ability and provide insight into the complexity of community-based cellulose degradation.</t>
  </si>
  <si>
    <t>Andy Dosmann, Nassim Bahet, Deborah M Gordon</t>
  </si>
  <si>
    <t>Social insects use odors as cues for a variety of behavioral responses, including nestmate recognition. Past research on nestmate recognition indicates cuticular hydrocarbons are important nestmate discriminators for social insects, but other factors are likely to contribute to colony-specific odors. Here we experimentally tested whether external microbes contribute to nestmate recognition in red harvester ants (Pogonomyrmex barbatus). We changed the external microbiome of ants through topical application of either antibiotics or microbial cultures. We then observed behavior of nestmates when treated ants were returned to the nest. Ants whose external microbiome was augmented with microbial cultures were much more likely to be rejected than controls, but ants treated with antibiotics were not. This result is consistent with the possibility that external microbes are used for nestmate recognition.</t>
  </si>
  <si>
    <t>Correction for Sit et al., Variable genetic architectures produce virtually identical molecules in bacterial symbionts of fungus-growing ants</t>
  </si>
  <si>
    <t>Published Erratum</t>
  </si>
  <si>
    <t>Clarissa S Sit, Antonio C Ruzzini, Ethan B Van Arnam, Timothy R Ramadhar, Cameron R Currie, Jon Clardy</t>
  </si>
  <si>
    <t>Small molecules produced by Actinobacteria have played a prominent role in both drug discovery and organic chemistry. As part of a larger study of the actinobacterial symbionts of fungus-growing ants, we discovered a small family of three previously unreported piperazic acid-containing cyclic depsipeptides, gerumycins A-C. The gerumycins are slightly smaller versions of dentigerumycin, a cyclic depsipeptide that selectively inhibits a common fungal pathogen, Escovopsis. We had previously identified this molecule from a Pseudonocardia associated with Apterostigma dentigerum, and now we report the molecule from an associate of the more highly derived ant Trachymyrmex cornetzi. The three previously unidentified compounds, gerumycins A-C, have essentially identical structures and were produced by two different symbiotic Pseudonocardia spp. from ants in the genus Apterostigma found in both Panama and Costa Rica. To understand the similarities and differences in the biosynthetic pathways that produced these closely related molecules, the genomes of the three producing Pseudonocardia were sequenced and the biosynthetic gene clusters identified. This analysis revealed that dramatically different biosynthetic architectures, including genomic islands, a plasmid, and the use of spatially separated genetic loci, can lead to molecules with virtually identical core structures. A plausible evolutionary model that unifies these disparate architectures is presented.</t>
  </si>
  <si>
    <t>Katrin Kellner, Heather D Ishak, Timothy A Linksvayer, Ulrich G Mueller</t>
  </si>
  <si>
    <t>Fungus-farming ants (Hymenoptera: Formicidae, Attini) exhibit some of the most complex microbial symbioses because both macroscopic partners (ants and fungus) are associated with a rich community of microorganisms. The ant and fungal microbiomes are thought to serve important beneficial nutritional and defensive roles in these symbioses. While most recent research has investigated the bacterial communities in the higher attines (e.g. the leaf-cutter ant genera Atta and Acromyrmex), which are often associated with antibiotic-producing Actinobacteria, very little is known about the microbial communities in basal lineages, labeled as 'lower attines', which retain the ancestral traits of smaller and more simple societies. In this study, we used 16S amplicon pyrosequencing to characterize bacterial communities of the lower attine ant Mycocepurus smithii among seven sampling sites in central Panama. We discovered that ant and fungus garden-associated microbiota were distinct from surrounding soil, but unlike the situation in the derived fungus-gardening ants, which show distinct ant and fungal microbiomes, microbial community structure of the ants and their fungi were similar. Another surprising finding was that the abundance of actinomycete bacteria was low and instead, these symbioses were characterized by an abundance of Lactobacillus and Pantoea bacteria. Furthermore, our data indicate that Lactobacillus strains are acquired from the environment rather than acquired vertically.</t>
  </si>
  <si>
    <t>Panagiotis Sapountzis, Mariya Zhukova, Lars H Hansen, Søren J Sørensen, Morten Schiøtt, Jacobus J Boomsma</t>
  </si>
  <si>
    <t>Acromyrmex Leaf-Cutting Ants Have Simple Gut Microbiota with Nitrogen-Fixing Potential</t>
  </si>
  <si>
    <t>Ants and termites have independently evolved obligate fungus-farming mutualisms, but their gardening procedures are fundamentally different, as the termites predigest their plant substrate whereas the ants deposit it directly on the fungus garden. Fungus-growing termites retained diverse gut microbiota, but bacterial gut communities in fungus-growing leaf-cutting ants have not been investigated, so it is unknown whether and how they are specialized on an exclusively fungal diet. Here we characterized the gut bacterial community of Panamanian Acromyrmex species, which are dominated by only four bacterial taxa: Wolbachia, Rhizobiales, and two Entomoplasmatales taxa. We show that the Entomoplasmatales can be both intracellular and extracellular across different gut tissues, Wolbachia is mainly but not exclusively intracellular, and the Rhizobiales species is strictly extracellular and confined to the gut lumen, where it forms biofilms along the hindgut cuticle supported by an adhesive matrix of polysaccharides. Tetracycline diets eliminated the Entomoplasmatales symbionts but hardly affected Wolbachia and only moderately reduced the Rhizobiales, suggesting that the latter are protected by the biofilm matrix. We show that the Rhizobiales symbiont produces bacterial NifH proteins that have been associated with the fixation of nitrogen, suggesting that these compartmentalized hindgut symbionts alleviate nutritional constraints emanating from an exclusive fungus garden diet reared on a substrate of leaves.</t>
  </si>
  <si>
    <t>Alexandre F Somera, Adriel M Lima, Álvaro J Dos Santos-Neto, Fernando M Lanças, Maurício Bacci</t>
  </si>
  <si>
    <t>Leaf-cutter ants use plant matter to culture the obligate mutualistic basidiomycete Leucoagaricus gongylophorus. This fungus mediates ant nutrition on plant resources. Furthermore, other microbes living in the fungus garden might also contribute to plant digestion. The fungus garden comprises a young sector with recently incorporated leaf fragments and an old sector with partially digested plant matter. Here, we show that the young and old sectors of the grass-cutter Atta bisphaerica fungus garden operate as a biphasic solid-state mixed fermenting system. An initial plant digestion phase occurred in the young sector in the fungus garden periphery, with prevailing hemicellulose and starch degradation into arabinose, mannose, xylose, and glucose. These products support fast microbial growth but were mostly converted into four polyols. Three polyols, mannitol, arabitol, and inositol, were secreted by L. gongylophorus, and a fourth polyol, sorbitol, was likely secreted by another, unidentified, microbe. A second plant digestion phase occurred in the old sector, located in the fungus garden core, comprising stocks of microbial biomass growing slowly on monosaccharides and polyols. This biphasic operation was efficient in mediating symbiotic nutrition on plant matter: the microbes, accounting for 4% of the fungus garden biomass, converted plant matter biomass into monosaccharides and polyols, which were completely consumed by the resident ants and microbes. However, when consumption was inhibited through laboratory manipulation, most of the plant polysaccharides were degraded, products rapidly accumulated, and yields could be preferentially switched between polyols and monosaccharides. This feature might be useful in biotechnology.</t>
  </si>
  <si>
    <t>Joanito Liberti, Panagiotis Sapountzis, Lars H Hansen, Søren J Sørensen, Rachelle M M Adams, Jacobus J Boomsma</t>
  </si>
  <si>
    <t>Bacterial symbionts are important fitness determinants of insects. Some hosts have independently acquired taxonomically related microbes to meet similar challenges, but whether distantly related hosts that live in tight symbiosis can maintain similar microbial communities has not been investigated. Varying degrees of nest sharing between Megalomyrmex social parasites (Solenopsidini) and their fungus-growing ant hosts (Attini) from the genera Cyphomyrmex, Trachymyrmex and Sericomyrmex allowed us to address this question, as both ant lineages rely on the same fungal diet, interact in varying intensities and are distantly related. We used tag-encoded FLX 454 pyrosequencing and diagnostic PCR to map bacterial symbiont diversity across the Megalomyrmex phylogenetic tree, which also contains free-living generalist predators. We show that social parasites and hosts share a subset of bacterial symbionts, primarily consisting of Entomoplasmatales, Bartonellaceae, Acinetobacter, Wolbachia and Pseudonocardia and that Entomoplasmatales and Bartonellaceae can co-infect specifically associated combinations of hosts and social parasites with identical 16S rRNA genotypes. We reconstructed in more detail the population-level infection dynamics for Entomoplasmatales and Bartonellaceae in Megalomyrmex symmetochus guest ants and their Sericomyrmex amabilis hosts. We further assessed the stability of the bacterial communities through a diet manipulation experiment and evaluated possible transmission modes in shared nests such as consumption of the same fungus garden food, eating of host brood by social parasites, trophallaxis and grooming interactions between the ants, or parallel acquisition from the same nest environment. Our results imply that cohabiting ant social parasites and hosts may obtain functional benefits from bacterial symbiont transfer even when they are not closely related.</t>
  </si>
  <si>
    <t>Correction: A metatranscriptomic approach to the identification of microbiota associated with the ant Formica exsecta</t>
  </si>
  <si>
    <t>Shi Jing Lu, Abdul Hakim Mohamed Salleh, Mohd Saberi Mohamad, Safaai Deris, Sigeru Omatu, Michifumi Yoshioka</t>
  </si>
  <si>
    <t>Computational biology and chemistry</t>
  </si>
  <si>
    <t>1476-928X</t>
  </si>
  <si>
    <t>Reconstructions of genome-scale metabolic networks from different organisms have become popular in recent years. Metabolic engineering can simulate the reconstruction process to obtain desirable phenotypes. In previous studies, optimization algorithms have been implemented to identify the near-optimal sets of knockout genes for improving metabolite production. However, previous works contained premature convergence and the stop criteria were not clear for each case. Therefore, this study proposes an algorithm that is a hybrid of the ant colony optimization algorithm and flux balance analysis (ACOFBA) to predict near optimal sets of gene knockouts in an effort to maximize growth rates and the production of certain metabolites. Here, we present a case study that uses Baker's yeast, also known as Saccharomyces cerevisiae, as the model organism and target the rate of vanillin production for optimization. The results of this study are the growth rate of the model organism after gene deletion and a list of knockout genes. The ACOFBA algorithm was found to improve the yield of vanillin in terms of growth rate and production compared with the previous algorithms.</t>
  </si>
  <si>
    <t>Sarah E Marsh, Michael Poulsen, Adrián Pinto-Tomás, Cameron R Currie</t>
  </si>
  <si>
    <t>Interaction between workers during a short time window is required for bacterial symbiont transmission in Acromyrmex leaf-cutting ants</t>
  </si>
  <si>
    <t>Stable associations between partners over time are critical for the evolution of mutualism. Hosts employ a variety of mechanisms to maintain specificity with bacterial associates. Acromyrmex leaf-cutting ants farm a fungal cultivar as their primary nutrient source. These ants also carry a Pseudonocardia Actinobacteria exosymbiont on their bodies that produces antifungal compounds that help inhibit specialized parasites of the ants' fungal garden. Major workers emerge from their pupal cases (eclose) symbiont-free, but exhibit visible Actinobacterial coverage within 14 days post-eclosion. Using subcolony experiments, we investigate exosymbiont transmission within Acromyrmex colonies. We found successful transmission to newly eclosed major workers fostered by major workers with visible Actinobacteria in all cases (100% acquiring, n = 19). In contrast, newly eclosed major workers reared without exosymbiont-carrying major workers did not acquire visible Actinobacteria (0% acquiring, n = 73). We further show that the majority of ants exposed to major workers with exosymbionts within 2 hours of eclosion acquired bacteria (60.7% acquiring, n = 28), while normal acquisition did not occur when exposure occurred later than 2 hours post-eclosion (0% acquiring, n = 18). Our findings show that transmission of exosymbionts to newly eclosed major workers occurs through interactions with exosymbiont-covered workers within a narrow time window after eclosion. This mode of transmission likely helps ensure the defensive function within colonies, as well as specificity and partner fidelity in the ant-bacterium association.</t>
  </si>
  <si>
    <t>Christopher M Powell, John D Hanson, Blake R Bextine</t>
  </si>
  <si>
    <t>Bacterial community survey of Solenopsis invicta Buren (red imported fire ant) colonies in the presence and absence of Solenopsis invicta virus (SINV)</t>
  </si>
  <si>
    <t>Insect bacterial symbionts contribute to many essential biological functions of their hosts and can also influence host fecundity and fitness. The physiological contribution symbionts provide can aid in immune response and xenobiotic detoxification. Both of these immune factors can directly impact strategies aimed at managing insect populations. One biological control strategy that shows promise in insects is the use of single-stranded RNA viruses within the group Dicistroviridae. The Solenopsis invicta Virus (SINV; Dicistroviridae), a ssRNA virus, has been proposed as a potential biological control agent for the urban pest S. invicta Buren or red imported fire ant (RIFA). SINV has been shown to be prevalent in RIFA populations of Texas and Florida; however, mortality is associated with high viral load. In other insect microbe systems, presence of particular bacteria induced resistance against Dicistrovirus. If this type of relationship is present in the RIFA-SINV system, their bacterial community could reduce the effectiveness of SINV as a biological control system. The advantage of 454 pyro-sequencing is that it enables classification of unculturable bacteria. This study examines the bacterial community in brood, workers, and reproductive cast members from colonies with and without SINV infection. Manipulation of the bacterial community may alter virus infection and replication within the mid-gut. Understanding the differences in the microbial community of ant colonies may provide insights that will refine current efforts designing control strategies for this important urban pest.</t>
  </si>
  <si>
    <t>Hong He, Cong Wei, Diana E Wheeler</t>
  </si>
  <si>
    <t>Camponotus is the second largest ant genus and known to harbor the primary endosymbiotic bacteria of the genus Blochmannia. However, little is known about the effect of diet and environment changes on the gut bacterial communities of these ants. We investigated the intestinal bacterial communities in the lab-raised and field-collected ants of Camponotus fragilis which is found in the southwestern United States and northern reaches of Mexico. We determined the difference of gut bacterial composition and distribution among the crop, midgut, and hindgut of the two types of colonies. Number of bacterial species varied with the methods of detection and the source of the ants. Lab-raised ants yielded 12 and 11 species using classical microbial culture methods and small-subunit rRNA genes (16S rRNAs) polymerase chain reaction-restriction fragment-length polymorphism analysis, respectively. Field-collected ants yielded just 4 and 1-3 species using the same methods. Most gut bacterial species from the lab-raised ants were unevenly distributed among the crop, midgut, and hindgut, and each section had its own dominant bacterial species. Acetobacter was the prominent bacteria group in crop, accounting for about 55 % of the crop clone library. Blochmannia was the dominant species in midgut, nearly reaching 90 % of the midgut clone library. Pseudomonas aeruginosa dominated the hindgut, accounting for over 98 % of the hindgut clone library. P. aeruginosa was the only species common to all three sections. A comparison between lab-raised and field-collected ants, and comparison with other species, shows that gut bacterial communities vary with local environment and diet. The bacterial species identified here were most likely commensals with little effect on their hosts or mild pathogens deleterious to colony health.</t>
  </si>
  <si>
    <t>Jon G Sanders, Scott Powell, Daniel J C Kronauer, Heraldo L Vasconcelos, Megan E Frederickson, Naomi E Pierce</t>
  </si>
  <si>
    <t>Correlation between gut microbiota and host phylogeny could reflect codiversification over shared evolutionary history or a selective environment that is more similar in related hosts. These alternatives imply substantial differences in the relationship between host and symbiont, but can they be distinguished based on patterns in the community data themselves? We explored patterns of phylogenetic correlation in the distribution of gut bacteria among species of turtle ants (genus Cephalotes), which host a dense gut microbial community. We used 16S rRNA pyrosequencing from 25 Cephalotes species to show that their gut community is remarkably stable, from the colony to the genus level. Despite this overall similarity, the existing differences among species' microbiota significantly correlated with host phylogeny. We introduced a novel analytical technique to test whether these phylogenetic correlations are derived from recent bacterial evolution, as would be expected in the case of codiversification, or from broader shifts more likely to reflect environmental filters imposed by factors such as diet or habitat. We also tested this technique on a published data set of ape microbiota, confirming earlier results while revealing previously undescribed patterns of phylogenetic correlation. Our results indicated a high degree of partner fidelity in the Cephalotes microbiota, suggesting that vertical transmission of the entire community could play an important role in the evolution and maintenance of the association. As additional comparative microbiota data become available, the techniques presented here can be used to explore trends in the evolution of host-associated microbial communities.</t>
  </si>
  <si>
    <t>Wanda Ramos dos Santos Lima, Sirlei Garcia Marques, Fernanda Souto Rodrigues, José Manuel Macário Rebêlo</t>
  </si>
  <si>
    <t>1678-9849</t>
  </si>
  <si>
    <t>We studied the richness and abundance of ant species, their bacteria and the bacteria isolated from patient clinical samples. Ants were collected with baited traps at 64 sites in a public hospital in São Luis, State of Maranhão, Brazil. In total, 1,659 ants from 14 species were captured. The most frequent species were Crematogaster victima, Solenopsis saevissima, Tapinoma melanocephalum, Camponotus vittatus and Paratrechina fulva. Forty-one species of bacteria were isolated from the ants and 18 from patients. Ants are potential vehicles for pathogenic and opportunistic bacteria, and they can represent a risk factor in nosocomial infections.</t>
  </si>
  <si>
    <t>Helena Johansson, Kishor Dhaygude, Stafva Lindström, Heikki Helanterä, Liselotte Sundström, Kalevi Trontti</t>
  </si>
  <si>
    <t>Social insects live in cooperative colonies, often in high densities and with closely related individuals, and interact using social contact behaviours. Compared to solitary insects, social insects have evolved multi-level immunity that includes immune responses common to holometabolous insects, and social immunity, which is exclusive to social taxa. This suggests that social insects may be subject to high pathogen pressure, yet relatively little is known about the range of symbiotic and pathogenic microbial communities that associate with social insects. In this study we examined transcriptome data generated from the ant Formica exsecta for sequences identifying as microbes (or other organisms potentially of non-ant origin). Sequences showing homology to two viruses and several other potentially or obligate intracellular organisms, such as Wolbachia, Arsenophonus, Entomoplasmatales and Microsporidia, were present in the transcriptome data. These homologous sequence matches correspond to genera/species that have previously been associated with a variety of insects, including social insects. There were also sequences with identity to several other microbes such as common moulds and soil bacteria. We conclude that this sequence data provides a starting point for a deeper understanding of the biological interactions between a species of ant and the micro- and macrobiotic communities that it potentially encounters.</t>
  </si>
  <si>
    <t>Yongliang Fan, Jennifer J Wernegreen</t>
  </si>
  <si>
    <t>Members of the ant tribe Camponotini have coevolved with Blochmannia, an obligate intracellular bacterial mutualist. This endosymbiont lives within host bacteriocyte cells that line the ant midgut, undergoes maternal transmission from host queens to offspring, and contributes to host nutrition via nitrogen recycling and nutrient biosynthesis. While elevated temperature has been shown to disrupt obligate bacterial mutualists of some insects, its impact on the ant-Blochmannia partnership is less clear. Here, we test the effect of heat on the density of Blochmannia in two related Camponotus species in the lab. Transcriptionally active Blochmannia were quantified using RT-qPCR as the ratio of Blochmannia 16S rRNA to ant host elongation factor 1-α transcripts. Our results showed that 4 weeks of heat treatment depleted active Blochmannia by &gt;99 % in minor workers and unmated queens. However, complete elimination of Blochmannia transcripts rarely occurred, even after 16 weeks of heat treatment. Possible mechanisms of observed thermal sensitivity may include extreme AT-richness and related features of Blochmannia genomes, as well as host stress responses. Broadly, the observed depletion of an essential microbial mutualist in heat-treated ants is analogous to the loss of zooanthellae during coral bleaching. While the ecological relevance of Blochmannia's thermal sensitivity is uncertain, our results argue that symbiont dynamics should be part of models predicting how ants and other animals will respond and adapt to a warming climate.</t>
  </si>
  <si>
    <t>Ryan F Seipke, Jörg Barke, Darren Heavens, Douglas W Yu, Matthew I Hutchings</t>
  </si>
  <si>
    <t>Insect fungiculture is practiced by ants, termites, beetles, and gall midges and it has been suggested to be widespread among plant-ants. Some of the insects engaged in fungiculture, including attine ants and bark beetles, are known to use symbiotic antibiotic-producing actinobacteria to protect themselves and their fungal cultivars against infection. In this study, we analyze the bacterial communities on the cuticles of the plant-ant genera Allomerus and Tetraponera using deep sequencing of 16S rRNA. Allomerus ants cultivate fungus as a building material to strengthen traps for prey, while Tetraponera ants cultivate fungus as a food source. We report that Allomerus and Tetraponera microbiomes contain &gt;75% Proteobacteria and remarkably the bacterial phyla that dominate their cuticular microbiomes are very similar despite their geographic separation (South America and Africa, respectively). Notably, antibiotic-producing actinomycete bacteria represent a tiny fraction of the cuticular microbiomes of both Allomerus and Tetraponera spp. and instead they are dominated by γ-proteobacteria Erwinia and Serratia spp. Both these phyla are known to contain antibiotic-producing species which might therefore play a protective role in these ant-plant systems.</t>
  </si>
  <si>
    <t>Stefanie Kautz, Benjamin E R Rubin, Jacob A Russell, Corrie S Moreau</t>
  </si>
  <si>
    <t>We are only beginning to understand the depth and breadth of microbial associations across the eukaryotic tree of life. Reliably assessing bacterial diversity is a key challenge, and next-generation sequencing approaches are facilitating this endeavor. In this study, we used 16S rRNA amplicon pyrosequencing to survey microbial diversity in ants. We compared 454 libraries with Sanger-sequenced clone libraries as well as cultivation of live bacteria. Pyrosequencing yielded 95,656 bacterial 16S rRNA reads from 19 samples derived from four colonies of one ant species. The most dominant bacterial orders in the microbiome of the turtle ant Cephalotes varians were Rhizobiales, Burkholderiales, Opitutales, Xanthomonadales, and Campylobacterales, as revealed through both 454 sequencing and cloning. Even after stringent quality filtering, pyrosequencing recovered 445 microbe operational taxonomic units (OTUs) not detected with traditional techniques. In comparing bacterial communities associated with specific tissues, we found that gut tissues had significantly higher diversity than nongut tissues, and many of the OTUs identified from these groups clustered within ant-specific lineages, indicating a deep coevolutionary history of Cephalotes ants and their associated microbes. These lineages likely function as nutritional symbionts. One of four ant colonies investigated was infected with a Spiroplasma sp. (order Entomoplasmatales), a potential ant pathogen. Our work shows that the microbiome associated with Cephalotes varians is dominated by a few dozen bacterial lineages and that 454 sequencing is a cost-efficient tool to screen ant symbiont diversity.</t>
  </si>
  <si>
    <t>Eric J Caldera, Cameron R Currie</t>
  </si>
  <si>
    <t>The population structure of antibiotic-producing bacterial symbionts of Apterostigma dentigerum ants: impacts of coevolution and multipartite symbiosis</t>
  </si>
  <si>
    <t>The American naturalist</t>
  </si>
  <si>
    <t>1537-5323</t>
  </si>
  <si>
    <t>Fungus-growing ants (Attini) are part of a complex symbiosis with Basidiomycetous fungi, which the ants cultivate for food, Ascomycetous fungal pathogens (Escovopsis), which parasitize cultivars, and Actinobacteria, which produce antibiotic compounds that suppress pathogen growth. Earlier studies that have characterized the association between attine ants and their bacterial symbionts have employed broad phylogenetic approaches, with conclusions ranging from a diffuse coevolved mutualism to no specificity being reported. However, the geographic mosaic theory of coevolution proposes that coevolved interactions likely occur at a level above local populations but within species. Moreover, the scale of population subdivision is likely to impact coevolutionary dynamics. Here, we describe the population structure of bacteria associated with the attine Apterostigma dentigerum across Central America using multilocus sequence typing (MLST) of six housekeeping genes. The majority (90%) of bacteria that were isolated grouped into a single clade within the genus Pseudonocardia. In contrast to studies that have suggested that Pseudonocardia dispersal is high and therefore unconstrained by ant associations, we found highly structured ([Formula: see text]) and dispersal-limited (i.e., significant isolation by distance; [Formula: see text], [Formula: see text]) populations over even a relatively small scale (e.g., within the Panama Canal Zone). Estimates of recombination versus mutation were uncharacteristically low compared with estimates for free-living Actinobacteria (e.g., [Formula: see text] in La Selva, Costa Rica), which suggests that recombination is constrained by association with ant hosts. Furthermore, Pseudonocardia population structure was correlated with that of Escovopsis species ([Formula: see text], [Formula: see text]), supporting the bacteria's role in disease suppression. Overall, the population dynamics of symbiotic Pseudonocardia are more consistent with a specialized mutualistic association than with recently proposed models of low specificity and frequent horizontal acquisition.</t>
  </si>
  <si>
    <t>Frank O Aylward, Kristin E Burnum, Jarrod J Scott, Garret Suen, Susannah G Tringe, Sandra M Adams, Kerrie W Barry, Carrie D Nicora, Paul D Piehowski, Samuel O Purvine, Gabriel J Starrett, Lynne A Goodwin, Richard D Smith, Mary S Lipton, Cameron R Currie</t>
  </si>
  <si>
    <t>Herbivores gain access to nutrients stored in plant biomass largely by harnessing the metabolic activities of microbes. Leaf-cutter ants of the genus Atta are a hallmark example; these dominant neotropical herbivores cultivate symbiotic fungus gardens on large quantities of fresh plant forage. As the external digestive system of the ants, fungus gardens facilitate the production and sustenance of millions of workers. Using metagenomic and metaproteomic techniques, we characterize the bacterial diversity and physiological potential of fungus gardens from two species of Atta. Our analysis of over 1.2 Gbp of community metagenomic sequence and three 16S pyrotag libraries reveals that in addition to harboring the dominant fungal crop, these ecosystems contain abundant populations of Enterobacteriaceae, including the genera Enterobacter, Pantoea, Klebsiella, Citrobacter and Escherichia. We show that these bacterial communities possess genes associated with lignocellulose degradation and diverse biosynthetic pathways, suggesting that they play a role in nutrient cycling by converting the nitrogen-poor forage of the ants into B-vitamins, amino acids and other cellular components. Our metaproteomic analysis confirms that bacterial glycosyl hydrolases and proteins with putative biosynthetic functions are produced in both field-collected and laboratory-reared colonies. These results are consistent with the hypothesis that fungus gardens are specialized fungus-bacteria communities that convert plant material into energy for their ant hosts. Together with recent investigations into the microbial symbionts of vertebrates, our work underscores the importance of microbial communities in the ecology and evolution of herbivorous metazoans.</t>
  </si>
  <si>
    <t>Heather D Ishak, Jessica L Miller, Ruchira Sen, Scot E Dowd, Eli Meyer, Ulrich G Mueller</t>
  </si>
  <si>
    <t>Fungus-growing ants employ several defenses against diseases, including disease-suppressing microbial biofilms on their integument and in fungal gardens. Here, we compare the phenology of microbiomes in natural nests of the temperate fungus-growing ant Trachymyrmex septentrionalis using culture-dependent isolations and culture-independent 16S-amplicon 454-sequencing. 454-sequencing revealed diverse actinobacteria associated with ants, including most prominently Solirubrobacter (12.2-30.9% of sequence reads), Pseudonocardia (3.5-42.0%), and Microlunatus (0.4-10.8%). Bacterial abundances remained relatively constant in monthly surveys throughout the annual active period (late winter to late summer), except Pseudonocardia abundance declined in females during the reproductive phase. Pseudonocardia species found on ants are phylogenetically different from those in gardens and soil, indicating ecological separation of these Pseudonocardia types. Because the pathogen Escovopsis is not known to infect gardens of T. septentrionalis, the ant-associated microbes do not seem to function in Escovopsis suppression, but could protect against ant diseases, help in nest sanitation, or serve unknown functions.</t>
  </si>
  <si>
    <t>Kirk E Anderson, Jacob A Russell, Corrie S Moreau, Stefanie Kautz, Karen E Sullam, Yi Hu, Ursula Basinger, Brendon M Mott, Norman Buck, Diana E Wheeler</t>
  </si>
  <si>
    <t>Ants dominate many terrestrial ecosystems, yet we know little about their nutritional physiology and ecology. While traditionally viewed as predators and scavengers, recent isotopic studies revealed that many dominant ant species are functional herbivores. As with other insects with nitrogen-poor diets, it is hypothesized that these ants rely on symbiotic bacteria for nutritional supplementation. In this study, we used cloning and 16S sequencing to further characterize the bacterial flora of several herbivorous ants, while also examining the beta diversity of bacterial communities within and between ant species from different trophic levels. Through estimating phylogenetic overlap between these communities, we tested the hypothesis that ecologically or phylogenetically similar groups of ants harbor similar microbial flora. Our findings reveal: (i) clear differences in bacterial communities harbored by predatory and herbivorous ants; (ii) notable similarities among communities from distantly related herbivorous ants and (iii) similar communities shared by different predatory army ant species. Focusing on one herbivorous ant tribe, the Cephalotini, we detected five major bacterial taxa that likely represent the core microbiota. Metabolic functions of bacterial relatives suggest that these microbes may play roles in fixing, recycling, or upgrading nitrogen. Overall, our findings reveal that similar microbial communities are harbored by ants from similar trophic niches and, to a greater extent, by related ants from the same colonies, species, genera, and tribes. These trends hint at coevolved histories between ants and microbes, suggesting new possibilities for roles of bacteria in the evolution of both herbivores and carnivores from the ant family Formicidae.</t>
  </si>
  <si>
    <t>Jörg Barke, Ryan F Seipke, Douglas W Yu, Matthew I Hutchings</t>
  </si>
  <si>
    <t>Communicative &amp; integrative biology</t>
  </si>
  <si>
    <t>10.4161/cib.4.1.13552</t>
  </si>
  <si>
    <t>1942-0889</t>
  </si>
  <si>
    <t>We recently published a paper titled "A mixed community of actinomycetes produce multiple antibiotics for the fungus farming ant Acromyrmex octospinosus" showing that attine ants use multidrug therapy to maintain their fungal cultivars. This paper tested two theories that have been put forward to explain how attine ants establish mutualism with actinomycete symbionts: environmental acquisition versus co-evolution. We found good evidence for environmental acquisition, in agreement with other recent studies. We also found evidence that supports (but does not prove) co-evolution. Here we place the environmental acquisition and co-evolution arguments within the framework of general mutualism theory and discuss how this system provides insights into the mechanisms that assemble microbiomes. We conclude by discussing future directions for research into the attine ant-actinomycete mutualism.</t>
  </si>
  <si>
    <t>Ilka Schoenian, Michael Spiteller, Manoj Ghaste, Rainer Wirth, Hubert Herz, Dieter Spiteller</t>
  </si>
  <si>
    <t>Leaf-cutting ants cultivate the fungus Leucoagaricus gongylophorus, which serves as a major food source. This symbiosis is threatened by microbial pathogens that can severely infect L. gongylophorus. Microbial symbionts of leaf-cutting ants, mainly Pseudonocardia and Streptomyces, support the ants in defending their fungus gardens against infections by supplying antimicrobial and antifungal compounds. The ecological role of microorganisms in the nests of leaf-cutting ants can only be addressed in detail if their secondary metabolites are known. Here, we use an approach for the rapid identification of established bioactive compounds from microorganisms in ecological contexts by combining phylogenetic data, database searches, and liquid chromatography electrospray ionisation high resolution mass spectrometry (LC-ESI-HR-MS) screening. Antimycins A(1)-A(4), valinomycins, and actinomycins were identified in this manner from Streptomyces symbionts of leaf-cutting ants. Matrix-assisted laser desorption ionization (MALDI) imaging revealed the distribution of valinomycin directly on the integument of Acromyrmex echinatior workers. Valinomycins and actinomycins were also directly identified in samples from the waste of A. echinatior and A. niger leaf-cutting ants, suggesting that the compounds exert their antimicrobial and antifungal potential in the nests of leaf-cutting ants. Strong synergistic effects of the secondary meta-bolites produced by ant-associated Streptomyces were observed in the agar diffusion assay against Escovopsis weberi. Actinomycins strongly inhibit soil bacteria as well as other Streptomyces and Pseudonocardia symbionts. The antifungal antimycins are not only active against pathogenic fungi but also the garden fungus L. gongylophorus itself. In conclusion, secondary metabolites of microbial symbionts of leaf-cutting ants contribute to shaping the microbial communities within the nests of leaf-cutting ants.</t>
  </si>
  <si>
    <t>Heather D Ishak, Rob Plowes, Ruchira Sen, Katrin Kellner, Eli Meyer, Dora A Estrada, Scot E Dowd, Ulrich G Mueller</t>
  </si>
  <si>
    <t>Bacterial diversity in Solenopsis invicta and Solenopsis geminata ant colonies characterized by 16S amplicon 454 pyrosequencing</t>
  </si>
  <si>
    <t>Social insects harbor diverse assemblages of bacterial microbes, which may play a crucial role in the success or failure of biological invasions. The invasive fire ant Solenopsis invicta (Formicidae, Hymenoptera) is a model system for understanding the dynamics of invasive social insects and their biological control. However, little is known about microbes as biotic factors influencing the success or failure of ant invasions. This pilot study is the first attempt to characterize and compare microbial communities associated with the introduced S. invicta and the native Solenopsis geminata in the USA. Using 16S amplicon 454 pyrosequencing, bacterial communities of workers, brood, and soil from nest walls were compared between neighboring S. invicta and S. geminata colonies at Brackenridge Field Laboratory, Austin, Texas, with the aim of identifying potential pathogenic, commensal, or mutualistic microbial associates. Two samples of S. geminata workers showed high counts of Spiroplasma bacteria, a known pathogen or mutualist of other insects. A subsequent analysis using PCR and sequencing confirmed the presence of Spiroplasma in additional colonies of both Solenopsis species. Wolbachia was found in one alate sample of S. geminata, while one brood sample of S. invicta had a high count of Lactococcus. As expected, ant samples from both species showed much lower microbial diversity than the surrounding soil. Both ant species had similar overall bacterial diversities, although little overlap in specific microbes. To properly characterize a single bacterial community associated with a Solenopsis ant sample, rarefaction analyses indicate that it is necessary to obtain 5,000-10,000 sequences. Overall, 16S amplicon 454 pyrosequencing appears to be a cost-effective approach to screen whole microbial diversity associated with invasive ant species.</t>
  </si>
  <si>
    <t>Marcia González-Teuber, Martin Heil</t>
  </si>
  <si>
    <t>Plant signaling &amp; behavior</t>
  </si>
  <si>
    <t>Comment</t>
  </si>
  <si>
    <t>1559-2324</t>
  </si>
  <si>
    <t>Plants express numerous 'pathogenesis-related' (PR) proteins to defend themselves against pathogen infection. We recently discovered that PR-proteins such as chitinases, glucanases, peroxidases and thaumatin-like proteins are also functioning in the protection of extrafloral nectar (EFN) of Mexican Acacia myrmecophytes. These plants produce EFN, cellular food bodies and nesting space to house defending ant species of the genus Pseudomyrmex. More than 50 PR-proteins were discovered in this EFN and bioassays demonstrated that they actively can inhibit the growth of fungi and other phytopathogens. Although the plants can, thus, express PR-proteins and secrete them into the nectar, the leaves of these plants exhibit reduced activities of chitinases as compared to non-myrmecophytic plants and their antimicrobial protection depends on the mutualistic ants. When we deprived plants of their resident ants we observed higher microbial loads in the leaves and even in the tissue of the nectaries, as compared to plants that were inhabited by ants. The indirect defence that is achieved through an ant-plant mutualism can protect plants also from infections. Future studies will have to investigate the chemical nature of this mechanism in order to understand why plants depend on ants for their antimicrobial defence.</t>
  </si>
  <si>
    <t>Jarrod J Scott, Kevin J Budsberg, Garret Suen, Devin L Wixon, Teri C Balser, Cameron R Currie</t>
  </si>
  <si>
    <t>Leaf-cutter ants use fresh plant material to grow a mutualistic fungus that serves as the ants' primary food source. Within fungus gardens, various plant compounds are metabolized and transformed into nutrients suitable for ant consumption. This symbiotic association produces a large amount of refuse consisting primarily of partly degraded plant material. A leaf-cutter ant colony is thus divided into two spatially and chemically distinct environments that together represent a plant biomass degradation gradient. Little is known about the microbial community structure in gardens and dumps or variation between lab and field colonies. Using microbial membrane lipid analysis and a variety of community metrics, we assessed and compared the microbiota of fungus gardens and refuse dumps from both laboratory-maintained and field-collected colonies. We found that gardens contained a diverse and consistent community of microbes, dominated by Gram-negative bacteria, particularly gamma-Proteobacteria and Bacteroidetes. These findings were consistent across lab and field gardens, as well as host ant taxa. In contrast, dumps were enriched for Gram-positive and anaerobic bacteria. Broad-scale clustering analyses revealed that community relatedness between samples reflected system component (gardens/dumps) rather than colony source (lab/field). At finer scales samples clustered according to colony source. Here we report the first comparative analysis of the microbiota from leaf-cutter ant colonies. Our work reveals the presence of two distinct communities: one in the fungus garden and the other in the refuse dump. Though we find some effect of colony source on community structure, our data indicate the presence of consistently associated microbes within gardens and dumps. Substrate composition and system component appear to be the most important factor in structuring the microbial communities. These results thus suggest that resident communities are shaped by the plant degradation gradient created by ant behavior, specifically their fungiculture and waste management.</t>
  </si>
  <si>
    <t>Jacob A Russell, Corrie S Moreau, Benjamin Goldman-Huertas, Mikiko Fujiwara, David J Lohman, Naomi E Pierce</t>
  </si>
  <si>
    <t>Ants are a dominant feature of terrestrial ecosystems, yet we know little about the forces that drive their evolution. Recent findings illustrate that their diets range from herbivorous to predaceous, with "herbivores" feeding primarily on exudates from plants and sap-feeding insects. Persistence on these nitrogen-poor food sources raises the question of how ants obtain sufficient nutrition. To investigate the potential role of symbiotic microbes, we have surveyed 283 species from 18 of the 21 ant subfamilies using molecular techniques. Our findings uncovered a wealth of bacteria from across the ants. Notable among the surveyed hosts were herbivorous "turtle ants" from the related genera Cephalotes and Procryptocerus (tribe Cephalotini). These commonly harbored bacteria from ant-specific clades within the Burkholderiales, Pseudomonadales, Rhizobiales, Verrucomicrobiales, and Xanthomonadales, and studies of lab-reared Cephalotes varians characterized these microbes as symbiotic residents of ant guts. Although most of these symbionts were confined to turtle ants, bacteria from an ant-specific clade of Rhizobiales were more broadly distributed. Statistical analyses revealed a strong relationship between herbivory and the prevalence of Rhizobiales gut symbionts within ant genera. Furthermore, a consideration of the ant phylogeny identified at least five independent origins of symbioses between herbivorous ants and related Rhizobiales. Combined with previous findings and the potential for symbiotic nitrogen fixation, our results strongly support the hypothesis that bacteria have facilitated convergent evolution of herbivory across the ants, further implicating symbiosis as a major force in ant evolution.</t>
  </si>
  <si>
    <t>Danielle M Tufts, Blake Bextine</t>
  </si>
  <si>
    <t>Identification of bacterial species in the hemolymph of queen Solenopsis invicta (Hymenoptera: Formicidae)</t>
  </si>
  <si>
    <t>Environmental entomology</t>
  </si>
  <si>
    <t>1938-2936</t>
  </si>
  <si>
    <t>Evidence that symbiotic microorganisms can impact the development and fitness of insects has been shown in many species. Hemolymph-associated symbiotic bacteria have been identified in larvae of Solenopsis invicta Buren, the red imported fire ant; however, their association with adult red imported fire ants and the mode by which these organisms are transmitted from queens to offspring are not well known. In this study, Bacillus spp. bacteria were routinely recovered in the hemolymph of queen S. invicta. Genetic analysis of the 16S gene confirmed the most common bacteria isolated were Bacillus spp.; several Staphylococcus species were also collected. Ovaries from reproductive and nonreproductive queens, freshly laid eggs, first-instar larvae, and hemolymph were collected from queens and analyzed for the presence of specific Bacillus spp. bacteria. It was indicated that these bacteria may be transmitted vertically from queen to progeny.</t>
  </si>
  <si>
    <t>Maxelle M Teixeira, Afonso Pelli, Vitorino M Dos Santos, Maria das G Reis</t>
  </si>
  <si>
    <t>10.1590/s1519-566x2009000400017</t>
  </si>
  <si>
    <t>Our aim was to study the fauna of ants in the Hospital Universitário of the Universidade Federal do Triângulo Mineiro, municipality of Uberaba, Minas Gerais State, Brazil, as well as to identify the microorganisms the ants carry and their patterns of resistance to antibiotics. Sterile tubes (traps) containing honey were used to attract the ants. Traps were exposed for 3h, and those which attracted ants were considered the test group, while the ones that did not attract the insects constituted the control group. Only the ant species Tapinoma melanocephalum (Fabricius) was sampled. Sixty microorganisms were isolated from the sampled ants, including seven Gram-positive bacilli, 14 Gram-negative bacilli, 22 Gram-positive cocci and 17 filamentous fungi. Pseudomonas, Staphylococcus and Group D Streptococcus were the microorganisms with the highest resistance to the tested antibiotics. The ants should be considered an important vector of infections as they carry several pathogenic microorganisms, spreading them on the surface of sterile materials, equipment and uncontaminated food. It is impossible to define the exact role of ants in nosocomial infections at this moment; however, this issue must be better studied and special attention must be given by the commissions of Nosocomial Infection Control.</t>
  </si>
  <si>
    <t>Sascha Eilmus, Martin Heil</t>
  </si>
  <si>
    <t>Bacterial communities are highly diverse and have great ecological importance. In the present study, we used an in silico analysis of terminal restriction fragments (tRF) to characterize the bacterial community of the plant ant Pseudomyrmex ferrugineus. This species is an obligate inhabitant of Acacia myrmecophytes and feeds exclusively on plant-derived food sources. Ants are the dominant insect group in tropical rain forests. Associations of ants with microbes, which contribute particularly to the ants' nitrogen nutrition, could allow these insects to live on mostly or entirely plant-based diets and could thus contribute to the explanation of the high abundances that are reached by tropical ants. We found tRF patterns representing at least 30 prokaryotic taxa, of which the Acidobacteria, Actinobacteria, Bacteroidetes, Firmicutes, Planctomycetes, Proteobacteria, and Spirochaetes comprised 93%. Because most bacterial taxa were found in all ant-derived samples studied and because the bacteria detected on the ants' host plant revealed little overlap with this community, we regard our results as reliably representing the bacterial community that is associated with P. ferrugineus. Genera with a likely function as ant symbionts were Burkholderia, Pantoea, Weissella, and several members of the Enterobacteriaceae. The presence of these and various other groups was confirmed via independent PCR and cultivation approaches. Many of the bacteria that we detected belong to purportedly N-fixing taxa. Bacteria may represent important further partners in ant-plant mutualisms, and their influences on ant nutrition can contribute to the extraordinary abundance and evolutionary success of tropical arboreal ants.</t>
  </si>
  <si>
    <t>Dong-Chan Oh, Michael Poulsen, Cameron R Currie, Jon Clardy</t>
  </si>
  <si>
    <t>Nature chemical biology</t>
  </si>
  <si>
    <t>1552-4469</t>
  </si>
  <si>
    <t>Fungus-growing ants engage in mutualistic associations with both the fungus they cultivate for food and actinobacteria (Pseudonocardia spp.) that produce selective antibiotics to defend that fungus from specialized fungal parasites. We have analyzed one such system at the molecular level and found that the bacterium associated with the ant Apterostigma dentigerum produces dentigerumycin, a cyclic depsipeptide with highly modified amino acids, to selectively inhibit the associated parasitic fungus (Escovopsis sp.).</t>
  </si>
  <si>
    <t>Alexander S Mikheyev, Tanya Vo, Ulrich G Mueller</t>
  </si>
  <si>
    <t>Although historical biogeographical forces, such as climate-driven range shifts, greatly influence the present-day population genetic structure of animals and plants, the extent to which they affect microbial communities remains largely unknown. We examined the effect of postglacial expansion on the population structure of the northern fungus-gardening ant Trachymyrmex septentrionalis and compared it with that of its two microbial mutualists: a community of lepiotaceous fungal cultivars and associated antibiotic-producing Pseudonocardia bacteria. The ant population genetic structure showed signs of population expansion and subdivision into eastern and western phylogroups that likely originated in the Pleistocene - a pattern shared by many other North American taxa found in the same region. Although dispersal limitation was present in all three symbionts, as suggested by genetic isolation increasing with distance, the host's east-west subdivision of population genetic structure was absent from the microbial mutualist populations. While neither the cultivar nor the Pseudonocardia genetic structure was correlated with that of the ants, they were significantly correlated with each other. These results show that biogeographical forces may act differently on macro- and microscopic organisms, even in the extreme case where microbial mutualists are vertically transmitted from generation to generation and share the same joint ecological niche. It may be that historical climate change played a larger role in determining the population structure of the ant hosts, whereas present-day environmental forces, such as pathogen pressure, determine the structure of associated microbial populations.</t>
  </si>
  <si>
    <t>Arthropod structure &amp; development</t>
  </si>
  <si>
    <t>10.1016/s1467-8039(00)00029-3</t>
  </si>
  <si>
    <t>1873-5495</t>
  </si>
  <si>
    <t>The digestive tract in workers of some species of the pseudomyrmecine ant genus Tetraponera is characterized by a conspicuous pear-shaped diverticulum at the transition between the midgut and the intestine, that so far has not been found in any other ant species. As this organ is filled with a mass of bacteria, we propose to designate it as a bacterial pouch. Its distal wall is formed by a thin ectodermal epithelium, through which tens of tracheal branches penetrate into the bacterial mass that fills the pouch lumen. The proximal wall, in contrast, is formed by a cylindrical epithelium with a conspicuous microvillar differentiation of the apical cell membrane, but without a cuticular lining. The contact region between both epithelia occurs as a complex fold surrounding the pouch like a belt. The Malpighian tubules open into the pouch through the cylindrical epithelium adjacent to the belt fold. The functional significance of the bacterial pouch remains unknown, although the abundant presence of bacteria may indicate a symbiotic function. The conspicuous tracheolar supply illustrates the metabolic activity in the pouch, while the microvillar differentiation of the cylindrical epithelium may be interpreted in the uptake of metabolites from the pouch lumen.</t>
  </si>
  <si>
    <t>Michael Poulsen, Daniel P Erhardt, Daniel J Molinaro, Ting-Li Lin, Cameron R Currie</t>
  </si>
  <si>
    <t>Conflict within mutually beneficial associations is predicted to destabilize relationships, and theoretical and empirical work exploring this has provided significant insight into the dynamics of cooperative interactions. Within mutualistic associations, the expression and regulation of conflict is likely more complex than in intraspecific cooperative relationship, because of the potential presence of: i) multiple genotypes of microbial species associated with individual hosts, ii) multiple species of symbiotic lineages forming cooperative partner pairings, and iii) additional symbiont lineages. Here we explore complexity of conflict expression within the ancient and coevolved mutualistic association between attine ants, their fungal cultivar, and actinomycetous bacteria (Pseudonocardia). Specifically, we examine conflict between the ants and their Pseudonocardia symbionts maintained to derive antibiotics against parasitic microfungi (Escovopsis) infecting the ants' fungus garden. Symbiont assays pairing isolates of Pseudonocardia spp. associated with fungus-growing ants spanning the phylogenetic diversity of the mutualism revealed that antagonism between strains is common. In contrast, antagonism was substantially less common between more closely related bacteria associated with Acromyrmex leaf-cutting ants. In both experiments, the observed variation in antagonism across pairings was primarily due to the inhibitory capabilities and susceptibility of individual strains, but also the phylogenetic relationships between the ant host of the symbionts, as well as the pair-wise genetic distances between strains. The presence of antagonism throughout the phylogenetic diversity of Pseudonocardia symbionts indicates that these reactions likely have shaped the symbiosis from its origin. Antagonism is expected to prevent novel strains from invading colonies, enforcing single-strain rearing within individual ant colonies. While this may align ant-actinomycete interests in the bipartite association, the presence of single strains of Pseudonocardia within colonies may not be in the best interest of the ants, because increasing the diversity of bacteria, and thereby antibiotic diversity, would help the ant-fungus mutualism deal with the specialized parasites.</t>
  </si>
  <si>
    <t>Ainslie E F Little, Takahiro Murakami, Ulrich G Mueller, Cameron R Currie</t>
  </si>
  <si>
    <t>Biology letters</t>
  </si>
  <si>
    <t>Parasites influence host biology and population structure, and thus shape the evolution of their hosts. Parasites often accelerate the evolution of host defences, including direct defences such as evasion and sanitation and indirect defences such as the management of beneficial microbes that aid in the suppression or removal of pathogens. Fungus-growing ants are doubly burdened by parasites, needing to protect their crops as well as themselves from infection. We show that parasite removal from fungus gardens is more complex than previously realized. In response to infection of their fungal gardens by a specialized virulent parasite, ants gather and compress parasitic spores and hyphae in their infrabuccal pockets, then deposit the resulting pellet in piles near their gardens. We reveal that the ants' infrabuccal pocket functions as a specialized sterilization device, killing spores of the garden parasite Escovopsis. This is apparently achieved through a symbiotic association with actinomycetous bacteria in the infrabuccal pocket that produce antibiotics which inhibit Escovopsis. The use of the infrabuccal pocket as a receptacle to sequester Escovopsis, and as a location for antibiotic administration by the ants' bacterial mutualist, illustrates how the combination of behaviour and microbial symbionts can be a successful defence strategy for hosts.</t>
  </si>
  <si>
    <t>Anne K Dunn, Eric V Stabb</t>
  </si>
  <si>
    <t>Ant lions are insect larvae that feed on the liquefied internal components of insect prey. Prey capture is assisted by the injection of toxins that are reportedly derived from both the insect and bacterial symbionts. These larvae display interesting gut physiology where the midgut is not connected to the hindgut, preventing elimination of solid waste until adulthood. The presence of a discontinuous gut and the potential involvement of bacteria in prey paralyzation suggest an interesting microbial role in ant lion biology; however, the ant lion microbiota has not been described in detail. We therefore performed culture-independent 16S rRNA gene sequence analysis of the bacteria associated with tissues of an ant lion, Myrmeleon mobilis. All 222 sequences were identified as Proteobacteria and could be subdivided into two main groups, the alpha-Proteobacteria with similarity to Wolbachia spp. (75 clones) and the gamma-Proteobacteria with similarity to the family Enterobacteriaceae (144 clones). The Enterobacteriaceae-like 16S rRNA gene sequences were most commonly isolated from gut tissue, and Wolbachia-like sequences were predominant in the head and body tissue. Fluorescence in situ hybridization analyses supported the localization of enterics to gut tissue and Wolbachia to nongut tissue. The diversity of sequences isolated from freshly caught, laboratory-fed, and laboratory-starved ant lions were qualitatively similar, although the libraries from each treatment were significantly different (P = 0.05). These results represent the first culture-independent analysis of the microbiota associated with a discontinuous insect gut and suggest that the ant lion microbial community is relatively simple, which may be a reflection of the diet and gut physiology of these insects.</t>
  </si>
  <si>
    <t>Evelyn Zientz, Heike Feldhaar, Sascha Stoll, Roy Gross</t>
  </si>
  <si>
    <t>Insects are among the most successful animals of the world in terms of species richness as well as abundance. Their biomass exceeds that of mammals by far. Among insects, ants are of particular interest not only because of their enormous ecological role in many terrestrial ecosystems, but also because they have developed an impressive behavioural repertoire. In fact, a key feature of the evolutionary success of ants is their ability to form complex societies with division of labour among individuals in a colony belonging to different castes such as workers and soldiers. In addition to these complex social interactions of ants, they have shown an extraordinary capacity to build up close associations with other organisms such as other insects, plants, fungi and bacteria. In the present review we attempt to provide an overview of the various symbiotic interactions that ants have developed with microorganisms.</t>
  </si>
  <si>
    <t>Jennifer J Wernegreen, Patrick H Degnan, Adam B Lazarus, Carmen Palacios, Seth R Bordenstein</t>
  </si>
  <si>
    <t>Genome evolution in an insect cell: distinct features of an ant-bacterial partnership</t>
  </si>
  <si>
    <t>The Biological bulletin</t>
  </si>
  <si>
    <t>Bacteria that live exclusively within eukaryotic host cells include not only well-known pathogens, but also obligate mutualists, many of which occur in diverse insect groups such as aphids, psyllids, tsetse flies, and the ant genus Camponotus (Buchner, 1965; Douglas, 1998; Moran and Telang, 1998; Baumann et al., 2000; Moran and Baumann, 2000). In contrast to intracellular pathogens, these primary (P) endosymbionts of insects are required for the survival and reproduction of the host, exist within specialized host cells called bacteriocytes, and undergo stable maternal transmission through host lineages (Buchner, 1965; McLean and Houk, 1973). Due to their long-term host associations and close phylogenetic relationship with well-characterized enterobacteria (Fig. 1), P-endosymbionts of insects are ideal model systems to examine changes in genome content and architecture that occur in the context of beneficial, intracellular associations. Since these bacteria have not been cultured outside of the host cell, they are difficult to study with traditional genetic or physiological approaches. However, in recent years, molecular and computational approaches have provided important insights into their genetic diversity and ecological significance. This review describes some recent insights into the evolutionary genetics of obligate insect-bacteria symbioses, with a particular focus on an intriguing association between the bacterial endosymbiont Blochmannia and its ant hosts.</t>
  </si>
  <si>
    <t>C Sauer, E Stackebrandt, J Gadau, B Hölldobler, R Gross</t>
  </si>
  <si>
    <t>Systematic relationships and cospeciation of bacterial endosymbionts and their carpenter ant host species: proposal of the new taxon Candidatus Blochmannia gen. nov</t>
  </si>
  <si>
    <t>International journal of systematic and evolutionary microbiology</t>
  </si>
  <si>
    <t>The systematic relationships of intracellular bacteria of 13 Camponotus species (carpenter ants) from America and Europe were compared to those of their hosts. Phylogenetic trees of the bacteria and the ants were based on 16S rDNA (rrs) gene sequences and mitochondrial cytochrome oxidase subunit I (COI) gene sequences, respectively. The bacterial endosymbionts of Camponotus spp. form a distinct lineage in the y-subclass of the Proteobacteria. The taxa most closely related to these bacteria are endosymbionts of aphids and the tsetse fly. The bacterial and host phylogenies deduced from the sequence data show a high degree of congruence, providing significant evidence for cospeciation of the bacteria and the ants and a maternal transmission route of the symbionts. The cloned rrs genes of the endosymbionts contain putative intervening sequences (IVSs) with a much lower G+C content than the mean of the respective rrs genes. By in situ hybridization specific 16S rDNA oligonucleotide probes verified the presence of the bacteria within tissues of three of the eukaryotic hosts. It is proposed that the endosymbionts of these three carpenter ants be assigned to a new taxon 'Candidatus Blochmannia gen. nov.' with the symbionts of the individual ants being species named according to their host, 'Candidatus Blochmannia floridanus sp. nov.', 'Candidatus Blochmannia herculeanus sp. nov.' and 'Candidatus Blochmannia rufipes sp. nov.'.</t>
  </si>
  <si>
    <t>D E Hughes, O O Kassim, J Gregory, M Stupart, L Austin, R Duffield</t>
  </si>
  <si>
    <t>Spectrum of bacterial pathogens transmitted by Pharaoh's ants</t>
  </si>
  <si>
    <t>Author Full Names</t>
  </si>
  <si>
    <t>Article Title</t>
  </si>
  <si>
    <t>Source Title</t>
  </si>
  <si>
    <t>Researcher Ids</t>
  </si>
  <si>
    <t>ORCIDs</t>
  </si>
  <si>
    <t>eISSN</t>
  </si>
  <si>
    <t>Publication Date</t>
  </si>
  <si>
    <t>Publication Year</t>
  </si>
  <si>
    <t>Part Number</t>
  </si>
  <si>
    <t>Supplement</t>
  </si>
  <si>
    <t>Start Page</t>
  </si>
  <si>
    <t>End Page</t>
  </si>
  <si>
    <t>DOI Link</t>
  </si>
  <si>
    <t>Pubmed Id</t>
  </si>
  <si>
    <t>TOUMANOFF, C; LECORROLLER, Y</t>
  </si>
  <si>
    <t/>
  </si>
  <si>
    <t>STUDY OF 3 BACTERIAL STRAINS (PSEUDOMONADACEAE GROUP) THE SYNERGISM OF WHICH INDUCES A SEPTICEMIC DISEASE IN WHITE FISHES OF THE DORDOGNE ANT LOT RIVERS AND OF THEIR TRIBUTARIES</t>
  </si>
  <si>
    <t>ANNALES DE L INSTITUT PASTEUR</t>
  </si>
  <si>
    <t>WIEDEMANN, B; HUSING, W</t>
  </si>
  <si>
    <t>THE USE OF BACTERIA PRODUCING THE AMINOGLYCOSIDE INACTIVATING ENZYME ANT-(2'') IN AN INVITRO MODEL</t>
  </si>
  <si>
    <t>JOURNAL OF ANTIMICROBIAL CHEMOTHERAPY</t>
  </si>
  <si>
    <t>0305-7453</t>
  </si>
  <si>
    <t>A</t>
  </si>
  <si>
    <t>10.1093/jac/15.suppl_A.251</t>
  </si>
  <si>
    <t>ARAKI, T</t>
  </si>
  <si>
    <t>THE EFFECT OF TEMPERATURE SHIFTS ON PROTEIN-SYNTHESIS BY THE PSYCHROPHILIC BACTERIUM VIBRIO SP STRAIN-ANT-300</t>
  </si>
  <si>
    <t>JOURNAL OF GENERAL MICROBIOLOGY</t>
  </si>
  <si>
    <t>0022-1287</t>
  </si>
  <si>
    <t>APR</t>
  </si>
  <si>
    <t>10.1099/00221287-137-4-817</t>
  </si>
  <si>
    <t>AN ANALYSIS OF THE EFFECT OF CHANGES IN GROWTH TEMPERATURE ON PROTEOLYSIS INVIVO IN THE PSYCHROPHILIC BACTERIUM VIBRIO SP STRAIN ANT-300</t>
  </si>
  <si>
    <t>OCT</t>
  </si>
  <si>
    <t>10.1099/00221287-138-10-2075</t>
  </si>
  <si>
    <t>YURMAN, D; DOMINGUEZBELLO, MG</t>
  </si>
  <si>
    <t>BACTERIA PRESENT IN THE GUT OF 2 NEOTROPICAL CEPHALOTINI ANTS, CEPHALOTES-ATRATUS AND ZACRYPTOCERUS CF PUSILLUS</t>
  </si>
  <si>
    <t>FOLIA MICROBIOLOGICA</t>
  </si>
  <si>
    <t>10.1007/BF02814406</t>
  </si>
  <si>
    <t>ALVAREZ, M; MENDEZ, FJ; MENDOZA, MC</t>
  </si>
  <si>
    <t>DISSEMINATION OF THE ANT(2'')GENE ENCODING AN AMINOGLYCOSIDE MODIFYING ENZYME AMONG GRAM-NEGATIVE BACTERIA FROM A HOSPITAL</t>
  </si>
  <si>
    <t>JOURNAL OF CHEMOTHERAPY</t>
  </si>
  <si>
    <t>Mendoza, Carmen/H-5786-2011</t>
  </si>
  <si>
    <t>1120-009X</t>
  </si>
  <si>
    <t>MAY</t>
  </si>
  <si>
    <t>BACCI, M; RIBEIRO, SB; CASAROTTO, MEF; PAGNOCCA, FC</t>
  </si>
  <si>
    <t>BIOPOLYMER-DEGRADING BACTERIA FROM NESTS OF THE LEAF-CUTTING ANT ATTA SEXDENS RUBROPILOSA</t>
  </si>
  <si>
    <t>BRAZILIAN JOURNAL OF MEDICAL AND BIOLOGICAL RESEARCH</t>
  </si>
  <si>
    <t>Pagnocca, Fernando Carlos/H-1688-2012</t>
  </si>
  <si>
    <t>Pagnocca, Fernando Carlos/0000-0002-5026-1933</t>
  </si>
  <si>
    <t>0100-879X</t>
  </si>
  <si>
    <t>1414-431X</t>
  </si>
  <si>
    <t>JAN</t>
  </si>
  <si>
    <t>Landry, CE; Phillips, SA</t>
  </si>
  <si>
    <t>Potential of ice-nucleating active bacteria for management of the red imported fire ant (Hymenoptera: Formicidae)</t>
  </si>
  <si>
    <t>ENVIRONMENTAL ENTOMOLOGY</t>
  </si>
  <si>
    <t>AUG</t>
  </si>
  <si>
    <t>10.1093/ee/25.4.859</t>
  </si>
  <si>
    <t>Schroder, D; Deppisch, H; Obermayer, M; Krohne, G; Stackebrandt, E; Holldobler, B; Goebel, W; Gross, R</t>
  </si>
  <si>
    <t>Intracellular endosymbiotic: Bacteria of Camponotus species (carpenter ants): Systematics, evolution and ultrastructural characterization</t>
  </si>
  <si>
    <t>MOLECULAR MICROBIOLOGY</t>
  </si>
  <si>
    <t>Gross, Roy/I-3360-2014</t>
  </si>
  <si>
    <t>Gross, Roy/0000-0002-5878-873X; Stackebrandt, Erko/0000-0002-6130-760X</t>
  </si>
  <si>
    <t>0950-382X</t>
  </si>
  <si>
    <t>1365-2958</t>
  </si>
  <si>
    <t>10.1111/j.1365-2958.1996.tb02557.x</t>
  </si>
  <si>
    <t>Jouvenaz, DP; Lord, JC; Undeen, AH</t>
  </si>
  <si>
    <t>Restricted ingestion of bacteria by fire ants</t>
  </si>
  <si>
    <t>JOURNAL OF INVERTEBRATE PATHOLOGY</t>
  </si>
  <si>
    <t>1096-0805</t>
  </si>
  <si>
    <t>NOV</t>
  </si>
  <si>
    <t>10.1006/jipa.1996.0096</t>
  </si>
  <si>
    <t>Pearson, B; Raybould, AF</t>
  </si>
  <si>
    <t>SOCIOBIOLOGY</t>
  </si>
  <si>
    <t>Currie, CR; Scott, JA; Summerbell, RC; Malloch, D</t>
  </si>
  <si>
    <t>Fungus-growing ants use antibiotic-producing bacteria to control garden parasites</t>
  </si>
  <si>
    <t>NATURE</t>
  </si>
  <si>
    <t>Scott, James/AAN-4011-2021; Scott, James Alexander/A-8598-2011</t>
  </si>
  <si>
    <t>Scott, James Alexander/0000-0002-5073-0832</t>
  </si>
  <si>
    <t>0028-0836</t>
  </si>
  <si>
    <t>1476-4687</t>
  </si>
  <si>
    <t>APR 22</t>
  </si>
  <si>
    <t>10.1038/19519</t>
  </si>
  <si>
    <t>Mackintosh, JA; Flood, JA; Veal, DA; Beattie, AJ</t>
  </si>
  <si>
    <t>AUSTRALIAN JOURNAL OF ENTOMOLOGY</t>
  </si>
  <si>
    <t>MAY 4</t>
  </si>
  <si>
    <t>Billen, J; Buschinger, A</t>
  </si>
  <si>
    <t>ARTHROPOD STRUCTURE &amp; DEVELOPMENT</t>
  </si>
  <si>
    <t>Billen, Johan/0000-0002-2392-7293</t>
  </si>
  <si>
    <t>Sauer, C; Stackebrandt, E; Gadau, J; Hölldobler, B; Gross, R</t>
  </si>
  <si>
    <t>Systematic relationships and cospeciation of bacterial endosymbionts and their carpenter ant host species:: proposal of the new taxon Candidatus Blochmannia gen. nov.</t>
  </si>
  <si>
    <t>INTERNATIONAL JOURNAL OF SYSTEMATIC AND EVOLUTIONARY MICROBIOLOGY</t>
  </si>
  <si>
    <t>SEP</t>
  </si>
  <si>
    <t>Peloquin, JJ; Miller, SG; Klotz, SA; Stouthammer, R; Davis, LR; Klotz, JH</t>
  </si>
  <si>
    <t>3B</t>
  </si>
  <si>
    <t>Truong, LV; Tuyen, H; Helmke, E; Binh, LT; Schweder, T</t>
  </si>
  <si>
    <t>Cloning of two pectate lyase genes from the marine Antarctic bacterium Pseudoalteromonas haloplanktis strain ANT/505 and characterization of the enzymes</t>
  </si>
  <si>
    <t>EXTREMOPHILES</t>
  </si>
  <si>
    <t>Schweder, Thomas/GQB-0990-2022</t>
  </si>
  <si>
    <t>Schweder, Thomas/0000-0002-7213-3596</t>
  </si>
  <si>
    <t>1431-0651</t>
  </si>
  <si>
    <t>1433-4909</t>
  </si>
  <si>
    <t>FEB</t>
  </si>
  <si>
    <t>Poulsen, M; Bot, ANM; Currie, CR; Boomsma, JJ</t>
  </si>
  <si>
    <t>Mutualistic bacteria and a possible trade-off between alternative defence mechanisms in Acromyrmex leaf-cutting ants</t>
  </si>
  <si>
    <t>INSECTES SOCIAUX</t>
  </si>
  <si>
    <t>Poulsen, Michael/C-6276-2012; Boomsma, Jacobus/M-2785-2014</t>
  </si>
  <si>
    <t>Poulsen, Michael/0000-0002-2839-1715; Boomsma, Jacobus/0000-0002-3598-1609</t>
  </si>
  <si>
    <t>1420-9098</t>
  </si>
  <si>
    <t>10.1007/s00040-002-8271-5</t>
  </si>
  <si>
    <t>Bot, ANM; Ortius-Lechner, D; Finster, K; Maile, R; Boomsma, JJ</t>
  </si>
  <si>
    <t>Variable sensitivity of fungi and bacteria to compounds produced by the metapleural glands of leaf-cutting ants</t>
  </si>
  <si>
    <t>Finster, Kai/I-7475-2013; Boomsma, Jacobus/M-2785-2014</t>
  </si>
  <si>
    <t>Finster, Kai/0000-0002-9132-5542; Boomsma, Jacobus/0000-0002-3598-1609</t>
  </si>
  <si>
    <t>10.1007/PL00012660</t>
  </si>
  <si>
    <t>Baraniecki, CA; Aislabie, J; Foght, JM</t>
  </si>
  <si>
    <t>Characterization of Sphingomonas sp. Ant 17, an aromatic hydrocarbon-degrading bacterium isolated from Antarctic soil</t>
  </si>
  <si>
    <t>MICROBIAL ECOLOGY</t>
  </si>
  <si>
    <t>Foght, Julia/A-2638-2014</t>
  </si>
  <si>
    <t>Foght, Julia/0000-0002-8614-3875</t>
  </si>
  <si>
    <t>10.1007/s00248-001-1019-3</t>
  </si>
  <si>
    <t>Mahdihassan, S</t>
  </si>
  <si>
    <t>Polyrhachis ants and bacterial symbiosis</t>
  </si>
  <si>
    <t>CURRENT SCIENCE</t>
  </si>
  <si>
    <t>0011-3891</t>
  </si>
  <si>
    <t>AUG 25</t>
  </si>
  <si>
    <t>Sauer, C; Dudaczek, D; Hölldobler, B; Gross, R</t>
  </si>
  <si>
    <t>Tissue localization of the endosymbiotic bacterium Candidatus Blochmannia floridanus in adults and larvae of the carpenter ant Camponotus floridanus</t>
  </si>
  <si>
    <t>APPLIED AND ENVIRONMENTAL MICROBIOLOGY</t>
  </si>
  <si>
    <t>Gross, Roy/0000-0002-5878-873X</t>
  </si>
  <si>
    <t>10.1128/AEM.68.9.4187-4193.2002</t>
  </si>
  <si>
    <t>van Borm, S; Buschinger, A; Boomsma, JJ; Billen, J</t>
  </si>
  <si>
    <t>Tetraponera ants have gut symbionts related to nitrogen-fixing root-nodule bacteria</t>
  </si>
  <si>
    <t>PROCEEDINGS OF THE ROYAL SOCIETY B-BIOLOGICAL SCIENCES</t>
  </si>
  <si>
    <t>Van Borm, Steven/P-3336-2014; Boomsma, Jacobus/M-2785-2014</t>
  </si>
  <si>
    <t>Billen, Johan/0000-0002-2392-7293; Boomsma, Jacobus/0000-0002-3598-1609</t>
  </si>
  <si>
    <t>OCT 7</t>
  </si>
  <si>
    <t>10.1098/rspb.2002.2101</t>
  </si>
  <si>
    <t>Zhou, XS; Kaya, HK; Heungens, K; Goodrich-Blair, H</t>
  </si>
  <si>
    <t>Response of ants to a deterrent factor(s) produced by the symbiotic bacteria of entomopathogenic nematodes</t>
  </si>
  <si>
    <t>Heungens, Kurt/Q-8841-2019</t>
  </si>
  <si>
    <t>Goodrich-Blair, Heidi/0000-0003-1934-2636; Zhou, Xinsheng/0000-0003-3855-2401; Heungens, Kurt/0000-0003-1476-1356</t>
  </si>
  <si>
    <t>DEC</t>
  </si>
  <si>
    <t>10.1128/AEM.68.12.6202-6209.2002</t>
  </si>
  <si>
    <t>Wernegreen, JJ; Degnan, PH; Lazarus, AB; Palacios, C; Bordenstein, SR</t>
  </si>
  <si>
    <t>BIOLOGICAL BULLETIN</t>
  </si>
  <si>
    <t>Torrez, Christian/AAT-5056-2021</t>
  </si>
  <si>
    <t>Degnan, Patrick/0009-0007-0689-071X</t>
  </si>
  <si>
    <t>1939-8697</t>
  </si>
  <si>
    <t>Poulsen, M; Bot, ANM; Currie, CR; Nielsen, MG; Boomsma, JJ</t>
  </si>
  <si>
    <t>Within-colony transmission and the cost of a mutualistic bacterium in the leaf-cutting ant Acromyrmex octospinosus</t>
  </si>
  <si>
    <t>FUNCTIONAL ECOLOGY</t>
  </si>
  <si>
    <t>Boomsma, Jacobus/M-2785-2014; Poulsen, Michael/C-6276-2012</t>
  </si>
  <si>
    <t>Boomsma, Jacobus/0000-0002-3598-1609; Poulsen, Michael/0000-0002-2839-1715</t>
  </si>
  <si>
    <t>0269-8463</t>
  </si>
  <si>
    <t>1365-2435</t>
  </si>
  <si>
    <t>10.1046/j.1365-2435.2003.00726.x</t>
  </si>
  <si>
    <t>Currie, CR; Bot, ANM; Boomsma, JJ</t>
  </si>
  <si>
    <t>Experimental evidence of a tripartite mutualism: bacteria protect ant fungus gardens from specialized parasites</t>
  </si>
  <si>
    <t>OIKOS</t>
  </si>
  <si>
    <t>Boomsma, Jacobus/M-2785-2014</t>
  </si>
  <si>
    <t>Boomsma, Jacobus/0000-0002-3598-1609</t>
  </si>
  <si>
    <t>0030-1299</t>
  </si>
  <si>
    <t>10.1034/j.1600-0706.2003.12036.x</t>
  </si>
  <si>
    <t>Peloquin, JJ; Greenberg, L</t>
  </si>
  <si>
    <t>Identification of midgut bacteria from fourth instar red imported fire ant larvae, Solenopsis invicta Buren (Hymenoptera:Formicidae)</t>
  </si>
  <si>
    <t>JOURNAL OF AGRICULTURAL AND URBAN ENTOMOLOGY</t>
  </si>
  <si>
    <t>Greenberg, Les/G-5014-2013</t>
  </si>
  <si>
    <t>1523-5475</t>
  </si>
  <si>
    <t>JUL</t>
  </si>
  <si>
    <t>Poulsen, M; Bot, ANM; Boomsma, JJ</t>
  </si>
  <si>
    <t>The effect of metapleural gland secretion on the growth of a mutualistic bacterium on the cuticle of leaf-cutting ants</t>
  </si>
  <si>
    <t>NATURWISSENSCHAFTEN</t>
  </si>
  <si>
    <t>0028-1042</t>
  </si>
  <si>
    <t>1432-1904</t>
  </si>
  <si>
    <t>10.1007/s00114-003-0450-3</t>
  </si>
  <si>
    <t>Degnan, PH; Lazarus, AB; Brock, CD; Wernegreen, JJ</t>
  </si>
  <si>
    <t>Host-symbiont stability and fast evolutionary rates in an ant-bacterium association:: Cospeciation of Camponotus species and their endosymbionts, Candidatus Blochmannia</t>
  </si>
  <si>
    <t>SYSTEMATIC BIOLOGY</t>
  </si>
  <si>
    <t>1063-5157</t>
  </si>
  <si>
    <t>1076-836X</t>
  </si>
  <si>
    <t>10.1080/10635150490264842</t>
  </si>
  <si>
    <t>Wolschin, F; Hölldobler, B; Gross, R; Zientz, E</t>
  </si>
  <si>
    <t>Replication of the endosymbiotic bacterium Blochmannia floridanus is correlated with the developmental and reproductive stages of its ant host</t>
  </si>
  <si>
    <t>10.1128/AEM.70.7.4096-4102.2004</t>
  </si>
  <si>
    <t>Santos, AV; Dillon, RJ; Dillon, VM; Reynolds, SE; Samuels, RI</t>
  </si>
  <si>
    <t>Ocurrence of the antibiotic producing bacterium Burkholderia sp in colonies of the leaf-cutting ant Atta sexdens rubropilosa</t>
  </si>
  <si>
    <t>FEMS MICROBIOLOGY LETTERS</t>
  </si>
  <si>
    <t>Samuels, Richard/I-2108-2019; Reynolds, Stuart/AAI-6616-2021; Samuels, Richard/R-6042-2017</t>
  </si>
  <si>
    <t>Samuels, Richard/0000-0003-1814-2456; Reynolds, Stuart/0000-0001-5043-0242; Dillon, Rod/0000-0002-3551-0030</t>
  </si>
  <si>
    <t>0378-1097</t>
  </si>
  <si>
    <t>1574-6968</t>
  </si>
  <si>
    <t>OCT 15</t>
  </si>
  <si>
    <t>10.1016/j.femsle.2004.09.005</t>
  </si>
  <si>
    <t>de Zarzuela, MFM; Campos, AEC; Peçanha, MP</t>
  </si>
  <si>
    <t>Evaluation of urban ants (Hymenoptera: Formicidae) as carriers of pathogens in residential and industrial environments:: I.: Bacteria</t>
  </si>
  <si>
    <t>Campos, Ana Eugênia/AAM-3356-2021</t>
  </si>
  <si>
    <t>Dickschat, JS; Wagner-Döbler, I; Schulz, S</t>
  </si>
  <si>
    <t>The chafer pheromone buibuilactone and ant pyrazines are also produced by marine bacteria</t>
  </si>
  <si>
    <t>JOURNAL OF CHEMICAL ECOLOGY</t>
  </si>
  <si>
    <t>Wagner-Döbler, Irene/Y-1685-2019</t>
  </si>
  <si>
    <t>Schulz, Stefan/0000-0002-4810-324X; Wagner-Dobler, Irene/0000-0001-5883-2502; Dickschat, Jeroen/0000-0002-0102-0631</t>
  </si>
  <si>
    <t>0098-0331</t>
  </si>
  <si>
    <t>1573-1561</t>
  </si>
  <si>
    <t>10.1007/s10886-005-3553-9</t>
  </si>
  <si>
    <t>Cafaro, MJ; Currie, CR</t>
  </si>
  <si>
    <t>Phylogenetic analysis of mutualistic filamentous bacteria associated with fungus-growing ants</t>
  </si>
  <si>
    <t>CANADIAN JOURNAL OF MICROBIOLOGY</t>
  </si>
  <si>
    <t>Cafaro, Matias/AFP-3230-2022</t>
  </si>
  <si>
    <t>Cafaro, Matias/0000-0002-2987-716X</t>
  </si>
  <si>
    <t>0008-4166</t>
  </si>
  <si>
    <t>1480-3275</t>
  </si>
  <si>
    <t>JUN</t>
  </si>
  <si>
    <t>10.1139/W05-023</t>
  </si>
  <si>
    <t>Pepi, M; Cesàro, A; Liut, G; Baldi, F</t>
  </si>
  <si>
    <t>An antarctic psychrotrophic bacterium Halomonas sp ANT-3b, growing on n-hexadecane, produces a new emulsyfying glycolipid</t>
  </si>
  <si>
    <t>FEMS MICROBIOLOGY ECOLOGY</t>
  </si>
  <si>
    <t>Pepi, Milva/AAF-9693-2020</t>
  </si>
  <si>
    <t>Pepi, Milva/0000-0002-9420-2011</t>
  </si>
  <si>
    <t>JUN 1</t>
  </si>
  <si>
    <t>10.1016/j.femsec.2004.09.013</t>
  </si>
  <si>
    <t>Li, HW; Medina, F; Vinson, SB; Coates, CJ</t>
  </si>
  <si>
    <t>Coates, Christopher/M-8310-2015</t>
  </si>
  <si>
    <t>Coates, Craig/0000-0002-7310-4607</t>
  </si>
  <si>
    <t>10.1016/j.jip.2005.05.008</t>
  </si>
  <si>
    <t>Poulsen, M; Cafaro, M; Boomsma, JJ; Currie, CR</t>
  </si>
  <si>
    <t>Specificity of the mutualistic association between actinomycete bacteria and two sympatric species of Acromyrmex leaf-cutting ants</t>
  </si>
  <si>
    <t>MOLECULAR ECOLOGY</t>
  </si>
  <si>
    <t>Cafaro, Matias/AFP-3230-2022; Boomsma, Jacobus/M-2785-2014; Poulsen, Michael/C-6276-2012</t>
  </si>
  <si>
    <t>Boomsma, Jacobus/0000-0002-3598-1609; Cafaro, Matias/0000-0002-2987-716X; Poulsen, Michael/0000-0002-2839-1715</t>
  </si>
  <si>
    <t>10.1111/j.1365-294X.2005.02695.x</t>
  </si>
  <si>
    <t>Moreira, DDO; De Morais, V; Vieira-Da-Motta, O; Campos, AEC; Tonhasca, A</t>
  </si>
  <si>
    <t>Ants as carriers of antibiotic-resistant bacteria in hospitals</t>
  </si>
  <si>
    <t>NEOTROPICAL ENTOMOLOGY</t>
  </si>
  <si>
    <t>Campos, Ana Eugênia/AAM-3356-2021; Vieira-da-Motta, Olney/U-7146-2019</t>
  </si>
  <si>
    <t>NOV-DEC</t>
  </si>
  <si>
    <t>10.1590/S1519-566X2005000600017</t>
  </si>
  <si>
    <t>Dunn, AK; Stabb, EV</t>
  </si>
  <si>
    <t>Currie, CR; Poulsen, M; Mendenhall, J; Boomsma, JJ; Billen, J</t>
  </si>
  <si>
    <t>Coevolved crypts and exocrine glands support mutualistic bacteria in fungus-growing ants</t>
  </si>
  <si>
    <t>SCIENCE</t>
  </si>
  <si>
    <t>; Poulsen, Michael/C-6276-2012; Boomsma, Jacobus/M-2785-2014</t>
  </si>
  <si>
    <t>Billen, Johan/0000-0002-2392-7293; Poulsen, Michael/0000-0002-2839-1715; Boomsma, Jacobus/0000-0002-3598-1609</t>
  </si>
  <si>
    <t>0036-8075</t>
  </si>
  <si>
    <t>1095-9203</t>
  </si>
  <si>
    <t>JAN 6</t>
  </si>
  <si>
    <t>10.1126/science.1119744</t>
  </si>
  <si>
    <t>Lise, F; Garcia, FRM; Lutinski, JA</t>
  </si>
  <si>
    <t>Lise, Fernanda; Mello Garcia, Flavio Roberto; Lutinski, Junir Antonio</t>
  </si>
  <si>
    <t>Association of ants (Hymenoptera: Formicidae) with bacteria in hospitals in the State of Santa Catarina</t>
  </si>
  <si>
    <t>REVISTA DA SOCIEDADE BRASILEIRA DE MEDICINA TROPICAL</t>
  </si>
  <si>
    <t>Garcia, Flavio/D-5610-2013; Lise, Fernanda/B-2396-2016; Lutinski, Junir Antonio/J-9861-2019</t>
  </si>
  <si>
    <t>Garcia, Flavio/0000-0003-0493-1788; Lise, Fernanda/0000-0002-1677-6140; Lutinski, Junir Antonio/0000-0003-0149-5415</t>
  </si>
  <si>
    <t>10.1590/S0037-86822006000600002</t>
  </si>
  <si>
    <t>Baird, R; Woolfolk, S; Watson, CE</t>
  </si>
  <si>
    <t>Baird, Richard; Woolfolk, Sandra; Watson, C. E.</t>
  </si>
  <si>
    <t>SOUTHEASTERN NATURALIST</t>
  </si>
  <si>
    <t>Woolfolk, Sandra/LSL-8190-2024</t>
  </si>
  <si>
    <t>1938-5412</t>
  </si>
  <si>
    <t>Stoll, S; Gadau, J; Gross, R; Feldhaar, H</t>
  </si>
  <si>
    <t>Stoll, Sascha; Gadau, Juergen; Gross, Roy; Feldhaar, Heike</t>
  </si>
  <si>
    <t>BIOLOGICAL JOURNAL OF THE LINNEAN SOCIETY</t>
  </si>
  <si>
    <t>Feldhaar, Heike/0000-0001-6797-5126; Gross, Roy/0000-0002-5878-873X</t>
  </si>
  <si>
    <t>1095-8312</t>
  </si>
  <si>
    <t>MAR</t>
  </si>
  <si>
    <t>Rodovalho, CM; Santos, AL; Marcolino, MT; Bonetti, AM; Brandeburgo, MAM</t>
  </si>
  <si>
    <t>Rodovalho, Cynara M.; Santos, Ana L.; Marcolino, Marcus T.; Bonetti, Ana M.; Brandeburgo, Malcon A. M.</t>
  </si>
  <si>
    <t>Urban ants and transportation of nosocomial bacteria</t>
  </si>
  <si>
    <t>Bonetti, Ana/V-3811-2019; Rodovalho, Cynara/AEM-7154-2022</t>
  </si>
  <si>
    <t>Rodovalho, Cynara/0000-0002-4927-0672</t>
  </si>
  <si>
    <t>MAY-JUN</t>
  </si>
  <si>
    <t>10.1590/S1519-566X2007000300014</t>
  </si>
  <si>
    <t>Zhang, MM; Poulsen, M; Currie, CR</t>
  </si>
  <si>
    <t>Zhang, Mingzi M.; Poulsen, Michael; Currie, Cameron R.</t>
  </si>
  <si>
    <t>Symbiont recognition of mutualistic bacteria by Acromyrmex leaf-cutting ants</t>
  </si>
  <si>
    <t>ISME JOURNAL</t>
  </si>
  <si>
    <t>; Poulsen, Michael/C-6276-2012</t>
  </si>
  <si>
    <t>Zhang, Mingzi/0000-0002-1213-3340; Poulsen, Michael/0000-0002-2839-1715</t>
  </si>
  <si>
    <t>10.1038/ismej.2007.41</t>
  </si>
  <si>
    <t>Poulsen, M; Erhardt, DP; Molinaro, DJ; Lin, TL; Currie, CR</t>
  </si>
  <si>
    <t>Poulsen, Michael; Erhardt, Daniel P.; Molinaro, Daniel J.; Lin, Ting-Li; Currie, Cameron R.</t>
  </si>
  <si>
    <t>Antagonistic Bacterial Interactions Help Shape Host-Symbiont Dynamics within the Fungus-Growing Ant-Microbe Mutualism</t>
  </si>
  <si>
    <t>PLOS ONE</t>
  </si>
  <si>
    <t>Poulsen, Michael/C-6276-2012</t>
  </si>
  <si>
    <t>Poulsen, Michael/0000-0002-2839-1715</t>
  </si>
  <si>
    <t>SEP 26</t>
  </si>
  <si>
    <t>Kost, C; Lakatos, T; Böttcher, I; Arendholz, WR; Redenbach, M; Wirth, R</t>
  </si>
  <si>
    <t>Kost, Christian; Lakatos, Tanja; Boettcher, Ingo; Arendholz, Wolf-Ruediger; Redenbach, Matthias; Wirth, Rainer</t>
  </si>
  <si>
    <t>Non-specific association between filamentous bacteria and fungus-growing ants</t>
  </si>
  <si>
    <t>Kost, Christian/N-1553-2014; Wirth, Rainer/I-1552-2013</t>
  </si>
  <si>
    <t>Wirth, Rainer/0000-0001-8042-3123; Kost, Christian/0000-0002-7870-7343</t>
  </si>
  <si>
    <t>10.1007/s00114-007-0262-y</t>
  </si>
  <si>
    <t>Lee, AH; Husseneder, C; Hooper-Bui, L</t>
  </si>
  <si>
    <t>Lee, Albert H.; Husseneder, Claudia; Hooper-Bui, Linda</t>
  </si>
  <si>
    <t>Bui, Dr. Linda/AAW-7252-2021</t>
  </si>
  <si>
    <t>Husseneder, Claudia/0000-0001-5962-9354</t>
  </si>
  <si>
    <t>10.1016/j.jip.2007.10.008</t>
  </si>
  <si>
    <t>Pesquero, MA; Elias, J; Carneiro, LC; Feitosa, SB; Oliveira, MAC; Quintana, RC</t>
  </si>
  <si>
    <t>Pesquero, Marcos A.; Elias Filho, Jales; Carneiro, Lilian C.; Feitosa, Sarah B.; Oliveira, Marcos A. C.; Quintana, Rosangela C.</t>
  </si>
  <si>
    <t>Ants in a hospital environment and its importance as vector of bacteria</t>
  </si>
  <si>
    <t>Pesquero, Marcos/Z-1212-2018; Carneiro, Lilian/D-3079-2013</t>
  </si>
  <si>
    <t>Pesquero, Marcos Antonio/0000-0003-1337-2439</t>
  </si>
  <si>
    <t>JUL-AUG</t>
  </si>
  <si>
    <t>10.1590/S1519-566X2008000400017</t>
  </si>
  <si>
    <t>Gunawan, S; Tufts, DM; Bextine, BR</t>
  </si>
  <si>
    <t>Gunawan, Stanley; Tufts, Danielle M.; Bextine, Blake R.</t>
  </si>
  <si>
    <t>Molecular Identification of Hemolymph-Associated Symbiotic Bacteria in Red Imported Fire Ant Larvae</t>
  </si>
  <si>
    <t>CURRENT MICROBIOLOGY</t>
  </si>
  <si>
    <t>10.1007/s00284-008-9245-2</t>
  </si>
  <si>
    <t>dos Santos, PF; Fonseca, AR; Sanches, NM</t>
  </si>
  <si>
    <t>dos Santos, Paula Fernandes; Fonseca, Alysson Rodrigo; Sanches, Newton Moreno</t>
  </si>
  <si>
    <t>Ants (Hymenoptera: Formicidae) as vectors for bacteria in two hospitals in the municipality of Divinopolis, State of Minas Gerais</t>
  </si>
  <si>
    <t>10.1590/S0037-86822009000500016</t>
  </si>
  <si>
    <t>Egami, I; Iiyama, K; Zhang, P; Chieda, Y; Ino, N; Hasegawa, K; Lee, JM; Kusakabe, T; Yasunaga-Aoki, C; Shimizu, S</t>
  </si>
  <si>
    <t>Egami, I.; Iiyama, K.; Zhang, P.; Chieda, Y.; Ino, N.; Hasegawa, K.; Lee, J. M.; Kusakabe, T.; Yasunaga-Aoki, C.; Shimizu, S.</t>
  </si>
  <si>
    <t>Insecticidal bacterium isolated from an ant lion larva from Munakata, Japan</t>
  </si>
  <si>
    <t>JOURNAL OF APPLIED ENTOMOLOGY</t>
  </si>
  <si>
    <t>Iiyama, Kazuhiro/0000-0002-0343-3915</t>
  </si>
  <si>
    <t>0931-2048</t>
  </si>
  <si>
    <t>1439-0418</t>
  </si>
  <si>
    <t>10.1111/j.1439-0418.2008.01329.x</t>
  </si>
  <si>
    <t>Medina, F; Li, HW; Vinson, SB; Coates, CJ</t>
  </si>
  <si>
    <t>Medina, Freder; Li, Haiwen; Vinson, S. Bradleigh; Coates, Craig J.</t>
  </si>
  <si>
    <t>Genetic Transformation of Midgut Bacteria from the Red Imported Fire Ant (Solenopsis invicta)</t>
  </si>
  <si>
    <t>10.1007/s00284-008-9350-2</t>
  </si>
  <si>
    <t>Oh, DC; Poulsen, M; Currie, CR; Clardy, J</t>
  </si>
  <si>
    <t>Oh, Dong-Chan; Poulsen, Michael; Currie, Cameron R.; Clardy, Jon</t>
  </si>
  <si>
    <t>NATURE CHEMICAL BIOLOGY</t>
  </si>
  <si>
    <t>Eilmus, S; Heil, M</t>
  </si>
  <si>
    <t>Eilmus, Sascha; Heil, Martin</t>
  </si>
  <si>
    <t>Bacterial Associates of Arboreal Ants and Their Putative Functions in an Obligate Ant-Plant Mutualism</t>
  </si>
  <si>
    <t>Heil, Martin/T-3960-2019; Heil, Martin/AAC-2730-2022</t>
  </si>
  <si>
    <t>Heil, Martin/0000-0001-8036-8697</t>
  </si>
  <si>
    <t>JUL 1</t>
  </si>
  <si>
    <t>Teixeira, MM; Pelli, A; dos Santos, VM; Reis, MD</t>
  </si>
  <si>
    <t>Teixeira, Maxelle M.; Pelli, Afonso; dos Santos, Vitorino M.; Reis, Maria das G.</t>
  </si>
  <si>
    <t>Microbiota Associated with Tramp Ants in a Brazilian University Hospital</t>
  </si>
  <si>
    <t>Pelli, Afonso/AAF-4165-2019</t>
  </si>
  <si>
    <t>Pelli, Afonso/0000-0001-8279-2221; Teixeira, Maxelle Martins/0000-0002-9596-400X</t>
  </si>
  <si>
    <t>Tufts, DM; Bextine, B</t>
  </si>
  <si>
    <t>Tufts, Danielle M.; Bextine, Blake</t>
  </si>
  <si>
    <t>Sen, R; Ishak, HD; Estrada, D; Dowd, SE; Hong, EK; Mueller, UG</t>
  </si>
  <si>
    <t>Sen, Ruchira; Ishak, Heather D.; Estrada, Dora; Dowd, Scot E.; Hong, Eunki; Mueller, Ulrich G.</t>
  </si>
  <si>
    <t>Generalized antifungal activity and 454-screening of Pseudonocardia and Amycolatopsis bacteria in nests of fungus-growing ants</t>
  </si>
  <si>
    <t>PROCEEDINGS OF THE NATIONAL ACADEMY OF SCIENCES OF THE UNITED STATES OF AMERICA</t>
  </si>
  <si>
    <t>Sen, Ruchira/AAJ-4776-2021; Dowd, Scot/M-5386-2017</t>
  </si>
  <si>
    <t>Sen, Ruchira/0000-0001-7794-4315; Dowd, Scot/0000-0002-6296-1427</t>
  </si>
  <si>
    <t>OCT 20</t>
  </si>
  <si>
    <t>10.1073/pnas.0904827106</t>
  </si>
  <si>
    <t>Russell, JA; Moreau, CS; Goldman-Huertas, B; Fujiwara, M; Lohman, DJ; Pierce, NE</t>
  </si>
  <si>
    <t>Russell, Jacob A.; Moreau, Corrie S.; Goldman-Huertas, Benjamin; Fujiwara, Mikiko; Lohman, David J.; Pierce, Naomi E.</t>
  </si>
  <si>
    <t>Moreau, Corrie/B-2889-2011; Russell, Jacob/H-7996-2015; Pierce, Naomi/LZE-2569-2025</t>
  </si>
  <si>
    <t>Lohman, David/0000-0002-0689-2906; Goldman-Huertas, Benjamin/0000-0002-6741-5193; Moreau, Corrie/0000-0003-1139-5792</t>
  </si>
  <si>
    <t>DEC 15</t>
  </si>
  <si>
    <t>Fontana, R; Wetler, RMDC; Aquino, RSS; Andrioli, JL; Queiroz, GRG; Ferreira, SL; do Nascimento, IC; Delabie, JHC</t>
  </si>
  <si>
    <t>Fontana, Renato; Wetler, Rita M. da C.; Aquino, Renata S. S.; Andrioli, Joao L.; Queiroz, Guitherme R. G.; Ferreira, Sonia L.; do Nascimento, Ivan C.; Delabie, Jacques H. C.</t>
  </si>
  <si>
    <t>Pathogenic Bacteria Dissemination by Ants (Hymenoptera: Formicidae) in Two Hospitals in Northeast Brazil</t>
  </si>
  <si>
    <t>Delabie, Jacques/F-3405-2010; fontana, renato/M-3038-2018</t>
  </si>
  <si>
    <t>fontana, renato/0000-0003-2541-9919; Delabie, Jacques Hubert Charles/0000-0002-2695-1061</t>
  </si>
  <si>
    <t>10.1590/S1519-566X2010000400029</t>
  </si>
  <si>
    <t>Kaspari, M; Stevenson, BS; Shik, J; Kerekes, JF</t>
  </si>
  <si>
    <t>Kaspari, Michael; Stevenson, Bradley S.; Shik, Jonathan; Kerekes, Jennifer F.</t>
  </si>
  <si>
    <t>Scaling community structure: how bacteria, fungi, and ant taxocenes differentiate along a tropical forest floor</t>
  </si>
  <si>
    <t>ECOLOGY</t>
  </si>
  <si>
    <t>; Stevenson, Bradley/A-2786-2011</t>
  </si>
  <si>
    <t>Kaspari, Michael/0000-0002-9717-5768; Stevenson, Bradley/0000-0001-9432-9744; Shik, Jonathan Zvi/0000-0003-3309-7737</t>
  </si>
  <si>
    <t>1939-9170</t>
  </si>
  <si>
    <t>10.1890/09-2089.1</t>
  </si>
  <si>
    <t>Funaro, CF; Kronauer, DJC; Moreau, CS; Goldman-Huertas, B; Pierce, NE; Russell, JA</t>
  </si>
  <si>
    <t>Funaro, Colin F.; Kronauer, Daniel J. C.; Moreau, Corrie S.; Goldman-Huertas, Benjamin; Pierce, Naomi E.; Russell, Jacob A.</t>
  </si>
  <si>
    <t>Army Ants Harbor a Host-Specific Clade of Entomoplasmatales Bacteria</t>
  </si>
  <si>
    <t>Pierce, Naomi/LZE-2569-2025; Moreau, Corrie/B-2889-2011; Russell, Jacob/H-7996-2015</t>
  </si>
  <si>
    <t>Goldman-Huertas, Benjamin/0000-0002-6741-5193; Moreau, Corrie/0000-0003-1139-5792</t>
  </si>
  <si>
    <t>10.1128/AEM.01896-10</t>
  </si>
  <si>
    <t>Ishak, HD; Plowes, R; Sen, R; Kellner, K; Meyer, E; Estrada, DA; Dowd, SE; Mueller, UG</t>
  </si>
  <si>
    <t>Ishak, Heather D.; Plowes, Rob; Sen, Ruchira; Kellner, Katrin; Meyer, Eli; Estrada, Dora A.; Dowd, Scot E.; Mueller, Ulrich G.</t>
  </si>
  <si>
    <t>Dowd, Scot/0000-0002-6296-1427; Sen, Ruchira/0000-0001-7794-4315; Kellner, Katrin/0000-0002-8542-6662</t>
  </si>
  <si>
    <t>Cafaro, MJ; Poulsen, M; Little, AEF; Price, SL; Gerardo, NM; Wong, B; Stuart, AE; Larget, B; Abbot, P; Currie, CR</t>
  </si>
  <si>
    <t>Cafaro, Matias J.; Poulsen, Michael; Little, Ainslie E. F.; Price, Shauna L.; Gerardo, Nicole M.; Wong, Bess; Stuart, Alison E.; Larget, Bret; Abbot, Patrick; Currie, Cameron R.</t>
  </si>
  <si>
    <t>Specificity in the symbiotic association between fungus-growing ants and protective Pseudonocardia bacteria</t>
  </si>
  <si>
    <t>Cafaro, Matias/AFP-3230-2022; Poulsen, Michael/C-6276-2012</t>
  </si>
  <si>
    <t>Cafaro, Matias/0000-0002-2987-716X; Poulsen, Michael/0000-0002-2839-1715</t>
  </si>
  <si>
    <t>JUN 22</t>
  </si>
  <si>
    <t>10.1098/rspb.2010.2118</t>
  </si>
  <si>
    <t>Lee, AH; Hooper-Bui, L</t>
  </si>
  <si>
    <t>Lee, Albert H.; Hooper-Bui, Linda</t>
  </si>
  <si>
    <t>The Origin and In Situ Identification of Uncultured Gut Bacteria in Fourth-Instar Larvae of the Red Imported Fire Ant, Solenopsis invicta (Hymenoptera: Formicidae)</t>
  </si>
  <si>
    <t>Sebastien, A; Gruber, MAM; Lester, PJ</t>
  </si>
  <si>
    <t>Sebastien, A.; Gruber, M. A. M.; Lester, P. J.</t>
  </si>
  <si>
    <t>Lester, Phil/A-1296-2008</t>
  </si>
  <si>
    <t>Lester, Phil/0000-0002-1801-5687; Gruber, Monica/0000-0001-6780-8838</t>
  </si>
  <si>
    <t>Mattoso, TC; Moreira, DDO; Samuels, RI</t>
  </si>
  <si>
    <t>Mattoso, Thalles C.; Moreira, Denise D. O.; Samuels, Richard I.</t>
  </si>
  <si>
    <t>Symbiotic bacteria on the cuticle of the leaf-cutting ant Acromyrmex subterraneus subterraneus protect workers from attack by entomopathogenic fungi</t>
  </si>
  <si>
    <t>BIOLOGY LETTERS</t>
  </si>
  <si>
    <t>Samuels, Richard/I-2108-2019; Samuels, Richard/R-6042-2017</t>
  </si>
  <si>
    <t>Samuels, Richard/0000-0003-1814-2456; Cardoso Mattoso, Thalles/0000-0001-5675-1493</t>
  </si>
  <si>
    <t>JUN 23</t>
  </si>
  <si>
    <t>10.1098/rsbl.2011.0963</t>
  </si>
  <si>
    <t>Aylward, FO; Burnum, KE; Scott, JJ; Suen, G; Tringe, SG; Adams, SM; Barry, KW; Nicora, CD; Piehowski, PD; Purvine, SO; Starrett, GJ; Goodwin, LA; Smith, RD; Lipton, MS; Currie, CR</t>
  </si>
  <si>
    <t>Aylward, Frank O.; Burnum, Kristin E.; Scott, Jarrod J.; Suen, Garret; Tringe, Susannah G.; Adams, Sandra M.; Barry, Kerrie W.; Nicora, Carrie D.; Piehowski, Paul D.; Purvine, Samuel O.; Starrett, Gabriel J.; Goodwin, Lynne A.; Smith, Richard D.; Lipton, Mary S.; Currie, Cameron R.</t>
  </si>
  <si>
    <t>Tringe, Susannah/T-9431-2019; Lipton, Mary/H-3913-2012; Piehowski, Paul/AAH-5497-2019; Suen, Garret/AAF-2080-2019; Scott, Jarrod/MHQ-9973-2025; Burnum, Kristin/B-1308-2011; Nicora, Carrie/JDC-7465-2023; Barry, Kerrie/AAA-5500-2020; Smith, Richard/J-3664-2012; Purvine, Samuel/O-3358-2017</t>
  </si>
  <si>
    <t>Barry, Kerrie/0000-0002-8999-6785; Smith, Richard/0000-0002-2381-2349; Starrett, Gabriel/0000-0001-5871-5306; burnum-johnson, kristin/0000-0002-2722-4149; Scott, Jarrod/0000-0001-9863-1318; Suen, Garret/0000-0002-6170-711X; Aylward, Frank/0000-0002-1279-4050; Nicora, Carrie/0000-0003-2461-9548; Purvine, Samuel/0000-0002-2257-2400; Piehowski, Paul/0000-0001-5108-2227; Tringe, Susannah/0000-0001-6479-8427</t>
  </si>
  <si>
    <t>Caldera, EJ; Currie, CR</t>
  </si>
  <si>
    <t>Caldera, Eric J.; Currie, Cameron R.</t>
  </si>
  <si>
    <t>AMERICAN NATURALIST</t>
  </si>
  <si>
    <t>Caldera, Eric/0000-0001-7075-5634</t>
  </si>
  <si>
    <t>Russell, JA; Funaro, CF; Giraldo, YM; Goldman-Huertas, B; Suh, D; Kronauer, DJC; Moreau, CS; Pierce, NE</t>
  </si>
  <si>
    <t>Russell, Jacob A.; Funaro, Colin F.; Giraldo, Ysabel M.; Goldman-Huertas, Benjamin; Suh, David; Kronauer, Daniel J. C.; Moreau, Corrie S.; Pierce, Naomi E.</t>
  </si>
  <si>
    <t>A Veritable Menagerie of Heritable Bacteria from Ants, Butterflies, and Beyond: Broad Molecular Surveys and a Systematic Review</t>
  </si>
  <si>
    <t>Russell, Jacob/H-7996-2015; Pierce, Naomi/LZE-2569-2025; Moreau, Corrie/B-2889-2011</t>
  </si>
  <si>
    <t>DEC 20</t>
  </si>
  <si>
    <t>10.1371/journal.pone.0051027</t>
  </si>
  <si>
    <t>Martínez-Rodríguez, P; Sarasa, J; Peco, B; Jauregui, BM; Rivera, D; Bella, JL</t>
  </si>
  <si>
    <t>Martinez-Rodriguez, Paloma; Sarasa, Jonas; Peco, Begona; Jauregui, Berta M.; Rivera, Desiree; Bella, Jose L.</t>
  </si>
  <si>
    <t>EUROPEAN JOURNAL OF ENTOMOLOGY</t>
  </si>
  <si>
    <t>Sarasa, Jonás/AAO-5237-2021; Peco, Begoña/C-1197-2012</t>
  </si>
  <si>
    <t>1802-8829</t>
  </si>
  <si>
    <t>Kautz, S; Rubin, BER; Russell, JA; Moreau, CS</t>
  </si>
  <si>
    <t>Kautz, Stefanie; Rubin, Benjamin E. R.; Russell, Jacob A.; Moreau, Corrie S.</t>
  </si>
  <si>
    <t>Surveying the Microbiome of Ants: Comparing 454 Pyrosequencing with Traditional Methods To Uncover Bacterial Diversity</t>
  </si>
  <si>
    <t>Moreau, Corrie/B-2889-2011; Russell, Jacob/H-7996-2015</t>
  </si>
  <si>
    <t>Moreau, Corrie/0000-0003-1139-5792</t>
  </si>
  <si>
    <t>Li, SZ; Jin, XX; Chen, J; Lu, SE</t>
  </si>
  <si>
    <t>Li, Shezeng; Jin, Xixuan; Chen, Jian; Lu, Shien</t>
  </si>
  <si>
    <t>Inhibitory activities of venom alkaloids of Red Imported Fire Ant against Clavibacter michiganensis subsp michiganensis in vitro and the application of piperidine alkaloids to manage symptom development of bacterial canker on tomato in the greenhouse</t>
  </si>
  <si>
    <t>INTERNATIONAL JOURNAL OF PEST MANAGEMENT</t>
  </si>
  <si>
    <t>Li, Shezeng/0000-0002-3672-6685</t>
  </si>
  <si>
    <t>1366-5863</t>
  </si>
  <si>
    <t>APR 1</t>
  </si>
  <si>
    <t>Seipke, RF; Barke, J; Heavens, D; Yu, DW; Hutchings, MI</t>
  </si>
  <si>
    <t>Seipke, Ryan F.; Barke, Joerg; Heavens, Darren; Yu, Douglas W.; Hutchings, Matthew I.</t>
  </si>
  <si>
    <t>MICROBIOLOGYOPEN</t>
  </si>
  <si>
    <t>Seipke, Ryan/D-4874-2011; Yu, Douglas/D-2536-2009; Hutchings, Matthew/D-1923-2009</t>
  </si>
  <si>
    <t>Seipke, Ryan/0000-0002-6156-8498; Hutchings, Matthew/0000-0001-6628-5940; Heavens, Darren/0000-0001-5418-7868</t>
  </si>
  <si>
    <t>Martini, S; Al Ali, B; Garel, M; Nerini, D; Grossi, V; Pacton, M; Casalot, L; Cuny, P; Tamburini, C</t>
  </si>
  <si>
    <t>Martini, Severine; Al Ali, Badr; Garel, Marc; Nerini, David; Grossi, Vincent; Pacton, Muriel; Casalot, Laurence; Cuny, Philippe; Tamburini, Christian</t>
  </si>
  <si>
    <t>Effects of Hydrostatic Pressure on Growth and Luminescence of a Moderately-Piezophilic Luminous Bacteria Photobacterium phosphoreum ANT-2200</t>
  </si>
  <si>
    <t>Martini, Séverine/AAS-7225-2021; Casalot, Laurie/B-7536-2013; Grossi, Vincent/G-6493-2010; Garel, Marc/AFG-7135-2022; Tamburini, Christian/I-7821-2012; Casalot, Laurie/L-7942-2013</t>
  </si>
  <si>
    <t>Garel, Marc/0000-0002-4374-5905; NERINI, DAVID/0000-0002-7995-1364; Tamburini, Christian/0000-0003-3752-7423; martini, severine/0000-0001-9471-1708; Casalot, Laurie/0000-0002-4191-6889</t>
  </si>
  <si>
    <t>JUN 20</t>
  </si>
  <si>
    <t>10.1371/journal.pone.0066580</t>
  </si>
  <si>
    <t>Lima, WRD; Marques, SG; Rodrigues, FS; Rebelo, JMM</t>
  </si>
  <si>
    <t>dos Santos Lima, Wanda Ramos; Marques, Sirlei Garcia; Rodrigues, Fernanda Souto; Macario Rebelo, Jose Manuel</t>
  </si>
  <si>
    <t>SEP-OCT</t>
  </si>
  <si>
    <t>Fan, YL; Wernegreen, JJ</t>
  </si>
  <si>
    <t>Fan, Yongliang; Wernegreen, Jennifer J.</t>
  </si>
  <si>
    <t>Johansson, H; Dhaygude, K; Lindström, S; Helanterä, H; Sundström, L; Trontti, K</t>
  </si>
  <si>
    <t>Johansson, Helena; Dhaygude, Kishor; Lindstrom, Stafva; Helantera, Heikki; Sundstrom, Liselotte; Trontti, Kalevi</t>
  </si>
  <si>
    <t>Dhaygude, kishor/LRU-6908-2024; Lindstrom, Stafva/GQZ-6278-2022; Johansson, Helena/H-6042-2012; Helantera, Heikki/C-7568-2011; Sundstrom, Liselotte/G-5080-2010</t>
  </si>
  <si>
    <t>Lindstrom, Stafva/0000-0002-2863-940X; Dhaygude, Kishor/0000-0003-4499-6180; Helantera, Heikki/0000-0002-6468-5956; Sundstrom, Liselotte/0000-0002-6176-8940; Trontti, Kalevi/0000-0002-3797-8163</t>
  </si>
  <si>
    <t>NOV 18</t>
  </si>
  <si>
    <t>Gao, H; Grüschow, S; Barke, J; Seipke, RF; Hill, LM; Orivel, J; Yu, DW; Hutchings, M; Goss, RJM</t>
  </si>
  <si>
    <t>Gao, Hong; Grueschow, Sabine; Barke, Joerg; Seipke, Ryan F.; Hill, Lionel M.; Orivel, Jerome; Yu, Douglas W.; Hutchings, Matthew; Goss, Rebecca J. M.</t>
  </si>
  <si>
    <t>Filipins: the first antifungal weed killers identified from bacteria isolated from the trap-ant</t>
  </si>
  <si>
    <t>RSC ADVANCES</t>
  </si>
  <si>
    <t>Yu, Douglas/D-2536-2009; Hutchings, Matt/D-1923-2009; Orivel, Jérôme/C-4034-2011; Seipke, Ryan/D-4874-2011</t>
  </si>
  <si>
    <t>Seipke, Ryan/0000-0002-6156-8498; Gao, Hong/0000-0002-8544-7826; Orivel, Jerome/0000-0002-5636-3228</t>
  </si>
  <si>
    <t>2046-2069</t>
  </si>
  <si>
    <t>10.1039/c4ra09875g</t>
  </si>
  <si>
    <t>Sanders, JG; Powell, S; Kronauer, DJC; Vasconcelos, HL; Frederickson, ME; Pierce, NE</t>
  </si>
  <si>
    <t>Sanders, Jon G.; Powell, Scott; Kronauer, Daniel J. C.; Vasconcelos, Heraldo L.; Frederickson, Megan E.; Pierce, Naomi E.</t>
  </si>
  <si>
    <t>Sanders, Jon/W-7773-2019; Vasconcelos, Heraldo/C-3353-2013; Pierce, Naomi/LZE-2569-2025</t>
  </si>
  <si>
    <t>Sanders, Jon/0000-0001-6077-4014; Frederickson, Megan/0000-0002-9058-7137</t>
  </si>
  <si>
    <t>Larson, HK; Goffredi, SK; Parra, EL; Vargas, O; Pinto-Tomas, AA; McGlynn, TP</t>
  </si>
  <si>
    <t>Larson, Hannah K.; Goffredi, Shana K.; Parra, Erica L.; Vargas, Orlando; Pinto-Tomas, Adrian A.; McGlynn, Terrence P.</t>
  </si>
  <si>
    <t>Distribution and dietary regulation of an associated facultative Rhizobiales-related bacterium in the omnivorous giant tropical ant, Paraponera clavata</t>
  </si>
  <si>
    <t>/ABD-3939-2020; McGlynn, Terrence/E-3405-2010</t>
  </si>
  <si>
    <t>McGlynn, Terrence/0000-0002-4290-6156</t>
  </si>
  <si>
    <t>10.1007/s00114-014-1168-0</t>
  </si>
  <si>
    <t>Marsh, SE; Poulsen, M; Pinto-Tomás, A; Currie, CR</t>
  </si>
  <si>
    <t>Marsh, Sarah E.; Poulsen, Michael; Pinto-Tomas, Adrian; Currie, Cameron R.</t>
  </si>
  <si>
    <t>Marsh, Sarah/E-9164-2010; Poulsen, Michael/C-6276-2012</t>
  </si>
  <si>
    <t>Marsh, Sarah/0000-0003-4194-043X; Poulsen, Michael/0000-0002-2839-1715</t>
  </si>
  <si>
    <t>JUL 24</t>
  </si>
  <si>
    <t>He, H; Wei, C; Wheeler, DE</t>
  </si>
  <si>
    <t>He, Hong; Wei, Cong; Wheeler, Diana E.</t>
  </si>
  <si>
    <t>Powell, CM; Hanson, JD; Bextine, BR</t>
  </si>
  <si>
    <t>Powell, Christopher M.; Hanson, John D.; Bextine, Blake R.</t>
  </si>
  <si>
    <t>Powell, Christopher/0000-0003-0716-6129</t>
  </si>
  <si>
    <t>Andersen, SB; Yek, SH; Nash, DR; Boomsma, JJ</t>
  </si>
  <si>
    <t>Andersen, Sandra B.; Yek, Sze Huei; Nash, David R.; Boomsma, Jacobus J.</t>
  </si>
  <si>
    <t>Interaction specificity between leaf-cutting ants and vertically transmitted Pseudonocardia bacteria</t>
  </si>
  <si>
    <t>BMC EVOLUTIONARY BIOLOGY</t>
  </si>
  <si>
    <t>Nash, David/B-2916-2009; Yek, Sze Huei/HTO-8639-2023; Boomsma, Jacobus/M-2785-2014</t>
  </si>
  <si>
    <t>Boomsma, Jacobus/0000-0002-3598-1609; Nash, David/0000-0002-0462-6794; Andersen, Sandra Breum/0000-0002-7030-040X; Yek, Sze Huei/0000-0002-9709-1142</t>
  </si>
  <si>
    <t>FEB 25</t>
  </si>
  <si>
    <t>10.1186/s12862-015-0308-2</t>
  </si>
  <si>
    <t>Williams, LE; Wernegreen, JJ</t>
  </si>
  <si>
    <t>Williams, Laura E.; Wernegreen, Jennifer J.</t>
  </si>
  <si>
    <t>Genome evolution in an ancient bacteria-ant symbiosis: parallel gene loss among Blochmannia spanning the origin of the ant tribe Camponotini</t>
  </si>
  <si>
    <t>PEERJ</t>
  </si>
  <si>
    <t>APR 2</t>
  </si>
  <si>
    <t>10.7717/peerj.881</t>
  </si>
  <si>
    <t>Liberti, J; Sapountzis, P; Hansen, LH; Sorensen, SJ; Adams, RMM; Boomsma, JJ</t>
  </si>
  <si>
    <t>Liberti, Joanito; Sapountzis, Panagiotis; Hansen, Lars H.; Sorensen, Soren J.; Adams, Rachelle M. M.; Boomsma, Jacobus J.</t>
  </si>
  <si>
    <t>Adams, Rachelle/J-8846-2013; Liberti, Joanito/AFT-0264-2022; Hansen, Lars/G-3236-2011; Boomsma, Jacobus/M-2785-2014; Sorensen, Soren/J-5015-2014</t>
  </si>
  <si>
    <t>Sapountzis, Panagiotis/0000-0001-6286-3918; Liberti, Joanito/0000-0002-4158-2591; Boomsma, Jacobus/0000-0002-3598-1609; Hestbjerg Hansen, Lars/0000-0003-0027-1524; Sorensen, Soren/0000-0001-6227-9906</t>
  </si>
  <si>
    <t>Jílková, V; Frouz, J; Cajthaml, T; Bonkowski, M</t>
  </si>
  <si>
    <t>Jilkova, Veronika; Frouz, Jan; Cajthaml, Tomas; Bonkowski, Michael</t>
  </si>
  <si>
    <t>EUROPEAN JOURNAL OF SOIL BIOLOGY</t>
  </si>
  <si>
    <t>Jílková, Veronika/M-1978-2017; Bonkowski, Michael/C-3700-2013; Cajthaml, Tomas/I-1971-2014; Frouz, Jan/P-4388-2016</t>
  </si>
  <si>
    <t>Bonkowski, Michael/0000-0003-2656-1183; Jilkova, Veronika/0000-0002-5150-3439; Cajthaml, Tomas/0000-0002-3393-1333; Frouz, Jan/0000-0002-0908-8606</t>
  </si>
  <si>
    <t>1778-3615</t>
  </si>
  <si>
    <t>10.1016/j.ejsobi.2015.05.004</t>
  </si>
  <si>
    <t>Kellner, K; Ishak, HD; Linksvayer, TA; Mueller, UG</t>
  </si>
  <si>
    <t>Kellner, Katrin; Ishak, Heather D.; Linksvayer, Timothy A.; Mueller, Ulrich G.</t>
  </si>
  <si>
    <t>Linksvayer, Timothy/0000-0001-7034-1546; Kellner, Katrin/0000-0002-8542-6662</t>
  </si>
  <si>
    <t>Sapountzis, P; Zhukova, M; Hansen, LH; Sorensen, SJ; Schiott, M; Boomsma, JJ</t>
  </si>
  <si>
    <t>Sapountzis, Panagiotis; Zhukova, Mariya; Hansen, Lars H.; Sorensen, Soren J.; Schiott, Morten; Boomsma, Jacobus J.</t>
  </si>
  <si>
    <t>Schiøtt, Morten/AAJ-8945-2021; Hansen, Lars/G-3236-2011; Schiott, Morten/H-4118-2012; Zhukova, Mariya/D-1038-2018; Boomsma, Jacobus/M-2785-2014; Sorensen, Soren/J-5015-2014</t>
  </si>
  <si>
    <t>Schiott, Morten/0000-0002-4309-8090; Sapountzis, Panagiotis/0000-0001-6286-3918; Zhukova, Mariya/0000-0002-4996-4500; Boomsma, Jacobus/0000-0002-3598-1609; Hestbjerg Hansen, Lars/0000-0003-0027-1524; Sorensen, Soren/0000-0001-6227-9906</t>
  </si>
  <si>
    <t>Haapaniemi, K; Pamilo, P</t>
  </si>
  <si>
    <t>Haapaniemi, Kukka; Pamilo, Pekka</t>
  </si>
  <si>
    <t>Social parasitism and transfer of symbiotic bacteria in ants (Hymenoptera: Formicidae)</t>
  </si>
  <si>
    <t>MYRMECOLOGICAL NEWS</t>
  </si>
  <si>
    <t>Fischer, CY; Lognay, GC; Detrain, C; Heil, M; Grigorescu, A; Sabri, A; Thonart, P; Haubruge, E; Verheggen, FJ</t>
  </si>
  <si>
    <t>Fischer, Christophe Y.; Lognay, Georges C.; Detrain, Claire; Heil, Martin; Grigorescu, Alina; Sabri, Ahmed; Thonart, Philippe; Haubruge, Eric; Verheggen, Francois J.</t>
  </si>
  <si>
    <t>Bacteria may enhance species association in an ant-aphid mutualistic relationship</t>
  </si>
  <si>
    <t>CHEMOECOLOGY</t>
  </si>
  <si>
    <t>Verheggen, Francois/0000-0002-5849-1661; Heil, Martin/0000-0001-8036-8697; Haubruge, Eric/0000-0002-8138-0476</t>
  </si>
  <si>
    <t>0937-7409</t>
  </si>
  <si>
    <t>1423-0445</t>
  </si>
  <si>
    <t>10.1007/s00049-015-0188-3</t>
  </si>
  <si>
    <t>Sit, CS; Ruzzini, AC; Van Arnam, EB; Ramadhar, TR; Currie, CR; Clardy, J</t>
  </si>
  <si>
    <t>Sit, Clarissa S.; Ruzzini, Antonio C.; Van Arnam, Ethan B.; Ramadhar, Timothy R.; Currie, Cameron R.; Clardy, Jon</t>
  </si>
  <si>
    <t>Ruzzini, Antonio/M-2776-2017; Ramadhar, Timothy/AAF-5820-2019</t>
  </si>
  <si>
    <t>Ramadhar, Timothy/0000-0002-7063-5445</t>
  </si>
  <si>
    <t>OCT 27</t>
  </si>
  <si>
    <t>Li, P; Zhu, H</t>
  </si>
  <si>
    <t>Li, Peng; Zhu, Hua</t>
  </si>
  <si>
    <t>MATHEMATICAL PROBLEMS IN ENGINEERING</t>
  </si>
  <si>
    <t>zhu, hua/JRW-4010-2023</t>
  </si>
  <si>
    <t>1563-5147</t>
  </si>
  <si>
    <t>Dosmann, A; Bahet, N; Gordon, DM</t>
  </si>
  <si>
    <t>Dosmann, Andy; Bahet, Nassim; Gordon, Deborah M.</t>
  </si>
  <si>
    <t>JAN 25</t>
  </si>
  <si>
    <t>Klein, A; Schrader, L; Gil, R; Manzano-Marín, A; Flórez, L; Wheeler, D; Werren, JH; Latorre, A; Heinze, J; Kaltenpoth, M; Moya, A; Oettler, J</t>
  </si>
  <si>
    <t>Klein, Antonia; Schrader, Lukas; Gil, Rosario; Manzano-Marin, Alejandro; Florez, Laura; Wheeler, David; Werren, John H.; Latorre, Amparo; Heinze, Juergen; Kaltenpoth, Martin; Moya, Andres; Oettler, Jan</t>
  </si>
  <si>
    <t>A novel intracellular mutualistic bacterium in the invasive ant Cardiocondyla obscurior</t>
  </si>
  <si>
    <t>Wheeler, David/KRO-8954-2024; Schrader, Lukas/AAU-6061-2021; Latorre, Amparo/E-4997-2015; Kaltenpoth, Martin/M-8475-2014; Moya, Andres/A-8190-2008; Manzano Marin, Alejandro/J-9922-2015; Gil Garcia, Rosario/R-6932-2018</t>
  </si>
  <si>
    <t>Florez, Laura V./0000-0002-0761-3729; Werren, John/0000-0001-9353-2070; Moya, Andres/0000-0002-2867-1119; Manzano Marin, Alejandro/0000-0002-0707-9052; Gil Garcia, Rosario/0000-0002-9397-1003; Kaltenpoth, Martin/0000-0001-9450-0345; Schrader, Lukas/0000-0001-9863-0526; Wheeler, David/0000-0001-5538-8119</t>
  </si>
  <si>
    <t>10.1038/ismej.2015.119</t>
  </si>
  <si>
    <t>de Oliveira, TB; Ferro, M; Bacci, M Jr; de Souza, DJ; Fontana, R; Delabie, JHC; Silva, A</t>
  </si>
  <si>
    <t>de Oliveira, T. B.; Ferro, M.; Bacci Junior, M.; de Souza, D. J.; Fontana, R.; Delabie, J. H. C.; Silva, A.</t>
  </si>
  <si>
    <t>Bacterial Communities in the Midgut of Ponerine Ants (Hymenoptera: Formicidae: Ponerinae)</t>
  </si>
  <si>
    <t>Delabie, Jacques/F-3405-2010; Bacci, Mauricio/LRT-8454-2024; de Oliveira, Tassio/E-3671-2017; de Souza, Danival Jose/N-9066-2015; Bacci, Mauricio/C-4960-2013; fontana, renato/M-3038-2018</t>
  </si>
  <si>
    <t>Delabie, Jacques Hubert Charles/0000-0002-2695-1061; de Souza, Danival Jose/0000-0002-2839-1117; Ferro, Milene/0000-0002-3960-9062; Oliveira, Tassio/0000-0002-4666-7930; Bacci, Mauricio/0000-0002-5619-1411; fontana, renato/0000-0003-2541-9919</t>
  </si>
  <si>
    <t>Woolfolk, S; Stokes, CE; Watson, C; Brown, R; Baird, R</t>
  </si>
  <si>
    <t>Woolfolk, Sandra; Stokes, C. Elizabeth; Watson, Clarence; Brown, Richard; Baird, Richard</t>
  </si>
  <si>
    <t>Bacteria Associated with Red Imported Fire Ants (Solenopsis invicta) from Mounds in Mississippi</t>
  </si>
  <si>
    <t>Woolfolk, Sandra/0000-0001-7025-9745</t>
  </si>
  <si>
    <t>10.1656/058.015.0107</t>
  </si>
  <si>
    <t>Maschwitz, U; Fiala, B; Dumpert, K; bin Hashim, R; Sudhaus, W</t>
  </si>
  <si>
    <t>Maschwitz, Ulrich; Fiala, Brigitte; Dumpert, Klaus; bin Hashim, Rosli; Sudhaus, Walter</t>
  </si>
  <si>
    <t>Nematode associates and bacteria in ant-tree symbioses</t>
  </si>
  <si>
    <t>SYMBIOSIS</t>
  </si>
  <si>
    <t>Fiala, Brigitte/I-3788-2016; Hashim, Rosli/A-8555-2010</t>
  </si>
  <si>
    <t>Fiala, Brigitte/0000-0002-9625-1933</t>
  </si>
  <si>
    <t>0334-5114</t>
  </si>
  <si>
    <t>1878-7665</t>
  </si>
  <si>
    <t>10.1007/s13199-015-0367-6</t>
  </si>
  <si>
    <t>Ortiz-Reyes, A; Giraldo-Jaramillo, TM; Moreno-Herrera, CX</t>
  </si>
  <si>
    <t>Ortiz-Reyes, Adriana; Giraldo-Jaramillo, Tatiana M.; Ximena Moreno-Herrera, Claudia</t>
  </si>
  <si>
    <t>Molecular analysis of bacteria associated with refuse dumps of Atta cephalotes (Hymenoptera: Formicidae)</t>
  </si>
  <si>
    <t>REVISTA COLOMBIANA DE ENTOMOLOGIA</t>
  </si>
  <si>
    <t>Moreno Herrera, Claudia Ximena/O-5502-2016</t>
  </si>
  <si>
    <t>Moreno Herrera, Claudia Ximena/0000-0002-8132-5223; Ortiz Reyes, Adriana/0000-0002-1668-713X</t>
  </si>
  <si>
    <t>0120-0488</t>
  </si>
  <si>
    <t>JUL-DEC</t>
  </si>
  <si>
    <t>10.25100/socolen.v42i2.6687</t>
  </si>
  <si>
    <t>Dymova, AA; Umarov, MM; Kostina, NV; Golichenkov, MV; Gorlenko, MV</t>
  </si>
  <si>
    <t>Dymova, A. A.; Umarov, M. M.; Kostina, N. V.; Golichenkov, M. V.; Gorlenko, M. V.</t>
  </si>
  <si>
    <t>BIOLOGY BULLETIN</t>
  </si>
  <si>
    <t>Kostina, Natalia/C-3831-2016; Umarov, Marat/B-2528-2017</t>
  </si>
  <si>
    <t>Kostina, Natalia/0000-0003-0884-6775</t>
  </si>
  <si>
    <t>1608-3059</t>
  </si>
  <si>
    <t>Meirelles, LA; McFrederick, QS; Rodrigues, A; Mantovani, JD; Rodovalho, CD; Ferreira, H; Bacci, M; Mueller, UG</t>
  </si>
  <si>
    <t>Meirelles, Lucas A.; McFrederick, Quinn S.; Rodrigues, Andre; Mantovani, Joana D.; Rodovalho, Cynara de Melo; Ferreira, Henrique; Bacci, Mauricio, Jr.; Mueller, Ulrich G.</t>
  </si>
  <si>
    <t>ENVIRONMENTAL MICROBIOLOGY REPORTS</t>
  </si>
  <si>
    <t>Bacci, Mauricio/LRT-8454-2024; McFrederick, Quinn/AAD-2858-2019; Rodovalho, Cynara/AEM-7154-2022; Ferreira, Henrique/AAD-3608-2020; Rodrigues, Andre/B-8148-2012; Ferreira, Henrique/J-2647-2017; Bacci, Mauricio/C-4960-2013</t>
  </si>
  <si>
    <t>Rodrigues, Andre/0000-0002-4164-9362; Ferreira, Henrique/0000-0002-9183-9420; Rodovalho, Cynara/0000-0002-4927-0672; McFrederick, Quinn S./0000-0003-0740-6954; Meirelles, Lucas/0000-0003-3194-7136; Bacci, Mauricio/0000-0002-5619-1411</t>
  </si>
  <si>
    <t>Neuvonen, MM; Tamarit, D; Näslund, K; Liebig, J; Feldhaar, H; Moran, NA; Guy, L; Andersson, SGE</t>
  </si>
  <si>
    <t>Neuvonen, Minna-Maria; Tamarit, Daniel; Naslund, Kristina; Liebig, Juergen; Feldhaar, Heike; Moran, Nancy A.; Guy, Lionel; Andersson, Siv G. E.</t>
  </si>
  <si>
    <t>The genome of Rhizobiales bacteria in predatory ants reveals urease gene functions but no genes for nitrogen fixation</t>
  </si>
  <si>
    <t>SCIENTIFIC REPORTS</t>
  </si>
  <si>
    <t>Moran, Nancy/G-1591-2010; Guy, Lionel/B-4501-2008; Tamarit, Daniel/F-4815-2016</t>
  </si>
  <si>
    <t>Tamarit, Daniel/0000-0002-4940-719X; Guy, Lionel/0000-0001-8354-2398</t>
  </si>
  <si>
    <t>10.1038/srep39197</t>
  </si>
  <si>
    <t>Lucas, J; Bill, B; Stevenson, B; Kaspari, M</t>
  </si>
  <si>
    <t>Lucas, Jane; Bill, Brian; Stevenson, Bradley; Kaspari, Michael</t>
  </si>
  <si>
    <t>The microbiome of the ant-built home: the microbial communities of a tropical arboreal ant and its nest</t>
  </si>
  <si>
    <t>ECOSPHERE</t>
  </si>
  <si>
    <t>Kaspari, Michael/H-8157-2019; Stevenson, Bradley/A-2786-2011</t>
  </si>
  <si>
    <t>Lucas, Jane/0000-0002-3931-1864; Stevenson, Bradley/0000-0001-9432-9744</t>
  </si>
  <si>
    <t>Lester, PJ; Sebastien, A; Suarez, AV; Barbieri, RF; Gruber, MAM</t>
  </si>
  <si>
    <t>Lester, Philip J.; Sebastien, Alexandra; Suarez, Andrew V.; Barbieri, Rafael F.; Gruber, Monica A. M.</t>
  </si>
  <si>
    <t>Suarez, Andrew/LKM-4262-2024; Lester, Phil/A-1296-2008</t>
  </si>
  <si>
    <t>Gruber, Monica/0000-0001-6780-8838</t>
  </si>
  <si>
    <t>Baker, JM; Riester, CJ; Skinner, BM; Newell, AW; Swingley, WD; Madigan, MT; Jung, DO; Asao, M; Chen, M; Loughlin, PC; Pan, H; Lin, YK; Li, YQ; Shaw, J; Prado, M; Sherman, C; Tang, JKH; Blankenship, RE; Zhao, TT; Touchman, J; Sattley, WM</t>
  </si>
  <si>
    <t>Baker, Jennifer M.; Riester, Carli J.; Skinner, Blair M.; Newell, Austin W.; Swingley, Wesley D.; Madigan, Michael T.; Jung, Deborah O.; Asao, Marie; Chen, Min; Loughlin, Patrick C.; Pan, Hao; Lin, Yuankui; Li, Yaqiong; Shaw, Jacob; Prado, Mindy; Sherman, Chris; Tang, Joseph Kuo-Hsiang; Blankenship, Robert E.; Zhao, Tingting; Touchman, JeffreyW.; Sattley, W. Matthew</t>
  </si>
  <si>
    <t>MICROORGANISMS</t>
  </si>
  <si>
    <t>Baker, Jennifer/JEO-9532-2023</t>
  </si>
  <si>
    <t>Sattley, W. Matthew/0000-0001-6712-2836; Jung, Deborah/0000-0002-8307-8772; Touchman, Jeffrey/0000-0001-5947-1411; Baker, Jennifer/0000-0003-1363-1525; Chen, Min/0000-0001-8070-3248</t>
  </si>
  <si>
    <t>Fischer, CY; Detrain, C; Thonart, P; Haubruge, E; Francis, F; Verheggen, FJ; Lognay, GC</t>
  </si>
  <si>
    <t>Fischer, Christophe Y.; Detrain, Claire; Thonart, Philippe; Haubruge, Eric; Francis, Frederic; Verheggen, Francois J.; Lognay, Georges C.</t>
  </si>
  <si>
    <t>Bacteria may contribute to distant species recognition in ant-aphid mutualistic relationships</t>
  </si>
  <si>
    <t>INSECT SCIENCE</t>
  </si>
  <si>
    <t>Verheggen, Francois/0000-0002-5849-1661; Haubruge, Eric/0000-0002-8138-0476; Francis, Frederic/0000-0001-7731-0849</t>
  </si>
  <si>
    <t>1672-9609</t>
  </si>
  <si>
    <t>1744-7917</t>
  </si>
  <si>
    <t>10.1111/1744-7917.12302</t>
  </si>
  <si>
    <t>Ramalho, MO; Martins, C; Silva, LMR; Martins, VG; Bueno, OC</t>
  </si>
  <si>
    <t>Ramalho, Manuela O.; Martins, Cintia; Silva, Larissa M. R.; Martins, Vanderlei G.; Bueno, Odair C.</t>
  </si>
  <si>
    <t>Intracellular Symbiotic Bacteria of Camponotus textor, Forel (Hymenoptera, Formicidae)</t>
  </si>
  <si>
    <t>Martins, Cintia/0000-0002-8385-9122</t>
  </si>
  <si>
    <t>10.1007/s00284-017-1201-6</t>
  </si>
  <si>
    <t>Cooling, M; Gruber, MAM; Hoffmann, BD; Sébastien, A; Lester, PJ</t>
  </si>
  <si>
    <t>Cooling, M.; Gruber, M. A. M.; Hoffmann, B. D.; Sebastien, A.; Lester, P. J.</t>
  </si>
  <si>
    <t>Hoffmann, Ben/A-2746-2011; Lester, Phil/A-1296-2008</t>
  </si>
  <si>
    <t>Romaniuk, K; Krucon, T; Decewicz, P; Gorecki, A; Dziewit, L</t>
  </si>
  <si>
    <t>Romaniuk, Krzysztof; Krucon, Tomasz; Decewicz, Przemyslaw; Gorecki, Adrian; Dziewit, Lukasz</t>
  </si>
  <si>
    <t>Molecular characterization of the pA3J1 plasmid from the psychrotolerant Antarctic bacterium Pseudomonas sp ANT_J3</t>
  </si>
  <si>
    <t>PLASMID</t>
  </si>
  <si>
    <t>Decewicz, Przemyslaw/ABE-4554-2020; Dziewit, Lukasz/L-1131-2016</t>
  </si>
  <si>
    <t>Gorecki, Adrian/0000-0003-4028-8136; Krucon, Tomasz/0000-0001-6366-5235; Decewicz, Przemyslaw/0000-0002-5621-7124; Dziewit, Lukasz/0000-0002-5057-2811</t>
  </si>
  <si>
    <t>1095-9890</t>
  </si>
  <si>
    <t>10.1016/j.plasmid.2017.08.001</t>
  </si>
  <si>
    <t>Boya, CA; Fernández-Marín, H; Mejía, LC; Spadafora, C; Dorrestein, PC; Gutiérrez, M</t>
  </si>
  <si>
    <t>Boya, Cristopher A.; Fernandez-Marin, Hermogenes; Mejia, Luis C.; Spadafora, Carmenza; Dorrestein, Pieter C.; Gutierrez, Marcelino</t>
  </si>
  <si>
    <t>Imaging mass spectrometry and MS/MS molecular networking reveals chemical interactions among cuticular bacteria and pathogenic fungi associated with fungus-growing ants</t>
  </si>
  <si>
    <t>Spadafora, Carmenza/ABE-8973-2020; Fernandez, Hermogenes/KLY-8403-2024; Dorrestein, Pieter/ABF-2930-2020; Mejia, Luis/KFR-7315-2024; Boya P., Cristopher/KHW-2976-2024; Gutiérrez, Marcelino/V-8134-2019</t>
  </si>
  <si>
    <t>Boya P., Cristopher A./0000-0002-8093-596X; Gutierrez, Marcelino/0000-0003-1423-3772; Mejia, Luis/0000-0003-2135-5241; Spadafora, Carmenza/0000-0002-3002-9467</t>
  </si>
  <si>
    <t>JUL 17</t>
  </si>
  <si>
    <t>10.1038/s41598-017-05515-6</t>
  </si>
  <si>
    <t>Gemperline, E; Horn, HA; DeLaney, K; Currie, CR; Li, LJ</t>
  </si>
  <si>
    <t>Gemperline, Erin; Horn, Heidi A.; DeLaney, Kellen; Currie, Cameron R.; Li, Lingjun</t>
  </si>
  <si>
    <t>Imaging with Mass Spectrometry of Bacteria on the Exoskeleton of Fungus-Growing Ants</t>
  </si>
  <si>
    <t>ACS CHEMICAL BIOLOGY</t>
  </si>
  <si>
    <t>Gemperline, Erin/0000-0002-2387-4507</t>
  </si>
  <si>
    <t>10.1021/acschembio.7b00038</t>
  </si>
  <si>
    <t>Moreau, CS; Rubin, BER</t>
  </si>
  <si>
    <t>Moreau, Corrie S.; Rubin, Benjamin E. R.</t>
  </si>
  <si>
    <t>INTEGRATIVE AND COMPARATIVE BIOLOGY</t>
  </si>
  <si>
    <t>Moreau, Corrie/B-2889-2011</t>
  </si>
  <si>
    <t>Sanders, JG; Lukasik, P; Frederickson, ME; Russell, JA; Koga, R; Knight, R; Pierce, NE</t>
  </si>
  <si>
    <t>Sanders, Jon G.; Lukasik, Piotr; Frederickson, Megan E.; Russell, Jacob A.; Koga, Ryuichi; Knight, Rob; Pierce, Naomi E.</t>
  </si>
  <si>
    <t>Knight, Rob/D-1299-2010; Pierce, Naomi/LZE-2569-2025; Sanders, Jon/W-7773-2019; Lukasik, Piotr/E-8869-2011</t>
  </si>
  <si>
    <t>Knight, Rob/0000-0002-0975-9019; Frederickson, Megan/0000-0002-9058-7137; Sanders, Jon/0000-0001-6077-4014; Lukasik, Piotr/0000-0002-4164-6487</t>
  </si>
  <si>
    <t>Zhukova, M; Sapountzis, P; Schlott, M; Boomsma, JJ</t>
  </si>
  <si>
    <t>Zhukova, Mariya; Sapountzis, Panagiotis; Schlott, Morten; Boomsma, Jacobus J.</t>
  </si>
  <si>
    <t>Diversity and Transmission of Gut Bacteria in Atta and Acromyrmex Leaf-Cutting Ants during Development</t>
  </si>
  <si>
    <t>FRONTIERS IN MICROBIOLOGY</t>
  </si>
  <si>
    <t>Schiøtt, Morten/AAJ-8945-2021; Schiott, Morten/H-4118-2012; Boomsma, Jacobus/M-2785-2014; Zhukova, Mariya/D-1038-2018</t>
  </si>
  <si>
    <t>Schiott, Morten/0000-0002-4309-8090; Sapountzis, Panagiotis/0000-0001-6286-3918; Boomsma, Jacobus/0000-0002-3598-1609; Zhukova, Mariya/0000-0002-4996-4500</t>
  </si>
  <si>
    <t>OCT 10</t>
  </si>
  <si>
    <t>10.3389/fmicb.2017.01942</t>
  </si>
  <si>
    <t>Birer, C; Tysklind, N; Zinger, L; Duplais, C</t>
  </si>
  <si>
    <t>Birer, Caroline; Tysklind, Niklas; Zinger, Lucie; Duplais, Christophe</t>
  </si>
  <si>
    <t>MOLECULAR ECOLOGY RESOURCES</t>
  </si>
  <si>
    <t>Birer, Caroline/K-8708-2019; Tysklind, Niklas/A-5275-2017; Zinger, Lucie/D-2527-2010; Duplais, Christophe/E-3668-2017</t>
  </si>
  <si>
    <t>Zinger, Lucie/0000-0002-3400-5825; Duplais, Christophe/0000-0003-0926-9885; Birer-Williams, Caroline/0000-0001-7204-2013</t>
  </si>
  <si>
    <t>e34</t>
  </si>
  <si>
    <t>e45</t>
  </si>
  <si>
    <t>Shin, B; Park, SH; Kim, BY; Jo, SI; Lee, SK; Shin, J; Oh, DC</t>
  </si>
  <si>
    <t>Shin, Bora; Park, So Hyun; Kim, Byung-Yong; Jo, Shin-Il; Lee, Sang Kook; Shin, Jongheon; Oh, Dong-Chan</t>
  </si>
  <si>
    <t>Deinococcucins A-D, Aminoglycolipids from Deinococcus sp., a Gut Bacterium of the Carpenter Ant Camponotus japonicus</t>
  </si>
  <si>
    <t>JOURNAL OF NATURAL PRODUCTS</t>
  </si>
  <si>
    <t>Lee, Soohyeon/AAX-9843-2020; Kim, Byung-Yong/JLL-7806-2023</t>
  </si>
  <si>
    <t>Lee, Sang Kook/0000-0002-4306-7024; Kim, Byung-Yong/0000-0002-4229-8859</t>
  </si>
  <si>
    <t>10.1021/acs.jnatprod.7b00426</t>
  </si>
  <si>
    <t>Ramalho, MO; Bueno, OC; Moreau, CS</t>
  </si>
  <si>
    <t>Ramalho, Manuela Oliveira; Bueno, Odair Correa; Moreau, Corrie Saux</t>
  </si>
  <si>
    <t>NOV 22</t>
  </si>
  <si>
    <t>Gulcu, B; Hazir, S; Lewis, EE; Kaya, HK</t>
  </si>
  <si>
    <t>Gulcu, Baris; Hazir, Selcuk; Lewis, Edwin E.; Kaya, Harry K.</t>
  </si>
  <si>
    <t>Evaluation of responses of different ant species (Formicidae) to the scavenger deterrent factor associated with the entomopathogenic nematode-bacterium complex</t>
  </si>
  <si>
    <t>HAZIR, SELCUK/KGK-6236-2024</t>
  </si>
  <si>
    <t>Hazir, Selcuk/0000-0001-9298-1472</t>
  </si>
  <si>
    <t>10.14411/eje.2018.030</t>
  </si>
  <si>
    <t>Silva, EA Jr; Ruzzini, AC; Paludo, CR; Nascimento, FS; Currie, CR; Clardy, J; Pupo, MT</t>
  </si>
  <si>
    <t>Silva-Junior, Eduardo A.; Ruzzini, Antonio C.; Paludo, Camila R.; Nascimento, Fabio S.; Currie, Cameron R.; Clardy, Jon; Pupo, Monica T.</t>
  </si>
  <si>
    <t>Pyrazines from bacteria and ants: convergent chemistry within an ecological niche</t>
  </si>
  <si>
    <t>Ruzzini, Antonio/M-2776-2017; /E-4191-2013; Pupo, Monica/D-8628-2012; Fapesp, Biota/F-8655-2017</t>
  </si>
  <si>
    <t>/0000-0002-3731-7111; Pupo, Monica/0000-0003-2705-0123; Fapesp, Biota/0000-0002-9887-8449</t>
  </si>
  <si>
    <t>FEB 7</t>
  </si>
  <si>
    <t>10.1038/s41598-018-20953-6</t>
  </si>
  <si>
    <t>Hu, Y; Sanders, JG; Lukasik, P; D'Amelio, CL; Millar, JS; Vann, DR; Lan, YM; Newton, JA; Schotanus, M; Kronauer, DJC; Pierce, NE; Moreau, CS; Wertz, JT; Engel, P; Russell, JA</t>
  </si>
  <si>
    <t>Hu, Yi; Sanders, Jon G.; Lukasik, Piotr; D'Amelio, Catherine L.; Millar, John S.; Vann, David R.; Lan, Yemin; Newton, Justin A.; Schotanus, Mark; Kronauer, Daniel J. C.; Pierce, Naomi E.; Moreau, Corrie S.; Wertz, John T.; Engel, Philipp; Russell, Jacob A.</t>
  </si>
  <si>
    <t>NATURE COMMUNICATIONS</t>
  </si>
  <si>
    <t>Engel, Philipp/N-1788-2015; Yi, Hu/F-5157-2017; Moreau, Corrie/B-2889-2011; Pierce, Naomi/LZE-2569-2025; Sanders, Jon/W-7773-2019; Lukasik, Piotr/E-8869-2011</t>
  </si>
  <si>
    <t>Sanders, Jon/0000-0001-6077-4014; Moreau, Corrie/0000-0003-1139-5792; Lukasik, Piotr/0000-0002-4164-6487</t>
  </si>
  <si>
    <t>MAR 6</t>
  </si>
  <si>
    <t>Ivens, ABF; Gadau, A; Kiers, ET; Kronauer, DJC</t>
  </si>
  <si>
    <t>Ivens, Aniek B. F.; Gadau, Alice; Kiers, E. Toby; Kronauer, Daniel J. C.</t>
  </si>
  <si>
    <t>Ivens, Aniek/AAF-4312-2021; Kiers, Toby/H-4819-2017</t>
  </si>
  <si>
    <t>Kiers, Toby/0000-0002-0597-1653; Ivens, Aniek Barbara Francoise/0000-0003-4924-8966</t>
  </si>
  <si>
    <t>González-Escobar, JL; Grajales-Lagunes, A; Smolinski, A; Chagolla-López, A; De Léon-Rodríguez, A; de la Rosa, APB</t>
  </si>
  <si>
    <t>Gonzalez-Escobar, Jorge L.; Grajales-Lagunes, Alicia; Smolinski, Adam; Chagolla-Lopez, Alicia; De Leon-Rodriguez, Antonio; Barba de la Rosa, Ana P.</t>
  </si>
  <si>
    <t>FOOD RESEARCH INTERNATIONAL</t>
  </si>
  <si>
    <t>Gonzalez, Jorge/ABE-1590-2021; De Leon-Rodriguez, Antonio/AAO-4856-2020; Grajales Lagunes, Alicia/AEN-3243-2022; Barba de la Rosa, ANA/IWE-1045-2023; Smolinski, Adam/P-5333-2018; De Leon Rodriguez, Antonio/AFV-3188-2022</t>
  </si>
  <si>
    <t>Barba de la Rosa, Ana Paulina/0000-0003-4999-036X; Smolinski, Adam/0000-0002-4901-7546; De Leon Rodriguez, Antonio/0000-0003-3347-3499; Grajales Lagunes, Alicia/0000-0003-0983-3247</t>
  </si>
  <si>
    <t>Chua, KO; Song, SL; Yong, HS; See-Too, WS; Yin, WF; Chan, KG</t>
  </si>
  <si>
    <t>Chua, Kah-Ooi; Song, Sze-Looi; Yong, Hoi-Sen; See-Too, Wah-Seng; Yin, Wai-Fong; Chan, Kok-Gan</t>
  </si>
  <si>
    <t>See-Too, Wah-Seng/O-9330-2019; Song, Sze-Looi/E-7939-2015; Yong, Hoi/C-1548-2010; Chua, Kah-Ooi/AAY-2707-2021; Chan, Kok Gan/B-8347-2010</t>
  </si>
  <si>
    <t>Song, Sze Looi/0000-0002-1188-9728; See-Too, Wah-Seng/0000-0003-0843-1895; Chua, Kah Ooi/0000-0002-4380-598X; Chan, Kok Gan/0000-0002-1883-1115</t>
  </si>
  <si>
    <t>Lindström, S; Rowe, O; Timonen, S; Sundström, L; Johansson, H</t>
  </si>
  <si>
    <t>Lindstrom, Stafva; Rowe, Owen; Timonen, Sari; Sundstrom, Liselotte; Johansson, Helena</t>
  </si>
  <si>
    <t>Lindstrom, Stafva/GQZ-6278-2022; Sundstrom, Liselotte/G-5080-2010</t>
  </si>
  <si>
    <t>Rowe, Owen Francis/0009-0007-0687-0794; Lindstrom, Stafva/0000-0002-2863-940X; Sundstrom, Liselotte/0000-0002-6176-8940; Timonen, Sari/0000-0001-9039-5648</t>
  </si>
  <si>
    <t>JUL 20</t>
  </si>
  <si>
    <t>Li, HJ; Sosa-Calvo, J; Horn, HA; Pupo, MT; Clardy, J; Rabeling, C; Schultz, TR; Currie, CR</t>
  </si>
  <si>
    <t>Li, Hongjie; Sosa-Calvo, Jeffrey; Horn, Heidi A.; Pupo, Monica T.; Clardy, Jon; Rabeling, Christian; Schultz, Ted R.; Currie, Cameron R.</t>
  </si>
  <si>
    <t>Schultz, Ted/AFM-8545-2022; Pupo, Monica/D-8628-2012; Fapesp, Biota/F-8655-2017</t>
  </si>
  <si>
    <t>Schultz, Ted/0000-0002-6244-7233; Pupo, Monica/0000-0003-2705-0123; Fapesp, Biota/0000-0002-9887-8449</t>
  </si>
  <si>
    <t>OCT 16</t>
  </si>
  <si>
    <t>Viljakainen, L; Jurvansuu, J; Holmberg, I; Pamminger, T; Erler, S; Cremer, S</t>
  </si>
  <si>
    <t>Viljakainen, Lumi; Jurvansuu, Jaana; Holmberg, Ida; Pamminger, Tobias; Erler, Silvio; Cremer, Sylvia</t>
  </si>
  <si>
    <t>Social environment affects the transcriptomic response to bacteria in ant queens</t>
  </si>
  <si>
    <t>ECOLOGY AND EVOLUTION</t>
  </si>
  <si>
    <t>Jurvansuu, Jaana/AAZ-8835-2020; Cremer, Sylvia/B-2199-2013; , Lumi/IXN-0525-2023; Pamminger, Tobias/K-8577-2012; Erler, Silvio/B-4162-2012</t>
  </si>
  <si>
    <t>Jurvansuu, Jaana/0000-0002-7801-3237; Erler, Silvio/0000-0002-9425-8103; Pamminger, Tobias/0000-0003-1257-3829; Viljakainen, Lumi/0000-0002-6587-6156; Holmberg, Ida/0000-0003-3571-3169; Cremer, Sylvia/0000-0002-2193-3868</t>
  </si>
  <si>
    <t>10.1002/ece3.4573</t>
  </si>
  <si>
    <t>Rubin, BER; Kautz, S; Wray, BD; Moreau, CS</t>
  </si>
  <si>
    <t>Rubin, Benjamin E. R.; Kautz, Stefanie; Wray, Brian D.; Moreau, Corrie S.</t>
  </si>
  <si>
    <t>Dietary specialization in mutualistic acacia-ants affects relative abundance but not identity of host-associated bacteria</t>
  </si>
  <si>
    <t>Moreau, Corrie/0000-0003-1139-5792; Rubin, Benjamin/0000-0002-6766-0439</t>
  </si>
  <si>
    <t>10.1111/mec.14834</t>
  </si>
  <si>
    <t>Stucki, D; Freitak, D; Bos, N; Sundström, L</t>
  </si>
  <si>
    <t>Stucki, Dimitri; Freitak, Dalial; Bos, Nick; Sundstrom, Liselotte</t>
  </si>
  <si>
    <t>Stress responses upon starvation and exposure to bacteria in the ant Formica exsecta</t>
  </si>
  <si>
    <t>Freitak, Dalial/H-4904-2012; Stucki, Dimitri/H-9020-2013; Bos, Nick/H-4903-2012; Sundstrom, Liselotte/G-5080-2010; Freitak, Dalial/KSL-9539-2024</t>
  </si>
  <si>
    <t>Sundstrom, Liselotte/0000-0002-6176-8940; Freitak, Dalial/0000-0001-8574-0531; Bos, Nick/0000-0002-1982-1525</t>
  </si>
  <si>
    <t>FEB 18</t>
  </si>
  <si>
    <t>10.7717/peerj.6428</t>
  </si>
  <si>
    <t>Szenteczki, MA; Pitteloud, C; Casacci, LP; Kesnerová, L; Whitaker, MRL; Engel, P; Vila, R; Alvarez, N</t>
  </si>
  <si>
    <t>Szenteczki, Mark A.; Pitteloud, Camille; Casacci, Luca P.; Kesnerova, Lucie; Whitaker, Melissa R. L.; Engel, Philipp; Vila, Roger; Alvarez, Nadir</t>
  </si>
  <si>
    <t>Kesnerova, Lucie/H-2963-2014; Engel, Philipp/N-1788-2015; Casacci, Luca/AAA-4295-2020; Alvarez, Nadir/AAM-2228-2021; Alvarez, Nadir/B-4318-2010; Vila, Roger/A-1817-2012; Szenteczki, Mark A./Q-5184-2018</t>
  </si>
  <si>
    <t>Kesnerova, Lucie/0000-0002-2151-2457; Alvarez, Nadir/0000-0002-0729-166X; Whitaker, Melissa/0000-0002-8774-8518; Vila, Roger/0000-0002-2447-4388; Szenteczki, Mark A./0000-0002-3049-8327; Casacci, Luca Pietro/0000-0003-3083-7357</t>
  </si>
  <si>
    <t>Teseo, S; van Zweden, JS; Pontieri, L; Kooij, PW; Sorensen, SJ; Wenseleers, T; Poulsen, M; Boomsma, JJ; Sapountzis, P</t>
  </si>
  <si>
    <t>Teseo, Serafino; van Zweden, Jelle S.; Pontieri, Luigi; Kooij, Pepijn W.; Sorensen, Soren J.; Wenseleers, Tom; Poulsen, Michael; Boomsma, Jacobus J.; Sapountzis, Panagiotis</t>
  </si>
  <si>
    <t>ANIMAL BEHAVIOUR</t>
  </si>
  <si>
    <t>van Zweden, Jelle/AAD-7858-2020; Teseo, Serafino/AAC-2398-2021; Boomsma, Jacobus/M-2785-2014; Wenseleers, Tom/J-3960-2013; Sorensen, Soren/J-5015-2014; Kooij, Pepijn/E-3755-2019; Poulsen, Michael/C-6276-2012</t>
  </si>
  <si>
    <t>Pontieri, Luigi/0000-0002-1506-3827; Teseo, Serafino/0000-0002-0797-1032; Boomsma, Jacobus/0000-0002-3598-1609; Wenseleers, Tom/0000-0002-1434-861X; Sapountzis, Panagiotis/0000-0001-6286-3918; Sorensen, Soren/0000-0001-6227-9906; Kooij, Pepijn/0000-0002-2619-0813; Poulsen, Michael/0000-0002-2839-1715</t>
  </si>
  <si>
    <t>1095-8282</t>
  </si>
  <si>
    <t>10.1016/j.anbehav.2018.12.017</t>
  </si>
  <si>
    <t>Lester, PJ; Buick, KH; Baty, JW; Felden, A; Haywood, J</t>
  </si>
  <si>
    <t>Lester, Philip J.; Buick, Kaitlin H.; Baty, James W.; Felden, Antoine; Haywood, John</t>
  </si>
  <si>
    <t>Lester, Phil/0000-0002-1801-5687; Haywood, John/0009-0006-9414-2801; Baty, James/0000-0002-7961-3234</t>
  </si>
  <si>
    <t>APR 8</t>
  </si>
  <si>
    <t>Martinez, AFC; de Almeida, LG; Moraes, LAB; Cônsoli, FL</t>
  </si>
  <si>
    <t>Canovas Martinez, Ana Flavia; de Almeida, Luis Gustavo; Beraldo Moraes, Luiz Alberto; Consoli, Fernando Luis</t>
  </si>
  <si>
    <t>Martinez, Ana/J-2462-2016; de Moraes, Luiz Alberto/K-2282-2012; Consoli, Fernando Luis/D-5706-2012; Fapesp, Biota/F-8655-2017</t>
  </si>
  <si>
    <t>Consoli, Fernando Luis/0000-0002-2287-0782; Gustavo de Almeida, Luis/0000-0002-9032-2657; Fapesp, Biota/0000-0002-9887-8449</t>
  </si>
  <si>
    <t>Renoz, F; Pons, I; Vanderpoorten, A; Bataille, G; Noël, C; Foray, V; Pierson, V; Hance, T</t>
  </si>
  <si>
    <t>Renoz, Francois; Pons, Ines; Vanderpoorten, Alain; Bataille, Gwennael; Noel, Christine; Foray, Vincent; Pierson, Valentin; Hance, Thierry</t>
  </si>
  <si>
    <t>Hance, Thierry/B-8695-2009; Foray, Vincent/J-3095-2019</t>
  </si>
  <si>
    <t>Foray, Vincent/0000-0002-1561-1934</t>
  </si>
  <si>
    <t>Cheng, DF; Chen, SQ; Huang, YQ; Pierce, NE; Riegler, M; Yang, F; Zeng, L; Lu, YY; Liang, GW; Xu, YJ</t>
  </si>
  <si>
    <t>Cheng, Daifeng; Chen, Siqi; Huang, Yuquan; Pierce, Naomi E.; Riegler, Markus; Yang, Fan; Zeng, Ling; Lu, Yongyue; Liang, Guangwen; Xu, Yijuan</t>
  </si>
  <si>
    <t>PLOS PATHOGENS</t>
  </si>
  <si>
    <t>Cheng, Daifeng/K-3071-2019; Pierce, Naomi/LZE-2569-2025; Chen, Siqi/IZE-8631-2023</t>
  </si>
  <si>
    <t>Chen, Siqi/0000-0001-7671-3398; Riegler, Markus/0000-0001-7363-431X</t>
  </si>
  <si>
    <t>Londoño, MU; Romero-Tabarez, M; Ortiz-Reyes, A</t>
  </si>
  <si>
    <t>Uribe Londono, Miguel; Romero-Tabarez, Magally; Ortiz-Reyes, Adriana</t>
  </si>
  <si>
    <t>Bacterial extracts for the control of Atta cephalotes (Hymenoptera: Formicidae) and its symbiotic fungus Leucoagaricus gongylophorus (Agaricales: Agaricaceae)</t>
  </si>
  <si>
    <t>REVISTA DE BIOLOGIA TROPICAL</t>
  </si>
  <si>
    <t>Romero-Tabarez, Magally/HDM-9946-2022</t>
  </si>
  <si>
    <t>Romero-Tabarez, Magally/0000-0003-4046-7660</t>
  </si>
  <si>
    <t>2215-2075</t>
  </si>
  <si>
    <t>Díez-Méndez, A; García-Fraile, P; Solano, F; Rivas, R</t>
  </si>
  <si>
    <t>Diez-Mendez, Alexandra; Garcia-Fraile, Paula; Solano, Francisco; Rivas, Raul</t>
  </si>
  <si>
    <t>Díez-Méndez, Alexandra/ABF-8287-2021; Rivas, Raúl/B-1869-2017; Garcia-Fraile, Paula/JVP-1545-2024; Solano, Francisco/G-5001-2013</t>
  </si>
  <si>
    <t>Solano, Francisco/0000-0001-9612-761X; Rivas, Raul/0000-0003-2202-1470; Diez Mendez, Alexandra/0000-0003-1596-2504</t>
  </si>
  <si>
    <t>OCT 23</t>
  </si>
  <si>
    <t>Lindström, S; Timonen, S; Sundström, L; Johansson, H</t>
  </si>
  <si>
    <t>Lindstrom, Stafva; Timonen, Sari; Sundstrom, Liselotte; Johansson, Helena</t>
  </si>
  <si>
    <t>SOIL BIOLOGY &amp; BIOCHEMISTRY</t>
  </si>
  <si>
    <t>Sundstrom, Liselotte/0000-0002-6176-8940; Timonen, Sari/0000-0001-9039-5648; Lindstrom, Stafva/0000-0002-2863-940X</t>
  </si>
  <si>
    <t>1879-3428</t>
  </si>
  <si>
    <t>Zhou, XL; Liang, JG; Luan, Y; Song, XY; Zhang, ZG</t>
  </si>
  <si>
    <t>Zhou, Xiaoli; Liang, Jingang; Luan, Ying; Song, Xinyuan; Zhang, Zhengguang</t>
  </si>
  <si>
    <t>The influence of genetically modified glyphosate-toler ant maize CC-2 on rhizosphere bacterial communities revealed by MiSeq sequencing</t>
  </si>
  <si>
    <t>PLANT SOIL AND ENVIRONMENT</t>
  </si>
  <si>
    <t>Song, Xinyuan/ABD-9559-2020; Zhang, Zhengguang/F-3917-2014; Zhou, Xiaoli/HME-2175-2023</t>
  </si>
  <si>
    <t>1214-1178</t>
  </si>
  <si>
    <t>1805-9368</t>
  </si>
  <si>
    <t>10.17221/216/2020-PSE</t>
  </si>
  <si>
    <t>Lopes, GGC; Netto, GPM; Silva, LA; da Silva, LN; de Moura, RS</t>
  </si>
  <si>
    <t>Cunha Lopes, Gabriel Garcia; Magalhaes Netto, Geraldo Porto; Silva, Larissa Amorim; da Silva Junior, Leandro Norberto; de Moura, Rodrigo Scaliante</t>
  </si>
  <si>
    <t>Ant-associated bacteria collected from hospitals in Anapolis - GO</t>
  </si>
  <si>
    <t>REVISTA DE EPIDEMIOLOGIA E CONTROLE DE INFECCAO</t>
  </si>
  <si>
    <t>da Silva Júnior, Leandro Norberto/CAF-1691-2022</t>
  </si>
  <si>
    <t>2238-3360</t>
  </si>
  <si>
    <t>10.17058/jeic.v10i2.14027</t>
  </si>
  <si>
    <t>Kaczmarczyk-Ziemba, A; Zagaja, M; Wagner, GK; Pietrykowska-Tudruj, E; Staniec, B</t>
  </si>
  <si>
    <t>Kaczmarczyk-Ziemba, Agnieszka; Zagaja, Miroslaw; Wagner, Grzegorz K.; Pietrykowska-Tudruj, Ewa; Staniec, Bernard</t>
  </si>
  <si>
    <t>INSECTS</t>
  </si>
  <si>
    <t>Kaczmarczyk-Ziemba, Agnieszka/T-7876-2019; Zagaja, Miroslaw/T-8459-2018</t>
  </si>
  <si>
    <t>Kaczmarczyk-Ziemba, Agnieszka/0000-0001-9186-4223; Zagaja, Miroslaw/0000-0002-0079-0490; Wagner, Grzegorz/0000-0002-8532-4455</t>
  </si>
  <si>
    <t>Martins, C; Moreau, CS</t>
  </si>
  <si>
    <t>Martins, Cintia; Moreau, Corrie S.</t>
  </si>
  <si>
    <t>Martins, Cintia/0000-0002-8385-9122; Moreau, Corrie/0000-0003-1139-5792</t>
  </si>
  <si>
    <t>FEB 4</t>
  </si>
  <si>
    <t>Chang, PT; Rao, K; Longo, LO; Lawton, ES; Scherer, G; Van Arnam, EB</t>
  </si>
  <si>
    <t>Chang, Preston T.; Rao, Krithika; Longo, Lauren O.; Lawton, Elisabeth S.; Scherer, Georgia; Van Arnam, Ethan B.</t>
  </si>
  <si>
    <t>Scherer, Georgia/0000-0003-4924-9723</t>
  </si>
  <si>
    <t>MAR 27</t>
  </si>
  <si>
    <t>Birer, C; Moreau, CS; Tysklind, N; Zinger, L; Duplais, C</t>
  </si>
  <si>
    <t>Birer, Caroline; Moreau, Corrie S.; Tysklind, Niklas; Zinger, Lucie; Duplais, Christophe</t>
  </si>
  <si>
    <t>Birer, Caroline/K-8708-2019; Tysklind, Niklas/A-5275-2017; Moreau, Corrie/B-2889-2011; Zinger, Lucie/D-2527-2010; Duplais, Christophe/E-3668-2017</t>
  </si>
  <si>
    <t>Moreau, Corrie/0000-0003-1139-5792; Birer-Williams, Caroline/0000-0001-7204-2013; Tysklind, Niklas/0000-0002-6617-7875; Zinger, Lucie/0000-0002-3400-5825; Duplais, Christophe/0000-0003-0926-9885</t>
  </si>
  <si>
    <t>Dai, J; Tang, HZ; Li, XG; Santini, CL; Cui, WP; Liu, N; Qi, XQ; Cui, XH; Grossi, A; Notareschi, P; Zhang, WJ; Wu, LF</t>
  </si>
  <si>
    <t>Dai Jie; Tang Hongzhi; Li Xuegong; Santini, Claire-Lise; Cui Wenpeng; Liu Na; Qi Xiaoqing; Cui Xuehua; Grossi, Alain; Notareschi, Philippe; Zhang Wei-Jia; Wu Long-Fei</t>
  </si>
  <si>
    <t>Resazurin as an indicator of reducing capacity for analyzing the physiologic status of deep-sea bacterium Photobacterium phosphoreum ANT-2200</t>
  </si>
  <si>
    <t>JOURNAL OF OCEANOLOGY AND LIMNOLOGY</t>
  </si>
  <si>
    <t>tang, hongzhi/HOF-6492-2023; Qi, Xiaoqing/KPB-3402-2024</t>
  </si>
  <si>
    <t>DAI, Jie/0000-0003-3562-0851; Wu, Long-Fei/0000-0002-8993-4138</t>
  </si>
  <si>
    <t>2096-5508</t>
  </si>
  <si>
    <t>2523-3521</t>
  </si>
  <si>
    <t>10.1007/s00343-020-9301-8</t>
  </si>
  <si>
    <t>Ramalho, MD; Martins, C; Morini, MSC; Bueno, OC</t>
  </si>
  <si>
    <t>Ramalho, Manuela de Oliveira; Martins, Cintia; Castro Morini, Maria Santina; Bueno, Odair Correa</t>
  </si>
  <si>
    <t>What Can the Bacterial Community ofAtta sexdens(Linnaeus, 1758) Tell Us about the Habitats in Which This Ant Species Evolves?</t>
  </si>
  <si>
    <t>morini, maria/AAD-7496-2020; morini, maria/D-9756-2016</t>
  </si>
  <si>
    <t>Martins, Cintia/0000-0002-8385-9122; morini, maria/0000-0002-1823-6703</t>
  </si>
  <si>
    <t>Ronque, MUV; Lyra, ML; Migliorini, GH; Bacci, M; Oliveira, PS</t>
  </si>
  <si>
    <t>Ronque, Mariane U. V.; Lyra, Mariana L.; Migliorini, Gustavo H.; Bacci, Mauricio; Oliveira, Paulo S.</t>
  </si>
  <si>
    <t>Ronque, Mariane/HDO-4837-2022; Bacci, Mauricio/LRT-8454-2024; Migliorini, Gustavo/W-4641-2019; Bacci, Mauricio/C-4960-2013; Oliveira, Paulo Sergio/E-1910-2013; Fapesp, Biota/F-8655-2017; Lyra, Mariana/O-6405-2014</t>
  </si>
  <si>
    <t>Migliorini, Gustavo/0000-0002-8526-0148; Bacci, Mauricio/0000-0002-5619-1411; Ueda Vaz Ronque, Mariane/0000-0002-2666-2083; Oliveira, Paulo Sergio/0000-0002-4696-2999; Fapesp, Biota/0000-0002-9887-8449; Lyra, Mariana/0000-0002-7863-4965</t>
  </si>
  <si>
    <t>Du, YE; Byun, WS; Lee, SB; Hwang, S; Shin, YH; Shin, B; Jang, YJ; Hong, S; Shin, J; Lee, SK; Oh, DC</t>
  </si>
  <si>
    <t>Du, Young Eun; Byun, Woong Sub; Lee, Seok Beom; Hwang, Sunghoon; Shin, Yern-Hyerk; Shin, Bora; Jang, Yong-Joon; Hong, Suckchang; Shin, Jongheon; Lee, Sang Kook; Oh, Dong-Chan</t>
  </si>
  <si>
    <t>Formicins, N-Acetylcysteamine-Bearing Indenone Thioesters from a Wood Ant-Associated Bacterium</t>
  </si>
  <si>
    <t>ORGANIC LETTERS</t>
  </si>
  <si>
    <t>Lee, Seok/AAQ-7628-2020; Jang, Yong/AAJ-8754-2020; Hong, Suckchang/GLS-0097-2022</t>
  </si>
  <si>
    <t>1523-7052</t>
  </si>
  <si>
    <t>10.1021/acs.orglett.0c01584</t>
  </si>
  <si>
    <t>do Nascimento, LE; Amaral, RR; Ferreira, RMD; Trindade, DVS; do Nascimento, RE; da Costa, TS; Souto, RNP</t>
  </si>
  <si>
    <t>do Nascimento, Leonardo Espindola; Amaral, Raquel Rodrigues; dos Anjos Ferreira, Ricardo Marcelo; Soares Trindade, Diogo Vitor; do Nascimento, Rafael Espindola; da Costa, Tiago Silva; Picanco Souto, Raimundo Nonato</t>
  </si>
  <si>
    <t>Ants (Hymenoptera: Formicidae) as Potential Mechanical Vectors of Pathogenic Bacteria in a Public Hospital in the Eastern Amazon, Brazil</t>
  </si>
  <si>
    <t>JOURNAL OF MEDICAL ENTOMOLOGY</t>
  </si>
  <si>
    <t>Ferreira, Ricardo/IVU-8552-2023; Picanço Souto, Raimundo Nonato/GOV-5047-2022; DA COSTA, TIAGO/JDC-7401-2023</t>
  </si>
  <si>
    <t>Picanco Souto, Raimundo Nonato/0000-0002-8795-1217; Da Costa, Tiago Silva/0000-0002-6398-4364</t>
  </si>
  <si>
    <t>0022-2585</t>
  </si>
  <si>
    <t>1938-2928</t>
  </si>
  <si>
    <t>10.1093/jme/tjaa062</t>
  </si>
  <si>
    <t>Khadempour, L; Fan, H; Keefover-Ring, K; Carlos-Shanley, C; Nagamoto, NS; Dam, MA; Pupo, MT; Currie, CR</t>
  </si>
  <si>
    <t>Khadempour, Lily; Fan, Huan; Keefover-Ring, Ken; Carlos-Shanley, Camila; Nagamoto, Nilson S.; Dam, Miranda A.; Pupo, Monica T.; Currie, Cameron R.</t>
  </si>
  <si>
    <t>Keefover-Ring, Ken/AGF-3984-2022; Nagamoto, Nilson/B-1539-2010; Pupo, Monica/D-8628-2012</t>
  </si>
  <si>
    <t>Keefover-Ring, Ken/0000-0001-7660-102X; Pupo, Monica/0000-0003-2705-0123</t>
  </si>
  <si>
    <t>SEP 24</t>
  </si>
  <si>
    <t>An, JS; Lee, JY; Kim, E; Ahn, H; Jang, YJ; Shin, B; Hwang, S; Shin, J; Yoon, YJ; Lee, SK; Oh, DC</t>
  </si>
  <si>
    <t>An, Joon Soo; Lee, Ji Yun; Kim, Eunji; Ahn, Hyungju; Jang, Yong-Joon; Shin, Bora; Hwang, Sunghoon; Shin, Jongheon; Yoon, Yeo Joon; Lee, Sang Kook; Oh, Dong-Chan</t>
  </si>
  <si>
    <t>Formicolides A and B, Antioxidative and Antiangiogenic 20-Membered Macrolides from a Wood Ant Gut Bacterium</t>
  </si>
  <si>
    <t>Kim, Ji-Young/HJA-5494-2022; Jang, Yong/AAJ-8754-2020; Ahn, Hyungju/AAT-6251-2021</t>
  </si>
  <si>
    <t>Yoon, Yeo Joon/0000-0002-3637-3103; An, Joon Soo/0000-0002-3282-5790</t>
  </si>
  <si>
    <t>SEP 25</t>
  </si>
  <si>
    <t>10.1021/acs.jnatprod.0c00772</t>
  </si>
  <si>
    <t>Styczynski, M; Rogowska, A; Gieczewska, K; Garstka, M; Szakiel, A; Dziewit, L</t>
  </si>
  <si>
    <t>Styczynski, Michal; Rogowska, Agata; Gieczewska, Katarzyna; Garstka, Maciej; Szakiel, Anna; Dziewit, Lukasz</t>
  </si>
  <si>
    <t>Genome-Based Insights into the Production of Carotenoids by Antarctic Bacteria, Planococcus sp. ANT_H30 and Rhodococcus sp. ANT_H53B</t>
  </si>
  <si>
    <t>MOLECULES</t>
  </si>
  <si>
    <t>Gieczewska, Katarzyna/ABI-6264-2020; Garstka, Maciej/T-4962-2018; a.rogowska@biol.uw.edu.pl, a.rogowska@biol.uw.edu.pl/AAM-5213-2021; Szakiel, Anna/L-7025-2019; Dziewit, Lukasz/L-1131-2016</t>
  </si>
  <si>
    <t>Styczynski, Michal/0000-0003-0643-4582; Gieczewska, Katarzyna/0000-0001-5400-868X; Dziewit, Lukasz/0000-0002-5057-2811; Szakiel, Anna/0000-0001-6963-0666; Styczynska, Agata/0000-0002-7177-827X; Garstka, Maciej/0000-0001-7141-505X</t>
  </si>
  <si>
    <t>1420-3049</t>
  </si>
  <si>
    <t>10.3390/molecules25194357</t>
  </si>
  <si>
    <t>Chua, KO; See-Too, WS; Tan, JY; Song, SL; Yong, HS; Yin, WF; Chan, KG</t>
  </si>
  <si>
    <t>Chua, Kah-Ooi; See-Too, Wah-Seng; Tan, Jia-Yi; Song, Sze-Looi; Yong, Hoi-Sen; Yin, Wai-Fong; Chan, Kok-Gan</t>
  </si>
  <si>
    <t>JOURNAL OF MICROBIOLOGY</t>
  </si>
  <si>
    <t>Chua, Kah Ooi/0000-0002-4380-598X; Chan, Kok Gan/0000-0002-1883-1115; Song, Sze Looi/0000-0002-1188-9728</t>
  </si>
  <si>
    <t>Lima, HVD; Cavalcante, CSD; Rádis-Baptista, G</t>
  </si>
  <si>
    <t>Dodou Lima, Hilania, V; de Paula Cavalcante, Carolina Sidrim; Radis-Baptista, Gandhi</t>
  </si>
  <si>
    <t>TOXICON</t>
  </si>
  <si>
    <t>RADIS-BAPTISTA, GANDHI/J-4991-2019; RADIS-BAPTISTA, GANDHI/H-9574-2016</t>
  </si>
  <si>
    <t>RADIS-BAPTISTA, GANDHI/0000-0001-9210-092X</t>
  </si>
  <si>
    <t>1879-3150</t>
  </si>
  <si>
    <t>10.1016/j.toxicon.2020.08.015</t>
  </si>
  <si>
    <t>Di Guida, R; Casillo, A; Corsaro, MM</t>
  </si>
  <si>
    <t>Di Guida, Rossella; Casillo, Angela; Corsaro, Maria Michela</t>
  </si>
  <si>
    <t>O-specific polysaccharide structure isolated from the LPS of the Antarctic bacterium Pseudomonas ANT_J38B</t>
  </si>
  <si>
    <t>CARBOHYDRATE RESEARCH</t>
  </si>
  <si>
    <t>Corsaro, Maria/T-6190-2019</t>
  </si>
  <si>
    <t>0008-6215</t>
  </si>
  <si>
    <t>1873-426X</t>
  </si>
  <si>
    <t>10.1016/j.carres.2020.108125</t>
  </si>
  <si>
    <t>Halawani, O; Dunn, RR; Grunden, AM; Smith, AA</t>
  </si>
  <si>
    <t>Halawani, Omar; Dunn, Robert R.; Grunden, Amy M.; Smith, Adrian A.</t>
  </si>
  <si>
    <t>Dunn, Robert/B-1360-2013</t>
  </si>
  <si>
    <t>Grunden, Amy/0000-0002-8025-753X; Dunn, Robert/0000-0002-6030-4837</t>
  </si>
  <si>
    <t>DEC 3</t>
  </si>
  <si>
    <t>do Couto, Meg Caroline; Xavier, Raiane Teixeira; Ferro Hein, Milene Moreno; Favero Lisboa, Helen Cristina</t>
  </si>
  <si>
    <t>BACTERIA CARRIED BY ANTS IN HEALTH-RELATED ENVIRONMENTS</t>
  </si>
  <si>
    <t>REVISTA UNIVAP</t>
  </si>
  <si>
    <t>1517-3275</t>
  </si>
  <si>
    <t>2237-1753</t>
  </si>
  <si>
    <t>JAN-JUL</t>
  </si>
  <si>
    <t>10.18066/revistaunivap.v27i53.2410</t>
  </si>
  <si>
    <t>Duplais, C; Sarou-Kanian, V; Massiot, D; Hassan, A; Perrone, B; Estevez, Y; Wertz, JT; Martineau, E; Farjon, J; Giraudeau, P; Moreau, CS</t>
  </si>
  <si>
    <t>Duplais, Christophe; Sarou-Kanian, Vincent; Massiot, Dominique; Hassan, Alia; Perrone, Barbara; Estevez, Yannick; Wertz, John T.; Martineau, Estelle; Farjon, Jonathan; Giraudeau, Patrick; Moreau, Corrie S.</t>
  </si>
  <si>
    <t>Gut bacteria are essential for normal cuticle development in herbivorous turtle ants</t>
  </si>
  <si>
    <t>Moreau, Corrie/B-2889-2011; Farjon, Jonathan/AAP-4718-2020; Giraudeau, Patrick/B-7815-2014; Duplais, Christophe/E-3668-2017; Massiot, Dominique/C-1287-2008; SAROU-KANIAN, Vincent/C-2165-2008</t>
  </si>
  <si>
    <t>Wertz, John/0000-0002-9767-4436; Moreau, Corrie/0000-0003-1139-5792; Duplais, Christophe/0000-0003-0926-9885; Massiot, Dominique/0000-0003-1207-7040; SAROU-KANIAN, Vincent/0000-0001-9611-8377</t>
  </si>
  <si>
    <t>JAN 29</t>
  </si>
  <si>
    <t>10.1038/s41467-021-21065-y</t>
  </si>
  <si>
    <t>Scarparo, G; Rugman-Jones, P; Gebiola, M; Di Giulio, A; McFrederick, QS</t>
  </si>
  <si>
    <t>Scarparo, Giulia; Rugman-Jones, Paul; Gebiola, Marco; Di Giulio, Andrea; McFrederick, Quinn S.</t>
  </si>
  <si>
    <t>BASIC AND APPLIED ECOLOGY</t>
  </si>
  <si>
    <t>McFrederick, Quinn/AAD-2858-2019; Scarparo, Giulia/AAG-4200-2021; Gebiola, Marco/G-7560-2015</t>
  </si>
  <si>
    <t>Gebiola, Marco/0000-0002-4644-2934; McFrederick, Quinn S./0000-0003-0740-6954; Rugman-Jones, Paul/0000-0002-2949-5022; Scarparo, Giulia/0000-0003-3664-5698</t>
  </si>
  <si>
    <t>1618-0089</t>
  </si>
  <si>
    <t>Bitar, MR; Pinto, VD; Moreira, LM; Ribeiro, SP</t>
  </si>
  <si>
    <t>Bitar, M. R.; Pinto, V. D.; Moreira, L. M.; Ribeiro, S. P.</t>
  </si>
  <si>
    <t>Gram-negative bacteria associated with a dominant arboreal ant species outcompete phyllosphere-associated bacteria species in a tropical canopy</t>
  </si>
  <si>
    <t>OECOLOGIA</t>
  </si>
  <si>
    <t>Moreira, Leandro/L-4417-2017; Ribeiro, Sérvio/G-1887-2012; Diniz Pinto, Victor/I-3403-2017</t>
  </si>
  <si>
    <t>Pontes Ribeiro, Servio/0000-0002-0191-8759; Bitar, Marilia/0000-0003-0674-7175; Diniz Pinto, Victor/0000-0002-1132-9886</t>
  </si>
  <si>
    <t>0029-8549</t>
  </si>
  <si>
    <t>1432-1939</t>
  </si>
  <si>
    <t>10.1007/s00442-021-04878-y</t>
  </si>
  <si>
    <t>Flynn, PJ; D'Amelio, CL; Sanders, JG; Russell, JA; Moreau, CS</t>
  </si>
  <si>
    <t>Flynn, Peter J.; D'Amelio, Catherine L.; Sanders, Jon G.; Russell, Jacob A.; Moreau, Corrie S.</t>
  </si>
  <si>
    <t>Moreau, Corrie/B-2889-2011; Sanders, Jon/W-7773-2019</t>
  </si>
  <si>
    <t>Sanders, Jon/0000-0001-6077-4014; Moreau, Corrie/0000-0003-1139-5792; Flynn, Peter/0000-0002-3182-7671</t>
  </si>
  <si>
    <t>Ashigar, MA; Ab Majid, AH</t>
  </si>
  <si>
    <t>Ashigar, Mohammed Ahmed; Ab Majid, Abdul Hafiz</t>
  </si>
  <si>
    <t>JOURNAL OF ASIA-PACIFIC ENTOMOLOGY</t>
  </si>
  <si>
    <t>Majid, Abdul/N-3058-2019</t>
  </si>
  <si>
    <t>1876-7990</t>
  </si>
  <si>
    <t>Ishaq, SL; Hotopp, A; Silverbrand, S; Dumont, JE; Michaud, A; MacRae, JD; Stock, SP; Groden, E</t>
  </si>
  <si>
    <t>Ishaq, Suzanne L.; Hotopp, Alice; Silverbrand, Samantha; Dumont, Jonathan E.; Michaud, Amy; MacRae, Jean D.; Stock, S. Patricia; Groden, Eleanor</t>
  </si>
  <si>
    <t>ISCIENCE</t>
  </si>
  <si>
    <t>Hotopp, Alice/HGD-5297-2022; Silverbrand, Samantha/IVH-6461-2023</t>
  </si>
  <si>
    <t>Ishaq, Suzanne/0000-0002-2615-8055; MacRae, Jean/0000-0001-7446-2329; Hotopp, Alice/0000-0001-7644-639X; Silverbrand, Samantha/0000-0001-5497-3295</t>
  </si>
  <si>
    <t>JUN 25</t>
  </si>
  <si>
    <t>Lindström, S; Timonen, S; Sundström, L</t>
  </si>
  <si>
    <t>Lindstrom, Stafva; Timonen, Sari; Sundstrom, Liselotte</t>
  </si>
  <si>
    <t>Timonen, Sari/0000-0001-9039-5648; Lindstrom, Stafva/0000-0002-2863-940X; Sundstrom, Liselotte/0000-0002-6176-8940</t>
  </si>
  <si>
    <t>Travanty, NV; Vargo, EL; Apperson, CS; Ponnusamy, L</t>
  </si>
  <si>
    <t>Travanty, Nicholas V.; Vargo, Edward L.; Apperson, Charles S.; Ponnusamy, Loganathan</t>
  </si>
  <si>
    <t>Vargo, Edward/D-1097-2010</t>
  </si>
  <si>
    <t>Ponnusamy, Loganathan/0000-0002-0700-4472</t>
  </si>
  <si>
    <t>Tu, KW; Chiu, MC; Lin, WJ; Hsueh, YP; Lin, CC; Chou, JY</t>
  </si>
  <si>
    <t>Tu, Kai-Wen; Chiu, Ming-Chung; Lin, Wei-Jiun; Hsueh, Yen-Ping; Lin, Chung-Chi; Chou, Jui-Yu</t>
  </si>
  <si>
    <t>Possible impacts of the predominant Bacillus bacteria on the Ophiocordyceps unilateralis s. l. in its infected ant cadavers</t>
  </si>
  <si>
    <t>林, 暐鈞/HHS-4962-2022; Hsueh, Yen-Ping/AAA-3832-2021</t>
  </si>
  <si>
    <t>Lin, Wei-Jiun/0009-0000-6944-5874; Hsueh, Yen-Ping/0000-0002-9052-5411</t>
  </si>
  <si>
    <t>10.1038/s41598-021-02094-5</t>
  </si>
  <si>
    <t>Zheng, Z; Zhao, MQ; Zhang, ZJ; Hu, X; Xu, Y; Wei, C; He, H</t>
  </si>
  <si>
    <t>Zheng, Zhou; Zhao, Mengqin; Zhang, Zhijun; Hu, Xin; Xu, Yang; Wei, Cong; He, Hong</t>
  </si>
  <si>
    <t>Lactic Acid Bacteria Are Prevalent in the Infrabuccal Pockets and Crops of Ants That Prefer Aphid Honeydew</t>
  </si>
  <si>
    <t>Zheng, Zhou/JJD-0602-2023</t>
  </si>
  <si>
    <t>JAN 21</t>
  </si>
  <si>
    <t>10.3389/fmicb.2021.785016</t>
  </si>
  <si>
    <t>Ashigar, MA; Majidl, AHA</t>
  </si>
  <si>
    <t>Ashigar, Mohammed Ahmed; Majidl, Abdul Hafiz Ab</t>
  </si>
  <si>
    <t>MALAYSIAN JOURNAL OF MICROBIOLOGY</t>
  </si>
  <si>
    <t>1823-8262</t>
  </si>
  <si>
    <t>Travanty, NV; Vargo, EL; Schal, C; Apperson, CS; Ponnusamy, L</t>
  </si>
  <si>
    <t>Travanty, Nicholas, V; Vargo, Edward L.; Schal, Coby; Apperson, Charles S.; Ponnusamy, Loganathan</t>
  </si>
  <si>
    <t>Schal, Coby/A-8717-2010; Vargo, Edward/D-1097-2010</t>
  </si>
  <si>
    <t>Schal, Coby/0000-0001-7195-6358; Ponnusamy, Loganathan/0000-0002-0700-4472; Vargo, Edward/0000-0002-8712-1248</t>
  </si>
  <si>
    <t>Ishikawa, S; Huang, M; Tomita, A; Kurihara, Y; Watanabe, R; Iwai, H; Arakawa, K</t>
  </si>
  <si>
    <t>Ishikawa, Sora; Huang, Muyang; Tomita, Atsuki; Kurihara, Yu; Watanabe, Riki; Iwai, Hironori; Arakawa, Kazuharu</t>
  </si>
  <si>
    <t>Complete Genome Sequences of Four Bacteria Isolated from the Gut of a Spiny Ant (Polyrhachis lamellidens)</t>
  </si>
  <si>
    <t>MICROBIOLOGY RESOURCE ANNOUNCEMENTS</t>
  </si>
  <si>
    <t>Arakawa, Kazuharu/0000-0002-2893-4919</t>
  </si>
  <si>
    <t>2576-098X</t>
  </si>
  <si>
    <t>10.1128/mra.00333-22</t>
  </si>
  <si>
    <t>Hansen, KA; Kim, RR; Lawton, ES; Tran, J; Lewis, SK; Deol, AS; Van Arnam, EB</t>
  </si>
  <si>
    <t>Hansen, Katherine A.; Kim, Rose R.; Lawton, Elisabeth S.; Tran, Janet; Lewis, Stephanie K.; Deol, Arjan S.; Van Arnam, Ethan B.</t>
  </si>
  <si>
    <t>Deol, Arjan/0009-0003-0635-8476; Tran, Janet/0009-0008-6315-1697</t>
  </si>
  <si>
    <t>2022 JUN 22</t>
  </si>
  <si>
    <t>McMunn, MS; Hudson, A; Zemenick, AT; Egerer, M; Bennett, L; Philpott, SM; Vannette, RL</t>
  </si>
  <si>
    <t>McMunn, Marshall S.; Hudson, Asher, I; Zemenick, Ash T.; Egerer, Monika; Bennett, Lucas; Philpott, Stacy M.; Vannette, Rachel L.</t>
  </si>
  <si>
    <t>Philpott, Stacy/M-3486-2019; McMunn, Marshall/HZM-5771-2023; Egerer, Monika/AAV-6902-2021; Philpott, Stacy/F-2330-2011</t>
  </si>
  <si>
    <t>Philpott, Stacy/0000-0002-8338-3806; McMunn, Marshall/0000-0002-0585-8722</t>
  </si>
  <si>
    <t>Green, EA; Klassen, JL</t>
  </si>
  <si>
    <t>Green, Emily A.; Klassen, Jonathan L.</t>
  </si>
  <si>
    <t>MSPHERE</t>
  </si>
  <si>
    <t>; Klassen, Jonathan/B-5060-2010</t>
  </si>
  <si>
    <t>Green, Emily/0000-0002-0824-6369; Klassen, Jonathan/0000-0003-1745-8838</t>
  </si>
  <si>
    <t>AUG 31</t>
  </si>
  <si>
    <t>Rocha, FP; Ronque, MU; Lyra, ML; Bacci, M Jr; Oliveira, PS</t>
  </si>
  <si>
    <t>Rocha, Felipe P.; Ronque, Mariane U., V; Lyra, Mariana L.; Bacci Jr, Mauricio; Oliveira, Paulo S.</t>
  </si>
  <si>
    <t>Habitat and Host Species Drive the Structure of Bacterial Communities of Two Neotropical Trap-Jaw Odontomachus Ants</t>
  </si>
  <si>
    <t>Ronque, Mariane/HDO-4837-2022; Bacci, Mauricio/LRT-8454-2024; Oliveira, Paulo Sergio/E-1910-2013; Bacci, Mauricio/C-4960-2013; Lyra, Mariana/O-6405-2014; Fapesp, Biota/F-8655-2017</t>
  </si>
  <si>
    <t>Oliveira, Paulo Sergio/0000-0002-4696-2999; Bacci, Mauricio/0000-0002-5619-1411; Ueda Vaz Ronque, Mariane/0000-0002-2666-2083; Pereira da Rocha, Felipe/0000-0003-3968-1280; Lyra, Mariana/0000-0002-7863-4965; Fapesp, Biota/0000-0002-9887-8449</t>
  </si>
  <si>
    <t>Feng, X; Tang, HY; Bo, W; Zhu, XL</t>
  </si>
  <si>
    <t>Feng, Xu; Hong-yu, Tang; Bo, Wang; Xiang-Lin, Zhu</t>
  </si>
  <si>
    <t>Research on soft sensing method of photosynthetic bacteria fermentation process based on ant colony algorithm and least squares support vector machine</t>
  </si>
  <si>
    <t>PREPARATIVE BIOCHEMISTRY &amp; BIOTECHNOLOGY</t>
  </si>
  <si>
    <t>Feng, Xudong/GLQ-6528-2022</t>
  </si>
  <si>
    <t>Wang, Bo/0000-0003-3472-9214</t>
  </si>
  <si>
    <t>1082-6068</t>
  </si>
  <si>
    <t>1532-2297</t>
  </si>
  <si>
    <t>APR 3</t>
  </si>
  <si>
    <t>10.1080/10826068.2022.2090002</t>
  </si>
  <si>
    <t>Simon, S; Chai, K; Drescher, M; Chaves-Campos, J</t>
  </si>
  <si>
    <t>Simon, Sophia; Chai, Kelsey; Drescher, Matthew; Chaves-Campos, Johel</t>
  </si>
  <si>
    <t>Bacteria associated with leaf-cutter ants drive natural antibiotic resistance in soil bacteria</t>
  </si>
  <si>
    <t>JOURNAL OF TROPICAL ECOLOGY</t>
  </si>
  <si>
    <t>Chaves-Campos, Johel/AAF-9147-2020</t>
  </si>
  <si>
    <t>Chaves-Campos, Johel/0000-0001-8026-7626</t>
  </si>
  <si>
    <t>0266-4674</t>
  </si>
  <si>
    <t>1469-7831</t>
  </si>
  <si>
    <t>2022 JUL 18</t>
  </si>
  <si>
    <t>10.1017/S0266467422000323</t>
  </si>
  <si>
    <t>Fladerer, JP; Bucar, F</t>
  </si>
  <si>
    <t>Fladerer, Johannes-Paul; Bucar, Franz</t>
  </si>
  <si>
    <t>JOURNAL OF INSECT BEHAVIOR</t>
  </si>
  <si>
    <t>Fladerer, Johannes-Paul/GPX-0661-2022</t>
  </si>
  <si>
    <t>Fladerer, Johannes-Paul/0000-0002-6319-4442</t>
  </si>
  <si>
    <t>1572-8889</t>
  </si>
  <si>
    <t>5-6</t>
  </si>
  <si>
    <t>Bringhurst, B; Allert, M; Greenwold, M; Kellner, K; Seal, JN</t>
  </si>
  <si>
    <t>Bringhurst, Blake; Allert, Mattea; Greenwold, Matthew; Kellner, Katrin; Seal, Jon N.</t>
  </si>
  <si>
    <t>Seal, Jon/HKW-4722-2023; Seal, Jon/M-7396-2018</t>
  </si>
  <si>
    <t>Bringhurst, Blake/0000-0002-1744-5212; Seal, Jon/0000-0001-8013-1438; Greenwold, Matthew/0000-0002-7856-5162</t>
  </si>
  <si>
    <t>Graber, LC; Ramalho, MO; Powell, S; Moreau, CS</t>
  </si>
  <si>
    <t>Graber, Leland C.; Ramalho, Manuela O.; Powell, Scott; Moreau, Corrie S.</t>
  </si>
  <si>
    <t>Moreau, Corrie/B-2889-2011; Graber, Leland/LSL-2784-2024</t>
  </si>
  <si>
    <t>Moreau, Corrie/0000-0003-1139-5792; Graber, Leland/0000-0001-7666-2957</t>
  </si>
  <si>
    <t>Kaszyca-Taszakowska, N; Depa, L</t>
  </si>
  <si>
    <t>Kaszyca-Taszakowska, Natalia; Depa, Lukasz</t>
  </si>
  <si>
    <t>Microbiome of the Aphid Genus Dysaphis Borner (Hemiptera: Aphidinae) and Its Relation to Ant Attendance</t>
  </si>
  <si>
    <t>Depa, Łukasz/T-9905-2018</t>
  </si>
  <si>
    <t>Mendoza-Guido, B; Rodríguez-Hernández, N; Ivens, ABF; VON Beeren, C; Murillo-Cruz, C; Zuniga-Chaves, I; Lukasik, P; Sanchez, E; Kronauer, DJC; Tomás, AAP</t>
  </si>
  <si>
    <t>Mendoza-Guido, Bradd; Rodriguez-Hernandez, Natalia; Ivens, Aniek B. F.; Von Beeren, Christoph; Murillo-Cruz, Catalina; Zuniga-Chaves, Ibrahim; Lukasik, Piotr; Sanchez, Ethel; Kronauer, Daniel J. c.; Tomas, Adrian A. Pinto</t>
  </si>
  <si>
    <t>Low diversity and host specificity in the gut microbiome community of Eciton army ants (Hymeno ptera: Formicidae: Dorylinae) in a Costa Rican rainforest</t>
  </si>
  <si>
    <t>Ivens, Aniek/AAF-4312-2021</t>
  </si>
  <si>
    <t>Mendoza-Guido, Bradd/0009-0005-3214-4599; Murillo-Cruz, Catalina/0000-0003-0218-7852</t>
  </si>
  <si>
    <t>Bamisile, BS; Nie, L; Siddiqui, JA; Aguila, LCR; Akutse, KS; Jia, CS; Xu, YJ</t>
  </si>
  <si>
    <t>Bamisile, Bamisope Steve; Nie, Lei; Siddiqui, Junaid Ali; Aguila, Luis Carlos Ramos; Akutse, Komivi Senyo; Jia, Chunsheng; Xu, Yijuan</t>
  </si>
  <si>
    <t>SUSTAINABILITY</t>
  </si>
  <si>
    <t>Akutse, Komivi/I-8137-2019; Ali, Junaid/G-4054-2011; BAMISILE, BAMISOPE/IXW-8098-2023</t>
  </si>
  <si>
    <t>Ali, Junaid/0000-0001-6626-2626; Akutse, Komivi/0000-0002-2124-1626; BAMISILE, BAMISOPE/0000-0001-5163-3631; Ramos Aguila, Luis Carlos/0000-0001-5355-2368</t>
  </si>
  <si>
    <t>Xiao, Q; Wang, L; Chen, SQ; Zheng, CY; Lu, YY; Xu, YJ</t>
  </si>
  <si>
    <t>Xiao, Qian; Wang, Lei; Chen, Si-Qi; Zheng, Chun-Yan; Lu, Yong-Yue; Xu, Yi-Juan</t>
  </si>
  <si>
    <t>MICROBIOLOGY SPECTRUM</t>
  </si>
  <si>
    <t>Chen, Siqi/IZE-8631-2023; xiao, qian/IWM-0785-2023</t>
  </si>
  <si>
    <t>FEB 14</t>
  </si>
  <si>
    <t>Martiarena, MJS; Deveau, A; Montoya, QV; Flórez, LV; Rodrigues, A</t>
  </si>
  <si>
    <t>Martiarena, Maria Jesus Sutta; Deveau, Aurelie; Montoya, Quimi Vidaurre; Florez, Laura V.; Rodrigues, Andre</t>
  </si>
  <si>
    <t>The Hyphosphere of Leaf-Cutting Ant Cultivars Is Enriched with Helper Bacteria</t>
  </si>
  <si>
    <t>DEVEAU, Aurélie/AFH-1153-2022; Montoya, Quimi/L-3569-2019; Rodrigues, Andre/B-8148-2012; Vidaurre Montoya, Quimi/I-1479-2018; Fapesp, Biota/F-8655-2017; Sutta Martiarena, Maria Jesus/D-1030-2013</t>
  </si>
  <si>
    <t>Florez, Laura V./0000-0002-0761-3729; Rodrigues, Andre/0000-0002-4164-9362; Vidaurre Montoya, Quimi/0000-0002-3285-5981; Fapesp, Biota/0000-0002-9887-8449; Sutta Martiarena, Maria Jesus/0000-0003-3915-3138</t>
  </si>
  <si>
    <t>10.1007/s00248-023-02187-w</t>
  </si>
  <si>
    <t>Wang, SJ; Zhang, KF; Fan, YX; Zhang, LL; Guo, XF; Xie, LL; Xiao, B; Wang, ZJ; Guo, ZP</t>
  </si>
  <si>
    <t>Wang, Shaojun; Zhang, Kunfeng; Fan, Yuxiang; Zhang, Lulu; Guo, Xiaofei; Xie, Lingling; Xiao, Bo; Wang, Zhengjun; Guo, Zhipeng</t>
  </si>
  <si>
    <t>Linkages between bacteria and nutrient availabilities in slash-and-burn tropical soils vary with feeding-habit ants</t>
  </si>
  <si>
    <t>LAND DEGRADATION &amp; DEVELOPMENT</t>
  </si>
  <si>
    <t>Zhang, shuyuan/IUN-4098-2023; Guo, Zhipeng/HGE-8881-2022; guo, xiaofei/GRJ-7324-2022</t>
  </si>
  <si>
    <t>1099-145X</t>
  </si>
  <si>
    <t>AUG 15</t>
  </si>
  <si>
    <t>10.1002/ldr.4724</t>
  </si>
  <si>
    <t>Musialowski, M; Kowalewska, L; Stasiuk, R; Krucon, T; Debiec-Andrzejewska, K</t>
  </si>
  <si>
    <t>Musialowski, M.; Kowalewska, L.; Stasiuk, R.; Krucon, T.; Debiec-Andrzejewska, K.</t>
  </si>
  <si>
    <t>Metabolically versatile psychrotolerant Antarctic bacterium Pseudomonas sp. ANT_H12B is an efficient producer of siderophores and accompanying metabolites (SAM) useful for agricultural purposes</t>
  </si>
  <si>
    <t>MICROBIAL CELL FACTORIES</t>
  </si>
  <si>
    <t>Kowalewska, Łucja/ADT-2406-2022; Debiec-Andrzejewska, Klaudia/M-4394-2017</t>
  </si>
  <si>
    <t>Kowalewska, Lucja/0000-0002-4090-6291; Stasiuk, Robert/0000-0001-8795-5341; Krucon, Tomasz/0000-0001-6366-5235; Debiec-Andrzejewska, Klaudia/0000-0002-3214-0732</t>
  </si>
  <si>
    <t>1475-2859</t>
  </si>
  <si>
    <t>APR 29</t>
  </si>
  <si>
    <t>10.1186/s12934-023-02105-2</t>
  </si>
  <si>
    <t>Decewicz, P; Romaniuk, K; Gorecki, A; Radlinska, M; Dabrowska, M; Wyszynska, A; Dziewit, L</t>
  </si>
  <si>
    <t>Decewicz, Przemyslaw; Romaniuk, Krzysztof; Gorecki, Adrian; Radlinska, Monika; Dabrowska, Maria; Wyszynska, Agnieszka; Dziewit, Lukasz</t>
  </si>
  <si>
    <t>Structure and functions of a multireplicon genome of Antarctic Psychrobacter sp. ANT_H3: characterization of the genetic modules suitable for the construction of the plasmid-vectors for cold-active bacteria</t>
  </si>
  <si>
    <t>JOURNAL OF APPLIED GENETICS</t>
  </si>
  <si>
    <t>Dziewit, Lukasz/0000-0002-5057-2811; Radlinska, Monika/0000-0001-6818-8685</t>
  </si>
  <si>
    <t>1234-1983</t>
  </si>
  <si>
    <t>2190-3883</t>
  </si>
  <si>
    <t>10.1007/s13353-023-00759-7</t>
  </si>
  <si>
    <t>Shi, LQ; Liu, FH; Peng, L</t>
  </si>
  <si>
    <t>Shi, Longqing; Liu, Fenghao; Peng, Lu</t>
  </si>
  <si>
    <t>ANIMALS</t>
  </si>
  <si>
    <t>Shi, Longqing/KJL-6107-2024</t>
  </si>
  <si>
    <t>Bao, XC; Tang, HZ; Li, XG; Li, AQ; Qi, XQ; Li, DH; Liu, SS; Wu, LF; Zhang, WJ</t>
  </si>
  <si>
    <t>Bao, Xu-Chong; Tang, Hong-Zhi; Li, Xue-Gong; Li, An-Qi; Qi, Xiao-Qing; Li, Deng-Hui; Liu, Shan-Shan; Wu, Long-Fei; Zhang, Wei-Jia</t>
  </si>
  <si>
    <t>Bioluminescence Contributes to the Adaptation of Deep-Sea Bacterium Photobacterium phosphoreum ANT-2200 to High Hydrostatic Pressure</t>
  </si>
  <si>
    <t>tang, hongzhi/HOF-6492-2023; Li, Denghui/KYR-7329-2024; Qi, Xiaoqing/KPB-3402-2024</t>
  </si>
  <si>
    <t>10.3390/microorganisms11061362</t>
  </si>
  <si>
    <t>Kay, T; Liberti, J; Richardson, TO; McKenzie, SK; Weitekamp, CA; La Mendola, C; Rueegg, M; Kesner, L; Szombathy, N; McGregor, S; Romiguier, J; Engel, P; Keller, L</t>
  </si>
  <si>
    <t>Kay, Tomas; Liberti, Joanito; Richardson, Thomas O.; McKenzie, Sean K.; Weitekamp, Chelsea A.; La Mendola, Christine; Rueegg, Matthias; Kesner, Lucie; Szombathy, Natasha; McGregor, Sean; Romiguier, Jonathan; Engel, Philipp; Keller, Laurent</t>
  </si>
  <si>
    <t>PLOS BIOLOGY</t>
  </si>
  <si>
    <t>Kesnerova, Lucie/H-2963-2014; Liberti, Joanito/AFT-0264-2022; Weitekamp, Chelsea/AAL-8210-2021; Engel, Philipp/N-1788-2015; Richardson, Thomas/H-9898-2019</t>
  </si>
  <si>
    <t>Kay, Tomas/0000-0003-2453-2514; Liberti, Joanito/0000-0002-4158-2591</t>
  </si>
  <si>
    <t>Chen, DF; Huang, ZH; Li, YB; Chen, ZL</t>
  </si>
  <si>
    <t>Chen, Defu; Huang, Zhonghao; Li, Youbang; Chen, Zhilin</t>
  </si>
  <si>
    <t>Nepel, M; Mayer, VE; Barrajon-Santos, V; Woebken, D</t>
  </si>
  <si>
    <t>Nepel, Maximilian; Mayer, Veronika E.; Barrajon-Santos, Veronica; Woebken, Dagmar</t>
  </si>
  <si>
    <t>COMMUNICATIONS BIOLOGY</t>
  </si>
  <si>
    <t>Woebken, Dagmar/A-4447-2013</t>
  </si>
  <si>
    <t>Woebken, Dagmar/0000-0002-1314-9926; Nepel, Maximilian/0000-0001-7049-0613; Mayer, Veronika E./0000-0001-6662-8237</t>
  </si>
  <si>
    <t>NOV 30</t>
  </si>
  <si>
    <t>SciDir</t>
  </si>
  <si>
    <t>Scopus</t>
  </si>
  <si>
    <t>GoogleScholar</t>
  </si>
  <si>
    <t>WoS</t>
  </si>
  <si>
    <t>PubMed</t>
  </si>
  <si>
    <t>Ishak H, Plowes R, Sen R, Kellner K, Meyer E, Estrada D et al..</t>
  </si>
  <si>
    <t>Bacterial diversity in Solenopsis invicta and Solenopsis geminata ant colonies characterized by …</t>
  </si>
  <si>
    <t>Dissertation_unpublished</t>
  </si>
  <si>
    <t>Swarm-based Metaheuristics,</t>
  </si>
  <si>
    <t>https://scholar.google.com/citations?view_op=view_citation&amp;hl=de&amp;user=ZLwawjAAAAAJ&amp;citation_for_view=ZLwawjAAAAAJ:u5HHmVD_uO8C</t>
  </si>
  <si>
    <t>Ecología austral</t>
  </si>
  <si>
    <t>https://www.scielo.org.ar/scielo.php?pid=S1667-782X2014000100012&amp;script=sci_arttext&amp;tlng=en</t>
  </si>
  <si>
    <t>M. Delgado-Baquerizo, David J Eldridge, Kelly Hamonts, Brajesh K Singh</t>
  </si>
  <si>
    <t>Londono, Miguel; Romero-Tabarez, Magally; Ortiz-Reyes, Adriana</t>
  </si>
  <si>
    <t>Wolbachia-infected ant colonies have increased reproductive investment and an accelerated life cycle</t>
  </si>
  <si>
    <t>10.1242/jeb.220079</t>
  </si>
  <si>
    <t>J Exp Bio</t>
  </si>
  <si>
    <t>Turtle ants harbor metabolically versatile microbiomes with conserved functions across development and phylogeny</t>
  </si>
  <si>
    <t>https://doi.org/10.1093/femsec/fiac068</t>
  </si>
  <si>
    <t>Benoît Béchade, Yi Hu, Jon G Sanders, Christian S Cabuslay, Piotr Łukasik, Bethany R Williams, Valerie J Fiers, Richard Lu, John T Wertz, Jacob A Russell</t>
  </si>
  <si>
    <t>Deep Sequencing Uncovers Caste-Associated Diversity of Symbionts in the Social Ant Camponotus japonicus</t>
  </si>
  <si>
    <t>https://journals.asm.org/doi/10.1128/mbio.00408-20</t>
  </si>
  <si>
    <t>Koto, A</t>
  </si>
  <si>
    <t>A bacterial filter protects and structures the gut microbiome of an insect.</t>
  </si>
  <si>
    <t>https://doi.org/10.1038/ismej.2015.264</t>
  </si>
  <si>
    <t>Acta Entomologica Sinica</t>
  </si>
  <si>
    <t>https://doi.org/10.16380/j.kcxb.2021.09.006</t>
  </si>
  <si>
    <t>xY Xu Yang, NXN Nan XiaoNing…</t>
  </si>
  <si>
    <t>Ants: potential mechanical vectors of bacterial pathogens at two hospitals in Trinidad</t>
  </si>
  <si>
    <t>https://doi.org/10.1016/0035-9203(90)90294-O</t>
  </si>
  <si>
    <t>Include</t>
  </si>
  <si>
    <t>Reason</t>
  </si>
  <si>
    <t>Yes</t>
  </si>
  <si>
    <t>No</t>
  </si>
  <si>
    <t xml:space="preserve">No </t>
  </si>
  <si>
    <t>Ever-increasing viral diversity associated with the red imported fire ant Solenopsis invicta (Formicidae: Hymenoptera)</t>
  </si>
  <si>
    <t>Xavier, Allen, Whitfield</t>
  </si>
  <si>
    <t>Virology Journal</t>
  </si>
  <si>
    <t>https://virologyj.biomedcentral.com/articles/10.1186/s12985-020-01469-w</t>
  </si>
  <si>
    <t>VIROLOGY JOURNAL</t>
  </si>
  <si>
    <t>Specialization and geographic isolation among Wolbachia symbionts from ants and lycaenid butterflies</t>
  </si>
  <si>
    <t>A mixed community of actinomycetes produce multiple antibiotics for the fungus farming ant Acromyrmex octospinosus.</t>
  </si>
  <si>
    <t>Barke J</t>
  </si>
  <si>
    <t>Dynamic Wolbachia prevalence in Acromyrmex leaf-cutting ants: potential for a nutritional symbiosis</t>
  </si>
  <si>
    <t>Andersen SB</t>
  </si>
  <si>
    <t>Specificity and stability of the Acromyrmex-Pseudonocardia symbiosis.</t>
  </si>
  <si>
    <t>Mutualistic ants as an indirect defence against leaf pathogens.</t>
  </si>
  <si>
    <t>González-Teuber M</t>
  </si>
  <si>
    <t>Correlates of gut community composition across an ant species (Cephalotes varians) elucidate causes and consequences of symbiotic variability.</t>
  </si>
  <si>
    <t>Hu Y</t>
  </si>
  <si>
    <t>Deep divergence and rapid evolutionary rates in gut-associated Acetobacteraceae of ants</t>
  </si>
  <si>
    <t>Brown BP</t>
  </si>
  <si>
    <t>By their own devices: invasive Argentine ants have shifted diet without clear aid from symbiotic microbes.</t>
  </si>
  <si>
    <t>The structured diversity of specialized gut symbionts of the New World army ants.</t>
  </si>
  <si>
    <t>Łukasik P</t>
  </si>
  <si>
    <t>Genome Evolution of Bartonellaceae Symbionts of Ants at the Opposite Ends of the Trophic Scale.</t>
  </si>
  <si>
    <t>Bisch G</t>
  </si>
  <si>
    <t>The evolution of abdominal microbiomes in fungus-growing ants.</t>
  </si>
  <si>
    <t>Sapountzis P</t>
  </si>
  <si>
    <t>Genomic erosion and extensive horizontal gene transfer in gut-associated Acetobacteraceae.</t>
  </si>
  <si>
    <t>The Microbiome of the Maculinea-Myrmica Host-Parasite Interaction</t>
  </si>
  <si>
    <t>Di Salvo</t>
  </si>
  <si>
    <t>Azteca ants maintain unique microbiomes across functionally distinct nest chambers.</t>
  </si>
  <si>
    <t>Lucas JM</t>
  </si>
  <si>
    <t>The Potential Role of Environment in Structuring the Microbiota of Camponotus across Parts of the Body</t>
  </si>
  <si>
    <t>Ramalho MO</t>
  </si>
  <si>
    <t>Biodegradation of recalcitrant compounds and phthalates by culturable bacteria isolated from Liometopum apiculatum microbiota</t>
  </si>
  <si>
    <t>Gonzalez-Escobar</t>
  </si>
  <si>
    <t>Competition-based screening helps to secure the evolutionary stability of a defensive microbiome</t>
  </si>
  <si>
    <t>Worsley</t>
  </si>
  <si>
    <t>Evidence of phylosymbiosis in Formica ants</t>
  </si>
  <si>
    <t>Jackson</t>
  </si>
  <si>
    <t>https://doi.org/10.1111/j.1558-5646.2008.00579.x</t>
  </si>
  <si>
    <t>Evolution</t>
  </si>
  <si>
    <t>BMC Biology</t>
  </si>
  <si>
    <t>https://doi.org/10.1186/1741-7007-8-109</t>
  </si>
  <si>
    <t>J Evol Biol.</t>
  </si>
  <si>
    <t>10.1111/j.1420-9101.2012.02521.x</t>
  </si>
  <si>
    <t>10.1111/mec.12380</t>
  </si>
  <si>
    <t>New Phytologist</t>
  </si>
  <si>
    <t xml:space="preserve"> https://doi.org/10.1111/nph.12664</t>
  </si>
  <si>
    <t>10.1111/mec.12607</t>
  </si>
  <si>
    <t>BMC Microbiology</t>
  </si>
  <si>
    <t>https://doi.org/10.1186/s12866-016-0721-8</t>
  </si>
  <si>
    <t>https://doi.org/10.1111/mec.13991</t>
  </si>
  <si>
    <t>10.1111/mec.14140</t>
  </si>
  <si>
    <t>https://doi.org/10.1093/gbe/evy126</t>
  </si>
  <si>
    <t>Genome Biology and Evolution</t>
  </si>
  <si>
    <t>10.1111/mec.14931</t>
  </si>
  <si>
    <t>BMC Genomics</t>
  </si>
  <si>
    <t>https://doi.org/10.1186/s12864-019-5844-5</t>
  </si>
  <si>
    <t>10.1038/s41598-019-44514-7</t>
  </si>
  <si>
    <t>https://doi.org/10.1098/rspb.2019.1026</t>
  </si>
  <si>
    <t>Advances in Entomology</t>
  </si>
  <si>
    <t xml:space="preserve">10.4236/ae.2019.73005 </t>
  </si>
  <si>
    <t>10.1007/s11274-020-02850-1</t>
  </si>
  <si>
    <t>World J Microbiol Biotechnol</t>
  </si>
  <si>
    <t>https://doi.org/10.1186/s12915-021-01142-w</t>
  </si>
  <si>
    <t>https://doi.org/10.3389/fmicb.2023.1044286</t>
  </si>
  <si>
    <t>Russell</t>
  </si>
  <si>
    <t>does not include bacterial abundance</t>
  </si>
  <si>
    <t xml:space="preserve">did not sequence bacterial communities </t>
  </si>
  <si>
    <t xml:space="preserve">did not classify bacteria to order </t>
  </si>
  <si>
    <t>on ant cuticle</t>
  </si>
  <si>
    <t xml:space="preserve"> No</t>
  </si>
  <si>
    <t>another taxa - fungus</t>
  </si>
  <si>
    <t>another taxa - ant lion</t>
  </si>
  <si>
    <t>another taxa - soil</t>
  </si>
  <si>
    <t>another taxa- domatia</t>
  </si>
  <si>
    <t>anoter taxa - soil</t>
  </si>
  <si>
    <t>another taxa- fungus</t>
  </si>
  <si>
    <t>another taxa - plant</t>
  </si>
  <si>
    <t>anoter taxa - mammals</t>
  </si>
  <si>
    <t>another taxa - nematodes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</si>
</sst>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11"/>
      <color rgb="FF000000"/>
      <name val="Calibri"/>
      <family val="2"/>
    </font>
    <font>
      <sz val="11"/>
      <color rgb="FF000000"/>
      <name val="Calibri"/>
      <family val="2"/>
    </font>
    <font>
      <u/>
      <sz val="12"/>
      <color theme="10"/>
      <name val="Aptos Narrow"/>
      <family val="2"/>
      <scheme val="minor"/>
    </font>
    <font>
      <sz val="12"/>
      <color rgb="FF000000"/>
      <name val="Aptos Narrow"/>
      <family val="2"/>
      <scheme val="minor"/>
    </font>
    <font>
      <b/>
      <sz val="12"/>
      <color rgb="FF000000"/>
      <name val="Calibri"/>
      <family val="2"/>
    </font>
    <font>
      <sz val="12"/>
      <color rgb="FF000000"/>
      <name val="Calibri"/>
      <family val="2"/>
    </font>
    <font>
      <sz val="12"/>
      <color theme="1"/>
      <name val="Aptos Narrow"/>
      <scheme val="minor"/>
    </font>
    <font>
      <u/>
      <sz val="12"/>
      <color rgb="FF467886"/>
      <name val="Aptos Narrow"/>
      <family val="2"/>
      <scheme val="minor"/>
    </font>
    <font>
      <sz val="12"/>
      <color rgb="FF000000"/>
      <name val="Aptos Narrow"/>
      <scheme val="minor"/>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0000"/>
        <bgColor indexed="64"/>
      </patternFill>
    </fill>
  </fills>
  <borders count="3">
    <border>
      <left/>
      <right/>
      <top/>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1" fillId="0" borderId="1" xfId="0" applyFont="1" applyBorder="1" applyAlignment="1">
      <alignment horizontal="center" vertical="top"/>
    </xf>
    <xf numFmtId="0" fontId="2" fillId="0" borderId="0" xfId="0" applyFont="1"/>
    <xf numFmtId="0" fontId="3" fillId="0" borderId="0" xfId="1"/>
    <xf numFmtId="0" fontId="1" fillId="0" borderId="2" xfId="0" applyFont="1" applyBorder="1" applyAlignment="1">
      <alignment horizontal="center" vertical="top"/>
    </xf>
    <xf numFmtId="0" fontId="4" fillId="0" borderId="0" xfId="0" applyFont="1"/>
    <xf numFmtId="0" fontId="5" fillId="0" borderId="1" xfId="0" applyFont="1" applyBorder="1" applyAlignment="1">
      <alignment horizontal="center" vertical="top"/>
    </xf>
    <xf numFmtId="0" fontId="5" fillId="0" borderId="2" xfId="0" applyFont="1" applyBorder="1" applyAlignment="1">
      <alignment horizontal="center" vertical="top"/>
    </xf>
    <xf numFmtId="0" fontId="6" fillId="0" borderId="0" xfId="0" applyFont="1"/>
    <xf numFmtId="0" fontId="7" fillId="0" borderId="0" xfId="0" applyFont="1"/>
    <xf numFmtId="0" fontId="8" fillId="0" borderId="0" xfId="0" applyFont="1"/>
    <xf numFmtId="0" fontId="0" fillId="2" borderId="0" xfId="0" applyFill="1"/>
    <xf numFmtId="0" fontId="6" fillId="2" borderId="0" xfId="0" applyFont="1" applyFill="1"/>
    <xf numFmtId="0" fontId="3" fillId="2" borderId="0" xfId="1" applyFill="1"/>
    <xf numFmtId="0" fontId="4" fillId="2" borderId="0" xfId="0" applyFont="1" applyFill="1"/>
    <xf numFmtId="0" fontId="8" fillId="2" borderId="0" xfId="0" applyFont="1" applyFill="1"/>
    <xf numFmtId="0" fontId="4" fillId="3" borderId="0" xfId="0" applyFont="1" applyFill="1"/>
    <xf numFmtId="0" fontId="0" fillId="0" borderId="0" xfId="0" applyFill="1"/>
    <xf numFmtId="0" fontId="3" fillId="0" borderId="0" xfId="1" applyFill="1"/>
    <xf numFmtId="0" fontId="4" fillId="0" borderId="0" xfId="0" applyFont="1" applyFill="1"/>
    <xf numFmtId="0" fontId="2" fillId="0" borderId="0" xfId="0" applyFont="1" applyBorder="1"/>
    <xf numFmtId="0" fontId="3" fillId="0" borderId="0" xfId="1" applyBorder="1"/>
    <xf numFmtId="0" fontId="5" fillId="0" borderId="2" xfId="0" applyFont="1" applyFill="1" applyBorder="1" applyAlignment="1">
      <alignment horizontal="center" vertical="top"/>
    </xf>
    <xf numFmtId="0" fontId="5" fillId="0" borderId="1" xfId="0" applyFont="1" applyFill="1" applyBorder="1" applyAlignment="1">
      <alignment horizontal="center" vertical="top"/>
    </xf>
    <xf numFmtId="0" fontId="4" fillId="4" borderId="0" xfId="0" applyFont="1" applyFill="1"/>
    <xf numFmtId="0" fontId="6" fillId="4" borderId="0" xfId="0" applyFont="1" applyFill="1"/>
    <xf numFmtId="0" fontId="0" fillId="4" borderId="0" xfId="0" applyFill="1"/>
    <xf numFmtId="0" fontId="3" fillId="4" borderId="0" xfId="1" applyFill="1"/>
    <xf numFmtId="0" fontId="6" fillId="0" borderId="0" xfId="0" applyFont="1" applyFill="1"/>
    <xf numFmtId="0" fontId="9" fillId="4" borderId="0" xfId="0" applyFont="1" applyFill="1"/>
  </cellXfs>
  <cellStyles count="2">
    <cellStyle name="Hyperlink" xfId="1" builtinId="8"/>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000000"/>
        </patternFill>
      </fill>
    </dxf>
    <dxf>
      <fill>
        <patternFill patternType="solid">
          <fgColor rgb="FFFFFF00"/>
          <bgColor rgb="FF000000"/>
        </patternFill>
      </fill>
    </dxf>
    <dxf>
      <fill>
        <patternFill patternType="none">
          <fgColor indexed="64"/>
          <bgColor indexed="65"/>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21/acs.orglett.1c00068" TargetMode="External"/><Relationship Id="rId21" Type="http://schemas.openxmlformats.org/officeDocument/2006/relationships/hyperlink" Target="https://doi.org/10.1016/j.molliq.2020.113778" TargetMode="External"/><Relationship Id="rId42" Type="http://schemas.openxmlformats.org/officeDocument/2006/relationships/hyperlink" Target="https://doi.org/10.1016/j.ympev.2015.04.025" TargetMode="External"/><Relationship Id="rId63" Type="http://schemas.openxmlformats.org/officeDocument/2006/relationships/hyperlink" Target="https://doi.org/10.1016/j.jinsphys.2013.03.011" TargetMode="External"/><Relationship Id="rId84" Type="http://schemas.openxmlformats.org/officeDocument/2006/relationships/hyperlink" Target="https://doi.org/10.1016/j.soilbio.2006.12.034" TargetMode="External"/><Relationship Id="rId138" Type="http://schemas.openxmlformats.org/officeDocument/2006/relationships/hyperlink" Target="https://doi.org/10.1016/j.anbehav.2014.04.024" TargetMode="External"/><Relationship Id="rId159" Type="http://schemas.openxmlformats.org/officeDocument/2006/relationships/hyperlink" Target="https://doi.org/10.1016/j.jip.2007.10.008" TargetMode="External"/><Relationship Id="rId170" Type="http://schemas.openxmlformats.org/officeDocument/2006/relationships/hyperlink" Target="https://doi.org/10.1016/j.psj.2022.101912" TargetMode="External"/><Relationship Id="rId191" Type="http://schemas.openxmlformats.org/officeDocument/2006/relationships/hyperlink" Target="https://doi.org/10.1016/j.ecoenv.2018.04.050" TargetMode="External"/><Relationship Id="rId205" Type="http://schemas.openxmlformats.org/officeDocument/2006/relationships/hyperlink" Target="https://doi.org/10.1016/j.aspen.2016.07.019" TargetMode="External"/><Relationship Id="rId226" Type="http://schemas.openxmlformats.org/officeDocument/2006/relationships/hyperlink" Target="https://doi.org/10.1016/j.jbc.2023.105473" TargetMode="External"/><Relationship Id="rId107" Type="http://schemas.openxmlformats.org/officeDocument/2006/relationships/hyperlink" Target="https://doi.org/10.1016/j.eti.2021.101781" TargetMode="External"/><Relationship Id="rId11" Type="http://schemas.openxmlformats.org/officeDocument/2006/relationships/hyperlink" Target="https://doi.org/10.1016/j.genrep.2019.100454" TargetMode="External"/><Relationship Id="rId32" Type="http://schemas.openxmlformats.org/officeDocument/2006/relationships/hyperlink" Target="https://doi.org/10.1016/j.foodcont.2019.107033" TargetMode="External"/><Relationship Id="rId53" Type="http://schemas.openxmlformats.org/officeDocument/2006/relationships/hyperlink" Target="https://doi.org/10.1016/S0273-1223(97)00152-2" TargetMode="External"/><Relationship Id="rId74" Type="http://schemas.openxmlformats.org/officeDocument/2006/relationships/hyperlink" Target="https://doi.org/10.1016/j.apsoil.2021.103910" TargetMode="External"/><Relationship Id="rId128" Type="http://schemas.openxmlformats.org/officeDocument/2006/relationships/hyperlink" Target="https://doi.org/10.1016/j.bmc.2021.116016" TargetMode="External"/><Relationship Id="rId149" Type="http://schemas.openxmlformats.org/officeDocument/2006/relationships/hyperlink" Target="https://doi.org/10.1016/j.jinsphys.2008.03.001" TargetMode="External"/><Relationship Id="rId5" Type="http://schemas.openxmlformats.org/officeDocument/2006/relationships/hyperlink" Target="https://doi.org/10.1074/jbc.M112.420869" TargetMode="External"/><Relationship Id="rId95" Type="http://schemas.openxmlformats.org/officeDocument/2006/relationships/hyperlink" Target="https://doi.org/10.1016/j.biortech.2022.127491" TargetMode="External"/><Relationship Id="rId160" Type="http://schemas.openxmlformats.org/officeDocument/2006/relationships/hyperlink" Target="https://doi.org/10.1016/j.scitotenv.2020.142393" TargetMode="External"/><Relationship Id="rId181" Type="http://schemas.openxmlformats.org/officeDocument/2006/relationships/hyperlink" Target="https://doi.org/10.1016/j.biochi.2014.09.012" TargetMode="External"/><Relationship Id="rId216" Type="http://schemas.openxmlformats.org/officeDocument/2006/relationships/hyperlink" Target="https://doi.org/10.1016/j.foodres.2018.04.049" TargetMode="External"/><Relationship Id="rId237" Type="http://schemas.openxmlformats.org/officeDocument/2006/relationships/hyperlink" Target="https://doi.org/10.1098/rspb.2019.1026" TargetMode="External"/><Relationship Id="rId22" Type="http://schemas.openxmlformats.org/officeDocument/2006/relationships/hyperlink" Target="https://doi.org/10.1016/j.fsi.2013.01.024" TargetMode="External"/><Relationship Id="rId43" Type="http://schemas.openxmlformats.org/officeDocument/2006/relationships/hyperlink" Target="https://doi.org/10.1016/j.fsi.2019.09.003" TargetMode="External"/><Relationship Id="rId64" Type="http://schemas.openxmlformats.org/officeDocument/2006/relationships/hyperlink" Target="https://doi.org/10.1016/j.ecoenv.2018.07.065" TargetMode="External"/><Relationship Id="rId118" Type="http://schemas.openxmlformats.org/officeDocument/2006/relationships/hyperlink" Target="https://doi.org/10.1016/j.femsec.2004.09.013" TargetMode="External"/><Relationship Id="rId139" Type="http://schemas.openxmlformats.org/officeDocument/2006/relationships/hyperlink" Target="https://doi.org/10.1016/j.funeco.2016.03.004" TargetMode="External"/><Relationship Id="rId85" Type="http://schemas.openxmlformats.org/officeDocument/2006/relationships/hyperlink" Target="https://doi.org/10.1016/j.jip.2012.03.014" TargetMode="External"/><Relationship Id="rId150" Type="http://schemas.openxmlformats.org/officeDocument/2006/relationships/hyperlink" Target="https://doi.org/10.1016/j.anaerobe.2016.10.016" TargetMode="External"/><Relationship Id="rId171" Type="http://schemas.openxmlformats.org/officeDocument/2006/relationships/hyperlink" Target="https://doi.org/10.1016/j.soilbio.2015.03.024" TargetMode="External"/><Relationship Id="rId192" Type="http://schemas.openxmlformats.org/officeDocument/2006/relationships/hyperlink" Target="https://doi.org/10.1016/j.beproc.2019.04.017" TargetMode="External"/><Relationship Id="rId206" Type="http://schemas.openxmlformats.org/officeDocument/2006/relationships/hyperlink" Target="https://doi.org/10.1016/j.scitotenv.2017.09.004" TargetMode="External"/><Relationship Id="rId227" Type="http://schemas.openxmlformats.org/officeDocument/2006/relationships/hyperlink" Target="https://doi.org/10.1111/j.1558-5646.2008.00579.x" TargetMode="External"/><Relationship Id="rId12" Type="http://schemas.openxmlformats.org/officeDocument/2006/relationships/hyperlink" Target="https://doi.org/10.1016/j.ejsobi.2014.11.005" TargetMode="External"/><Relationship Id="rId33" Type="http://schemas.openxmlformats.org/officeDocument/2006/relationships/hyperlink" Target="https://doi.org/10.1006/jipa.1996.0096" TargetMode="External"/><Relationship Id="rId108" Type="http://schemas.openxmlformats.org/officeDocument/2006/relationships/hyperlink" Target="https://doi.org/10.4315/0362-028X-60.4.391" TargetMode="External"/><Relationship Id="rId129" Type="http://schemas.openxmlformats.org/officeDocument/2006/relationships/hyperlink" Target="https://doi.org/10.1016/j.psj.2022.102221" TargetMode="External"/><Relationship Id="rId54" Type="http://schemas.openxmlformats.org/officeDocument/2006/relationships/hyperlink" Target="https://doi.org/10.1016/j.molstruc.2022.134264" TargetMode="External"/><Relationship Id="rId75" Type="http://schemas.openxmlformats.org/officeDocument/2006/relationships/hyperlink" Target="https://doi.org/10.1016/j.apsoil.2008.05.005" TargetMode="External"/><Relationship Id="rId96" Type="http://schemas.openxmlformats.org/officeDocument/2006/relationships/hyperlink" Target="https://doi.org/10.1016/j.advms.2017.05.004" TargetMode="External"/><Relationship Id="rId140" Type="http://schemas.openxmlformats.org/officeDocument/2006/relationships/hyperlink" Target="https://doi.org/10.1016/j.pedobi.2022.150825" TargetMode="External"/><Relationship Id="rId161" Type="http://schemas.openxmlformats.org/officeDocument/2006/relationships/hyperlink" Target="https://doi.org/10.1016/j.ejsobi.2015.05.004" TargetMode="External"/><Relationship Id="rId182" Type="http://schemas.openxmlformats.org/officeDocument/2006/relationships/hyperlink" Target="https://doi.org/10.1016/j.fooweb.2021.e00212" TargetMode="External"/><Relationship Id="rId217" Type="http://schemas.openxmlformats.org/officeDocument/2006/relationships/hyperlink" Target="https://doi.org/10.1016/j.scitotenv.2022.158571" TargetMode="External"/><Relationship Id="rId6" Type="http://schemas.openxmlformats.org/officeDocument/2006/relationships/hyperlink" Target="https://doi.org/10.1016/j.fm.2016.10.037" TargetMode="External"/><Relationship Id="rId238" Type="http://schemas.openxmlformats.org/officeDocument/2006/relationships/hyperlink" Target="https://doi.org/10.1007/s11274-020-02850-1" TargetMode="External"/><Relationship Id="rId23" Type="http://schemas.openxmlformats.org/officeDocument/2006/relationships/hyperlink" Target="https://doi.org/10.1016/j.arcped.2006.03.152" TargetMode="External"/><Relationship Id="rId119" Type="http://schemas.openxmlformats.org/officeDocument/2006/relationships/hyperlink" Target="https://doi.org/10.1097/MAJ.0b013e3181af8270" TargetMode="External"/><Relationship Id="rId44" Type="http://schemas.openxmlformats.org/officeDocument/2006/relationships/hyperlink" Target="https://doi.org/10.1017/S1751731110000558" TargetMode="External"/><Relationship Id="rId65" Type="http://schemas.openxmlformats.org/officeDocument/2006/relationships/hyperlink" Target="https://doi.org/10.1016/j.jenvman.2021.114101" TargetMode="External"/><Relationship Id="rId86" Type="http://schemas.openxmlformats.org/officeDocument/2006/relationships/hyperlink" Target="https://doi.org/10.1016/j.compeleceng.2022.108123" TargetMode="External"/><Relationship Id="rId130" Type="http://schemas.openxmlformats.org/officeDocument/2006/relationships/hyperlink" Target="https://doi.org/10.1016/j.heliyon.2021.e08447" TargetMode="External"/><Relationship Id="rId151" Type="http://schemas.openxmlformats.org/officeDocument/2006/relationships/hyperlink" Target="https://doi.org/10.1016/j.ygcen.2011.12.027" TargetMode="External"/><Relationship Id="rId172" Type="http://schemas.openxmlformats.org/officeDocument/2006/relationships/hyperlink" Target="https://doi.org/10.1016/j.ejsobi.2022.103403" TargetMode="External"/><Relationship Id="rId193" Type="http://schemas.openxmlformats.org/officeDocument/2006/relationships/hyperlink" Target="https://doi.org/10.1016/j.ijbiomac.2023.126134" TargetMode="External"/><Relationship Id="rId207" Type="http://schemas.openxmlformats.org/officeDocument/2006/relationships/hyperlink" Target="https://doi.org/10.1016/j.psj.2021.101315" TargetMode="External"/><Relationship Id="rId228" Type="http://schemas.openxmlformats.org/officeDocument/2006/relationships/hyperlink" Target="https://doi.org/10.1186/1741-7007-8-109" TargetMode="External"/><Relationship Id="rId13" Type="http://schemas.openxmlformats.org/officeDocument/2006/relationships/hyperlink" Target="https://doi.org/10.1016/0020-1790(75)90043-8" TargetMode="External"/><Relationship Id="rId109" Type="http://schemas.openxmlformats.org/officeDocument/2006/relationships/hyperlink" Target="https://doi.org/10.1016/j.jrras.2018.08.005" TargetMode="External"/><Relationship Id="rId34" Type="http://schemas.openxmlformats.org/officeDocument/2006/relationships/hyperlink" Target="https://doi.org/10.1016/S0065-2504(08)60087-2" TargetMode="External"/><Relationship Id="rId55" Type="http://schemas.openxmlformats.org/officeDocument/2006/relationships/hyperlink" Target="https://doi.org/10.1016/j.jphotochem.2011.01.023" TargetMode="External"/><Relationship Id="rId76" Type="http://schemas.openxmlformats.org/officeDocument/2006/relationships/hyperlink" Target="https://doi.org/10.1016/j.anifeedsci.2013.12.014" TargetMode="External"/><Relationship Id="rId97" Type="http://schemas.openxmlformats.org/officeDocument/2006/relationships/hyperlink" Target="https://doi.org/10.1016/j.jcf.2020.11.009" TargetMode="External"/><Relationship Id="rId120" Type="http://schemas.openxmlformats.org/officeDocument/2006/relationships/hyperlink" Target="https://doi.org/10.1016/j.micpath.2017.11.033" TargetMode="External"/><Relationship Id="rId141" Type="http://schemas.openxmlformats.org/officeDocument/2006/relationships/hyperlink" Target="https://doi.org/10.1016/j.isci.2021.102663" TargetMode="External"/><Relationship Id="rId7" Type="http://schemas.openxmlformats.org/officeDocument/2006/relationships/hyperlink" Target="https://doi.org/10.1016/j.renene.2016.03.066" TargetMode="External"/><Relationship Id="rId162" Type="http://schemas.openxmlformats.org/officeDocument/2006/relationships/hyperlink" Target="https://doi.org/10.1016/j.catena.2021.105352" TargetMode="External"/><Relationship Id="rId183" Type="http://schemas.openxmlformats.org/officeDocument/2006/relationships/hyperlink" Target="https://doi.org/10.1016/j.landurbplan.2011.10.018" TargetMode="External"/><Relationship Id="rId218" Type="http://schemas.openxmlformats.org/officeDocument/2006/relationships/hyperlink" Target="https://doi.org/10.1128/msystems.00269-18" TargetMode="External"/><Relationship Id="rId24" Type="http://schemas.openxmlformats.org/officeDocument/2006/relationships/hyperlink" Target="https://doi.org/10.1016/j.knosys.2014.04.006" TargetMode="External"/><Relationship Id="rId45" Type="http://schemas.openxmlformats.org/officeDocument/2006/relationships/hyperlink" Target="https://doi.org/10.3382/ps/pez460" TargetMode="External"/><Relationship Id="rId66" Type="http://schemas.openxmlformats.org/officeDocument/2006/relationships/hyperlink" Target="https://doi.org/10.1016/j.baae.2012.10.002" TargetMode="External"/><Relationship Id="rId87" Type="http://schemas.openxmlformats.org/officeDocument/2006/relationships/hyperlink" Target="https://doi.org/10.1016/j.infrared.2020.103220" TargetMode="External"/><Relationship Id="rId110" Type="http://schemas.openxmlformats.org/officeDocument/2006/relationships/hyperlink" Target="https://doi.org/10.1016/j.toxicon.2023.107190" TargetMode="External"/><Relationship Id="rId131" Type="http://schemas.openxmlformats.org/officeDocument/2006/relationships/hyperlink" Target="https://doi.org/10.1016/j.baae.2017.02.002" TargetMode="External"/><Relationship Id="rId152" Type="http://schemas.openxmlformats.org/officeDocument/2006/relationships/hyperlink" Target="https://doi.org/10.3382/ps/pez031" TargetMode="External"/><Relationship Id="rId173" Type="http://schemas.openxmlformats.org/officeDocument/2006/relationships/hyperlink" Target="https://doi.org/10.1016/j.pedobi.2011.10.004" TargetMode="External"/><Relationship Id="rId194" Type="http://schemas.openxmlformats.org/officeDocument/2006/relationships/hyperlink" Target="https://doi.org/10.1016/S0038-0717(99)00135-2" TargetMode="External"/><Relationship Id="rId208" Type="http://schemas.openxmlformats.org/officeDocument/2006/relationships/hyperlink" Target="https://doi.org/10.1016/j.chemosphere.2023.138459" TargetMode="External"/><Relationship Id="rId229" Type="http://schemas.openxmlformats.org/officeDocument/2006/relationships/hyperlink" Target="https://doi.org/10.1111/mec.12380" TargetMode="External"/><Relationship Id="rId14" Type="http://schemas.openxmlformats.org/officeDocument/2006/relationships/hyperlink" Target="https://doi.org/10.1016/j.jhazmat.2019.120839" TargetMode="External"/><Relationship Id="rId35" Type="http://schemas.openxmlformats.org/officeDocument/2006/relationships/hyperlink" Target="https://doi.org/10.1016/j.imbio.2004.09.004" TargetMode="External"/><Relationship Id="rId56" Type="http://schemas.openxmlformats.org/officeDocument/2006/relationships/hyperlink" Target="https://doi.org/10.1016/j.chemphyslip.2021.105115" TargetMode="External"/><Relationship Id="rId77" Type="http://schemas.openxmlformats.org/officeDocument/2006/relationships/hyperlink" Target="https://doi.org/10.1016/S0923-2508(99)80057-6" TargetMode="External"/><Relationship Id="rId100" Type="http://schemas.openxmlformats.org/officeDocument/2006/relationships/hyperlink" Target="https://doi.org/10.1016/j.livsci.2013.11.006" TargetMode="External"/><Relationship Id="rId8" Type="http://schemas.openxmlformats.org/officeDocument/2006/relationships/hyperlink" Target="https://doi.org/10.1016/j.fuel.2019.115932" TargetMode="External"/><Relationship Id="rId98" Type="http://schemas.openxmlformats.org/officeDocument/2006/relationships/hyperlink" Target="https://doi.org/10.1074/jbc.273.11.6139" TargetMode="External"/><Relationship Id="rId121" Type="http://schemas.openxmlformats.org/officeDocument/2006/relationships/hyperlink" Target="https://doi.org/10.1016/j.actatropica.2022.106485" TargetMode="External"/><Relationship Id="rId142" Type="http://schemas.openxmlformats.org/officeDocument/2006/relationships/hyperlink" Target="https://doi.org/10.1016/j.funeco.2018.08.007" TargetMode="External"/><Relationship Id="rId163" Type="http://schemas.openxmlformats.org/officeDocument/2006/relationships/hyperlink" Target="https://doi.org/10.1016/j.biocontrol.2022.105061" TargetMode="External"/><Relationship Id="rId184" Type="http://schemas.openxmlformats.org/officeDocument/2006/relationships/hyperlink" Target="https://doi.org/10.1016/j.ejsobi.2013.11.003" TargetMode="External"/><Relationship Id="rId219" Type="http://schemas.openxmlformats.org/officeDocument/2006/relationships/hyperlink" Target="https://doi.org/10.1016/j.psj.2022.101905" TargetMode="External"/><Relationship Id="rId230" Type="http://schemas.openxmlformats.org/officeDocument/2006/relationships/hyperlink" Target="https://doi.org/10.1111/mec.12607" TargetMode="External"/><Relationship Id="rId25" Type="http://schemas.openxmlformats.org/officeDocument/2006/relationships/hyperlink" Target="https://doi.org/10.1016/j.indcrop.2018.12.035" TargetMode="External"/><Relationship Id="rId46" Type="http://schemas.openxmlformats.org/officeDocument/2006/relationships/hyperlink" Target="https://doi.org/10.1016/j.biortech.2011.07.038" TargetMode="External"/><Relationship Id="rId67" Type="http://schemas.openxmlformats.org/officeDocument/2006/relationships/hyperlink" Target="https://doi.org/10.1016/j.bmc.2005.06.059" TargetMode="External"/><Relationship Id="rId88" Type="http://schemas.openxmlformats.org/officeDocument/2006/relationships/hyperlink" Target="https://doi.org/10.1016/j.swevo.2016.12.005" TargetMode="External"/><Relationship Id="rId111" Type="http://schemas.openxmlformats.org/officeDocument/2006/relationships/hyperlink" Target="https://doi.org/10.1016/j.bbamem.2009.03.019" TargetMode="External"/><Relationship Id="rId132" Type="http://schemas.openxmlformats.org/officeDocument/2006/relationships/hyperlink" Target="https://doi.org/10.1006/jipa.1995.1038" TargetMode="External"/><Relationship Id="rId153" Type="http://schemas.openxmlformats.org/officeDocument/2006/relationships/hyperlink" Target="https://doi.org/10.1016/j.ejsobi.2021.103336" TargetMode="External"/><Relationship Id="rId174" Type="http://schemas.openxmlformats.org/officeDocument/2006/relationships/hyperlink" Target="https://doi.org/10.1016/j.asd.2015.06.005" TargetMode="External"/><Relationship Id="rId195" Type="http://schemas.openxmlformats.org/officeDocument/2006/relationships/hyperlink" Target="https://doi.org/10.1016/j.scitotenv.2018.02.179" TargetMode="External"/><Relationship Id="rId209" Type="http://schemas.openxmlformats.org/officeDocument/2006/relationships/hyperlink" Target="https://doi.org/10.1128/mbio.02146-20" TargetMode="External"/><Relationship Id="rId190" Type="http://schemas.openxmlformats.org/officeDocument/2006/relationships/hyperlink" Target="https://doi.org/10.1016/j.ijbiomac.2023.127053" TargetMode="External"/><Relationship Id="rId204" Type="http://schemas.openxmlformats.org/officeDocument/2006/relationships/hyperlink" Target="https://doi.org/10.1016/j.rhisph.2021.100380" TargetMode="External"/><Relationship Id="rId220" Type="http://schemas.openxmlformats.org/officeDocument/2006/relationships/hyperlink" Target="https://doi.org/10.1016/j.anbehav.2018.12.017" TargetMode="External"/><Relationship Id="rId225" Type="http://schemas.openxmlformats.org/officeDocument/2006/relationships/hyperlink" Target="https://doi.org/10.1016/j.scitotenv.2023.162521" TargetMode="External"/><Relationship Id="rId15" Type="http://schemas.openxmlformats.org/officeDocument/2006/relationships/hyperlink" Target="https://doi.org/10.1016/j.scitotenv.2013.03.073" TargetMode="External"/><Relationship Id="rId36" Type="http://schemas.openxmlformats.org/officeDocument/2006/relationships/hyperlink" Target="https://doi.org/10.1080/10406638.2020.1730918" TargetMode="External"/><Relationship Id="rId57" Type="http://schemas.openxmlformats.org/officeDocument/2006/relationships/hyperlink" Target="https://doi.org/10.1016/j.biortech.2011.08.061" TargetMode="External"/><Relationship Id="rId106" Type="http://schemas.openxmlformats.org/officeDocument/2006/relationships/hyperlink" Target="https://doi.org/10.1016/0168-6445(94)00063-8" TargetMode="External"/><Relationship Id="rId127" Type="http://schemas.openxmlformats.org/officeDocument/2006/relationships/hyperlink" Target="https://doi.org/10.1016/S1164-5563(01)01094-9" TargetMode="External"/><Relationship Id="rId10" Type="http://schemas.openxmlformats.org/officeDocument/2006/relationships/hyperlink" Target="https://doi.org/10.1016/0002-9343(86)90481-X" TargetMode="External"/><Relationship Id="rId31" Type="http://schemas.openxmlformats.org/officeDocument/2006/relationships/hyperlink" Target="https://doi.org/10.1016/j.cej.2019.05.199" TargetMode="External"/><Relationship Id="rId52" Type="http://schemas.openxmlformats.org/officeDocument/2006/relationships/hyperlink" Target="https://doi.org/10.1021/acssynbio.0c00240" TargetMode="External"/><Relationship Id="rId73" Type="http://schemas.openxmlformats.org/officeDocument/2006/relationships/hyperlink" Target="https://doi.org/10.1016/j.envpol.2020.115270" TargetMode="External"/><Relationship Id="rId78" Type="http://schemas.openxmlformats.org/officeDocument/2006/relationships/hyperlink" Target="https://doi.org/10.1016/S1164-6756(97)80203-4" TargetMode="External"/><Relationship Id="rId94" Type="http://schemas.openxmlformats.org/officeDocument/2006/relationships/hyperlink" Target="https://doi.org/10.1007/s12192-010-0168-z" TargetMode="External"/><Relationship Id="rId99" Type="http://schemas.openxmlformats.org/officeDocument/2006/relationships/hyperlink" Target="https://doi.org/10.1016/j.psj.2022.102154" TargetMode="External"/><Relationship Id="rId101" Type="http://schemas.openxmlformats.org/officeDocument/2006/relationships/hyperlink" Target="https://doi.org/10.1016/j.jtusci.2017.01.006" TargetMode="External"/><Relationship Id="rId122" Type="http://schemas.openxmlformats.org/officeDocument/2006/relationships/hyperlink" Target="https://doi.org/10.1016/j.jep.2016.05.044" TargetMode="External"/><Relationship Id="rId143" Type="http://schemas.openxmlformats.org/officeDocument/2006/relationships/hyperlink" Target="https://doi.org/10.1016/j.soilbio.2017.05.027" TargetMode="External"/><Relationship Id="rId148" Type="http://schemas.openxmlformats.org/officeDocument/2006/relationships/hyperlink" Target="https://doi.org/10.3382/ps.2012-02603" TargetMode="External"/><Relationship Id="rId164" Type="http://schemas.openxmlformats.org/officeDocument/2006/relationships/hyperlink" Target="https://doi.org/10.1016/j.soilbio.2016.08.007" TargetMode="External"/><Relationship Id="rId169" Type="http://schemas.openxmlformats.org/officeDocument/2006/relationships/hyperlink" Target="https://doi.org/10.1016/j.apsoil.2018.10.006" TargetMode="External"/><Relationship Id="rId185" Type="http://schemas.openxmlformats.org/officeDocument/2006/relationships/hyperlink" Target="https://doi.org/10.1016/j.jes.2019.04.027" TargetMode="External"/><Relationship Id="rId4" Type="http://schemas.openxmlformats.org/officeDocument/2006/relationships/hyperlink" Target="https://doi.org/10.1016/j.jafrearsci.2018.11.015" TargetMode="External"/><Relationship Id="rId9" Type="http://schemas.openxmlformats.org/officeDocument/2006/relationships/hyperlink" Target="https://doi.org/10.1016/S0045-6535(01)00051-0" TargetMode="External"/><Relationship Id="rId180" Type="http://schemas.openxmlformats.org/officeDocument/2006/relationships/hyperlink" Target="https://doi.org/10.1016/j.arabjc.2023.105162" TargetMode="External"/><Relationship Id="rId210" Type="http://schemas.openxmlformats.org/officeDocument/2006/relationships/hyperlink" Target="https://doi.org/10.1128/spectrum.03585-22" TargetMode="External"/><Relationship Id="rId215" Type="http://schemas.openxmlformats.org/officeDocument/2006/relationships/hyperlink" Target="https://doi.org/10.1016/j.jprot.2013.10.017" TargetMode="External"/><Relationship Id="rId236" Type="http://schemas.openxmlformats.org/officeDocument/2006/relationships/hyperlink" Target="https://doi.org/10.1038/s41598-019-44514-7" TargetMode="External"/><Relationship Id="rId26" Type="http://schemas.openxmlformats.org/officeDocument/2006/relationships/hyperlink" Target="https://doi.org/10.1016/j.arabjc.2022.104226" TargetMode="External"/><Relationship Id="rId231" Type="http://schemas.openxmlformats.org/officeDocument/2006/relationships/hyperlink" Target="https://doi.org/10.1186/s12866-016-0721-8" TargetMode="External"/><Relationship Id="rId47" Type="http://schemas.openxmlformats.org/officeDocument/2006/relationships/hyperlink" Target="https://doi.org/10.1016/j.conbuildmat.2021.123399" TargetMode="External"/><Relationship Id="rId68" Type="http://schemas.openxmlformats.org/officeDocument/2006/relationships/hyperlink" Target="https://doi.org/10.1016/j.palaeo.2010.01.028" TargetMode="External"/><Relationship Id="rId89" Type="http://schemas.openxmlformats.org/officeDocument/2006/relationships/hyperlink" Target="https://doi.org/10.1016/j.ibmb.2011.09.006" TargetMode="External"/><Relationship Id="rId112" Type="http://schemas.openxmlformats.org/officeDocument/2006/relationships/hyperlink" Target="https://doi.org/10.1016/j.scitotenv.2021.152331" TargetMode="External"/><Relationship Id="rId133" Type="http://schemas.openxmlformats.org/officeDocument/2006/relationships/hyperlink" Target="https://doi.org/10.1016/j.psj.2021.101168" TargetMode="External"/><Relationship Id="rId154" Type="http://schemas.openxmlformats.org/officeDocument/2006/relationships/hyperlink" Target="https://doi.org/10.1016/j.lfs.2021.119614" TargetMode="External"/><Relationship Id="rId175" Type="http://schemas.openxmlformats.org/officeDocument/2006/relationships/hyperlink" Target="https://doi.org/10.1016/j.ifacol.2022.09.370" TargetMode="External"/><Relationship Id="rId196" Type="http://schemas.openxmlformats.org/officeDocument/2006/relationships/hyperlink" Target="https://doi.org/10.1016/j.psj.2022.102010" TargetMode="External"/><Relationship Id="rId200" Type="http://schemas.openxmlformats.org/officeDocument/2006/relationships/hyperlink" Target="https://doi.org/10.1016/j.crvi.2018.06.004" TargetMode="External"/><Relationship Id="rId16" Type="http://schemas.openxmlformats.org/officeDocument/2006/relationships/hyperlink" Target="https://doi.org/10.1136/annrheumdis-2015-207656" TargetMode="External"/><Relationship Id="rId221" Type="http://schemas.openxmlformats.org/officeDocument/2006/relationships/hyperlink" Target="https://doi.org/10.1128/msystems.01519-21" TargetMode="External"/><Relationship Id="rId37" Type="http://schemas.openxmlformats.org/officeDocument/2006/relationships/hyperlink" Target="https://doi.org/10.1016/j.toxicon.2003.09.005" TargetMode="External"/><Relationship Id="rId58" Type="http://schemas.openxmlformats.org/officeDocument/2006/relationships/hyperlink" Target="https://doi.org/10.1016/j.virol.2009.03.028" TargetMode="External"/><Relationship Id="rId79" Type="http://schemas.openxmlformats.org/officeDocument/2006/relationships/hyperlink" Target="https://doi.org/10.1016/j.anifeedsci.2017.04.001" TargetMode="External"/><Relationship Id="rId102" Type="http://schemas.openxmlformats.org/officeDocument/2006/relationships/hyperlink" Target="https://doi.org/10.1016/j.biosystems.2016.10.005" TargetMode="External"/><Relationship Id="rId123" Type="http://schemas.openxmlformats.org/officeDocument/2006/relationships/hyperlink" Target="https://doi.org/10.1016/j.envpol.2023.121659" TargetMode="External"/><Relationship Id="rId144" Type="http://schemas.openxmlformats.org/officeDocument/2006/relationships/hyperlink" Target="https://doi.org/10.1016/j.baae.2020.11.008" TargetMode="External"/><Relationship Id="rId90" Type="http://schemas.openxmlformats.org/officeDocument/2006/relationships/hyperlink" Target="https://doi.org/10.3382/ps/pez288" TargetMode="External"/><Relationship Id="rId165" Type="http://schemas.openxmlformats.org/officeDocument/2006/relationships/hyperlink" Target="https://doi.org/10.1016/j.jaridenv.2007.07.012" TargetMode="External"/><Relationship Id="rId186" Type="http://schemas.openxmlformats.org/officeDocument/2006/relationships/hyperlink" Target="https://doi.org/10.1016/j.celrep.2022.110723" TargetMode="External"/><Relationship Id="rId211" Type="http://schemas.openxmlformats.org/officeDocument/2006/relationships/hyperlink" Target="https://doi.org/10.1016/j.soilbio.2007.03.010" TargetMode="External"/><Relationship Id="rId232" Type="http://schemas.openxmlformats.org/officeDocument/2006/relationships/hyperlink" Target="https://doi.org/10.1111/mec.13991" TargetMode="External"/><Relationship Id="rId27" Type="http://schemas.openxmlformats.org/officeDocument/2006/relationships/hyperlink" Target="https://doi.org/10.1016/0195-6701(92)90006-8" TargetMode="External"/><Relationship Id="rId48" Type="http://schemas.openxmlformats.org/officeDocument/2006/relationships/hyperlink" Target="https://doi.org/10.1016/j.scitotenv.2022.154354" TargetMode="External"/><Relationship Id="rId69" Type="http://schemas.openxmlformats.org/officeDocument/2006/relationships/hyperlink" Target="https://doi.org/10.1016/j.envpol.2016.05.078" TargetMode="External"/><Relationship Id="rId113" Type="http://schemas.openxmlformats.org/officeDocument/2006/relationships/hyperlink" Target="https://doi.org/10.3382/ps/pev262" TargetMode="External"/><Relationship Id="rId134" Type="http://schemas.openxmlformats.org/officeDocument/2006/relationships/hyperlink" Target="https://doi.org/10.1128/msphere.00989-21" TargetMode="External"/><Relationship Id="rId80" Type="http://schemas.openxmlformats.org/officeDocument/2006/relationships/hyperlink" Target="https://doi.org/10.1016/j.eswa.2017.04.019" TargetMode="External"/><Relationship Id="rId155" Type="http://schemas.openxmlformats.org/officeDocument/2006/relationships/hyperlink" Target="https://doi.org/10.1016/j.ejsobi.2006.07.033" TargetMode="External"/><Relationship Id="rId176" Type="http://schemas.openxmlformats.org/officeDocument/2006/relationships/hyperlink" Target="https://doi.org/10.1021/acschembio.2c00187" TargetMode="External"/><Relationship Id="rId197" Type="http://schemas.openxmlformats.org/officeDocument/2006/relationships/hyperlink" Target="https://doi.org/10.1016/j.soilbio.2021.108536" TargetMode="External"/><Relationship Id="rId201" Type="http://schemas.openxmlformats.org/officeDocument/2006/relationships/hyperlink" Target="https://doi.org/10.1128/msystems.00541-20" TargetMode="External"/><Relationship Id="rId222" Type="http://schemas.openxmlformats.org/officeDocument/2006/relationships/hyperlink" Target="https://doi.org/10.1016/j.ejsobi.2013.01.002" TargetMode="External"/><Relationship Id="rId17" Type="http://schemas.openxmlformats.org/officeDocument/2006/relationships/hyperlink" Target="https://doi.org/10.1136/annrheumdis-2012-202726" TargetMode="External"/><Relationship Id="rId38" Type="http://schemas.openxmlformats.org/officeDocument/2006/relationships/hyperlink" Target="https://doi.org/10.1016/j.asd.2016.09.004" TargetMode="External"/><Relationship Id="rId59" Type="http://schemas.openxmlformats.org/officeDocument/2006/relationships/hyperlink" Target="https://doi.org/10.1016/j.yexcr.2017.04.028" TargetMode="External"/><Relationship Id="rId103" Type="http://schemas.openxmlformats.org/officeDocument/2006/relationships/hyperlink" Target="https://doi.org/10.1016/S0044-8486(03)00367-3" TargetMode="External"/><Relationship Id="rId124" Type="http://schemas.openxmlformats.org/officeDocument/2006/relationships/hyperlink" Target="https://doi.org/10.1016/j.soilbio.2007.02.008" TargetMode="External"/><Relationship Id="rId70" Type="http://schemas.openxmlformats.org/officeDocument/2006/relationships/hyperlink" Target="https://doi.org/10.1016/j.jip.2022.107871" TargetMode="External"/><Relationship Id="rId91" Type="http://schemas.openxmlformats.org/officeDocument/2006/relationships/hyperlink" Target="https://doi.org/10.32604/phyton.2022.021076" TargetMode="External"/><Relationship Id="rId145" Type="http://schemas.openxmlformats.org/officeDocument/2006/relationships/hyperlink" Target="https://doi.org/10.1016/j.soilbio.2019.107529" TargetMode="External"/><Relationship Id="rId166" Type="http://schemas.openxmlformats.org/officeDocument/2006/relationships/hyperlink" Target="https://doi.org/10.1016/j.scitotenv.2022.155692" TargetMode="External"/><Relationship Id="rId187" Type="http://schemas.openxmlformats.org/officeDocument/2006/relationships/hyperlink" Target="https://doi.org/10.1016/j.psj.2020.10.041" TargetMode="External"/><Relationship Id="rId1" Type="http://schemas.openxmlformats.org/officeDocument/2006/relationships/hyperlink" Target="https://doi.org/10.1016/j.ygcen.2014.04.037" TargetMode="External"/><Relationship Id="rId212" Type="http://schemas.openxmlformats.org/officeDocument/2006/relationships/hyperlink" Target="https://doi.org/10.1016/j.ijbiomac.2023.124540" TargetMode="External"/><Relationship Id="rId233" Type="http://schemas.openxmlformats.org/officeDocument/2006/relationships/hyperlink" Target="https://doi.org/10.1111/mec.14140" TargetMode="External"/><Relationship Id="rId28" Type="http://schemas.openxmlformats.org/officeDocument/2006/relationships/hyperlink" Target="https://doi.org/10.1016/j.pedobi.2020.150686" TargetMode="External"/><Relationship Id="rId49" Type="http://schemas.openxmlformats.org/officeDocument/2006/relationships/hyperlink" Target="https://doi.org/10.1016/j.meegid.2021.104770" TargetMode="External"/><Relationship Id="rId114" Type="http://schemas.openxmlformats.org/officeDocument/2006/relationships/hyperlink" Target="https://doi.org/10.1016/j.envres.2019.108915" TargetMode="External"/><Relationship Id="rId60" Type="http://schemas.openxmlformats.org/officeDocument/2006/relationships/hyperlink" Target="https://doi.org/10.1016/j.scitotenv.2023.165078" TargetMode="External"/><Relationship Id="rId81" Type="http://schemas.openxmlformats.org/officeDocument/2006/relationships/hyperlink" Target="https://doi.org/10.1074/jbc.RA118.003989" TargetMode="External"/><Relationship Id="rId135" Type="http://schemas.openxmlformats.org/officeDocument/2006/relationships/hyperlink" Target="https://doi.org/10.1016/j.funeco.2017.11.005" TargetMode="External"/><Relationship Id="rId156" Type="http://schemas.openxmlformats.org/officeDocument/2006/relationships/hyperlink" Target="https://doi.org/10.1128/msystems.00388-23" TargetMode="External"/><Relationship Id="rId177" Type="http://schemas.openxmlformats.org/officeDocument/2006/relationships/hyperlink" Target="https://doi.org/10.1016/j.ajps.2014.08.007" TargetMode="External"/><Relationship Id="rId198" Type="http://schemas.openxmlformats.org/officeDocument/2006/relationships/hyperlink" Target="https://doi.org/10.1016/j.apsoil.2018.09.002" TargetMode="External"/><Relationship Id="rId202" Type="http://schemas.openxmlformats.org/officeDocument/2006/relationships/hyperlink" Target="https://doi.org/10.1016/j.biochi.2013.02.011" TargetMode="External"/><Relationship Id="rId223" Type="http://schemas.openxmlformats.org/officeDocument/2006/relationships/hyperlink" Target="https://doi.org/10.3382/ps.2009-00235" TargetMode="External"/><Relationship Id="rId18" Type="http://schemas.openxmlformats.org/officeDocument/2006/relationships/hyperlink" Target="https://doi.org/10.1016/j.eswa.2011.06.015" TargetMode="External"/><Relationship Id="rId39" Type="http://schemas.openxmlformats.org/officeDocument/2006/relationships/hyperlink" Target="https://doi.org/10.1074/jbc.M100216200" TargetMode="External"/><Relationship Id="rId50" Type="http://schemas.openxmlformats.org/officeDocument/2006/relationships/hyperlink" Target="https://doi.org/10.1016/j.carbpol.2016.10.067" TargetMode="External"/><Relationship Id="rId104" Type="http://schemas.openxmlformats.org/officeDocument/2006/relationships/hyperlink" Target="https://doi.org/10.1016/j.chemosphere.2019.125399" TargetMode="External"/><Relationship Id="rId125" Type="http://schemas.openxmlformats.org/officeDocument/2006/relationships/hyperlink" Target="https://doi.org/10.1016/j.plasmid.2021.102559" TargetMode="External"/><Relationship Id="rId146" Type="http://schemas.openxmlformats.org/officeDocument/2006/relationships/hyperlink" Target="https://doi.org/10.1016/j.apsoil.2016.08.013" TargetMode="External"/><Relationship Id="rId167" Type="http://schemas.openxmlformats.org/officeDocument/2006/relationships/hyperlink" Target="https://doi.org/10.1016/j.biortech.2022.128052" TargetMode="External"/><Relationship Id="rId188" Type="http://schemas.openxmlformats.org/officeDocument/2006/relationships/hyperlink" Target="https://doi.org/10.1016/j.jip.2005.05.008" TargetMode="External"/><Relationship Id="rId71" Type="http://schemas.openxmlformats.org/officeDocument/2006/relationships/hyperlink" Target="https://doi.org/10.1016/j.pedobi.2019.02.001" TargetMode="External"/><Relationship Id="rId92" Type="http://schemas.openxmlformats.org/officeDocument/2006/relationships/hyperlink" Target="https://doi.org/10.1016/j.asoc.2011.08.033" TargetMode="External"/><Relationship Id="rId213" Type="http://schemas.openxmlformats.org/officeDocument/2006/relationships/hyperlink" Target="https://doi.org/10.1016/j.bspc.2023.104708" TargetMode="External"/><Relationship Id="rId234" Type="http://schemas.openxmlformats.org/officeDocument/2006/relationships/hyperlink" Target="https://doi.org/10.1093/gbe/evy126" TargetMode="External"/><Relationship Id="rId2" Type="http://schemas.openxmlformats.org/officeDocument/2006/relationships/hyperlink" Target="https://doi.org/10.1016/j.apsoil.2008.08.005" TargetMode="External"/><Relationship Id="rId29" Type="http://schemas.openxmlformats.org/officeDocument/2006/relationships/hyperlink" Target="https://doi.org/10.1016/S0273-1223(98)00611-8" TargetMode="External"/><Relationship Id="rId40" Type="http://schemas.openxmlformats.org/officeDocument/2006/relationships/hyperlink" Target="https://doi.org/10.1016/j.ijfoodmicro.2018.04.013" TargetMode="External"/><Relationship Id="rId115" Type="http://schemas.openxmlformats.org/officeDocument/2006/relationships/hyperlink" Target="https://doi.org/10.1016/j.eswa.2018.01.011" TargetMode="External"/><Relationship Id="rId136" Type="http://schemas.openxmlformats.org/officeDocument/2006/relationships/hyperlink" Target="https://doi.org/10.1016/j.fpsl.2021.100709" TargetMode="External"/><Relationship Id="rId157" Type="http://schemas.openxmlformats.org/officeDocument/2006/relationships/hyperlink" Target="https://doi.org/10.1016/j.still.2019.104329" TargetMode="External"/><Relationship Id="rId178" Type="http://schemas.openxmlformats.org/officeDocument/2006/relationships/hyperlink" Target="https://doi.org/10.1016/j.jip.2022.107767" TargetMode="External"/><Relationship Id="rId61" Type="http://schemas.openxmlformats.org/officeDocument/2006/relationships/hyperlink" Target="https://doi.org/10.1006/bcon.1998.0635" TargetMode="External"/><Relationship Id="rId82" Type="http://schemas.openxmlformats.org/officeDocument/2006/relationships/hyperlink" Target="https://doi.org/10.1006/jipa.1993.1067" TargetMode="External"/><Relationship Id="rId199" Type="http://schemas.openxmlformats.org/officeDocument/2006/relationships/hyperlink" Target="https://doi.org/10.1078/0031-4056-00184" TargetMode="External"/><Relationship Id="rId203" Type="http://schemas.openxmlformats.org/officeDocument/2006/relationships/hyperlink" Target="https://doi.org/10.1016/j.toxicon.2020.08.015" TargetMode="External"/><Relationship Id="rId19" Type="http://schemas.openxmlformats.org/officeDocument/2006/relationships/hyperlink" Target="https://doi.org/10.1016/j.ijfoodmicro.2018.04.025" TargetMode="External"/><Relationship Id="rId224" Type="http://schemas.openxmlformats.org/officeDocument/2006/relationships/hyperlink" Target="https://doi.org/10.1016/j.soilbio.2005.06.010" TargetMode="External"/><Relationship Id="rId30" Type="http://schemas.openxmlformats.org/officeDocument/2006/relationships/hyperlink" Target="https://doi.org/10.1016/j.jaridenv.2012.05.004" TargetMode="External"/><Relationship Id="rId105" Type="http://schemas.openxmlformats.org/officeDocument/2006/relationships/hyperlink" Target="https://doi.org/10.1016/S0953-7562(96)80208-5" TargetMode="External"/><Relationship Id="rId126" Type="http://schemas.openxmlformats.org/officeDocument/2006/relationships/hyperlink" Target="https://doi.org/10.1016/j.micron.2010.01.011" TargetMode="External"/><Relationship Id="rId147" Type="http://schemas.openxmlformats.org/officeDocument/2006/relationships/hyperlink" Target="https://doi.org/10.1016/j.apsoil.2021.104298" TargetMode="External"/><Relationship Id="rId168" Type="http://schemas.openxmlformats.org/officeDocument/2006/relationships/hyperlink" Target="https://doi.org/10.1016/j.gene.2005.05.017" TargetMode="External"/><Relationship Id="rId51" Type="http://schemas.openxmlformats.org/officeDocument/2006/relationships/hyperlink" Target="https://doi.org/10.1016/j.ejsobi.2008.07.008" TargetMode="External"/><Relationship Id="rId72" Type="http://schemas.openxmlformats.org/officeDocument/2006/relationships/hyperlink" Target="https://doi.org/10.1139/cjas-2018-0161" TargetMode="External"/><Relationship Id="rId93" Type="http://schemas.openxmlformats.org/officeDocument/2006/relationships/hyperlink" Target="https://doi.org/10.1016/j.rama.2023.06.002" TargetMode="External"/><Relationship Id="rId189" Type="http://schemas.openxmlformats.org/officeDocument/2006/relationships/hyperlink" Target="https://doi.org/10.1016/j.jip.2013.04.003" TargetMode="External"/><Relationship Id="rId3" Type="http://schemas.openxmlformats.org/officeDocument/2006/relationships/hyperlink" Target="https://doi.org/10.1016/S0924-7963(98)00030-X" TargetMode="External"/><Relationship Id="rId214" Type="http://schemas.openxmlformats.org/officeDocument/2006/relationships/hyperlink" Target="https://doi.org/10.1016/j.aspen.2020.12.003" TargetMode="External"/><Relationship Id="rId235" Type="http://schemas.openxmlformats.org/officeDocument/2006/relationships/hyperlink" Target="https://doi.org/10.1111/mec.14931" TargetMode="External"/><Relationship Id="rId116" Type="http://schemas.openxmlformats.org/officeDocument/2006/relationships/hyperlink" Target="https://doi.org/10.1016/j.compbiolchem.2014.09.008" TargetMode="External"/><Relationship Id="rId137" Type="http://schemas.openxmlformats.org/officeDocument/2006/relationships/hyperlink" Target="https://doi.org/10.3168/jds.2018-15506" TargetMode="External"/><Relationship Id="rId158" Type="http://schemas.openxmlformats.org/officeDocument/2006/relationships/hyperlink" Target="https://doi.org/10.1016/S1467-8039(00)00029-3" TargetMode="External"/><Relationship Id="rId20" Type="http://schemas.openxmlformats.org/officeDocument/2006/relationships/hyperlink" Target="https://doi.org/10.1016/j.cej.2016.01.022" TargetMode="External"/><Relationship Id="rId41" Type="http://schemas.openxmlformats.org/officeDocument/2006/relationships/hyperlink" Target="https://doi.org/10.1016/j.ins.2011.09.005" TargetMode="External"/><Relationship Id="rId62" Type="http://schemas.openxmlformats.org/officeDocument/2006/relationships/hyperlink" Target="https://doi.org/10.1080/10406638.2021.1897022" TargetMode="External"/><Relationship Id="rId83" Type="http://schemas.openxmlformats.org/officeDocument/2006/relationships/hyperlink" Target="https://doi.org/10.1016/S0168-6496(02)00345-8" TargetMode="External"/><Relationship Id="rId179" Type="http://schemas.openxmlformats.org/officeDocument/2006/relationships/hyperlink" Target="https://doi.org/10.1016/j.psj.2020.11.052"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doi.org/10.1016/j.jinsphys.2008.03.001" TargetMode="External"/><Relationship Id="rId18" Type="http://schemas.openxmlformats.org/officeDocument/2006/relationships/hyperlink" Target="https://doi.org/10.1016/j.baae.2012.10.002" TargetMode="External"/><Relationship Id="rId26" Type="http://schemas.openxmlformats.org/officeDocument/2006/relationships/hyperlink" Target="https://doi.org/10.1016/j.apsoil.2016.08.013" TargetMode="External"/><Relationship Id="rId39" Type="http://schemas.openxmlformats.org/officeDocument/2006/relationships/hyperlink" Target="https://doi.org/10.1016/j.aspen.2020.12.003" TargetMode="External"/><Relationship Id="rId21" Type="http://schemas.openxmlformats.org/officeDocument/2006/relationships/hyperlink" Target="https://doi.org/10.1016/j.ejsobi.2013.01.002" TargetMode="External"/><Relationship Id="rId34" Type="http://schemas.openxmlformats.org/officeDocument/2006/relationships/hyperlink" Target="https://doi.org/10.1016/j.beproc.2019.04.017" TargetMode="External"/><Relationship Id="rId42" Type="http://schemas.openxmlformats.org/officeDocument/2006/relationships/hyperlink" Target="https://doi.org/10.1016/j.heliyon.2021.e08447" TargetMode="External"/><Relationship Id="rId7" Type="http://schemas.openxmlformats.org/officeDocument/2006/relationships/hyperlink" Target="https://doi.org/10.1016/j.jip.2005.05.008" TargetMode="External"/><Relationship Id="rId2" Type="http://schemas.openxmlformats.org/officeDocument/2006/relationships/hyperlink" Target="https://doi.org/10.1016/0195-6701(92)90006-8" TargetMode="External"/><Relationship Id="rId16" Type="http://schemas.openxmlformats.org/officeDocument/2006/relationships/hyperlink" Target="https://doi.org/10.1016/j.micron.2010.01.011" TargetMode="External"/><Relationship Id="rId29" Type="http://schemas.openxmlformats.org/officeDocument/2006/relationships/hyperlink" Target="https://doi.org/10.1016/j.baae.2017.02.002" TargetMode="External"/><Relationship Id="rId1" Type="http://schemas.openxmlformats.org/officeDocument/2006/relationships/hyperlink" Target="https://doi.org/10.1016/0035-9203(90)90294-O" TargetMode="External"/><Relationship Id="rId6" Type="http://schemas.openxmlformats.org/officeDocument/2006/relationships/hyperlink" Target="https://doi.org/10.1078/0031-4056-00184" TargetMode="External"/><Relationship Id="rId11" Type="http://schemas.openxmlformats.org/officeDocument/2006/relationships/hyperlink" Target="https://doi.org/10.1016/j.jip.2007.10.008" TargetMode="External"/><Relationship Id="rId24" Type="http://schemas.openxmlformats.org/officeDocument/2006/relationships/hyperlink" Target="https://doi.org/10.1016/j.funeco.2016.03.004" TargetMode="External"/><Relationship Id="rId32" Type="http://schemas.openxmlformats.org/officeDocument/2006/relationships/hyperlink" Target="https://doi.org/10.1016/j.apsoil.2018.10.006" TargetMode="External"/><Relationship Id="rId37" Type="http://schemas.openxmlformats.org/officeDocument/2006/relationships/hyperlink" Target="https://doi.org/10.16380/j.kcxb.2021.09.006" TargetMode="External"/><Relationship Id="rId40" Type="http://schemas.openxmlformats.org/officeDocument/2006/relationships/hyperlink" Target="https://doi.org/10.1016/j.bmc.2021.116016" TargetMode="External"/><Relationship Id="rId45" Type="http://schemas.openxmlformats.org/officeDocument/2006/relationships/hyperlink" Target="https://doi.org/10.1128/msystems.00388-23" TargetMode="External"/><Relationship Id="rId5" Type="http://schemas.openxmlformats.org/officeDocument/2006/relationships/hyperlink" Target="https://doi.org/10.1016/S1467-8039(00)00029-3" TargetMode="External"/><Relationship Id="rId15" Type="http://schemas.openxmlformats.org/officeDocument/2006/relationships/hyperlink" Target="https://doi.org/10.1097/MAJ.0b013e3181af8270" TargetMode="External"/><Relationship Id="rId23" Type="http://schemas.openxmlformats.org/officeDocument/2006/relationships/hyperlink" Target="https://doi.org/10.1016/j.asd.2015.06.005" TargetMode="External"/><Relationship Id="rId28" Type="http://schemas.openxmlformats.org/officeDocument/2006/relationships/hyperlink" Target="https://doi.org/10.1016/j.soilbio.2017.05.027" TargetMode="External"/><Relationship Id="rId36" Type="http://schemas.openxmlformats.org/officeDocument/2006/relationships/hyperlink" Target="https://doi.org/10.1128/mbio.02146-20" TargetMode="External"/><Relationship Id="rId10" Type="http://schemas.openxmlformats.org/officeDocument/2006/relationships/hyperlink" Target="https://doi.org/10.1016/j.soilbio.2007.03.010" TargetMode="External"/><Relationship Id="rId19" Type="http://schemas.openxmlformats.org/officeDocument/2006/relationships/hyperlink" Target="https://doi.org/10.1016/j.pedobi.2011.10.004" TargetMode="External"/><Relationship Id="rId31" Type="http://schemas.openxmlformats.org/officeDocument/2006/relationships/hyperlink" Target="https://doi.org/10.1016/j.funeco.2017.11.005" TargetMode="External"/><Relationship Id="rId44" Type="http://schemas.openxmlformats.org/officeDocument/2006/relationships/hyperlink" Target="https://doi.org/10.1016/j.arabjc.2023.105162" TargetMode="External"/><Relationship Id="rId4" Type="http://schemas.openxmlformats.org/officeDocument/2006/relationships/hyperlink" Target="https://doi.org/10.1016/S0038-0717(99)00135-2" TargetMode="External"/><Relationship Id="rId9" Type="http://schemas.openxmlformats.org/officeDocument/2006/relationships/hyperlink" Target="https://doi.org/10.1016/j.ejsobi.2006.07.033" TargetMode="External"/><Relationship Id="rId14" Type="http://schemas.openxmlformats.org/officeDocument/2006/relationships/hyperlink" Target="https://doi.org/10.1016/j.apsoil.2008.05.005" TargetMode="External"/><Relationship Id="rId22" Type="http://schemas.openxmlformats.org/officeDocument/2006/relationships/hyperlink" Target="https://doi.org/10.1016/j.ejsobi.2013.11.003" TargetMode="External"/><Relationship Id="rId27" Type="http://schemas.openxmlformats.org/officeDocument/2006/relationships/hyperlink" Target="https://doi.org/10.1016/j.aspen.2016.07.019" TargetMode="External"/><Relationship Id="rId30" Type="http://schemas.openxmlformats.org/officeDocument/2006/relationships/hyperlink" Target="https://doi.org/10.1016/j.crvi.2018.06.004" TargetMode="External"/><Relationship Id="rId35" Type="http://schemas.openxmlformats.org/officeDocument/2006/relationships/hyperlink" Target="https://doi.org/10.1016/j.anbehav.2018.12.017" TargetMode="External"/><Relationship Id="rId43" Type="http://schemas.openxmlformats.org/officeDocument/2006/relationships/hyperlink" Target="https://doi.org/10.1021/acschembio.2c00187" TargetMode="External"/><Relationship Id="rId8" Type="http://schemas.openxmlformats.org/officeDocument/2006/relationships/hyperlink" Target="https://doi.org/10.1016/j.soilbio.2005.06.010" TargetMode="External"/><Relationship Id="rId3" Type="http://schemas.openxmlformats.org/officeDocument/2006/relationships/hyperlink" Target="https://doi.org/10.1006/jipa.1996.0096" TargetMode="External"/><Relationship Id="rId12" Type="http://schemas.openxmlformats.org/officeDocument/2006/relationships/hyperlink" Target="https://doi.org/10.1016/j.jaridenv.2007.07.012" TargetMode="External"/><Relationship Id="rId17" Type="http://schemas.openxmlformats.org/officeDocument/2006/relationships/hyperlink" Target="https://doi.org/10.1016/j.ibmb.2011.09.006" TargetMode="External"/><Relationship Id="rId25" Type="http://schemas.openxmlformats.org/officeDocument/2006/relationships/hyperlink" Target="https://doi.org/10.1016/j.asd.2016.09.004" TargetMode="External"/><Relationship Id="rId33" Type="http://schemas.openxmlformats.org/officeDocument/2006/relationships/hyperlink" Target="https://doi.org/10.1016/j.funeco.2018.08.007" TargetMode="External"/><Relationship Id="rId38" Type="http://schemas.openxmlformats.org/officeDocument/2006/relationships/hyperlink" Target="https://doi.org/10.1242/jeb.220079" TargetMode="External"/><Relationship Id="rId46" Type="http://schemas.openxmlformats.org/officeDocument/2006/relationships/hyperlink" Target="https://doi.org/10.1016/S1164-5563(01)01094-9" TargetMode="External"/><Relationship Id="rId20" Type="http://schemas.openxmlformats.org/officeDocument/2006/relationships/hyperlink" Target="https://doi.org/10.1016/j.jinsphys.2013.03.011" TargetMode="External"/><Relationship Id="rId41" Type="http://schemas.openxmlformats.org/officeDocument/2006/relationships/hyperlink" Target="https://doi.org/10.1016/j.fooweb.2021.e0021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6380/j.kcxb.2021.09.006" TargetMode="External"/><Relationship Id="rId2" Type="http://schemas.openxmlformats.org/officeDocument/2006/relationships/hyperlink" Target="https://doi.org/10.1038/ismej.2015.264" TargetMode="External"/><Relationship Id="rId1" Type="http://schemas.openxmlformats.org/officeDocument/2006/relationships/hyperlink" Target="https://doi.org/10.1093/femsec/fiac068"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doi.org/10.1021/acs.orglett.1c00068" TargetMode="External"/><Relationship Id="rId21" Type="http://schemas.openxmlformats.org/officeDocument/2006/relationships/hyperlink" Target="https://doi.org/10.1016/j.molliq.2020.113778" TargetMode="External"/><Relationship Id="rId42" Type="http://schemas.openxmlformats.org/officeDocument/2006/relationships/hyperlink" Target="https://doi.org/10.1016/j.ympev.2015.04.025" TargetMode="External"/><Relationship Id="rId63" Type="http://schemas.openxmlformats.org/officeDocument/2006/relationships/hyperlink" Target="https://doi.org/10.1016/j.jinsphys.2013.03.011" TargetMode="External"/><Relationship Id="rId84" Type="http://schemas.openxmlformats.org/officeDocument/2006/relationships/hyperlink" Target="https://doi.org/10.1016/j.soilbio.2006.12.034" TargetMode="External"/><Relationship Id="rId138" Type="http://schemas.openxmlformats.org/officeDocument/2006/relationships/hyperlink" Target="https://doi.org/10.1016/j.anbehav.2014.04.024" TargetMode="External"/><Relationship Id="rId159" Type="http://schemas.openxmlformats.org/officeDocument/2006/relationships/hyperlink" Target="https://doi.org/10.1016/j.jip.2007.10.008" TargetMode="External"/><Relationship Id="rId170" Type="http://schemas.openxmlformats.org/officeDocument/2006/relationships/hyperlink" Target="https://doi.org/10.1016/j.psj.2022.101912" TargetMode="External"/><Relationship Id="rId191" Type="http://schemas.openxmlformats.org/officeDocument/2006/relationships/hyperlink" Target="https://doi.org/10.1016/j.ecoenv.2018.04.050" TargetMode="External"/><Relationship Id="rId205" Type="http://schemas.openxmlformats.org/officeDocument/2006/relationships/hyperlink" Target="https://doi.org/10.1016/j.aspen.2016.07.019" TargetMode="External"/><Relationship Id="rId226" Type="http://schemas.openxmlformats.org/officeDocument/2006/relationships/hyperlink" Target="https://doi.org/10.1016/j.jbc.2023.105473" TargetMode="External"/><Relationship Id="rId107" Type="http://schemas.openxmlformats.org/officeDocument/2006/relationships/hyperlink" Target="https://doi.org/10.1016/j.eti.2021.101781" TargetMode="External"/><Relationship Id="rId11" Type="http://schemas.openxmlformats.org/officeDocument/2006/relationships/hyperlink" Target="https://doi.org/10.1016/j.genrep.2019.100454" TargetMode="External"/><Relationship Id="rId32" Type="http://schemas.openxmlformats.org/officeDocument/2006/relationships/hyperlink" Target="https://doi.org/10.1016/j.foodcont.2019.107033" TargetMode="External"/><Relationship Id="rId53" Type="http://schemas.openxmlformats.org/officeDocument/2006/relationships/hyperlink" Target="https://doi.org/10.1016/S0273-1223(97)00152-2" TargetMode="External"/><Relationship Id="rId74" Type="http://schemas.openxmlformats.org/officeDocument/2006/relationships/hyperlink" Target="https://doi.org/10.1016/j.apsoil.2021.103910" TargetMode="External"/><Relationship Id="rId128" Type="http://schemas.openxmlformats.org/officeDocument/2006/relationships/hyperlink" Target="https://doi.org/10.1016/j.bmc.2021.116016" TargetMode="External"/><Relationship Id="rId149" Type="http://schemas.openxmlformats.org/officeDocument/2006/relationships/hyperlink" Target="https://doi.org/10.1016/j.jinsphys.2008.03.001" TargetMode="External"/><Relationship Id="rId5" Type="http://schemas.openxmlformats.org/officeDocument/2006/relationships/hyperlink" Target="https://doi.org/10.1074/jbc.M112.420869" TargetMode="External"/><Relationship Id="rId95" Type="http://schemas.openxmlformats.org/officeDocument/2006/relationships/hyperlink" Target="https://doi.org/10.1016/j.biortech.2022.127491" TargetMode="External"/><Relationship Id="rId160" Type="http://schemas.openxmlformats.org/officeDocument/2006/relationships/hyperlink" Target="https://doi.org/10.1016/j.scitotenv.2020.142393" TargetMode="External"/><Relationship Id="rId181" Type="http://schemas.openxmlformats.org/officeDocument/2006/relationships/hyperlink" Target="https://doi.org/10.1016/j.biochi.2014.09.012" TargetMode="External"/><Relationship Id="rId216" Type="http://schemas.openxmlformats.org/officeDocument/2006/relationships/hyperlink" Target="https://doi.org/10.1016/j.foodres.2018.04.049" TargetMode="External"/><Relationship Id="rId22" Type="http://schemas.openxmlformats.org/officeDocument/2006/relationships/hyperlink" Target="https://doi.org/10.1016/j.fsi.2013.01.024" TargetMode="External"/><Relationship Id="rId43" Type="http://schemas.openxmlformats.org/officeDocument/2006/relationships/hyperlink" Target="https://doi.org/10.1016/j.fsi.2019.09.003" TargetMode="External"/><Relationship Id="rId64" Type="http://schemas.openxmlformats.org/officeDocument/2006/relationships/hyperlink" Target="https://doi.org/10.1016/j.ecoenv.2018.07.065" TargetMode="External"/><Relationship Id="rId118" Type="http://schemas.openxmlformats.org/officeDocument/2006/relationships/hyperlink" Target="https://doi.org/10.1016/j.femsec.2004.09.013" TargetMode="External"/><Relationship Id="rId139" Type="http://schemas.openxmlformats.org/officeDocument/2006/relationships/hyperlink" Target="https://doi.org/10.1016/j.funeco.2016.03.004" TargetMode="External"/><Relationship Id="rId85" Type="http://schemas.openxmlformats.org/officeDocument/2006/relationships/hyperlink" Target="https://doi.org/10.1016/j.jip.2012.03.014" TargetMode="External"/><Relationship Id="rId150" Type="http://schemas.openxmlformats.org/officeDocument/2006/relationships/hyperlink" Target="https://doi.org/10.1016/j.anaerobe.2016.10.016" TargetMode="External"/><Relationship Id="rId171" Type="http://schemas.openxmlformats.org/officeDocument/2006/relationships/hyperlink" Target="https://doi.org/10.1016/j.soilbio.2015.03.024" TargetMode="External"/><Relationship Id="rId192" Type="http://schemas.openxmlformats.org/officeDocument/2006/relationships/hyperlink" Target="https://doi.org/10.1016/j.beproc.2019.04.017" TargetMode="External"/><Relationship Id="rId206" Type="http://schemas.openxmlformats.org/officeDocument/2006/relationships/hyperlink" Target="https://doi.org/10.1016/j.scitotenv.2017.09.004" TargetMode="External"/><Relationship Id="rId227" Type="http://schemas.openxmlformats.org/officeDocument/2006/relationships/hyperlink" Target="https://doi.org/10.1093/femsec/fiac068" TargetMode="External"/><Relationship Id="rId12" Type="http://schemas.openxmlformats.org/officeDocument/2006/relationships/hyperlink" Target="https://doi.org/10.1016/j.ejsobi.2014.11.005" TargetMode="External"/><Relationship Id="rId33" Type="http://schemas.openxmlformats.org/officeDocument/2006/relationships/hyperlink" Target="https://doi.org/10.1006/jipa.1996.0096" TargetMode="External"/><Relationship Id="rId108" Type="http://schemas.openxmlformats.org/officeDocument/2006/relationships/hyperlink" Target="https://doi.org/10.4315/0362-028X-60.4.391" TargetMode="External"/><Relationship Id="rId129" Type="http://schemas.openxmlformats.org/officeDocument/2006/relationships/hyperlink" Target="https://doi.org/10.1016/j.psj.2022.102221" TargetMode="External"/><Relationship Id="rId54" Type="http://schemas.openxmlformats.org/officeDocument/2006/relationships/hyperlink" Target="https://doi.org/10.1016/j.molstruc.2022.134264" TargetMode="External"/><Relationship Id="rId75" Type="http://schemas.openxmlformats.org/officeDocument/2006/relationships/hyperlink" Target="https://doi.org/10.1016/j.apsoil.2008.05.005" TargetMode="External"/><Relationship Id="rId96" Type="http://schemas.openxmlformats.org/officeDocument/2006/relationships/hyperlink" Target="https://doi.org/10.1016/j.advms.2017.05.004" TargetMode="External"/><Relationship Id="rId140" Type="http://schemas.openxmlformats.org/officeDocument/2006/relationships/hyperlink" Target="https://doi.org/10.1016/j.pedobi.2022.150825" TargetMode="External"/><Relationship Id="rId161" Type="http://schemas.openxmlformats.org/officeDocument/2006/relationships/hyperlink" Target="https://doi.org/10.1016/j.ejsobi.2015.05.004" TargetMode="External"/><Relationship Id="rId182" Type="http://schemas.openxmlformats.org/officeDocument/2006/relationships/hyperlink" Target="https://doi.org/10.1016/j.fooweb.2021.e00212" TargetMode="External"/><Relationship Id="rId217" Type="http://schemas.openxmlformats.org/officeDocument/2006/relationships/hyperlink" Target="https://doi.org/10.1016/j.scitotenv.2022.158571" TargetMode="External"/><Relationship Id="rId6" Type="http://schemas.openxmlformats.org/officeDocument/2006/relationships/hyperlink" Target="https://doi.org/10.1016/j.fm.2016.10.037" TargetMode="External"/><Relationship Id="rId23" Type="http://schemas.openxmlformats.org/officeDocument/2006/relationships/hyperlink" Target="https://doi.org/10.1016/j.arcped.2006.03.152" TargetMode="External"/><Relationship Id="rId119" Type="http://schemas.openxmlformats.org/officeDocument/2006/relationships/hyperlink" Target="https://doi.org/10.1097/MAJ.0b013e3181af8270" TargetMode="External"/><Relationship Id="rId44" Type="http://schemas.openxmlformats.org/officeDocument/2006/relationships/hyperlink" Target="https://doi.org/10.1017/S1751731110000558" TargetMode="External"/><Relationship Id="rId65" Type="http://schemas.openxmlformats.org/officeDocument/2006/relationships/hyperlink" Target="https://doi.org/10.1016/j.jenvman.2021.114101" TargetMode="External"/><Relationship Id="rId86" Type="http://schemas.openxmlformats.org/officeDocument/2006/relationships/hyperlink" Target="https://doi.org/10.1016/j.compeleceng.2022.108123" TargetMode="External"/><Relationship Id="rId130" Type="http://schemas.openxmlformats.org/officeDocument/2006/relationships/hyperlink" Target="https://doi.org/10.1016/j.heliyon.2021.e08447" TargetMode="External"/><Relationship Id="rId151" Type="http://schemas.openxmlformats.org/officeDocument/2006/relationships/hyperlink" Target="https://doi.org/10.1016/j.ygcen.2011.12.027" TargetMode="External"/><Relationship Id="rId172" Type="http://schemas.openxmlformats.org/officeDocument/2006/relationships/hyperlink" Target="https://doi.org/10.1016/j.ejsobi.2022.103403" TargetMode="External"/><Relationship Id="rId193" Type="http://schemas.openxmlformats.org/officeDocument/2006/relationships/hyperlink" Target="https://doi.org/10.1016/j.ijbiomac.2023.126134" TargetMode="External"/><Relationship Id="rId207" Type="http://schemas.openxmlformats.org/officeDocument/2006/relationships/hyperlink" Target="https://doi.org/10.1016/j.psj.2021.101315" TargetMode="External"/><Relationship Id="rId228" Type="http://schemas.openxmlformats.org/officeDocument/2006/relationships/hyperlink" Target="https://doi.org/10.1038/ismej.2015.264" TargetMode="External"/><Relationship Id="rId13" Type="http://schemas.openxmlformats.org/officeDocument/2006/relationships/hyperlink" Target="https://doi.org/10.1016/0020-1790(75)90043-8" TargetMode="External"/><Relationship Id="rId109" Type="http://schemas.openxmlformats.org/officeDocument/2006/relationships/hyperlink" Target="https://doi.org/10.1016/j.jrras.2018.08.005" TargetMode="External"/><Relationship Id="rId34" Type="http://schemas.openxmlformats.org/officeDocument/2006/relationships/hyperlink" Target="https://doi.org/10.1016/S0065-2504(08)60087-2" TargetMode="External"/><Relationship Id="rId55" Type="http://schemas.openxmlformats.org/officeDocument/2006/relationships/hyperlink" Target="https://doi.org/10.1016/j.jphotochem.2011.01.023" TargetMode="External"/><Relationship Id="rId76" Type="http://schemas.openxmlformats.org/officeDocument/2006/relationships/hyperlink" Target="https://doi.org/10.1016/j.anifeedsci.2013.12.014" TargetMode="External"/><Relationship Id="rId97" Type="http://schemas.openxmlformats.org/officeDocument/2006/relationships/hyperlink" Target="https://doi.org/10.1016/j.jcf.2020.11.009" TargetMode="External"/><Relationship Id="rId120" Type="http://schemas.openxmlformats.org/officeDocument/2006/relationships/hyperlink" Target="https://doi.org/10.1016/j.micpath.2017.11.033" TargetMode="External"/><Relationship Id="rId141" Type="http://schemas.openxmlformats.org/officeDocument/2006/relationships/hyperlink" Target="https://doi.org/10.1016/j.isci.2021.102663" TargetMode="External"/><Relationship Id="rId7" Type="http://schemas.openxmlformats.org/officeDocument/2006/relationships/hyperlink" Target="https://doi.org/10.1016/j.renene.2016.03.066" TargetMode="External"/><Relationship Id="rId162" Type="http://schemas.openxmlformats.org/officeDocument/2006/relationships/hyperlink" Target="https://doi.org/10.1016/j.catena.2021.105352" TargetMode="External"/><Relationship Id="rId183" Type="http://schemas.openxmlformats.org/officeDocument/2006/relationships/hyperlink" Target="https://doi.org/10.1016/j.landurbplan.2011.10.018" TargetMode="External"/><Relationship Id="rId218" Type="http://schemas.openxmlformats.org/officeDocument/2006/relationships/hyperlink" Target="https://doi.org/10.1128/msystems.00269-18" TargetMode="External"/><Relationship Id="rId24" Type="http://schemas.openxmlformats.org/officeDocument/2006/relationships/hyperlink" Target="https://doi.org/10.1016/j.knosys.2014.04.006" TargetMode="External"/><Relationship Id="rId45" Type="http://schemas.openxmlformats.org/officeDocument/2006/relationships/hyperlink" Target="https://doi.org/10.3382/ps/pez460" TargetMode="External"/><Relationship Id="rId66" Type="http://schemas.openxmlformats.org/officeDocument/2006/relationships/hyperlink" Target="https://doi.org/10.1016/j.baae.2012.10.002" TargetMode="External"/><Relationship Id="rId87" Type="http://schemas.openxmlformats.org/officeDocument/2006/relationships/hyperlink" Target="https://doi.org/10.1016/j.infrared.2020.103220" TargetMode="External"/><Relationship Id="rId110" Type="http://schemas.openxmlformats.org/officeDocument/2006/relationships/hyperlink" Target="https://doi.org/10.1016/j.toxicon.2023.107190" TargetMode="External"/><Relationship Id="rId131" Type="http://schemas.openxmlformats.org/officeDocument/2006/relationships/hyperlink" Target="https://doi.org/10.1016/j.baae.2017.02.002" TargetMode="External"/><Relationship Id="rId152" Type="http://schemas.openxmlformats.org/officeDocument/2006/relationships/hyperlink" Target="https://doi.org/10.3382/ps/pez031" TargetMode="External"/><Relationship Id="rId173" Type="http://schemas.openxmlformats.org/officeDocument/2006/relationships/hyperlink" Target="https://doi.org/10.1016/j.pedobi.2011.10.004" TargetMode="External"/><Relationship Id="rId194" Type="http://schemas.openxmlformats.org/officeDocument/2006/relationships/hyperlink" Target="https://doi.org/10.1016/S0038-0717(99)00135-2" TargetMode="External"/><Relationship Id="rId208" Type="http://schemas.openxmlformats.org/officeDocument/2006/relationships/hyperlink" Target="https://doi.org/10.1016/j.chemosphere.2023.138459" TargetMode="External"/><Relationship Id="rId229" Type="http://schemas.openxmlformats.org/officeDocument/2006/relationships/hyperlink" Target="https://doi.org/10.16380/j.kcxb.2021.09.006" TargetMode="External"/><Relationship Id="rId14" Type="http://schemas.openxmlformats.org/officeDocument/2006/relationships/hyperlink" Target="https://doi.org/10.1016/j.jhazmat.2019.120839" TargetMode="External"/><Relationship Id="rId35" Type="http://schemas.openxmlformats.org/officeDocument/2006/relationships/hyperlink" Target="https://doi.org/10.1016/j.imbio.2004.09.004" TargetMode="External"/><Relationship Id="rId56" Type="http://schemas.openxmlformats.org/officeDocument/2006/relationships/hyperlink" Target="https://doi.org/10.1016/j.chemphyslip.2021.105115" TargetMode="External"/><Relationship Id="rId77" Type="http://schemas.openxmlformats.org/officeDocument/2006/relationships/hyperlink" Target="https://doi.org/10.1016/S0923-2508(99)80057-6" TargetMode="External"/><Relationship Id="rId100" Type="http://schemas.openxmlformats.org/officeDocument/2006/relationships/hyperlink" Target="https://doi.org/10.1016/j.livsci.2013.11.006" TargetMode="External"/><Relationship Id="rId8" Type="http://schemas.openxmlformats.org/officeDocument/2006/relationships/hyperlink" Target="https://doi.org/10.1016/j.fuel.2019.115932" TargetMode="External"/><Relationship Id="rId98" Type="http://schemas.openxmlformats.org/officeDocument/2006/relationships/hyperlink" Target="https://doi.org/10.1074/jbc.273.11.6139" TargetMode="External"/><Relationship Id="rId121" Type="http://schemas.openxmlformats.org/officeDocument/2006/relationships/hyperlink" Target="https://doi.org/10.1016/j.actatropica.2022.106485" TargetMode="External"/><Relationship Id="rId142" Type="http://schemas.openxmlformats.org/officeDocument/2006/relationships/hyperlink" Target="https://doi.org/10.1016/j.funeco.2018.08.007" TargetMode="External"/><Relationship Id="rId163" Type="http://schemas.openxmlformats.org/officeDocument/2006/relationships/hyperlink" Target="https://doi.org/10.1016/j.biocontrol.2022.105061" TargetMode="External"/><Relationship Id="rId184" Type="http://schemas.openxmlformats.org/officeDocument/2006/relationships/hyperlink" Target="https://doi.org/10.1016/j.ejsobi.2013.11.003" TargetMode="External"/><Relationship Id="rId219" Type="http://schemas.openxmlformats.org/officeDocument/2006/relationships/hyperlink" Target="https://doi.org/10.1016/j.psj.2022.101905" TargetMode="External"/><Relationship Id="rId25" Type="http://schemas.openxmlformats.org/officeDocument/2006/relationships/hyperlink" Target="https://doi.org/10.1016/j.indcrop.2018.12.035" TargetMode="External"/><Relationship Id="rId46" Type="http://schemas.openxmlformats.org/officeDocument/2006/relationships/hyperlink" Target="https://doi.org/10.1016/j.biortech.2011.07.038" TargetMode="External"/><Relationship Id="rId67" Type="http://schemas.openxmlformats.org/officeDocument/2006/relationships/hyperlink" Target="https://doi.org/10.1016/j.bmc.2005.06.059" TargetMode="External"/><Relationship Id="rId116" Type="http://schemas.openxmlformats.org/officeDocument/2006/relationships/hyperlink" Target="https://doi.org/10.1016/j.compbiolchem.2014.09.008" TargetMode="External"/><Relationship Id="rId137" Type="http://schemas.openxmlformats.org/officeDocument/2006/relationships/hyperlink" Target="https://doi.org/10.3168/jds.2018-15506" TargetMode="External"/><Relationship Id="rId158" Type="http://schemas.openxmlformats.org/officeDocument/2006/relationships/hyperlink" Target="https://doi.org/10.1016/S1467-8039(00)00029-3" TargetMode="External"/><Relationship Id="rId20" Type="http://schemas.openxmlformats.org/officeDocument/2006/relationships/hyperlink" Target="https://doi.org/10.1016/j.cej.2016.01.022" TargetMode="External"/><Relationship Id="rId41" Type="http://schemas.openxmlformats.org/officeDocument/2006/relationships/hyperlink" Target="https://doi.org/10.1016/j.ins.2011.09.005" TargetMode="External"/><Relationship Id="rId62" Type="http://schemas.openxmlformats.org/officeDocument/2006/relationships/hyperlink" Target="https://doi.org/10.1080/10406638.2021.1897022" TargetMode="External"/><Relationship Id="rId83" Type="http://schemas.openxmlformats.org/officeDocument/2006/relationships/hyperlink" Target="https://doi.org/10.1016/S0168-6496(02)00345-8" TargetMode="External"/><Relationship Id="rId88" Type="http://schemas.openxmlformats.org/officeDocument/2006/relationships/hyperlink" Target="https://doi.org/10.1016/j.swevo.2016.12.005" TargetMode="External"/><Relationship Id="rId111" Type="http://schemas.openxmlformats.org/officeDocument/2006/relationships/hyperlink" Target="https://doi.org/10.1016/j.bbamem.2009.03.019" TargetMode="External"/><Relationship Id="rId132" Type="http://schemas.openxmlformats.org/officeDocument/2006/relationships/hyperlink" Target="https://doi.org/10.1006/jipa.1995.1038" TargetMode="External"/><Relationship Id="rId153" Type="http://schemas.openxmlformats.org/officeDocument/2006/relationships/hyperlink" Target="https://doi.org/10.1016/j.ejsobi.2021.103336" TargetMode="External"/><Relationship Id="rId174" Type="http://schemas.openxmlformats.org/officeDocument/2006/relationships/hyperlink" Target="https://doi.org/10.1016/j.asd.2015.06.005" TargetMode="External"/><Relationship Id="rId179" Type="http://schemas.openxmlformats.org/officeDocument/2006/relationships/hyperlink" Target="https://doi.org/10.1016/j.psj.2020.11.052" TargetMode="External"/><Relationship Id="rId195" Type="http://schemas.openxmlformats.org/officeDocument/2006/relationships/hyperlink" Target="https://doi.org/10.1016/j.scitotenv.2018.02.179" TargetMode="External"/><Relationship Id="rId209" Type="http://schemas.openxmlformats.org/officeDocument/2006/relationships/hyperlink" Target="https://doi.org/10.1128/mbio.02146-20" TargetMode="External"/><Relationship Id="rId190" Type="http://schemas.openxmlformats.org/officeDocument/2006/relationships/hyperlink" Target="https://doi.org/10.1016/j.ijbiomac.2023.127053" TargetMode="External"/><Relationship Id="rId204" Type="http://schemas.openxmlformats.org/officeDocument/2006/relationships/hyperlink" Target="https://doi.org/10.1016/j.rhisph.2021.100380" TargetMode="External"/><Relationship Id="rId220" Type="http://schemas.openxmlformats.org/officeDocument/2006/relationships/hyperlink" Target="https://doi.org/10.1016/j.anbehav.2018.12.017" TargetMode="External"/><Relationship Id="rId225" Type="http://schemas.openxmlformats.org/officeDocument/2006/relationships/hyperlink" Target="https://doi.org/10.1016/j.scitotenv.2023.162521" TargetMode="External"/><Relationship Id="rId15" Type="http://schemas.openxmlformats.org/officeDocument/2006/relationships/hyperlink" Target="https://doi.org/10.1016/j.scitotenv.2013.03.073" TargetMode="External"/><Relationship Id="rId36" Type="http://schemas.openxmlformats.org/officeDocument/2006/relationships/hyperlink" Target="https://doi.org/10.1080/10406638.2020.1730918" TargetMode="External"/><Relationship Id="rId57" Type="http://schemas.openxmlformats.org/officeDocument/2006/relationships/hyperlink" Target="https://doi.org/10.1016/j.biortech.2011.08.061" TargetMode="External"/><Relationship Id="rId106" Type="http://schemas.openxmlformats.org/officeDocument/2006/relationships/hyperlink" Target="https://doi.org/10.1016/0168-6445(94)00063-8" TargetMode="External"/><Relationship Id="rId127" Type="http://schemas.openxmlformats.org/officeDocument/2006/relationships/hyperlink" Target="https://doi.org/10.1016/S1164-5563(01)01094-9" TargetMode="External"/><Relationship Id="rId10" Type="http://schemas.openxmlformats.org/officeDocument/2006/relationships/hyperlink" Target="https://doi.org/10.1016/0002-9343(86)90481-X" TargetMode="External"/><Relationship Id="rId31" Type="http://schemas.openxmlformats.org/officeDocument/2006/relationships/hyperlink" Target="https://doi.org/10.1016/j.cej.2019.05.199" TargetMode="External"/><Relationship Id="rId52" Type="http://schemas.openxmlformats.org/officeDocument/2006/relationships/hyperlink" Target="https://doi.org/10.1021/acssynbio.0c00240" TargetMode="External"/><Relationship Id="rId73" Type="http://schemas.openxmlformats.org/officeDocument/2006/relationships/hyperlink" Target="https://doi.org/10.1016/j.envpol.2020.115270" TargetMode="External"/><Relationship Id="rId78" Type="http://schemas.openxmlformats.org/officeDocument/2006/relationships/hyperlink" Target="https://doi.org/10.1016/S1164-6756(97)80203-4" TargetMode="External"/><Relationship Id="rId94" Type="http://schemas.openxmlformats.org/officeDocument/2006/relationships/hyperlink" Target="https://doi.org/10.1007/s12192-010-0168-z" TargetMode="External"/><Relationship Id="rId99" Type="http://schemas.openxmlformats.org/officeDocument/2006/relationships/hyperlink" Target="https://doi.org/10.1016/j.psj.2022.102154" TargetMode="External"/><Relationship Id="rId101" Type="http://schemas.openxmlformats.org/officeDocument/2006/relationships/hyperlink" Target="https://doi.org/10.1016/j.jtusci.2017.01.006" TargetMode="External"/><Relationship Id="rId122" Type="http://schemas.openxmlformats.org/officeDocument/2006/relationships/hyperlink" Target="https://doi.org/10.1016/j.jep.2016.05.044" TargetMode="External"/><Relationship Id="rId143" Type="http://schemas.openxmlformats.org/officeDocument/2006/relationships/hyperlink" Target="https://doi.org/10.1016/j.soilbio.2017.05.027" TargetMode="External"/><Relationship Id="rId148" Type="http://schemas.openxmlformats.org/officeDocument/2006/relationships/hyperlink" Target="https://doi.org/10.3382/ps.2012-02603" TargetMode="External"/><Relationship Id="rId164" Type="http://schemas.openxmlformats.org/officeDocument/2006/relationships/hyperlink" Target="https://doi.org/10.1016/j.soilbio.2016.08.007" TargetMode="External"/><Relationship Id="rId169" Type="http://schemas.openxmlformats.org/officeDocument/2006/relationships/hyperlink" Target="https://doi.org/10.1016/j.apsoil.2018.10.006" TargetMode="External"/><Relationship Id="rId185" Type="http://schemas.openxmlformats.org/officeDocument/2006/relationships/hyperlink" Target="https://doi.org/10.1016/j.jes.2019.04.027" TargetMode="External"/><Relationship Id="rId4" Type="http://schemas.openxmlformats.org/officeDocument/2006/relationships/hyperlink" Target="https://doi.org/10.1016/j.jafrearsci.2018.11.015" TargetMode="External"/><Relationship Id="rId9" Type="http://schemas.openxmlformats.org/officeDocument/2006/relationships/hyperlink" Target="https://doi.org/10.1016/S0045-6535(01)00051-0" TargetMode="External"/><Relationship Id="rId180" Type="http://schemas.openxmlformats.org/officeDocument/2006/relationships/hyperlink" Target="https://doi.org/10.1016/j.arabjc.2023.105162" TargetMode="External"/><Relationship Id="rId210" Type="http://schemas.openxmlformats.org/officeDocument/2006/relationships/hyperlink" Target="https://doi.org/10.1128/spectrum.03585-22" TargetMode="External"/><Relationship Id="rId215" Type="http://schemas.openxmlformats.org/officeDocument/2006/relationships/hyperlink" Target="https://doi.org/10.1016/j.jprot.2013.10.017" TargetMode="External"/><Relationship Id="rId26" Type="http://schemas.openxmlformats.org/officeDocument/2006/relationships/hyperlink" Target="https://doi.org/10.1016/j.arabjc.2022.104226" TargetMode="External"/><Relationship Id="rId47" Type="http://schemas.openxmlformats.org/officeDocument/2006/relationships/hyperlink" Target="https://doi.org/10.1016/j.conbuildmat.2021.123399" TargetMode="External"/><Relationship Id="rId68" Type="http://schemas.openxmlformats.org/officeDocument/2006/relationships/hyperlink" Target="https://doi.org/10.1016/j.palaeo.2010.01.028" TargetMode="External"/><Relationship Id="rId89" Type="http://schemas.openxmlformats.org/officeDocument/2006/relationships/hyperlink" Target="https://doi.org/10.1016/j.ibmb.2011.09.006" TargetMode="External"/><Relationship Id="rId112" Type="http://schemas.openxmlformats.org/officeDocument/2006/relationships/hyperlink" Target="https://doi.org/10.1016/j.scitotenv.2021.152331" TargetMode="External"/><Relationship Id="rId133" Type="http://schemas.openxmlformats.org/officeDocument/2006/relationships/hyperlink" Target="https://doi.org/10.1016/j.psj.2021.101168" TargetMode="External"/><Relationship Id="rId154" Type="http://schemas.openxmlformats.org/officeDocument/2006/relationships/hyperlink" Target="https://doi.org/10.1016/j.lfs.2021.119614" TargetMode="External"/><Relationship Id="rId175" Type="http://schemas.openxmlformats.org/officeDocument/2006/relationships/hyperlink" Target="https://doi.org/10.1016/j.ifacol.2022.09.370" TargetMode="External"/><Relationship Id="rId196" Type="http://schemas.openxmlformats.org/officeDocument/2006/relationships/hyperlink" Target="https://doi.org/10.1016/j.psj.2022.102010" TargetMode="External"/><Relationship Id="rId200" Type="http://schemas.openxmlformats.org/officeDocument/2006/relationships/hyperlink" Target="https://doi.org/10.1016/j.crvi.2018.06.004" TargetMode="External"/><Relationship Id="rId16" Type="http://schemas.openxmlformats.org/officeDocument/2006/relationships/hyperlink" Target="https://doi.org/10.1136/annrheumdis-2015-207656" TargetMode="External"/><Relationship Id="rId221" Type="http://schemas.openxmlformats.org/officeDocument/2006/relationships/hyperlink" Target="https://doi.org/10.1128/msystems.01519-21" TargetMode="External"/><Relationship Id="rId37" Type="http://schemas.openxmlformats.org/officeDocument/2006/relationships/hyperlink" Target="https://doi.org/10.1016/j.toxicon.2003.09.005" TargetMode="External"/><Relationship Id="rId58" Type="http://schemas.openxmlformats.org/officeDocument/2006/relationships/hyperlink" Target="https://doi.org/10.1016/j.virol.2009.03.028" TargetMode="External"/><Relationship Id="rId79" Type="http://schemas.openxmlformats.org/officeDocument/2006/relationships/hyperlink" Target="https://doi.org/10.1016/j.anifeedsci.2017.04.001" TargetMode="External"/><Relationship Id="rId102" Type="http://schemas.openxmlformats.org/officeDocument/2006/relationships/hyperlink" Target="https://doi.org/10.1016/j.biosystems.2016.10.005" TargetMode="External"/><Relationship Id="rId123" Type="http://schemas.openxmlformats.org/officeDocument/2006/relationships/hyperlink" Target="https://doi.org/10.1016/j.envpol.2023.121659" TargetMode="External"/><Relationship Id="rId144" Type="http://schemas.openxmlformats.org/officeDocument/2006/relationships/hyperlink" Target="https://doi.org/10.1016/j.baae.2020.11.008" TargetMode="External"/><Relationship Id="rId90" Type="http://schemas.openxmlformats.org/officeDocument/2006/relationships/hyperlink" Target="https://doi.org/10.3382/ps/pez288" TargetMode="External"/><Relationship Id="rId165" Type="http://schemas.openxmlformats.org/officeDocument/2006/relationships/hyperlink" Target="https://doi.org/10.1016/j.jaridenv.2007.07.012" TargetMode="External"/><Relationship Id="rId186" Type="http://schemas.openxmlformats.org/officeDocument/2006/relationships/hyperlink" Target="https://doi.org/10.1016/j.celrep.2022.110723" TargetMode="External"/><Relationship Id="rId211" Type="http://schemas.openxmlformats.org/officeDocument/2006/relationships/hyperlink" Target="https://doi.org/10.1016/j.soilbio.2007.03.010" TargetMode="External"/><Relationship Id="rId27" Type="http://schemas.openxmlformats.org/officeDocument/2006/relationships/hyperlink" Target="https://doi.org/10.1016/0195-6701(92)90006-8" TargetMode="External"/><Relationship Id="rId48" Type="http://schemas.openxmlformats.org/officeDocument/2006/relationships/hyperlink" Target="https://doi.org/10.1016/j.scitotenv.2022.154354" TargetMode="External"/><Relationship Id="rId69" Type="http://schemas.openxmlformats.org/officeDocument/2006/relationships/hyperlink" Target="https://doi.org/10.1016/j.envpol.2016.05.078" TargetMode="External"/><Relationship Id="rId113" Type="http://schemas.openxmlformats.org/officeDocument/2006/relationships/hyperlink" Target="https://doi.org/10.3382/ps/pev262" TargetMode="External"/><Relationship Id="rId134" Type="http://schemas.openxmlformats.org/officeDocument/2006/relationships/hyperlink" Target="https://doi.org/10.1128/msphere.00989-21" TargetMode="External"/><Relationship Id="rId80" Type="http://schemas.openxmlformats.org/officeDocument/2006/relationships/hyperlink" Target="https://doi.org/10.1016/j.eswa.2017.04.019" TargetMode="External"/><Relationship Id="rId155" Type="http://schemas.openxmlformats.org/officeDocument/2006/relationships/hyperlink" Target="https://doi.org/10.1016/j.ejsobi.2006.07.033" TargetMode="External"/><Relationship Id="rId176" Type="http://schemas.openxmlformats.org/officeDocument/2006/relationships/hyperlink" Target="https://doi.org/10.1021/acschembio.2c00187" TargetMode="External"/><Relationship Id="rId197" Type="http://schemas.openxmlformats.org/officeDocument/2006/relationships/hyperlink" Target="https://doi.org/10.1016/j.soilbio.2021.108536" TargetMode="External"/><Relationship Id="rId201" Type="http://schemas.openxmlformats.org/officeDocument/2006/relationships/hyperlink" Target="https://doi.org/10.1128/msystems.00541-20" TargetMode="External"/><Relationship Id="rId222" Type="http://schemas.openxmlformats.org/officeDocument/2006/relationships/hyperlink" Target="https://doi.org/10.1016/j.ejsobi.2013.01.002" TargetMode="External"/><Relationship Id="rId17" Type="http://schemas.openxmlformats.org/officeDocument/2006/relationships/hyperlink" Target="https://doi.org/10.1136/annrheumdis-2012-202726" TargetMode="External"/><Relationship Id="rId38" Type="http://schemas.openxmlformats.org/officeDocument/2006/relationships/hyperlink" Target="https://doi.org/10.1016/j.asd.2016.09.004" TargetMode="External"/><Relationship Id="rId59" Type="http://schemas.openxmlformats.org/officeDocument/2006/relationships/hyperlink" Target="https://doi.org/10.1016/j.yexcr.2017.04.028" TargetMode="External"/><Relationship Id="rId103" Type="http://schemas.openxmlformats.org/officeDocument/2006/relationships/hyperlink" Target="https://doi.org/10.1016/S0044-8486(03)00367-3" TargetMode="External"/><Relationship Id="rId124" Type="http://schemas.openxmlformats.org/officeDocument/2006/relationships/hyperlink" Target="https://doi.org/10.1016/j.soilbio.2007.02.008" TargetMode="External"/><Relationship Id="rId70" Type="http://schemas.openxmlformats.org/officeDocument/2006/relationships/hyperlink" Target="https://doi.org/10.1016/j.jip.2022.107871" TargetMode="External"/><Relationship Id="rId91" Type="http://schemas.openxmlformats.org/officeDocument/2006/relationships/hyperlink" Target="https://doi.org/10.32604/phyton.2022.021076" TargetMode="External"/><Relationship Id="rId145" Type="http://schemas.openxmlformats.org/officeDocument/2006/relationships/hyperlink" Target="https://doi.org/10.1016/j.soilbio.2019.107529" TargetMode="External"/><Relationship Id="rId166" Type="http://schemas.openxmlformats.org/officeDocument/2006/relationships/hyperlink" Target="https://doi.org/10.1016/j.scitotenv.2022.155692" TargetMode="External"/><Relationship Id="rId187" Type="http://schemas.openxmlformats.org/officeDocument/2006/relationships/hyperlink" Target="https://doi.org/10.1016/j.psj.2020.10.041" TargetMode="External"/><Relationship Id="rId1" Type="http://schemas.openxmlformats.org/officeDocument/2006/relationships/hyperlink" Target="https://doi.org/10.1016/j.ygcen.2014.04.037" TargetMode="External"/><Relationship Id="rId212" Type="http://schemas.openxmlformats.org/officeDocument/2006/relationships/hyperlink" Target="https://doi.org/10.1016/j.ijbiomac.2023.124540" TargetMode="External"/><Relationship Id="rId28" Type="http://schemas.openxmlformats.org/officeDocument/2006/relationships/hyperlink" Target="https://doi.org/10.1016/j.pedobi.2020.150686" TargetMode="External"/><Relationship Id="rId49" Type="http://schemas.openxmlformats.org/officeDocument/2006/relationships/hyperlink" Target="https://doi.org/10.1016/j.meegid.2021.104770" TargetMode="External"/><Relationship Id="rId114" Type="http://schemas.openxmlformats.org/officeDocument/2006/relationships/hyperlink" Target="https://doi.org/10.1016/j.envres.2019.108915" TargetMode="External"/><Relationship Id="rId60" Type="http://schemas.openxmlformats.org/officeDocument/2006/relationships/hyperlink" Target="https://doi.org/10.1016/j.scitotenv.2023.165078" TargetMode="External"/><Relationship Id="rId81" Type="http://schemas.openxmlformats.org/officeDocument/2006/relationships/hyperlink" Target="https://doi.org/10.1074/jbc.RA118.003989" TargetMode="External"/><Relationship Id="rId135" Type="http://schemas.openxmlformats.org/officeDocument/2006/relationships/hyperlink" Target="https://doi.org/10.1016/j.funeco.2017.11.005" TargetMode="External"/><Relationship Id="rId156" Type="http://schemas.openxmlformats.org/officeDocument/2006/relationships/hyperlink" Target="https://doi.org/10.1128/msystems.00388-23" TargetMode="External"/><Relationship Id="rId177" Type="http://schemas.openxmlformats.org/officeDocument/2006/relationships/hyperlink" Target="https://doi.org/10.1016/j.ajps.2014.08.007" TargetMode="External"/><Relationship Id="rId198" Type="http://schemas.openxmlformats.org/officeDocument/2006/relationships/hyperlink" Target="https://doi.org/10.1016/j.apsoil.2018.09.002" TargetMode="External"/><Relationship Id="rId202" Type="http://schemas.openxmlformats.org/officeDocument/2006/relationships/hyperlink" Target="https://doi.org/10.1016/j.biochi.2013.02.011" TargetMode="External"/><Relationship Id="rId223" Type="http://schemas.openxmlformats.org/officeDocument/2006/relationships/hyperlink" Target="https://doi.org/10.3382/ps.2009-00235" TargetMode="External"/><Relationship Id="rId18" Type="http://schemas.openxmlformats.org/officeDocument/2006/relationships/hyperlink" Target="https://doi.org/10.1016/j.eswa.2011.06.015" TargetMode="External"/><Relationship Id="rId39" Type="http://schemas.openxmlformats.org/officeDocument/2006/relationships/hyperlink" Target="https://doi.org/10.1074/jbc.M100216200" TargetMode="External"/><Relationship Id="rId50" Type="http://schemas.openxmlformats.org/officeDocument/2006/relationships/hyperlink" Target="https://doi.org/10.1016/j.carbpol.2016.10.067" TargetMode="External"/><Relationship Id="rId104" Type="http://schemas.openxmlformats.org/officeDocument/2006/relationships/hyperlink" Target="https://doi.org/10.1016/j.chemosphere.2019.125399" TargetMode="External"/><Relationship Id="rId125" Type="http://schemas.openxmlformats.org/officeDocument/2006/relationships/hyperlink" Target="https://doi.org/10.1016/j.plasmid.2021.102559" TargetMode="External"/><Relationship Id="rId146" Type="http://schemas.openxmlformats.org/officeDocument/2006/relationships/hyperlink" Target="https://doi.org/10.1016/j.apsoil.2016.08.013" TargetMode="External"/><Relationship Id="rId167" Type="http://schemas.openxmlformats.org/officeDocument/2006/relationships/hyperlink" Target="https://doi.org/10.1016/j.biortech.2022.128052" TargetMode="External"/><Relationship Id="rId188" Type="http://schemas.openxmlformats.org/officeDocument/2006/relationships/hyperlink" Target="https://doi.org/10.1016/j.jip.2005.05.008" TargetMode="External"/><Relationship Id="rId71" Type="http://schemas.openxmlformats.org/officeDocument/2006/relationships/hyperlink" Target="https://doi.org/10.1016/j.pedobi.2019.02.001" TargetMode="External"/><Relationship Id="rId92" Type="http://schemas.openxmlformats.org/officeDocument/2006/relationships/hyperlink" Target="https://doi.org/10.1016/j.asoc.2011.08.033" TargetMode="External"/><Relationship Id="rId213" Type="http://schemas.openxmlformats.org/officeDocument/2006/relationships/hyperlink" Target="https://doi.org/10.1016/j.bspc.2023.104708" TargetMode="External"/><Relationship Id="rId2" Type="http://schemas.openxmlformats.org/officeDocument/2006/relationships/hyperlink" Target="https://doi.org/10.1016/j.apsoil.2008.08.005" TargetMode="External"/><Relationship Id="rId29" Type="http://schemas.openxmlformats.org/officeDocument/2006/relationships/hyperlink" Target="https://doi.org/10.1016/S0273-1223(98)00611-8" TargetMode="External"/><Relationship Id="rId40" Type="http://schemas.openxmlformats.org/officeDocument/2006/relationships/hyperlink" Target="https://doi.org/10.1016/j.ijfoodmicro.2018.04.013" TargetMode="External"/><Relationship Id="rId115" Type="http://schemas.openxmlformats.org/officeDocument/2006/relationships/hyperlink" Target="https://doi.org/10.1016/j.eswa.2018.01.011" TargetMode="External"/><Relationship Id="rId136" Type="http://schemas.openxmlformats.org/officeDocument/2006/relationships/hyperlink" Target="https://doi.org/10.1016/j.fpsl.2021.100709" TargetMode="External"/><Relationship Id="rId157" Type="http://schemas.openxmlformats.org/officeDocument/2006/relationships/hyperlink" Target="https://doi.org/10.1016/j.still.2019.104329" TargetMode="External"/><Relationship Id="rId178" Type="http://schemas.openxmlformats.org/officeDocument/2006/relationships/hyperlink" Target="https://doi.org/10.1016/j.jip.2022.107767" TargetMode="External"/><Relationship Id="rId61" Type="http://schemas.openxmlformats.org/officeDocument/2006/relationships/hyperlink" Target="https://doi.org/10.1006/bcon.1998.0635" TargetMode="External"/><Relationship Id="rId82" Type="http://schemas.openxmlformats.org/officeDocument/2006/relationships/hyperlink" Target="https://doi.org/10.1006/jipa.1993.1067" TargetMode="External"/><Relationship Id="rId199" Type="http://schemas.openxmlformats.org/officeDocument/2006/relationships/hyperlink" Target="https://doi.org/10.1078/0031-4056-00184" TargetMode="External"/><Relationship Id="rId203" Type="http://schemas.openxmlformats.org/officeDocument/2006/relationships/hyperlink" Target="https://doi.org/10.1016/j.toxicon.2020.08.015" TargetMode="External"/><Relationship Id="rId19" Type="http://schemas.openxmlformats.org/officeDocument/2006/relationships/hyperlink" Target="https://doi.org/10.1016/j.ijfoodmicro.2018.04.025" TargetMode="External"/><Relationship Id="rId224" Type="http://schemas.openxmlformats.org/officeDocument/2006/relationships/hyperlink" Target="https://doi.org/10.1016/j.soilbio.2005.06.010" TargetMode="External"/><Relationship Id="rId30" Type="http://schemas.openxmlformats.org/officeDocument/2006/relationships/hyperlink" Target="https://doi.org/10.1016/j.jaridenv.2012.05.004" TargetMode="External"/><Relationship Id="rId105" Type="http://schemas.openxmlformats.org/officeDocument/2006/relationships/hyperlink" Target="https://doi.org/10.1016/S0953-7562(96)80208-5" TargetMode="External"/><Relationship Id="rId126" Type="http://schemas.openxmlformats.org/officeDocument/2006/relationships/hyperlink" Target="https://doi.org/10.1016/j.micron.2010.01.011" TargetMode="External"/><Relationship Id="rId147" Type="http://schemas.openxmlformats.org/officeDocument/2006/relationships/hyperlink" Target="https://doi.org/10.1016/j.apsoil.2021.104298" TargetMode="External"/><Relationship Id="rId168" Type="http://schemas.openxmlformats.org/officeDocument/2006/relationships/hyperlink" Target="https://doi.org/10.1016/j.gene.2005.05.017" TargetMode="External"/><Relationship Id="rId51" Type="http://schemas.openxmlformats.org/officeDocument/2006/relationships/hyperlink" Target="https://doi.org/10.1016/j.ejsobi.2008.07.008" TargetMode="External"/><Relationship Id="rId72" Type="http://schemas.openxmlformats.org/officeDocument/2006/relationships/hyperlink" Target="https://doi.org/10.1139/cjas-2018-0161" TargetMode="External"/><Relationship Id="rId93" Type="http://schemas.openxmlformats.org/officeDocument/2006/relationships/hyperlink" Target="https://doi.org/10.1016/j.rama.2023.06.002" TargetMode="External"/><Relationship Id="rId189" Type="http://schemas.openxmlformats.org/officeDocument/2006/relationships/hyperlink" Target="https://doi.org/10.1016/j.jip.2013.04.003" TargetMode="External"/><Relationship Id="rId3" Type="http://schemas.openxmlformats.org/officeDocument/2006/relationships/hyperlink" Target="https://doi.org/10.1016/S0924-7963(98)00030-X" TargetMode="External"/><Relationship Id="rId214" Type="http://schemas.openxmlformats.org/officeDocument/2006/relationships/hyperlink" Target="https://doi.org/10.1016/j.aspen.2020.12.003"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doi.org/10.1097/MAJ.0b013e3181af8270" TargetMode="External"/><Relationship Id="rId21" Type="http://schemas.openxmlformats.org/officeDocument/2006/relationships/hyperlink" Target="https://doi.org/10.1016/j.molliq.2020.113778" TargetMode="External"/><Relationship Id="rId42" Type="http://schemas.openxmlformats.org/officeDocument/2006/relationships/hyperlink" Target="https://doi.org/10.1016/j.ympev.2015.04.025" TargetMode="External"/><Relationship Id="rId63" Type="http://schemas.openxmlformats.org/officeDocument/2006/relationships/hyperlink" Target="https://doi.org/10.1016/j.jinsphys.2013.03.011" TargetMode="External"/><Relationship Id="rId84" Type="http://schemas.openxmlformats.org/officeDocument/2006/relationships/hyperlink" Target="https://doi.org/10.1016/j.soilbio.2006.12.034" TargetMode="External"/><Relationship Id="rId138" Type="http://schemas.openxmlformats.org/officeDocument/2006/relationships/hyperlink" Target="https://doi.org/10.1016/j.isci.2021.102663" TargetMode="External"/><Relationship Id="rId159" Type="http://schemas.openxmlformats.org/officeDocument/2006/relationships/hyperlink" Target="https://doi.org/10.1016/j.soilbio.2016.08.007" TargetMode="External"/><Relationship Id="rId170" Type="http://schemas.openxmlformats.org/officeDocument/2006/relationships/hyperlink" Target="https://doi.org/10.1016/j.ifacol.2022.09.370" TargetMode="External"/><Relationship Id="rId191" Type="http://schemas.openxmlformats.org/officeDocument/2006/relationships/hyperlink" Target="https://doi.org/10.1016/j.psj.2022.102010" TargetMode="External"/><Relationship Id="rId205" Type="http://schemas.openxmlformats.org/officeDocument/2006/relationships/hyperlink" Target="https://doi.org/10.1016/j.ijbiomac.2023.124540" TargetMode="External"/><Relationship Id="rId226" Type="http://schemas.openxmlformats.org/officeDocument/2006/relationships/hyperlink" Target="https://doi.org/10.1186/1741-7007-8-109" TargetMode="External"/><Relationship Id="rId107" Type="http://schemas.openxmlformats.org/officeDocument/2006/relationships/hyperlink" Target="https://doi.org/10.1016/j.eti.2021.101781" TargetMode="External"/><Relationship Id="rId11" Type="http://schemas.openxmlformats.org/officeDocument/2006/relationships/hyperlink" Target="https://doi.org/10.1016/j.genrep.2019.100454" TargetMode="External"/><Relationship Id="rId32" Type="http://schemas.openxmlformats.org/officeDocument/2006/relationships/hyperlink" Target="https://doi.org/10.1016/j.foodcont.2019.107033" TargetMode="External"/><Relationship Id="rId53" Type="http://schemas.openxmlformats.org/officeDocument/2006/relationships/hyperlink" Target="https://doi.org/10.1016/S0273-1223(97)00152-2" TargetMode="External"/><Relationship Id="rId74" Type="http://schemas.openxmlformats.org/officeDocument/2006/relationships/hyperlink" Target="https://doi.org/10.1016/j.apsoil.2021.103910" TargetMode="External"/><Relationship Id="rId128" Type="http://schemas.openxmlformats.org/officeDocument/2006/relationships/hyperlink" Target="https://doi.org/10.1016/j.baae.2017.02.002" TargetMode="External"/><Relationship Id="rId149" Type="http://schemas.openxmlformats.org/officeDocument/2006/relationships/hyperlink" Target="https://doi.org/10.1016/j.ejsobi.2021.103336" TargetMode="External"/><Relationship Id="rId5" Type="http://schemas.openxmlformats.org/officeDocument/2006/relationships/hyperlink" Target="https://doi.org/10.1074/jbc.M112.420869" TargetMode="External"/><Relationship Id="rId95" Type="http://schemas.openxmlformats.org/officeDocument/2006/relationships/hyperlink" Target="https://doi.org/10.1016/j.biortech.2022.127491" TargetMode="External"/><Relationship Id="rId160" Type="http://schemas.openxmlformats.org/officeDocument/2006/relationships/hyperlink" Target="https://doi.org/10.1016/j.jaridenv.2007.07.012" TargetMode="External"/><Relationship Id="rId181" Type="http://schemas.openxmlformats.org/officeDocument/2006/relationships/hyperlink" Target="https://doi.org/10.1016/j.celrep.2022.110723" TargetMode="External"/><Relationship Id="rId216" Type="http://schemas.openxmlformats.org/officeDocument/2006/relationships/hyperlink" Target="https://doi.org/10.1016/j.soilbio.2005.06.010" TargetMode="External"/><Relationship Id="rId22" Type="http://schemas.openxmlformats.org/officeDocument/2006/relationships/hyperlink" Target="https://doi.org/10.1016/j.fsi.2013.01.024" TargetMode="External"/><Relationship Id="rId43" Type="http://schemas.openxmlformats.org/officeDocument/2006/relationships/hyperlink" Target="https://doi.org/10.1016/j.fsi.2019.09.003" TargetMode="External"/><Relationship Id="rId64" Type="http://schemas.openxmlformats.org/officeDocument/2006/relationships/hyperlink" Target="https://doi.org/10.1016/j.ecoenv.2018.07.065" TargetMode="External"/><Relationship Id="rId118" Type="http://schemas.openxmlformats.org/officeDocument/2006/relationships/hyperlink" Target="https://doi.org/10.1016/j.micpath.2017.11.033" TargetMode="External"/><Relationship Id="rId139" Type="http://schemas.openxmlformats.org/officeDocument/2006/relationships/hyperlink" Target="https://doi.org/10.1016/j.funeco.2018.08.007" TargetMode="External"/><Relationship Id="rId85" Type="http://schemas.openxmlformats.org/officeDocument/2006/relationships/hyperlink" Target="https://doi.org/10.1016/j.jip.2012.03.014" TargetMode="External"/><Relationship Id="rId150" Type="http://schemas.openxmlformats.org/officeDocument/2006/relationships/hyperlink" Target="https://doi.org/10.1016/j.lfs.2021.119614" TargetMode="External"/><Relationship Id="rId171" Type="http://schemas.openxmlformats.org/officeDocument/2006/relationships/hyperlink" Target="https://doi.org/10.1021/acschembio.2c00187" TargetMode="External"/><Relationship Id="rId192" Type="http://schemas.openxmlformats.org/officeDocument/2006/relationships/hyperlink" Target="https://doi.org/10.1016/j.apsoil.2018.09.002" TargetMode="External"/><Relationship Id="rId206" Type="http://schemas.openxmlformats.org/officeDocument/2006/relationships/hyperlink" Target="https://doi.org/10.1016/j.bspc.2023.104708" TargetMode="External"/><Relationship Id="rId227" Type="http://schemas.openxmlformats.org/officeDocument/2006/relationships/hyperlink" Target="https://doi.org/10.1111/mec.12380" TargetMode="External"/><Relationship Id="rId12" Type="http://schemas.openxmlformats.org/officeDocument/2006/relationships/hyperlink" Target="https://doi.org/10.1016/j.ejsobi.2014.11.005" TargetMode="External"/><Relationship Id="rId33" Type="http://schemas.openxmlformats.org/officeDocument/2006/relationships/hyperlink" Target="https://doi.org/10.1006/jipa.1996.0096" TargetMode="External"/><Relationship Id="rId108" Type="http://schemas.openxmlformats.org/officeDocument/2006/relationships/hyperlink" Target="https://doi.org/10.4315/0362-028X-60.4.391" TargetMode="External"/><Relationship Id="rId129" Type="http://schemas.openxmlformats.org/officeDocument/2006/relationships/hyperlink" Target="https://doi.org/10.1006/jipa.1995.1038" TargetMode="External"/><Relationship Id="rId54" Type="http://schemas.openxmlformats.org/officeDocument/2006/relationships/hyperlink" Target="https://doi.org/10.1016/j.molstruc.2022.134264" TargetMode="External"/><Relationship Id="rId75" Type="http://schemas.openxmlformats.org/officeDocument/2006/relationships/hyperlink" Target="https://doi.org/10.1016/j.apsoil.2008.05.005" TargetMode="External"/><Relationship Id="rId96" Type="http://schemas.openxmlformats.org/officeDocument/2006/relationships/hyperlink" Target="https://doi.org/10.1016/j.advms.2017.05.004" TargetMode="External"/><Relationship Id="rId140" Type="http://schemas.openxmlformats.org/officeDocument/2006/relationships/hyperlink" Target="https://doi.org/10.1016/j.soilbio.2017.05.027" TargetMode="External"/><Relationship Id="rId161" Type="http://schemas.openxmlformats.org/officeDocument/2006/relationships/hyperlink" Target="https://doi.org/10.1016/j.scitotenv.2022.155692" TargetMode="External"/><Relationship Id="rId182" Type="http://schemas.openxmlformats.org/officeDocument/2006/relationships/hyperlink" Target="https://doi.org/10.1016/j.psj.2020.10.041" TargetMode="External"/><Relationship Id="rId217" Type="http://schemas.openxmlformats.org/officeDocument/2006/relationships/hyperlink" Target="https://doi.org/10.1016/j.scitotenv.2023.162521" TargetMode="External"/><Relationship Id="rId6" Type="http://schemas.openxmlformats.org/officeDocument/2006/relationships/hyperlink" Target="https://doi.org/10.1016/j.fm.2016.10.037" TargetMode="External"/><Relationship Id="rId23" Type="http://schemas.openxmlformats.org/officeDocument/2006/relationships/hyperlink" Target="https://doi.org/10.1016/j.arcped.2006.03.152" TargetMode="External"/><Relationship Id="rId119" Type="http://schemas.openxmlformats.org/officeDocument/2006/relationships/hyperlink" Target="https://doi.org/10.1016/j.actatropica.2022.106485" TargetMode="External"/><Relationship Id="rId44" Type="http://schemas.openxmlformats.org/officeDocument/2006/relationships/hyperlink" Target="https://doi.org/10.1017/S1751731110000558" TargetMode="External"/><Relationship Id="rId65" Type="http://schemas.openxmlformats.org/officeDocument/2006/relationships/hyperlink" Target="https://doi.org/10.1016/j.jenvman.2021.114101" TargetMode="External"/><Relationship Id="rId86" Type="http://schemas.openxmlformats.org/officeDocument/2006/relationships/hyperlink" Target="https://doi.org/10.1016/j.compeleceng.2022.108123" TargetMode="External"/><Relationship Id="rId130" Type="http://schemas.openxmlformats.org/officeDocument/2006/relationships/hyperlink" Target="https://doi.org/10.1016/j.psj.2021.101168" TargetMode="External"/><Relationship Id="rId151" Type="http://schemas.openxmlformats.org/officeDocument/2006/relationships/hyperlink" Target="https://doi.org/10.1016/j.ejsobi.2006.07.033" TargetMode="External"/><Relationship Id="rId172" Type="http://schemas.openxmlformats.org/officeDocument/2006/relationships/hyperlink" Target="https://doi.org/10.1016/j.ajps.2014.08.007" TargetMode="External"/><Relationship Id="rId193" Type="http://schemas.openxmlformats.org/officeDocument/2006/relationships/hyperlink" Target="https://doi.org/10.1078/0031-4056-00184" TargetMode="External"/><Relationship Id="rId207" Type="http://schemas.openxmlformats.org/officeDocument/2006/relationships/hyperlink" Target="https://doi.org/10.1016/j.aspen.2020.12.003" TargetMode="External"/><Relationship Id="rId228" Type="http://schemas.openxmlformats.org/officeDocument/2006/relationships/hyperlink" Target="https://doi.org/10.1111/mec.12607" TargetMode="External"/><Relationship Id="rId13" Type="http://schemas.openxmlformats.org/officeDocument/2006/relationships/hyperlink" Target="https://doi.org/10.1016/0020-1790(75)90043-8" TargetMode="External"/><Relationship Id="rId109" Type="http://schemas.openxmlformats.org/officeDocument/2006/relationships/hyperlink" Target="https://doi.org/10.1016/j.jrras.2018.08.005" TargetMode="External"/><Relationship Id="rId34" Type="http://schemas.openxmlformats.org/officeDocument/2006/relationships/hyperlink" Target="https://doi.org/10.1016/S0065-2504(08)60087-2" TargetMode="External"/><Relationship Id="rId55" Type="http://schemas.openxmlformats.org/officeDocument/2006/relationships/hyperlink" Target="https://doi.org/10.1016/j.jphotochem.2011.01.023" TargetMode="External"/><Relationship Id="rId76" Type="http://schemas.openxmlformats.org/officeDocument/2006/relationships/hyperlink" Target="https://doi.org/10.1016/j.anifeedsci.2013.12.014" TargetMode="External"/><Relationship Id="rId97" Type="http://schemas.openxmlformats.org/officeDocument/2006/relationships/hyperlink" Target="https://doi.org/10.1016/j.jcf.2020.11.009" TargetMode="External"/><Relationship Id="rId120" Type="http://schemas.openxmlformats.org/officeDocument/2006/relationships/hyperlink" Target="https://doi.org/10.1016/j.jep.2016.05.044" TargetMode="External"/><Relationship Id="rId141" Type="http://schemas.openxmlformats.org/officeDocument/2006/relationships/hyperlink" Target="https://doi.org/10.1016/j.baae.2020.11.008" TargetMode="External"/><Relationship Id="rId7" Type="http://schemas.openxmlformats.org/officeDocument/2006/relationships/hyperlink" Target="https://doi.org/10.1016/j.renene.2016.03.066" TargetMode="External"/><Relationship Id="rId162" Type="http://schemas.openxmlformats.org/officeDocument/2006/relationships/hyperlink" Target="https://doi.org/10.1016/j.biortech.2022.128052" TargetMode="External"/><Relationship Id="rId183" Type="http://schemas.openxmlformats.org/officeDocument/2006/relationships/hyperlink" Target="https://doi.org/10.1016/j.jip.2005.05.008" TargetMode="External"/><Relationship Id="rId218" Type="http://schemas.openxmlformats.org/officeDocument/2006/relationships/hyperlink" Target="https://doi.org/10.1016/j.jbc.2023.105473" TargetMode="External"/><Relationship Id="rId24" Type="http://schemas.openxmlformats.org/officeDocument/2006/relationships/hyperlink" Target="https://doi.org/10.1016/j.knosys.2014.04.006" TargetMode="External"/><Relationship Id="rId45" Type="http://schemas.openxmlformats.org/officeDocument/2006/relationships/hyperlink" Target="https://doi.org/10.3382/ps/pez460" TargetMode="External"/><Relationship Id="rId66" Type="http://schemas.openxmlformats.org/officeDocument/2006/relationships/hyperlink" Target="https://doi.org/10.1016/j.baae.2012.10.002" TargetMode="External"/><Relationship Id="rId87" Type="http://schemas.openxmlformats.org/officeDocument/2006/relationships/hyperlink" Target="https://doi.org/10.1016/j.infrared.2020.103220" TargetMode="External"/><Relationship Id="rId110" Type="http://schemas.openxmlformats.org/officeDocument/2006/relationships/hyperlink" Target="https://doi.org/10.1016/j.bbamem.2009.03.019" TargetMode="External"/><Relationship Id="rId131" Type="http://schemas.openxmlformats.org/officeDocument/2006/relationships/hyperlink" Target="https://doi.org/10.1128/msphere.00989-21" TargetMode="External"/><Relationship Id="rId152" Type="http://schemas.openxmlformats.org/officeDocument/2006/relationships/hyperlink" Target="https://doi.org/10.1128/msystems.00388-23" TargetMode="External"/><Relationship Id="rId173" Type="http://schemas.openxmlformats.org/officeDocument/2006/relationships/hyperlink" Target="https://doi.org/10.1016/j.jip.2022.107767" TargetMode="External"/><Relationship Id="rId194" Type="http://schemas.openxmlformats.org/officeDocument/2006/relationships/hyperlink" Target="https://doi.org/10.1016/j.crvi.2018.06.004" TargetMode="External"/><Relationship Id="rId208" Type="http://schemas.openxmlformats.org/officeDocument/2006/relationships/hyperlink" Target="https://doi.org/10.1016/j.jprot.2013.10.017" TargetMode="External"/><Relationship Id="rId229" Type="http://schemas.openxmlformats.org/officeDocument/2006/relationships/hyperlink" Target="https://doi.org/10.1186/s12866-016-0721-8" TargetMode="External"/><Relationship Id="rId14" Type="http://schemas.openxmlformats.org/officeDocument/2006/relationships/hyperlink" Target="https://doi.org/10.1016/j.jhazmat.2019.120839" TargetMode="External"/><Relationship Id="rId35" Type="http://schemas.openxmlformats.org/officeDocument/2006/relationships/hyperlink" Target="https://doi.org/10.1016/j.imbio.2004.09.004" TargetMode="External"/><Relationship Id="rId56" Type="http://schemas.openxmlformats.org/officeDocument/2006/relationships/hyperlink" Target="https://doi.org/10.1016/j.chemphyslip.2021.105115" TargetMode="External"/><Relationship Id="rId77" Type="http://schemas.openxmlformats.org/officeDocument/2006/relationships/hyperlink" Target="https://doi.org/10.1016/S0923-2508(99)80057-6" TargetMode="External"/><Relationship Id="rId100" Type="http://schemas.openxmlformats.org/officeDocument/2006/relationships/hyperlink" Target="https://doi.org/10.1016/j.livsci.2013.11.006" TargetMode="External"/><Relationship Id="rId8" Type="http://schemas.openxmlformats.org/officeDocument/2006/relationships/hyperlink" Target="https://doi.org/10.1016/j.fuel.2019.115932" TargetMode="External"/><Relationship Id="rId98" Type="http://schemas.openxmlformats.org/officeDocument/2006/relationships/hyperlink" Target="https://doi.org/10.1074/jbc.273.11.6139" TargetMode="External"/><Relationship Id="rId121" Type="http://schemas.openxmlformats.org/officeDocument/2006/relationships/hyperlink" Target="https://doi.org/10.1016/j.soilbio.2007.02.008" TargetMode="External"/><Relationship Id="rId142" Type="http://schemas.openxmlformats.org/officeDocument/2006/relationships/hyperlink" Target="https://doi.org/10.1016/j.apsoil.2016.08.013" TargetMode="External"/><Relationship Id="rId163" Type="http://schemas.openxmlformats.org/officeDocument/2006/relationships/hyperlink" Target="https://doi.org/10.1016/j.gene.2005.05.017" TargetMode="External"/><Relationship Id="rId184" Type="http://schemas.openxmlformats.org/officeDocument/2006/relationships/hyperlink" Target="https://doi.org/10.1016/j.jip.2013.04.003" TargetMode="External"/><Relationship Id="rId219" Type="http://schemas.openxmlformats.org/officeDocument/2006/relationships/hyperlink" Target="https://doi.org/10.1242/jeb.220079" TargetMode="External"/><Relationship Id="rId230" Type="http://schemas.openxmlformats.org/officeDocument/2006/relationships/hyperlink" Target="https://doi.org/10.1111/mec.13991" TargetMode="External"/><Relationship Id="rId25" Type="http://schemas.openxmlformats.org/officeDocument/2006/relationships/hyperlink" Target="https://doi.org/10.1016/j.indcrop.2018.12.035" TargetMode="External"/><Relationship Id="rId46" Type="http://schemas.openxmlformats.org/officeDocument/2006/relationships/hyperlink" Target="https://doi.org/10.1016/j.biortech.2011.07.038" TargetMode="External"/><Relationship Id="rId67" Type="http://schemas.openxmlformats.org/officeDocument/2006/relationships/hyperlink" Target="https://doi.org/10.1016/j.bmc.2005.06.059" TargetMode="External"/><Relationship Id="rId20" Type="http://schemas.openxmlformats.org/officeDocument/2006/relationships/hyperlink" Target="https://doi.org/10.1016/j.cej.2016.01.022" TargetMode="External"/><Relationship Id="rId41" Type="http://schemas.openxmlformats.org/officeDocument/2006/relationships/hyperlink" Target="https://doi.org/10.1016/j.ins.2011.09.005" TargetMode="External"/><Relationship Id="rId62" Type="http://schemas.openxmlformats.org/officeDocument/2006/relationships/hyperlink" Target="https://doi.org/10.1080/10406638.2021.1897022" TargetMode="External"/><Relationship Id="rId83" Type="http://schemas.openxmlformats.org/officeDocument/2006/relationships/hyperlink" Target="https://doi.org/10.1016/S0168-6496(02)00345-8" TargetMode="External"/><Relationship Id="rId88" Type="http://schemas.openxmlformats.org/officeDocument/2006/relationships/hyperlink" Target="https://doi.org/10.1016/j.swevo.2016.12.005" TargetMode="External"/><Relationship Id="rId111" Type="http://schemas.openxmlformats.org/officeDocument/2006/relationships/hyperlink" Target="https://doi.org/10.1016/j.scitotenv.2021.152331" TargetMode="External"/><Relationship Id="rId132" Type="http://schemas.openxmlformats.org/officeDocument/2006/relationships/hyperlink" Target="https://doi.org/10.1016/j.funeco.2017.11.005" TargetMode="External"/><Relationship Id="rId153" Type="http://schemas.openxmlformats.org/officeDocument/2006/relationships/hyperlink" Target="https://doi.org/10.1016/j.still.2019.104329" TargetMode="External"/><Relationship Id="rId174" Type="http://schemas.openxmlformats.org/officeDocument/2006/relationships/hyperlink" Target="https://doi.org/10.1016/j.psj.2020.11.052" TargetMode="External"/><Relationship Id="rId179" Type="http://schemas.openxmlformats.org/officeDocument/2006/relationships/hyperlink" Target="https://doi.org/10.1016/j.ejsobi.2013.11.003" TargetMode="External"/><Relationship Id="rId195" Type="http://schemas.openxmlformats.org/officeDocument/2006/relationships/hyperlink" Target="https://doi.org/10.1128/msystems.00541-20" TargetMode="External"/><Relationship Id="rId209" Type="http://schemas.openxmlformats.org/officeDocument/2006/relationships/hyperlink" Target="https://doi.org/10.1016/j.scitotenv.2022.158571" TargetMode="External"/><Relationship Id="rId190" Type="http://schemas.openxmlformats.org/officeDocument/2006/relationships/hyperlink" Target="https://doi.org/10.1016/j.scitotenv.2018.02.179" TargetMode="External"/><Relationship Id="rId204" Type="http://schemas.openxmlformats.org/officeDocument/2006/relationships/hyperlink" Target="https://doi.org/10.1016/j.soilbio.2007.03.010" TargetMode="External"/><Relationship Id="rId220" Type="http://schemas.openxmlformats.org/officeDocument/2006/relationships/hyperlink" Target="https://doi.org/10.1093/femsec/fiac068" TargetMode="External"/><Relationship Id="rId225" Type="http://schemas.openxmlformats.org/officeDocument/2006/relationships/hyperlink" Target="https://doi.org/10.1111/j.1558-5646.2008.00579.x" TargetMode="External"/><Relationship Id="rId15" Type="http://schemas.openxmlformats.org/officeDocument/2006/relationships/hyperlink" Target="https://doi.org/10.1016/j.scitotenv.2013.03.073" TargetMode="External"/><Relationship Id="rId36" Type="http://schemas.openxmlformats.org/officeDocument/2006/relationships/hyperlink" Target="https://doi.org/10.1080/10406638.2020.1730918" TargetMode="External"/><Relationship Id="rId57" Type="http://schemas.openxmlformats.org/officeDocument/2006/relationships/hyperlink" Target="https://doi.org/10.1016/j.biortech.2011.08.061" TargetMode="External"/><Relationship Id="rId106" Type="http://schemas.openxmlformats.org/officeDocument/2006/relationships/hyperlink" Target="https://doi.org/10.1016/0168-6445(94)00063-8" TargetMode="External"/><Relationship Id="rId127" Type="http://schemas.openxmlformats.org/officeDocument/2006/relationships/hyperlink" Target="https://doi.org/10.1016/j.heliyon.2021.e08447" TargetMode="External"/><Relationship Id="rId10" Type="http://schemas.openxmlformats.org/officeDocument/2006/relationships/hyperlink" Target="https://doi.org/10.1016/0002-9343(86)90481-X" TargetMode="External"/><Relationship Id="rId31" Type="http://schemas.openxmlformats.org/officeDocument/2006/relationships/hyperlink" Target="https://doi.org/10.1016/j.cej.2019.05.199" TargetMode="External"/><Relationship Id="rId52" Type="http://schemas.openxmlformats.org/officeDocument/2006/relationships/hyperlink" Target="https://doi.org/10.1021/acssynbio.0c00240" TargetMode="External"/><Relationship Id="rId73" Type="http://schemas.openxmlformats.org/officeDocument/2006/relationships/hyperlink" Target="https://doi.org/10.1016/j.envpol.2020.115270" TargetMode="External"/><Relationship Id="rId78" Type="http://schemas.openxmlformats.org/officeDocument/2006/relationships/hyperlink" Target="https://doi.org/10.1016/S1164-6756(97)80203-4" TargetMode="External"/><Relationship Id="rId94" Type="http://schemas.openxmlformats.org/officeDocument/2006/relationships/hyperlink" Target="https://doi.org/10.1007/s12192-010-0168-z" TargetMode="External"/><Relationship Id="rId99" Type="http://schemas.openxmlformats.org/officeDocument/2006/relationships/hyperlink" Target="https://doi.org/10.1016/j.psj.2022.102154" TargetMode="External"/><Relationship Id="rId101" Type="http://schemas.openxmlformats.org/officeDocument/2006/relationships/hyperlink" Target="https://doi.org/10.1016/j.jtusci.2017.01.006" TargetMode="External"/><Relationship Id="rId122" Type="http://schemas.openxmlformats.org/officeDocument/2006/relationships/hyperlink" Target="https://doi.org/10.1016/j.plasmid.2021.102559" TargetMode="External"/><Relationship Id="rId143" Type="http://schemas.openxmlformats.org/officeDocument/2006/relationships/hyperlink" Target="https://doi.org/10.1016/j.apsoil.2021.104298" TargetMode="External"/><Relationship Id="rId148" Type="http://schemas.openxmlformats.org/officeDocument/2006/relationships/hyperlink" Target="https://doi.org/10.3382/ps/pez031" TargetMode="External"/><Relationship Id="rId164" Type="http://schemas.openxmlformats.org/officeDocument/2006/relationships/hyperlink" Target="https://doi.org/10.1016/j.apsoil.2018.10.006" TargetMode="External"/><Relationship Id="rId169" Type="http://schemas.openxmlformats.org/officeDocument/2006/relationships/hyperlink" Target="https://doi.org/10.1016/j.asd.2015.06.005" TargetMode="External"/><Relationship Id="rId185" Type="http://schemas.openxmlformats.org/officeDocument/2006/relationships/hyperlink" Target="https://doi.org/10.1016/j.ijbiomac.2023.127053" TargetMode="External"/><Relationship Id="rId4" Type="http://schemas.openxmlformats.org/officeDocument/2006/relationships/hyperlink" Target="https://doi.org/10.1016/j.jafrearsci.2018.11.015" TargetMode="External"/><Relationship Id="rId9" Type="http://schemas.openxmlformats.org/officeDocument/2006/relationships/hyperlink" Target="https://doi.org/10.1016/S0045-6535(01)00051-0" TargetMode="External"/><Relationship Id="rId180" Type="http://schemas.openxmlformats.org/officeDocument/2006/relationships/hyperlink" Target="https://doi.org/10.1016/j.jes.2019.04.027" TargetMode="External"/><Relationship Id="rId210" Type="http://schemas.openxmlformats.org/officeDocument/2006/relationships/hyperlink" Target="https://doi.org/10.1128/msystems.00269-18" TargetMode="External"/><Relationship Id="rId215" Type="http://schemas.openxmlformats.org/officeDocument/2006/relationships/hyperlink" Target="https://doi.org/10.3382/ps.2009-00235" TargetMode="External"/><Relationship Id="rId236" Type="http://schemas.openxmlformats.org/officeDocument/2006/relationships/hyperlink" Target="https://doi.org/10.1007/s11274-020-02850-1" TargetMode="External"/><Relationship Id="rId26" Type="http://schemas.openxmlformats.org/officeDocument/2006/relationships/hyperlink" Target="https://doi.org/10.1016/j.arabjc.2022.104226" TargetMode="External"/><Relationship Id="rId231" Type="http://schemas.openxmlformats.org/officeDocument/2006/relationships/hyperlink" Target="https://doi.org/10.1111/mec.14140" TargetMode="External"/><Relationship Id="rId47" Type="http://schemas.openxmlformats.org/officeDocument/2006/relationships/hyperlink" Target="https://doi.org/10.1016/j.conbuildmat.2021.123399" TargetMode="External"/><Relationship Id="rId68" Type="http://schemas.openxmlformats.org/officeDocument/2006/relationships/hyperlink" Target="https://doi.org/10.1016/j.palaeo.2010.01.028" TargetMode="External"/><Relationship Id="rId89" Type="http://schemas.openxmlformats.org/officeDocument/2006/relationships/hyperlink" Target="https://doi.org/10.1016/j.ibmb.2011.09.006" TargetMode="External"/><Relationship Id="rId112" Type="http://schemas.openxmlformats.org/officeDocument/2006/relationships/hyperlink" Target="https://doi.org/10.3382/ps/pev262" TargetMode="External"/><Relationship Id="rId133" Type="http://schemas.openxmlformats.org/officeDocument/2006/relationships/hyperlink" Target="https://doi.org/10.1016/j.fpsl.2021.100709" TargetMode="External"/><Relationship Id="rId154" Type="http://schemas.openxmlformats.org/officeDocument/2006/relationships/hyperlink" Target="https://doi.org/10.1016/S1467-8039(00)00029-3" TargetMode="External"/><Relationship Id="rId175" Type="http://schemas.openxmlformats.org/officeDocument/2006/relationships/hyperlink" Target="https://doi.org/10.1016/j.arabjc.2023.105162" TargetMode="External"/><Relationship Id="rId196" Type="http://schemas.openxmlformats.org/officeDocument/2006/relationships/hyperlink" Target="https://doi.org/10.1016/j.biochi.2013.02.011" TargetMode="External"/><Relationship Id="rId200" Type="http://schemas.openxmlformats.org/officeDocument/2006/relationships/hyperlink" Target="https://doi.org/10.1016/j.scitotenv.2017.09.004" TargetMode="External"/><Relationship Id="rId16" Type="http://schemas.openxmlformats.org/officeDocument/2006/relationships/hyperlink" Target="https://doi.org/10.1136/annrheumdis-2015-207656" TargetMode="External"/><Relationship Id="rId221" Type="http://schemas.openxmlformats.org/officeDocument/2006/relationships/hyperlink" Target="https://doi.org/10.1038/ismej.2015.264" TargetMode="External"/><Relationship Id="rId37" Type="http://schemas.openxmlformats.org/officeDocument/2006/relationships/hyperlink" Target="https://doi.org/10.1016/j.toxicon.2003.09.005" TargetMode="External"/><Relationship Id="rId58" Type="http://schemas.openxmlformats.org/officeDocument/2006/relationships/hyperlink" Target="https://doi.org/10.1016/j.virol.2009.03.028" TargetMode="External"/><Relationship Id="rId79" Type="http://schemas.openxmlformats.org/officeDocument/2006/relationships/hyperlink" Target="https://doi.org/10.1016/j.anifeedsci.2017.04.001" TargetMode="External"/><Relationship Id="rId102" Type="http://schemas.openxmlformats.org/officeDocument/2006/relationships/hyperlink" Target="https://doi.org/10.1016/j.biosystems.2016.10.005" TargetMode="External"/><Relationship Id="rId123" Type="http://schemas.openxmlformats.org/officeDocument/2006/relationships/hyperlink" Target="https://doi.org/10.1016/j.micron.2010.01.011" TargetMode="External"/><Relationship Id="rId144" Type="http://schemas.openxmlformats.org/officeDocument/2006/relationships/hyperlink" Target="https://doi.org/10.3382/ps.2012-02603" TargetMode="External"/><Relationship Id="rId90" Type="http://schemas.openxmlformats.org/officeDocument/2006/relationships/hyperlink" Target="https://doi.org/10.3382/ps/pez288" TargetMode="External"/><Relationship Id="rId165" Type="http://schemas.openxmlformats.org/officeDocument/2006/relationships/hyperlink" Target="https://doi.org/10.1016/j.psj.2022.101912" TargetMode="External"/><Relationship Id="rId186" Type="http://schemas.openxmlformats.org/officeDocument/2006/relationships/hyperlink" Target="https://doi.org/10.1016/j.ecoenv.2018.04.050" TargetMode="External"/><Relationship Id="rId211" Type="http://schemas.openxmlformats.org/officeDocument/2006/relationships/hyperlink" Target="https://doi.org/10.1016/j.psj.2022.101905" TargetMode="External"/><Relationship Id="rId232" Type="http://schemas.openxmlformats.org/officeDocument/2006/relationships/hyperlink" Target="https://doi.org/10.1093/gbe/evy126" TargetMode="External"/><Relationship Id="rId27" Type="http://schemas.openxmlformats.org/officeDocument/2006/relationships/hyperlink" Target="https://doi.org/10.1016/0195-6701(92)90006-8" TargetMode="External"/><Relationship Id="rId48" Type="http://schemas.openxmlformats.org/officeDocument/2006/relationships/hyperlink" Target="https://doi.org/10.1016/j.scitotenv.2022.154354" TargetMode="External"/><Relationship Id="rId69" Type="http://schemas.openxmlformats.org/officeDocument/2006/relationships/hyperlink" Target="https://doi.org/10.1016/j.envpol.2016.05.078" TargetMode="External"/><Relationship Id="rId113" Type="http://schemas.openxmlformats.org/officeDocument/2006/relationships/hyperlink" Target="https://doi.org/10.1016/j.envres.2019.108915" TargetMode="External"/><Relationship Id="rId134" Type="http://schemas.openxmlformats.org/officeDocument/2006/relationships/hyperlink" Target="https://doi.org/10.3168/jds.2018-15506" TargetMode="External"/><Relationship Id="rId80" Type="http://schemas.openxmlformats.org/officeDocument/2006/relationships/hyperlink" Target="https://doi.org/10.1016/j.eswa.2017.04.019" TargetMode="External"/><Relationship Id="rId155" Type="http://schemas.openxmlformats.org/officeDocument/2006/relationships/hyperlink" Target="https://doi.org/10.1016/j.jip.2007.10.008" TargetMode="External"/><Relationship Id="rId176" Type="http://schemas.openxmlformats.org/officeDocument/2006/relationships/hyperlink" Target="https://doi.org/10.1016/j.biochi.2014.09.012" TargetMode="External"/><Relationship Id="rId197" Type="http://schemas.openxmlformats.org/officeDocument/2006/relationships/hyperlink" Target="https://doi.org/10.1016/j.toxicon.2020.08.015" TargetMode="External"/><Relationship Id="rId201" Type="http://schemas.openxmlformats.org/officeDocument/2006/relationships/hyperlink" Target="https://doi.org/10.1016/j.psj.2021.101315" TargetMode="External"/><Relationship Id="rId222" Type="http://schemas.openxmlformats.org/officeDocument/2006/relationships/hyperlink" Target="https://doi.org/10.1016/j.envpol.2023.121659" TargetMode="External"/><Relationship Id="rId17" Type="http://schemas.openxmlformats.org/officeDocument/2006/relationships/hyperlink" Target="https://doi.org/10.1136/annrheumdis-2012-202726" TargetMode="External"/><Relationship Id="rId38" Type="http://schemas.openxmlformats.org/officeDocument/2006/relationships/hyperlink" Target="https://doi.org/10.1016/j.asd.2016.09.004" TargetMode="External"/><Relationship Id="rId59" Type="http://schemas.openxmlformats.org/officeDocument/2006/relationships/hyperlink" Target="https://doi.org/10.1016/j.yexcr.2017.04.028" TargetMode="External"/><Relationship Id="rId103" Type="http://schemas.openxmlformats.org/officeDocument/2006/relationships/hyperlink" Target="https://doi.org/10.1016/S0044-8486(03)00367-3" TargetMode="External"/><Relationship Id="rId124" Type="http://schemas.openxmlformats.org/officeDocument/2006/relationships/hyperlink" Target="https://doi.org/10.1016/S1164-5563(01)01094-9" TargetMode="External"/><Relationship Id="rId70" Type="http://schemas.openxmlformats.org/officeDocument/2006/relationships/hyperlink" Target="https://doi.org/10.1016/j.jip.2022.107871" TargetMode="External"/><Relationship Id="rId91" Type="http://schemas.openxmlformats.org/officeDocument/2006/relationships/hyperlink" Target="https://doi.org/10.32604/phyton.2022.021076" TargetMode="External"/><Relationship Id="rId145" Type="http://schemas.openxmlformats.org/officeDocument/2006/relationships/hyperlink" Target="https://doi.org/10.1016/j.jinsphys.2008.03.001" TargetMode="External"/><Relationship Id="rId166" Type="http://schemas.openxmlformats.org/officeDocument/2006/relationships/hyperlink" Target="https://doi.org/10.1016/j.soilbio.2015.03.024" TargetMode="External"/><Relationship Id="rId187" Type="http://schemas.openxmlformats.org/officeDocument/2006/relationships/hyperlink" Target="https://doi.org/10.1016/j.beproc.2019.04.017" TargetMode="External"/><Relationship Id="rId1" Type="http://schemas.openxmlformats.org/officeDocument/2006/relationships/hyperlink" Target="https://doi.org/10.1016/j.ygcen.2014.04.037" TargetMode="External"/><Relationship Id="rId212" Type="http://schemas.openxmlformats.org/officeDocument/2006/relationships/hyperlink" Target="https://doi.org/10.1016/j.anbehav.2018.12.017" TargetMode="External"/><Relationship Id="rId233" Type="http://schemas.openxmlformats.org/officeDocument/2006/relationships/hyperlink" Target="https://doi.org/10.1111/mec.14931" TargetMode="External"/><Relationship Id="rId28" Type="http://schemas.openxmlformats.org/officeDocument/2006/relationships/hyperlink" Target="https://doi.org/10.1016/j.pedobi.2020.150686" TargetMode="External"/><Relationship Id="rId49" Type="http://schemas.openxmlformats.org/officeDocument/2006/relationships/hyperlink" Target="https://doi.org/10.1016/j.meegid.2021.104770" TargetMode="External"/><Relationship Id="rId114" Type="http://schemas.openxmlformats.org/officeDocument/2006/relationships/hyperlink" Target="https://doi.org/10.1016/j.eswa.2018.01.011" TargetMode="External"/><Relationship Id="rId60" Type="http://schemas.openxmlformats.org/officeDocument/2006/relationships/hyperlink" Target="https://doi.org/10.1016/j.scitotenv.2023.165078" TargetMode="External"/><Relationship Id="rId81" Type="http://schemas.openxmlformats.org/officeDocument/2006/relationships/hyperlink" Target="https://doi.org/10.1074/jbc.RA118.003989" TargetMode="External"/><Relationship Id="rId135" Type="http://schemas.openxmlformats.org/officeDocument/2006/relationships/hyperlink" Target="https://doi.org/10.1016/j.anbehav.2014.04.024" TargetMode="External"/><Relationship Id="rId156" Type="http://schemas.openxmlformats.org/officeDocument/2006/relationships/hyperlink" Target="https://doi.org/10.1016/j.scitotenv.2020.142393" TargetMode="External"/><Relationship Id="rId177" Type="http://schemas.openxmlformats.org/officeDocument/2006/relationships/hyperlink" Target="https://doi.org/10.1016/j.fooweb.2021.e00212" TargetMode="External"/><Relationship Id="rId198" Type="http://schemas.openxmlformats.org/officeDocument/2006/relationships/hyperlink" Target="https://doi.org/10.1016/j.rhisph.2021.100380" TargetMode="External"/><Relationship Id="rId202" Type="http://schemas.openxmlformats.org/officeDocument/2006/relationships/hyperlink" Target="https://doi.org/10.1016/j.chemosphere.2023.138459" TargetMode="External"/><Relationship Id="rId223" Type="http://schemas.openxmlformats.org/officeDocument/2006/relationships/hyperlink" Target="https://doi.org/10.1016/j.toxicon.2023.107190" TargetMode="External"/><Relationship Id="rId18" Type="http://schemas.openxmlformats.org/officeDocument/2006/relationships/hyperlink" Target="https://doi.org/10.1016/j.eswa.2011.06.015" TargetMode="External"/><Relationship Id="rId39" Type="http://schemas.openxmlformats.org/officeDocument/2006/relationships/hyperlink" Target="https://doi.org/10.1074/jbc.M100216200" TargetMode="External"/><Relationship Id="rId50" Type="http://schemas.openxmlformats.org/officeDocument/2006/relationships/hyperlink" Target="https://doi.org/10.1016/j.carbpol.2016.10.067" TargetMode="External"/><Relationship Id="rId104" Type="http://schemas.openxmlformats.org/officeDocument/2006/relationships/hyperlink" Target="https://doi.org/10.1016/j.chemosphere.2019.125399" TargetMode="External"/><Relationship Id="rId125" Type="http://schemas.openxmlformats.org/officeDocument/2006/relationships/hyperlink" Target="https://doi.org/10.1016/j.bmc.2021.116016" TargetMode="External"/><Relationship Id="rId146" Type="http://schemas.openxmlformats.org/officeDocument/2006/relationships/hyperlink" Target="https://doi.org/10.1016/j.anaerobe.2016.10.016" TargetMode="External"/><Relationship Id="rId167" Type="http://schemas.openxmlformats.org/officeDocument/2006/relationships/hyperlink" Target="https://doi.org/10.1016/j.ejsobi.2022.103403" TargetMode="External"/><Relationship Id="rId188" Type="http://schemas.openxmlformats.org/officeDocument/2006/relationships/hyperlink" Target="https://doi.org/10.1016/j.ijbiomac.2023.126134" TargetMode="External"/><Relationship Id="rId71" Type="http://schemas.openxmlformats.org/officeDocument/2006/relationships/hyperlink" Target="https://doi.org/10.1016/j.pedobi.2019.02.001" TargetMode="External"/><Relationship Id="rId92" Type="http://schemas.openxmlformats.org/officeDocument/2006/relationships/hyperlink" Target="https://doi.org/10.1016/j.asoc.2011.08.033" TargetMode="External"/><Relationship Id="rId213" Type="http://schemas.openxmlformats.org/officeDocument/2006/relationships/hyperlink" Target="https://doi.org/10.1128/msystems.01519-21" TargetMode="External"/><Relationship Id="rId234" Type="http://schemas.openxmlformats.org/officeDocument/2006/relationships/hyperlink" Target="https://doi.org/10.1038/s41598-019-44514-7" TargetMode="External"/><Relationship Id="rId2" Type="http://schemas.openxmlformats.org/officeDocument/2006/relationships/hyperlink" Target="https://doi.org/10.1016/j.apsoil.2008.08.005" TargetMode="External"/><Relationship Id="rId29" Type="http://schemas.openxmlformats.org/officeDocument/2006/relationships/hyperlink" Target="https://doi.org/10.1016/S0273-1223(98)00611-8" TargetMode="External"/><Relationship Id="rId40" Type="http://schemas.openxmlformats.org/officeDocument/2006/relationships/hyperlink" Target="https://doi.org/10.1016/j.ijfoodmicro.2018.04.013" TargetMode="External"/><Relationship Id="rId115" Type="http://schemas.openxmlformats.org/officeDocument/2006/relationships/hyperlink" Target="https://doi.org/10.1016/j.compbiolchem.2014.09.008" TargetMode="External"/><Relationship Id="rId136" Type="http://schemas.openxmlformats.org/officeDocument/2006/relationships/hyperlink" Target="https://doi.org/10.1016/j.funeco.2016.03.004" TargetMode="External"/><Relationship Id="rId157" Type="http://schemas.openxmlformats.org/officeDocument/2006/relationships/hyperlink" Target="https://doi.org/10.1016/j.catena.2021.105352" TargetMode="External"/><Relationship Id="rId178" Type="http://schemas.openxmlformats.org/officeDocument/2006/relationships/hyperlink" Target="https://doi.org/10.1016/j.landurbplan.2011.10.018" TargetMode="External"/><Relationship Id="rId61" Type="http://schemas.openxmlformats.org/officeDocument/2006/relationships/hyperlink" Target="https://doi.org/10.1006/bcon.1998.0635" TargetMode="External"/><Relationship Id="rId82" Type="http://schemas.openxmlformats.org/officeDocument/2006/relationships/hyperlink" Target="https://doi.org/10.1006/jipa.1993.1067" TargetMode="External"/><Relationship Id="rId199" Type="http://schemas.openxmlformats.org/officeDocument/2006/relationships/hyperlink" Target="https://doi.org/10.1016/j.aspen.2016.07.019" TargetMode="External"/><Relationship Id="rId203" Type="http://schemas.openxmlformats.org/officeDocument/2006/relationships/hyperlink" Target="https://doi.org/10.1128/mbio.02146-20" TargetMode="External"/><Relationship Id="rId19" Type="http://schemas.openxmlformats.org/officeDocument/2006/relationships/hyperlink" Target="https://doi.org/10.1016/j.ijfoodmicro.2018.04.025" TargetMode="External"/><Relationship Id="rId224" Type="http://schemas.openxmlformats.org/officeDocument/2006/relationships/hyperlink" Target="https://doi.org/10.16380/j.kcxb.2021.09.006" TargetMode="External"/><Relationship Id="rId30" Type="http://schemas.openxmlformats.org/officeDocument/2006/relationships/hyperlink" Target="https://doi.org/10.1016/j.jaridenv.2012.05.004" TargetMode="External"/><Relationship Id="rId105" Type="http://schemas.openxmlformats.org/officeDocument/2006/relationships/hyperlink" Target="https://doi.org/10.1016/S0953-7562(96)80208-5" TargetMode="External"/><Relationship Id="rId126" Type="http://schemas.openxmlformats.org/officeDocument/2006/relationships/hyperlink" Target="https://doi.org/10.1016/j.psj.2022.102221" TargetMode="External"/><Relationship Id="rId147" Type="http://schemas.openxmlformats.org/officeDocument/2006/relationships/hyperlink" Target="https://doi.org/10.1016/j.ygcen.2011.12.027" TargetMode="External"/><Relationship Id="rId168" Type="http://schemas.openxmlformats.org/officeDocument/2006/relationships/hyperlink" Target="https://doi.org/10.1016/j.pedobi.2011.10.004" TargetMode="External"/><Relationship Id="rId51" Type="http://schemas.openxmlformats.org/officeDocument/2006/relationships/hyperlink" Target="https://doi.org/10.1016/j.ejsobi.2008.07.008" TargetMode="External"/><Relationship Id="rId72" Type="http://schemas.openxmlformats.org/officeDocument/2006/relationships/hyperlink" Target="https://doi.org/10.1139/cjas-2018-0161" TargetMode="External"/><Relationship Id="rId93" Type="http://schemas.openxmlformats.org/officeDocument/2006/relationships/hyperlink" Target="https://doi.org/10.1016/j.rama.2023.06.002" TargetMode="External"/><Relationship Id="rId189" Type="http://schemas.openxmlformats.org/officeDocument/2006/relationships/hyperlink" Target="https://doi.org/10.1016/S0038-0717(99)00135-2" TargetMode="External"/><Relationship Id="rId3" Type="http://schemas.openxmlformats.org/officeDocument/2006/relationships/hyperlink" Target="https://doi.org/10.1016/S0924-7963(98)00030-X" TargetMode="External"/><Relationship Id="rId214" Type="http://schemas.openxmlformats.org/officeDocument/2006/relationships/hyperlink" Target="https://doi.org/10.1016/j.ejsobi.2013.01.002" TargetMode="External"/><Relationship Id="rId235" Type="http://schemas.openxmlformats.org/officeDocument/2006/relationships/hyperlink" Target="https://doi.org/10.1098/rspb.2019.1026" TargetMode="External"/><Relationship Id="rId116" Type="http://schemas.openxmlformats.org/officeDocument/2006/relationships/hyperlink" Target="https://doi.org/10.1021/acs.orglett.1c00068" TargetMode="External"/><Relationship Id="rId137" Type="http://schemas.openxmlformats.org/officeDocument/2006/relationships/hyperlink" Target="https://doi.org/10.1016/j.pedobi.2022.150825" TargetMode="External"/><Relationship Id="rId158" Type="http://schemas.openxmlformats.org/officeDocument/2006/relationships/hyperlink" Target="https://doi.org/10.1016/j.biocontrol.2022.105061"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doi.org/10.1016/S1467-8039(00)00029-3" TargetMode="External"/><Relationship Id="rId21" Type="http://schemas.openxmlformats.org/officeDocument/2006/relationships/hyperlink" Target="https://doi.org/10.1016/j.baae.2020.11.008" TargetMode="External"/><Relationship Id="rId34" Type="http://schemas.openxmlformats.org/officeDocument/2006/relationships/hyperlink" Target="https://doi.org/10.1016/j.fooweb.2021.e00212" TargetMode="External"/><Relationship Id="rId42" Type="http://schemas.openxmlformats.org/officeDocument/2006/relationships/hyperlink" Target="https://doi.org/10.1128/mbio.02146-20" TargetMode="External"/><Relationship Id="rId47" Type="http://schemas.openxmlformats.org/officeDocument/2006/relationships/hyperlink" Target="https://doi.org/10.1016/j.soilbio.2005.06.010" TargetMode="External"/><Relationship Id="rId50" Type="http://schemas.openxmlformats.org/officeDocument/2006/relationships/hyperlink" Target="https://doi.org/10.1038/ismej.2015.264" TargetMode="External"/><Relationship Id="rId55" Type="http://schemas.openxmlformats.org/officeDocument/2006/relationships/hyperlink" Target="https://doi.org/10.1186/1741-7007-8-109" TargetMode="External"/><Relationship Id="rId63" Type="http://schemas.openxmlformats.org/officeDocument/2006/relationships/hyperlink" Target="https://doi.org/10.1038/s41598-019-44514-7" TargetMode="External"/><Relationship Id="rId7" Type="http://schemas.openxmlformats.org/officeDocument/2006/relationships/hyperlink" Target="https://doi.org/10.1016/j.apsoil.2008.05.005" TargetMode="External"/><Relationship Id="rId2" Type="http://schemas.openxmlformats.org/officeDocument/2006/relationships/hyperlink" Target="https://doi.org/10.1006/jipa.1996.0096" TargetMode="External"/><Relationship Id="rId16" Type="http://schemas.openxmlformats.org/officeDocument/2006/relationships/hyperlink" Target="https://doi.org/10.1016/j.funeco.2017.11.005" TargetMode="External"/><Relationship Id="rId29" Type="http://schemas.openxmlformats.org/officeDocument/2006/relationships/hyperlink" Target="https://doi.org/10.1016/j.apsoil.2018.10.006" TargetMode="External"/><Relationship Id="rId11" Type="http://schemas.openxmlformats.org/officeDocument/2006/relationships/hyperlink" Target="https://doi.org/10.1016/S1164-5563(01)01094-9" TargetMode="External"/><Relationship Id="rId24" Type="http://schemas.openxmlformats.org/officeDocument/2006/relationships/hyperlink" Target="https://doi.org/10.1016/j.ejsobi.2006.07.033" TargetMode="External"/><Relationship Id="rId32" Type="http://schemas.openxmlformats.org/officeDocument/2006/relationships/hyperlink" Target="https://doi.org/10.1021/acschembio.2c00187" TargetMode="External"/><Relationship Id="rId37" Type="http://schemas.openxmlformats.org/officeDocument/2006/relationships/hyperlink" Target="https://doi.org/10.1016/j.beproc.2019.04.017" TargetMode="External"/><Relationship Id="rId40" Type="http://schemas.openxmlformats.org/officeDocument/2006/relationships/hyperlink" Target="https://doi.org/10.1016/j.crvi.2018.06.004" TargetMode="External"/><Relationship Id="rId45" Type="http://schemas.openxmlformats.org/officeDocument/2006/relationships/hyperlink" Target="https://doi.org/10.1016/j.anbehav.2018.12.017" TargetMode="External"/><Relationship Id="rId53" Type="http://schemas.openxmlformats.org/officeDocument/2006/relationships/hyperlink" Target="https://doi.org/10.1016/0035-9203(90)90294-O" TargetMode="External"/><Relationship Id="rId58" Type="http://schemas.openxmlformats.org/officeDocument/2006/relationships/hyperlink" Target="https://doi.org/10.1186/s12866-016-0721-8" TargetMode="External"/><Relationship Id="rId5" Type="http://schemas.openxmlformats.org/officeDocument/2006/relationships/hyperlink" Target="https://doi.org/10.1016/j.yexcr.2017.04.028" TargetMode="External"/><Relationship Id="rId61" Type="http://schemas.openxmlformats.org/officeDocument/2006/relationships/hyperlink" Target="https://doi.org/10.1093/gbe/evy126" TargetMode="External"/><Relationship Id="rId19" Type="http://schemas.openxmlformats.org/officeDocument/2006/relationships/hyperlink" Target="https://doi.org/10.1016/j.funeco.2018.08.007" TargetMode="External"/><Relationship Id="rId14" Type="http://schemas.openxmlformats.org/officeDocument/2006/relationships/hyperlink" Target="https://doi.org/10.1016/j.baae.2017.02.002" TargetMode="External"/><Relationship Id="rId22" Type="http://schemas.openxmlformats.org/officeDocument/2006/relationships/hyperlink" Target="https://doi.org/10.1016/j.apsoil.2016.08.013" TargetMode="External"/><Relationship Id="rId27" Type="http://schemas.openxmlformats.org/officeDocument/2006/relationships/hyperlink" Target="https://doi.org/10.1016/j.jip.2007.10.008" TargetMode="External"/><Relationship Id="rId30" Type="http://schemas.openxmlformats.org/officeDocument/2006/relationships/hyperlink" Target="https://doi.org/10.1016/j.pedobi.2011.10.004" TargetMode="External"/><Relationship Id="rId35" Type="http://schemas.openxmlformats.org/officeDocument/2006/relationships/hyperlink" Target="https://doi.org/10.1016/j.ejsobi.2013.11.003" TargetMode="External"/><Relationship Id="rId43" Type="http://schemas.openxmlformats.org/officeDocument/2006/relationships/hyperlink" Target="https://doi.org/10.1016/j.soilbio.2007.03.010" TargetMode="External"/><Relationship Id="rId48" Type="http://schemas.openxmlformats.org/officeDocument/2006/relationships/hyperlink" Target="https://doi.org/10.1242/jeb.220079" TargetMode="External"/><Relationship Id="rId56" Type="http://schemas.openxmlformats.org/officeDocument/2006/relationships/hyperlink" Target="https://doi.org/10.1111/mec.12380" TargetMode="External"/><Relationship Id="rId64" Type="http://schemas.openxmlformats.org/officeDocument/2006/relationships/hyperlink" Target="https://doi.org/10.1098/rspb.2019.1026" TargetMode="External"/><Relationship Id="rId8" Type="http://schemas.openxmlformats.org/officeDocument/2006/relationships/hyperlink" Target="https://doi.org/10.1016/j.ibmb.2011.09.006" TargetMode="External"/><Relationship Id="rId51" Type="http://schemas.openxmlformats.org/officeDocument/2006/relationships/hyperlink" Target="https://doi.org/10.16380/j.kcxb.2021.09.006" TargetMode="External"/><Relationship Id="rId3" Type="http://schemas.openxmlformats.org/officeDocument/2006/relationships/hyperlink" Target="https://doi.org/10.1016/j.asd.2016.09.004" TargetMode="External"/><Relationship Id="rId12" Type="http://schemas.openxmlformats.org/officeDocument/2006/relationships/hyperlink" Target="https://doi.org/10.1016/j.bmc.2021.116016" TargetMode="External"/><Relationship Id="rId17" Type="http://schemas.openxmlformats.org/officeDocument/2006/relationships/hyperlink" Target="https://doi.org/10.1016/j.funeco.2016.03.004" TargetMode="External"/><Relationship Id="rId25" Type="http://schemas.openxmlformats.org/officeDocument/2006/relationships/hyperlink" Target="https://doi.org/10.1128/msystems.00388-23" TargetMode="External"/><Relationship Id="rId33" Type="http://schemas.openxmlformats.org/officeDocument/2006/relationships/hyperlink" Target="https://doi.org/10.1016/j.arabjc.2023.105162" TargetMode="External"/><Relationship Id="rId38" Type="http://schemas.openxmlformats.org/officeDocument/2006/relationships/hyperlink" Target="https://doi.org/10.1016/S0038-0717(99)00135-2" TargetMode="External"/><Relationship Id="rId46" Type="http://schemas.openxmlformats.org/officeDocument/2006/relationships/hyperlink" Target="https://doi.org/10.1016/j.ejsobi.2013.01.002" TargetMode="External"/><Relationship Id="rId59" Type="http://schemas.openxmlformats.org/officeDocument/2006/relationships/hyperlink" Target="https://doi.org/10.1111/mec.13991" TargetMode="External"/><Relationship Id="rId20" Type="http://schemas.openxmlformats.org/officeDocument/2006/relationships/hyperlink" Target="https://doi.org/10.1016/j.soilbio.2017.05.027" TargetMode="External"/><Relationship Id="rId41" Type="http://schemas.openxmlformats.org/officeDocument/2006/relationships/hyperlink" Target="https://doi.org/10.1016/j.aspen.2016.07.019" TargetMode="External"/><Relationship Id="rId54" Type="http://schemas.openxmlformats.org/officeDocument/2006/relationships/hyperlink" Target="https://doi.org/10.1111/j.1558-5646.2008.00579.x" TargetMode="External"/><Relationship Id="rId62" Type="http://schemas.openxmlformats.org/officeDocument/2006/relationships/hyperlink" Target="https://doi.org/10.1111/mec.14931" TargetMode="External"/><Relationship Id="rId1" Type="http://schemas.openxmlformats.org/officeDocument/2006/relationships/hyperlink" Target="https://doi.org/10.1016/0195-6701(92)90006-8" TargetMode="External"/><Relationship Id="rId6" Type="http://schemas.openxmlformats.org/officeDocument/2006/relationships/hyperlink" Target="https://doi.org/10.1016/j.baae.2012.10.002" TargetMode="External"/><Relationship Id="rId15" Type="http://schemas.openxmlformats.org/officeDocument/2006/relationships/hyperlink" Target="https://doi.org/10.1128/msphere.00989-21" TargetMode="External"/><Relationship Id="rId23" Type="http://schemas.openxmlformats.org/officeDocument/2006/relationships/hyperlink" Target="https://doi.org/10.1016/j.jinsphys.2008.03.001" TargetMode="External"/><Relationship Id="rId28" Type="http://schemas.openxmlformats.org/officeDocument/2006/relationships/hyperlink" Target="https://doi.org/10.1016/j.jaridenv.2007.07.012" TargetMode="External"/><Relationship Id="rId36" Type="http://schemas.openxmlformats.org/officeDocument/2006/relationships/hyperlink" Target="https://doi.org/10.1016/j.jip.2005.05.008" TargetMode="External"/><Relationship Id="rId49" Type="http://schemas.openxmlformats.org/officeDocument/2006/relationships/hyperlink" Target="https://doi.org/10.1093/femsec/fiac068" TargetMode="External"/><Relationship Id="rId57" Type="http://schemas.openxmlformats.org/officeDocument/2006/relationships/hyperlink" Target="https://doi.org/10.1111/mec.12607" TargetMode="External"/><Relationship Id="rId10" Type="http://schemas.openxmlformats.org/officeDocument/2006/relationships/hyperlink" Target="https://doi.org/10.1016/j.micron.2010.01.011" TargetMode="External"/><Relationship Id="rId31" Type="http://schemas.openxmlformats.org/officeDocument/2006/relationships/hyperlink" Target="https://doi.org/10.1016/j.asd.2015.06.005" TargetMode="External"/><Relationship Id="rId44" Type="http://schemas.openxmlformats.org/officeDocument/2006/relationships/hyperlink" Target="https://doi.org/10.1016/j.aspen.2020.12.003" TargetMode="External"/><Relationship Id="rId52" Type="http://schemas.openxmlformats.org/officeDocument/2006/relationships/hyperlink" Target="https://doi.org/10.1016/j.jinsphys.2013.03.011" TargetMode="External"/><Relationship Id="rId60" Type="http://schemas.openxmlformats.org/officeDocument/2006/relationships/hyperlink" Target="https://doi.org/10.1111/mec.14140" TargetMode="External"/><Relationship Id="rId65" Type="http://schemas.openxmlformats.org/officeDocument/2006/relationships/hyperlink" Target="https://doi.org/10.1007/s11274-020-02850-1" TargetMode="External"/><Relationship Id="rId4" Type="http://schemas.openxmlformats.org/officeDocument/2006/relationships/hyperlink" Target="https://doi.org/10.1016/j.ijfoodmicro.2018.04.013" TargetMode="External"/><Relationship Id="rId9" Type="http://schemas.openxmlformats.org/officeDocument/2006/relationships/hyperlink" Target="https://doi.org/10.1097/MAJ.0b013e3181af8270" TargetMode="External"/><Relationship Id="rId13" Type="http://schemas.openxmlformats.org/officeDocument/2006/relationships/hyperlink" Target="https://doi.org/10.1016/j.heliyon.2021.e08447" TargetMode="External"/><Relationship Id="rId18" Type="http://schemas.openxmlformats.org/officeDocument/2006/relationships/hyperlink" Target="https://doi.org/10.1016/j.isci.2021.102663" TargetMode="External"/><Relationship Id="rId39" Type="http://schemas.openxmlformats.org/officeDocument/2006/relationships/hyperlink" Target="https://doi.org/10.1078/0031-4056-00184"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doi.org/10.1016/j.jinsphys.2008.03.001" TargetMode="External"/><Relationship Id="rId18" Type="http://schemas.openxmlformats.org/officeDocument/2006/relationships/hyperlink" Target="https://doi.org/10.1016/j.baae.2012.10.002" TargetMode="External"/><Relationship Id="rId26" Type="http://schemas.openxmlformats.org/officeDocument/2006/relationships/hyperlink" Target="https://doi.org/10.1016/j.apsoil.2016.08.013" TargetMode="External"/><Relationship Id="rId39" Type="http://schemas.openxmlformats.org/officeDocument/2006/relationships/hyperlink" Target="https://doi.org/10.1242/jeb.220079" TargetMode="External"/><Relationship Id="rId21" Type="http://schemas.openxmlformats.org/officeDocument/2006/relationships/hyperlink" Target="https://doi.org/10.1016/j.ejsobi.2013.01.002" TargetMode="External"/><Relationship Id="rId34" Type="http://schemas.openxmlformats.org/officeDocument/2006/relationships/hyperlink" Target="https://doi.org/10.1016/j.funeco.2018.08.007" TargetMode="External"/><Relationship Id="rId42" Type="http://schemas.openxmlformats.org/officeDocument/2006/relationships/hyperlink" Target="https://doi.org/10.1016/j.fooweb.2021.e00212" TargetMode="External"/><Relationship Id="rId47" Type="http://schemas.openxmlformats.org/officeDocument/2006/relationships/hyperlink" Target="https://doi.org/10.1128/msystems.00388-23" TargetMode="External"/><Relationship Id="rId50" Type="http://schemas.openxmlformats.org/officeDocument/2006/relationships/hyperlink" Target="https://doi.org/10.1093/femsec/fiac068" TargetMode="External"/><Relationship Id="rId55" Type="http://schemas.openxmlformats.org/officeDocument/2006/relationships/hyperlink" Target="https://doi.org/10.1111/mec.12607" TargetMode="External"/><Relationship Id="rId63" Type="http://schemas.openxmlformats.org/officeDocument/2006/relationships/hyperlink" Target="https://doi.org/10.1007/s11274-020-02850-1" TargetMode="External"/><Relationship Id="rId7" Type="http://schemas.openxmlformats.org/officeDocument/2006/relationships/hyperlink" Target="https://doi.org/10.1016/j.jip.2005.05.008" TargetMode="External"/><Relationship Id="rId2" Type="http://schemas.openxmlformats.org/officeDocument/2006/relationships/hyperlink" Target="https://doi.org/10.1016/0195-6701(92)90006-8" TargetMode="External"/><Relationship Id="rId16" Type="http://schemas.openxmlformats.org/officeDocument/2006/relationships/hyperlink" Target="https://doi.org/10.1016/j.micron.2010.01.011" TargetMode="External"/><Relationship Id="rId29" Type="http://schemas.openxmlformats.org/officeDocument/2006/relationships/hyperlink" Target="https://doi.org/10.1016/j.baae.2017.02.002" TargetMode="External"/><Relationship Id="rId11" Type="http://schemas.openxmlformats.org/officeDocument/2006/relationships/hyperlink" Target="https://doi.org/10.1016/j.jip.2007.10.008" TargetMode="External"/><Relationship Id="rId24" Type="http://schemas.openxmlformats.org/officeDocument/2006/relationships/hyperlink" Target="https://doi.org/10.1016/j.funeco.2016.03.004" TargetMode="External"/><Relationship Id="rId32" Type="http://schemas.openxmlformats.org/officeDocument/2006/relationships/hyperlink" Target="https://doi.org/10.1016/j.ijfoodmicro.2018.04.013" TargetMode="External"/><Relationship Id="rId37" Type="http://schemas.openxmlformats.org/officeDocument/2006/relationships/hyperlink" Target="https://doi.org/10.1128/mbio.02146-20" TargetMode="External"/><Relationship Id="rId40" Type="http://schemas.openxmlformats.org/officeDocument/2006/relationships/hyperlink" Target="https://doi.org/10.1016/j.aspen.2020.12.003" TargetMode="External"/><Relationship Id="rId45" Type="http://schemas.openxmlformats.org/officeDocument/2006/relationships/hyperlink" Target="https://doi.org/10.1021/acschembio.2c00187" TargetMode="External"/><Relationship Id="rId53" Type="http://schemas.openxmlformats.org/officeDocument/2006/relationships/hyperlink" Target="https://doi.org/10.1186/1741-7007-8-109" TargetMode="External"/><Relationship Id="rId58" Type="http://schemas.openxmlformats.org/officeDocument/2006/relationships/hyperlink" Target="https://doi.org/10.1111/mec.14140" TargetMode="External"/><Relationship Id="rId5" Type="http://schemas.openxmlformats.org/officeDocument/2006/relationships/hyperlink" Target="https://doi.org/10.1016/S1467-8039(00)00029-3" TargetMode="External"/><Relationship Id="rId61" Type="http://schemas.openxmlformats.org/officeDocument/2006/relationships/hyperlink" Target="https://doi.org/10.1038/s41598-019-44514-7" TargetMode="External"/><Relationship Id="rId19" Type="http://schemas.openxmlformats.org/officeDocument/2006/relationships/hyperlink" Target="https://doi.org/10.1016/j.pedobi.2011.10.004" TargetMode="External"/><Relationship Id="rId14" Type="http://schemas.openxmlformats.org/officeDocument/2006/relationships/hyperlink" Target="https://doi.org/10.1016/j.apsoil.2008.05.005" TargetMode="External"/><Relationship Id="rId22" Type="http://schemas.openxmlformats.org/officeDocument/2006/relationships/hyperlink" Target="https://doi.org/10.1016/j.ejsobi.2013.11.003" TargetMode="External"/><Relationship Id="rId27" Type="http://schemas.openxmlformats.org/officeDocument/2006/relationships/hyperlink" Target="https://doi.org/10.1016/j.aspen.2016.07.019" TargetMode="External"/><Relationship Id="rId30" Type="http://schemas.openxmlformats.org/officeDocument/2006/relationships/hyperlink" Target="https://doi.org/10.1016/j.crvi.2018.06.004" TargetMode="External"/><Relationship Id="rId35" Type="http://schemas.openxmlformats.org/officeDocument/2006/relationships/hyperlink" Target="https://doi.org/10.1016/j.beproc.2019.04.017" TargetMode="External"/><Relationship Id="rId43" Type="http://schemas.openxmlformats.org/officeDocument/2006/relationships/hyperlink" Target="https://doi.org/10.1016/j.baae.2020.11.008" TargetMode="External"/><Relationship Id="rId48" Type="http://schemas.openxmlformats.org/officeDocument/2006/relationships/hyperlink" Target="https://doi.org/10.1038/ismej.2015.264" TargetMode="External"/><Relationship Id="rId56" Type="http://schemas.openxmlformats.org/officeDocument/2006/relationships/hyperlink" Target="https://doi.org/10.1186/s12866-016-0721-8" TargetMode="External"/><Relationship Id="rId64" Type="http://schemas.openxmlformats.org/officeDocument/2006/relationships/hyperlink" Target="https://doi.org/10.1016/S1164-5563(01)01094-9" TargetMode="External"/><Relationship Id="rId8" Type="http://schemas.openxmlformats.org/officeDocument/2006/relationships/hyperlink" Target="https://doi.org/10.1016/j.soilbio.2005.06.010" TargetMode="External"/><Relationship Id="rId51" Type="http://schemas.openxmlformats.org/officeDocument/2006/relationships/hyperlink" Target="https://doi.org/10.1128/msphere.00989-21" TargetMode="External"/><Relationship Id="rId3" Type="http://schemas.openxmlformats.org/officeDocument/2006/relationships/hyperlink" Target="https://doi.org/10.1006/jipa.1996.0096" TargetMode="External"/><Relationship Id="rId12" Type="http://schemas.openxmlformats.org/officeDocument/2006/relationships/hyperlink" Target="https://doi.org/10.1016/j.jaridenv.2007.07.012" TargetMode="External"/><Relationship Id="rId17" Type="http://schemas.openxmlformats.org/officeDocument/2006/relationships/hyperlink" Target="https://doi.org/10.1016/j.ibmb.2011.09.006" TargetMode="External"/><Relationship Id="rId25" Type="http://schemas.openxmlformats.org/officeDocument/2006/relationships/hyperlink" Target="https://doi.org/10.1016/j.asd.2016.09.004" TargetMode="External"/><Relationship Id="rId33" Type="http://schemas.openxmlformats.org/officeDocument/2006/relationships/hyperlink" Target="https://doi.org/10.1016/j.apsoil.2018.10.006" TargetMode="External"/><Relationship Id="rId38" Type="http://schemas.openxmlformats.org/officeDocument/2006/relationships/hyperlink" Target="https://doi.org/10.16380/j.kcxb.2021.09.006" TargetMode="External"/><Relationship Id="rId46" Type="http://schemas.openxmlformats.org/officeDocument/2006/relationships/hyperlink" Target="https://doi.org/10.1016/j.arabjc.2023.105162" TargetMode="External"/><Relationship Id="rId59" Type="http://schemas.openxmlformats.org/officeDocument/2006/relationships/hyperlink" Target="https://doi.org/10.1093/gbe/evy126" TargetMode="External"/><Relationship Id="rId20" Type="http://schemas.openxmlformats.org/officeDocument/2006/relationships/hyperlink" Target="https://doi.org/10.1016/j.jinsphys.2013.03.011" TargetMode="External"/><Relationship Id="rId41" Type="http://schemas.openxmlformats.org/officeDocument/2006/relationships/hyperlink" Target="https://doi.org/10.1016/j.bmc.2021.116016" TargetMode="External"/><Relationship Id="rId54" Type="http://schemas.openxmlformats.org/officeDocument/2006/relationships/hyperlink" Target="https://doi.org/10.1111/mec.12380" TargetMode="External"/><Relationship Id="rId62" Type="http://schemas.openxmlformats.org/officeDocument/2006/relationships/hyperlink" Target="https://doi.org/10.1098/rspb.2019.1026" TargetMode="External"/><Relationship Id="rId1" Type="http://schemas.openxmlformats.org/officeDocument/2006/relationships/hyperlink" Target="https://doi.org/10.1016/0035-9203(90)90294-O" TargetMode="External"/><Relationship Id="rId6" Type="http://schemas.openxmlformats.org/officeDocument/2006/relationships/hyperlink" Target="https://doi.org/10.1078/0031-4056-00184" TargetMode="External"/><Relationship Id="rId15" Type="http://schemas.openxmlformats.org/officeDocument/2006/relationships/hyperlink" Target="https://doi.org/10.1097/MAJ.0b013e3181af8270" TargetMode="External"/><Relationship Id="rId23" Type="http://schemas.openxmlformats.org/officeDocument/2006/relationships/hyperlink" Target="https://doi.org/10.1016/j.asd.2015.06.005" TargetMode="External"/><Relationship Id="rId28" Type="http://schemas.openxmlformats.org/officeDocument/2006/relationships/hyperlink" Target="https://doi.org/10.1016/j.soilbio.2017.05.027" TargetMode="External"/><Relationship Id="rId36" Type="http://schemas.openxmlformats.org/officeDocument/2006/relationships/hyperlink" Target="https://doi.org/10.1016/j.anbehav.2018.12.017" TargetMode="External"/><Relationship Id="rId49" Type="http://schemas.openxmlformats.org/officeDocument/2006/relationships/hyperlink" Target="https://doi.org/10.1016/j.isci.2021.102663" TargetMode="External"/><Relationship Id="rId57" Type="http://schemas.openxmlformats.org/officeDocument/2006/relationships/hyperlink" Target="https://doi.org/10.1111/mec.13991" TargetMode="External"/><Relationship Id="rId10" Type="http://schemas.openxmlformats.org/officeDocument/2006/relationships/hyperlink" Target="https://doi.org/10.1016/j.soilbio.2007.03.010" TargetMode="External"/><Relationship Id="rId31" Type="http://schemas.openxmlformats.org/officeDocument/2006/relationships/hyperlink" Target="https://doi.org/10.1016/j.funeco.2017.11.005" TargetMode="External"/><Relationship Id="rId44" Type="http://schemas.openxmlformats.org/officeDocument/2006/relationships/hyperlink" Target="https://doi.org/10.1016/j.heliyon.2021.e08447" TargetMode="External"/><Relationship Id="rId52" Type="http://schemas.openxmlformats.org/officeDocument/2006/relationships/hyperlink" Target="https://doi.org/10.1111/j.1558-5646.2008.00579.x" TargetMode="External"/><Relationship Id="rId60" Type="http://schemas.openxmlformats.org/officeDocument/2006/relationships/hyperlink" Target="https://doi.org/10.1111/mec.14931" TargetMode="External"/><Relationship Id="rId4" Type="http://schemas.openxmlformats.org/officeDocument/2006/relationships/hyperlink" Target="https://doi.org/10.1016/S0038-0717(99)00135-2" TargetMode="External"/><Relationship Id="rId9" Type="http://schemas.openxmlformats.org/officeDocument/2006/relationships/hyperlink" Target="https://doi.org/10.1016/j.ejsobi.2006.07.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0F70-1869-4944-9618-9A61F19754EC}">
  <dimension ref="A1:V245"/>
  <sheetViews>
    <sheetView topLeftCell="A242" workbookViewId="0">
      <selection activeCell="D273" sqref="D273"/>
    </sheetView>
  </sheetViews>
  <sheetFormatPr baseColWidth="10" defaultRowHeight="16" x14ac:dyDescent="0.2"/>
  <cols>
    <col min="2" max="2" width="16.83203125" customWidth="1"/>
  </cols>
  <sheetData>
    <row r="1" spans="1:22" x14ac:dyDescent="0.2">
      <c r="A1" s="1" t="s">
        <v>4</v>
      </c>
      <c r="B1" s="1" t="s">
        <v>0</v>
      </c>
      <c r="C1" s="1" t="s">
        <v>2</v>
      </c>
      <c r="D1" s="1" t="s">
        <v>1</v>
      </c>
      <c r="E1" s="1" t="s">
        <v>3</v>
      </c>
      <c r="F1" s="1"/>
      <c r="G1" s="1"/>
      <c r="H1" s="1"/>
      <c r="I1" s="1"/>
      <c r="J1" s="1"/>
      <c r="K1" s="1"/>
      <c r="L1" s="1"/>
      <c r="M1" s="1"/>
      <c r="N1" s="1"/>
      <c r="O1" s="1"/>
      <c r="P1" s="1"/>
      <c r="Q1" s="1"/>
      <c r="R1" s="1"/>
      <c r="S1" s="1"/>
      <c r="T1" s="1"/>
      <c r="U1" s="1"/>
      <c r="V1" s="1"/>
    </row>
    <row r="2" spans="1:22" x14ac:dyDescent="0.2">
      <c r="A2" s="20" t="s">
        <v>58</v>
      </c>
      <c r="B2" s="20" t="s">
        <v>55</v>
      </c>
      <c r="C2" s="20">
        <v>1975</v>
      </c>
      <c r="D2" s="20" t="s">
        <v>56</v>
      </c>
      <c r="E2" s="21" t="s">
        <v>57</v>
      </c>
      <c r="F2" s="21"/>
      <c r="G2" s="20"/>
      <c r="H2" s="20"/>
      <c r="I2" s="20"/>
      <c r="J2" s="20"/>
      <c r="K2" s="20"/>
      <c r="L2" s="20"/>
      <c r="M2" s="20"/>
      <c r="N2" s="20"/>
      <c r="O2" s="20"/>
      <c r="P2" s="20"/>
      <c r="Q2" s="20"/>
      <c r="R2" s="20"/>
      <c r="S2" s="20"/>
      <c r="T2" s="20"/>
      <c r="U2" s="20"/>
      <c r="V2" s="20"/>
    </row>
    <row r="3" spans="1:22" x14ac:dyDescent="0.2">
      <c r="A3" s="2" t="s">
        <v>45</v>
      </c>
      <c r="B3" s="2" t="s">
        <v>42</v>
      </c>
      <c r="C3" s="2">
        <v>1986</v>
      </c>
      <c r="D3" s="2" t="s">
        <v>43</v>
      </c>
      <c r="E3" s="3" t="s">
        <v>44</v>
      </c>
      <c r="F3" s="3"/>
      <c r="G3" s="2"/>
      <c r="H3" s="2"/>
      <c r="I3" s="2"/>
      <c r="J3" s="2"/>
      <c r="K3" s="2"/>
      <c r="L3" s="2"/>
      <c r="M3" s="2"/>
      <c r="N3" s="2"/>
      <c r="O3" s="2"/>
      <c r="P3" s="2"/>
      <c r="Q3" s="2"/>
      <c r="R3" s="2"/>
      <c r="S3" s="2"/>
      <c r="T3" s="2"/>
      <c r="U3" s="2"/>
      <c r="V3" s="2"/>
    </row>
    <row r="4" spans="1:22" x14ac:dyDescent="0.2">
      <c r="A4" s="2" t="s">
        <v>141</v>
      </c>
      <c r="B4" s="2" t="s">
        <v>139</v>
      </c>
      <c r="C4" s="2">
        <v>1987</v>
      </c>
      <c r="D4" s="2"/>
      <c r="E4" s="3" t="s">
        <v>140</v>
      </c>
      <c r="F4" s="3"/>
      <c r="G4" s="2"/>
      <c r="H4" s="2"/>
      <c r="I4" s="2"/>
      <c r="J4" s="2"/>
      <c r="K4" s="2"/>
      <c r="L4" s="2"/>
      <c r="M4" s="2"/>
      <c r="N4" s="2"/>
      <c r="O4" s="2"/>
      <c r="P4" s="2"/>
      <c r="Q4" s="2"/>
      <c r="R4" s="2"/>
      <c r="S4" s="2"/>
      <c r="T4" s="2"/>
      <c r="U4" s="2"/>
      <c r="V4" s="2"/>
    </row>
    <row r="5" spans="1:22" x14ac:dyDescent="0.2">
      <c r="A5" s="2" t="s">
        <v>113</v>
      </c>
      <c r="B5" s="2" t="s">
        <v>110</v>
      </c>
      <c r="C5" s="2">
        <v>1992</v>
      </c>
      <c r="D5" s="2" t="s">
        <v>111</v>
      </c>
      <c r="E5" s="3" t="s">
        <v>112</v>
      </c>
      <c r="F5" s="3"/>
      <c r="G5" s="2"/>
      <c r="H5" s="2"/>
      <c r="I5" s="2"/>
      <c r="J5" s="2"/>
      <c r="K5" s="2"/>
      <c r="L5" s="2"/>
      <c r="M5" s="2"/>
      <c r="N5" s="2"/>
      <c r="O5" s="2"/>
      <c r="P5" s="2"/>
      <c r="Q5" s="2"/>
      <c r="R5" s="2"/>
      <c r="S5" s="2"/>
      <c r="T5" s="2"/>
      <c r="U5" s="2"/>
      <c r="V5" s="2"/>
    </row>
    <row r="6" spans="1:22" x14ac:dyDescent="0.2">
      <c r="A6" s="2" t="s">
        <v>318</v>
      </c>
      <c r="B6" s="2" t="s">
        <v>316</v>
      </c>
      <c r="C6" s="2">
        <v>1993</v>
      </c>
      <c r="D6" s="2" t="s">
        <v>135</v>
      </c>
      <c r="E6" s="3" t="s">
        <v>317</v>
      </c>
      <c r="F6" s="3"/>
      <c r="G6" s="2"/>
      <c r="H6" s="2"/>
      <c r="I6" s="2"/>
      <c r="J6" s="2"/>
      <c r="K6" s="2"/>
      <c r="L6" s="2"/>
      <c r="M6" s="2"/>
      <c r="N6" s="2"/>
      <c r="O6" s="2"/>
      <c r="P6" s="2"/>
      <c r="Q6" s="2"/>
      <c r="R6" s="2"/>
      <c r="S6" s="2"/>
      <c r="T6" s="2"/>
      <c r="U6" s="2"/>
      <c r="V6" s="2"/>
    </row>
    <row r="7" spans="1:22" x14ac:dyDescent="0.2">
      <c r="A7" s="2" t="s">
        <v>410</v>
      </c>
      <c r="B7" s="2" t="s">
        <v>407</v>
      </c>
      <c r="C7" s="2">
        <v>1995</v>
      </c>
      <c r="D7" s="2" t="s">
        <v>408</v>
      </c>
      <c r="E7" s="3" t="s">
        <v>409</v>
      </c>
      <c r="F7" s="3"/>
      <c r="G7" s="2"/>
      <c r="H7" s="2"/>
      <c r="I7" s="2"/>
      <c r="J7" s="2"/>
      <c r="K7" s="2"/>
      <c r="L7" s="2"/>
      <c r="M7" s="2"/>
      <c r="N7" s="2"/>
      <c r="O7" s="2"/>
      <c r="P7" s="2"/>
      <c r="Q7" s="2"/>
      <c r="R7" s="2"/>
      <c r="S7" s="2"/>
      <c r="T7" s="2"/>
      <c r="U7" s="2"/>
      <c r="V7" s="2"/>
    </row>
    <row r="8" spans="1:22" x14ac:dyDescent="0.2">
      <c r="A8" s="2" t="s">
        <v>507</v>
      </c>
      <c r="B8" s="2" t="s">
        <v>505</v>
      </c>
      <c r="C8" s="2">
        <v>1995</v>
      </c>
      <c r="D8" s="2" t="s">
        <v>135</v>
      </c>
      <c r="E8" s="3" t="s">
        <v>506</v>
      </c>
      <c r="F8" s="3"/>
      <c r="G8" s="2"/>
      <c r="H8" s="2"/>
      <c r="I8" s="2"/>
      <c r="J8" s="2"/>
      <c r="K8" s="2"/>
      <c r="L8" s="2"/>
      <c r="M8" s="2"/>
      <c r="N8" s="2"/>
      <c r="O8" s="2"/>
      <c r="P8" s="2"/>
      <c r="Q8" s="2"/>
      <c r="R8" s="2"/>
      <c r="S8" s="2"/>
      <c r="T8" s="2"/>
      <c r="U8" s="2"/>
      <c r="V8" s="2"/>
    </row>
    <row r="9" spans="1:22" x14ac:dyDescent="0.2">
      <c r="A9" s="2" t="s">
        <v>138</v>
      </c>
      <c r="B9" s="2" t="s">
        <v>134</v>
      </c>
      <c r="C9" s="2">
        <v>1996</v>
      </c>
      <c r="D9" s="2" t="s">
        <v>135</v>
      </c>
      <c r="E9" s="3" t="s">
        <v>137</v>
      </c>
      <c r="F9" s="3"/>
      <c r="G9" s="2"/>
      <c r="H9" s="2"/>
      <c r="I9" s="2"/>
      <c r="J9" s="2"/>
      <c r="K9" s="2"/>
      <c r="L9" s="2"/>
      <c r="M9" s="2"/>
      <c r="N9" s="2"/>
      <c r="O9" s="2"/>
      <c r="P9" s="2"/>
      <c r="Q9" s="2"/>
      <c r="R9" s="2"/>
      <c r="S9" s="2"/>
      <c r="T9" s="2"/>
      <c r="U9" s="2"/>
      <c r="V9" s="2"/>
    </row>
    <row r="10" spans="1:22" x14ac:dyDescent="0.2">
      <c r="A10" s="2" t="s">
        <v>406</v>
      </c>
      <c r="B10" s="2" t="s">
        <v>403</v>
      </c>
      <c r="C10" s="2">
        <v>1996</v>
      </c>
      <c r="D10" s="2" t="s">
        <v>404</v>
      </c>
      <c r="E10" s="3" t="s">
        <v>405</v>
      </c>
      <c r="F10" s="3"/>
      <c r="G10" s="2"/>
      <c r="H10" s="2"/>
      <c r="I10" s="2"/>
      <c r="J10" s="2"/>
      <c r="K10" s="2"/>
      <c r="L10" s="2"/>
      <c r="M10" s="2"/>
      <c r="N10" s="2"/>
      <c r="O10" s="2"/>
      <c r="P10" s="2"/>
      <c r="Q10" s="2"/>
      <c r="R10" s="2"/>
      <c r="S10" s="2"/>
      <c r="T10" s="2"/>
      <c r="U10" s="2"/>
      <c r="V10" s="2"/>
    </row>
    <row r="11" spans="1:22" x14ac:dyDescent="0.2">
      <c r="A11" s="2" t="s">
        <v>213</v>
      </c>
      <c r="B11" s="2" t="s">
        <v>211</v>
      </c>
      <c r="C11" s="2">
        <v>1997</v>
      </c>
      <c r="D11" s="2" t="s">
        <v>120</v>
      </c>
      <c r="E11" s="3" t="s">
        <v>212</v>
      </c>
      <c r="F11" s="3"/>
      <c r="G11" s="2"/>
      <c r="H11" s="2"/>
      <c r="I11" s="2"/>
      <c r="J11" s="2"/>
      <c r="K11" s="2"/>
      <c r="L11" s="2"/>
      <c r="M11" s="2"/>
      <c r="N11" s="2"/>
      <c r="O11" s="2"/>
      <c r="P11" s="2"/>
      <c r="Q11" s="2"/>
      <c r="R11" s="2"/>
      <c r="S11" s="2"/>
      <c r="T11" s="2"/>
      <c r="U11" s="2"/>
      <c r="V11" s="2"/>
    </row>
    <row r="12" spans="1:22" x14ac:dyDescent="0.2">
      <c r="A12" s="2" t="s">
        <v>306</v>
      </c>
      <c r="B12" s="2" t="s">
        <v>303</v>
      </c>
      <c r="C12" s="2">
        <v>1997</v>
      </c>
      <c r="D12" s="2" t="s">
        <v>304</v>
      </c>
      <c r="E12" s="3" t="s">
        <v>305</v>
      </c>
      <c r="F12" s="3"/>
      <c r="G12" s="2"/>
      <c r="H12" s="2"/>
      <c r="I12" s="2"/>
      <c r="J12" s="2"/>
      <c r="K12" s="2"/>
      <c r="L12" s="2"/>
      <c r="M12" s="2"/>
      <c r="N12" s="2"/>
      <c r="O12" s="2"/>
      <c r="P12" s="2"/>
      <c r="Q12" s="2"/>
      <c r="R12" s="2"/>
      <c r="S12" s="2"/>
      <c r="T12" s="2"/>
      <c r="U12" s="2"/>
      <c r="V12" s="2"/>
    </row>
    <row r="13" spans="1:22" x14ac:dyDescent="0.2">
      <c r="A13" s="2" t="s">
        <v>418</v>
      </c>
      <c r="B13" s="2" t="s">
        <v>415</v>
      </c>
      <c r="C13" s="2">
        <v>1997</v>
      </c>
      <c r="D13" s="2" t="s">
        <v>416</v>
      </c>
      <c r="E13" s="3" t="s">
        <v>417</v>
      </c>
      <c r="F13" s="3"/>
      <c r="G13" s="2"/>
      <c r="H13" s="2"/>
      <c r="I13" s="2"/>
      <c r="J13" s="2"/>
      <c r="K13" s="2"/>
      <c r="L13" s="2"/>
      <c r="M13" s="2"/>
      <c r="N13" s="2"/>
      <c r="O13" s="2"/>
      <c r="P13" s="2"/>
      <c r="Q13" s="2"/>
      <c r="R13" s="2"/>
      <c r="S13" s="2"/>
      <c r="T13" s="2"/>
      <c r="U13" s="2"/>
      <c r="V13" s="2"/>
    </row>
    <row r="14" spans="1:22" x14ac:dyDescent="0.2">
      <c r="A14" s="2" t="s">
        <v>17</v>
      </c>
      <c r="B14" s="2" t="s">
        <v>14</v>
      </c>
      <c r="C14" s="2">
        <v>1998</v>
      </c>
      <c r="D14" s="2" t="s">
        <v>15</v>
      </c>
      <c r="E14" s="3" t="s">
        <v>16</v>
      </c>
      <c r="F14" s="3"/>
      <c r="G14" s="2"/>
      <c r="H14" s="2"/>
      <c r="I14" s="2"/>
      <c r="J14" s="2"/>
      <c r="K14" s="2"/>
      <c r="L14" s="2"/>
      <c r="M14" s="2"/>
      <c r="N14" s="2"/>
      <c r="O14" s="2"/>
      <c r="P14" s="2"/>
      <c r="Q14" s="2"/>
      <c r="R14" s="2"/>
      <c r="S14" s="2"/>
      <c r="T14" s="2"/>
      <c r="U14" s="2"/>
      <c r="V14" s="2"/>
    </row>
    <row r="15" spans="1:22" x14ac:dyDescent="0.2">
      <c r="A15" s="2" t="s">
        <v>122</v>
      </c>
      <c r="B15" s="2" t="s">
        <v>119</v>
      </c>
      <c r="C15" s="2">
        <v>1998</v>
      </c>
      <c r="D15" s="2" t="s">
        <v>120</v>
      </c>
      <c r="E15" s="3" t="s">
        <v>121</v>
      </c>
      <c r="F15" s="3"/>
      <c r="G15" s="2"/>
      <c r="H15" s="2"/>
      <c r="I15" s="2"/>
      <c r="J15" s="2"/>
      <c r="K15" s="2"/>
      <c r="L15" s="2"/>
      <c r="M15" s="2"/>
      <c r="N15" s="2"/>
      <c r="O15" s="2"/>
      <c r="P15" s="2"/>
      <c r="Q15" s="2"/>
      <c r="R15" s="2"/>
      <c r="S15" s="2"/>
      <c r="T15" s="2"/>
      <c r="U15" s="2"/>
      <c r="V15" s="2"/>
    </row>
    <row r="16" spans="1:22" x14ac:dyDescent="0.2">
      <c r="A16" s="2" t="s">
        <v>243</v>
      </c>
      <c r="B16" s="2" t="s">
        <v>240</v>
      </c>
      <c r="C16" s="2">
        <v>1998</v>
      </c>
      <c r="D16" s="2" t="s">
        <v>241</v>
      </c>
      <c r="E16" s="3" t="s">
        <v>242</v>
      </c>
      <c r="F16" s="3"/>
      <c r="G16" s="2"/>
      <c r="H16" s="2"/>
      <c r="I16" s="2"/>
      <c r="J16" s="2"/>
      <c r="K16" s="2"/>
      <c r="L16" s="2"/>
      <c r="M16" s="2"/>
      <c r="N16" s="2"/>
      <c r="O16" s="2"/>
      <c r="P16" s="2"/>
      <c r="Q16" s="2"/>
      <c r="R16" s="2"/>
      <c r="S16" s="2"/>
      <c r="T16" s="2"/>
      <c r="U16" s="2"/>
      <c r="V16" s="2"/>
    </row>
    <row r="17" spans="1:22" x14ac:dyDescent="0.2">
      <c r="A17" s="2" t="s">
        <v>380</v>
      </c>
      <c r="B17" s="2" t="s">
        <v>378</v>
      </c>
      <c r="C17" s="2">
        <v>1998</v>
      </c>
      <c r="D17" s="2" t="s">
        <v>23</v>
      </c>
      <c r="E17" s="3" t="s">
        <v>379</v>
      </c>
      <c r="F17" s="3"/>
      <c r="G17" s="2"/>
      <c r="H17" s="2"/>
      <c r="I17" s="2"/>
      <c r="J17" s="2"/>
      <c r="K17" s="2"/>
      <c r="L17" s="2"/>
      <c r="M17" s="2"/>
      <c r="N17" s="2"/>
      <c r="O17" s="2"/>
      <c r="P17" s="2"/>
      <c r="Q17" s="2"/>
      <c r="R17" s="2"/>
      <c r="S17" s="2"/>
      <c r="T17" s="2"/>
      <c r="U17" s="2"/>
      <c r="V17" s="2"/>
    </row>
    <row r="18" spans="1:22" x14ac:dyDescent="0.2">
      <c r="A18" s="2" t="s">
        <v>302</v>
      </c>
      <c r="B18" s="2" t="s">
        <v>299</v>
      </c>
      <c r="C18" s="2">
        <v>1999</v>
      </c>
      <c r="D18" s="2" t="s">
        <v>300</v>
      </c>
      <c r="E18" s="3" t="s">
        <v>301</v>
      </c>
      <c r="F18" s="3"/>
      <c r="G18" s="2"/>
      <c r="H18" s="2"/>
      <c r="I18" s="2"/>
      <c r="J18" s="2"/>
      <c r="K18" s="2"/>
      <c r="L18" s="2"/>
      <c r="M18" s="2"/>
      <c r="N18" s="2"/>
      <c r="O18" s="2"/>
      <c r="P18" s="2"/>
      <c r="Q18" s="2"/>
      <c r="R18" s="2"/>
      <c r="S18" s="2"/>
      <c r="T18" s="2"/>
      <c r="U18" s="2"/>
      <c r="V18" s="2"/>
    </row>
    <row r="19" spans="1:22" x14ac:dyDescent="0.2">
      <c r="A19" s="2" t="s">
        <v>603</v>
      </c>
      <c r="B19" s="2" t="s">
        <v>600</v>
      </c>
      <c r="C19" s="2">
        <v>2000</v>
      </c>
      <c r="D19" s="2" t="s">
        <v>156</v>
      </c>
      <c r="E19" s="3" t="s">
        <v>601</v>
      </c>
      <c r="F19" s="3"/>
      <c r="G19" s="2"/>
      <c r="H19" s="2"/>
      <c r="I19" s="2"/>
      <c r="J19" s="2"/>
      <c r="K19" s="2"/>
      <c r="L19" s="2"/>
      <c r="M19" s="2"/>
      <c r="N19" s="2"/>
      <c r="O19" s="2"/>
      <c r="P19" s="2"/>
      <c r="Q19" s="2"/>
      <c r="R19" s="2"/>
      <c r="S19" s="2"/>
      <c r="T19" s="2"/>
      <c r="U19" s="2"/>
      <c r="V19" s="2"/>
    </row>
    <row r="20" spans="1:22" x14ac:dyDescent="0.2">
      <c r="A20" s="2" t="s">
        <v>728</v>
      </c>
      <c r="B20" s="2" t="s">
        <v>725</v>
      </c>
      <c r="C20" s="2">
        <v>2000</v>
      </c>
      <c r="D20" s="2" t="s">
        <v>325</v>
      </c>
      <c r="E20" s="3" t="s">
        <v>726</v>
      </c>
      <c r="F20" s="3"/>
      <c r="G20" s="2"/>
      <c r="H20" s="2"/>
      <c r="I20" s="2"/>
      <c r="J20" s="2"/>
      <c r="K20" s="2"/>
      <c r="L20" s="2"/>
      <c r="M20" s="2"/>
      <c r="N20" s="2"/>
      <c r="O20" s="2"/>
      <c r="P20" s="2"/>
      <c r="Q20" s="2"/>
      <c r="R20" s="2"/>
      <c r="S20" s="2"/>
      <c r="T20" s="2"/>
      <c r="U20" s="2"/>
      <c r="V20" s="2"/>
    </row>
    <row r="21" spans="1:22" x14ac:dyDescent="0.2">
      <c r="A21" s="2" t="s">
        <v>41</v>
      </c>
      <c r="B21" s="2" t="s">
        <v>38</v>
      </c>
      <c r="C21" s="2">
        <v>2001</v>
      </c>
      <c r="D21" s="2" t="s">
        <v>39</v>
      </c>
      <c r="E21" s="3" t="s">
        <v>40</v>
      </c>
      <c r="F21" s="3"/>
      <c r="G21" s="2"/>
      <c r="H21" s="2"/>
      <c r="I21" s="2"/>
      <c r="J21" s="2"/>
      <c r="K21" s="2"/>
      <c r="L21" s="2"/>
      <c r="M21" s="2"/>
      <c r="N21" s="2"/>
      <c r="O21" s="2"/>
      <c r="P21" s="2"/>
      <c r="Q21" s="2"/>
      <c r="R21" s="2"/>
      <c r="S21" s="2"/>
      <c r="T21" s="2"/>
      <c r="U21" s="2"/>
      <c r="V21" s="2"/>
    </row>
    <row r="22" spans="1:22" x14ac:dyDescent="0.2">
      <c r="A22" s="2" t="s">
        <v>162</v>
      </c>
      <c r="B22" s="2" t="s">
        <v>160</v>
      </c>
      <c r="C22" s="2">
        <v>2001</v>
      </c>
      <c r="D22" s="2" t="s">
        <v>23</v>
      </c>
      <c r="E22" s="3" t="s">
        <v>161</v>
      </c>
      <c r="F22" s="3"/>
      <c r="G22" s="2"/>
      <c r="H22" s="2"/>
      <c r="I22" s="2"/>
      <c r="J22" s="2"/>
      <c r="K22" s="2"/>
      <c r="L22" s="2"/>
      <c r="M22" s="2"/>
      <c r="N22" s="2"/>
      <c r="O22" s="2"/>
      <c r="P22" s="2"/>
      <c r="Q22" s="2"/>
      <c r="R22" s="2"/>
      <c r="S22" s="2"/>
      <c r="T22" s="2"/>
      <c r="U22" s="2"/>
      <c r="V22" s="2"/>
    </row>
    <row r="23" spans="1:22" x14ac:dyDescent="0.2">
      <c r="A23" s="2" t="s">
        <v>491</v>
      </c>
      <c r="B23" s="2" t="s">
        <v>488</v>
      </c>
      <c r="C23" s="2">
        <v>2001</v>
      </c>
      <c r="D23" s="2" t="s">
        <v>51</v>
      </c>
      <c r="E23" s="3" t="s">
        <v>489</v>
      </c>
      <c r="F23" s="3"/>
      <c r="G23" s="2"/>
      <c r="H23" s="2"/>
      <c r="I23" s="2"/>
      <c r="J23" s="2"/>
      <c r="K23" s="2"/>
      <c r="L23" s="2"/>
      <c r="M23" s="2"/>
      <c r="N23" s="2"/>
      <c r="O23" s="2"/>
      <c r="P23" s="2"/>
      <c r="Q23" s="2"/>
      <c r="R23" s="2"/>
      <c r="S23" s="2"/>
      <c r="T23" s="2"/>
      <c r="U23" s="2"/>
      <c r="V23" s="2"/>
    </row>
    <row r="24" spans="1:22" x14ac:dyDescent="0.2">
      <c r="A24" s="2" t="s">
        <v>323</v>
      </c>
      <c r="B24" s="2" t="s">
        <v>319</v>
      </c>
      <c r="C24" s="2">
        <v>2002</v>
      </c>
      <c r="D24" s="2" t="s">
        <v>320</v>
      </c>
      <c r="E24" s="3" t="s">
        <v>322</v>
      </c>
      <c r="F24" s="3"/>
      <c r="G24" s="2"/>
      <c r="H24" s="2"/>
      <c r="I24" s="2"/>
      <c r="J24" s="2"/>
      <c r="K24" s="2"/>
      <c r="L24" s="2"/>
      <c r="M24" s="2"/>
      <c r="N24" s="2"/>
      <c r="O24" s="2"/>
      <c r="P24" s="2"/>
      <c r="Q24" s="2"/>
      <c r="R24" s="2"/>
      <c r="S24" s="2"/>
      <c r="T24" s="2"/>
      <c r="U24" s="2"/>
      <c r="V24" s="2"/>
    </row>
    <row r="25" spans="1:22" x14ac:dyDescent="0.2">
      <c r="A25" s="2" t="s">
        <v>154</v>
      </c>
      <c r="B25" s="2" t="s">
        <v>150</v>
      </c>
      <c r="C25" s="2">
        <v>2003</v>
      </c>
      <c r="D25" s="2" t="s">
        <v>151</v>
      </c>
      <c r="E25" s="3" t="s">
        <v>153</v>
      </c>
      <c r="F25" s="3"/>
      <c r="G25" s="2"/>
      <c r="H25" s="2"/>
      <c r="I25" s="2"/>
      <c r="J25" s="2"/>
      <c r="K25" s="2"/>
      <c r="L25" s="2"/>
      <c r="M25" s="2"/>
      <c r="N25" s="2"/>
      <c r="O25" s="2"/>
      <c r="P25" s="2"/>
      <c r="Q25" s="2"/>
      <c r="R25" s="2"/>
      <c r="S25" s="2"/>
      <c r="T25" s="2"/>
      <c r="U25" s="2"/>
      <c r="V25" s="2"/>
    </row>
    <row r="26" spans="1:22" x14ac:dyDescent="0.2">
      <c r="A26" s="2" t="s">
        <v>744</v>
      </c>
      <c r="B26" s="2" t="s">
        <v>742</v>
      </c>
      <c r="C26" s="2">
        <v>2003</v>
      </c>
      <c r="D26" s="2" t="s">
        <v>115</v>
      </c>
      <c r="E26" s="3" t="s">
        <v>743</v>
      </c>
      <c r="F26" s="3"/>
      <c r="G26" s="2"/>
      <c r="H26" s="2"/>
      <c r="I26" s="2"/>
      <c r="J26" s="2"/>
      <c r="K26" s="2"/>
      <c r="L26" s="2"/>
      <c r="M26" s="2"/>
      <c r="N26" s="2"/>
      <c r="O26" s="2"/>
      <c r="P26" s="2"/>
      <c r="Q26" s="2"/>
      <c r="R26" s="2"/>
      <c r="S26" s="2"/>
      <c r="T26" s="2"/>
      <c r="U26" s="2"/>
      <c r="V26" s="2"/>
    </row>
    <row r="27" spans="1:22" x14ac:dyDescent="0.2">
      <c r="A27" s="2" t="s">
        <v>145</v>
      </c>
      <c r="B27" s="2" t="s">
        <v>142</v>
      </c>
      <c r="C27" s="2">
        <v>2004</v>
      </c>
      <c r="D27" s="2" t="s">
        <v>143</v>
      </c>
      <c r="E27" s="3" t="s">
        <v>144</v>
      </c>
      <c r="F27" s="3"/>
      <c r="G27" s="2"/>
      <c r="H27" s="2"/>
      <c r="I27" s="2"/>
      <c r="J27" s="2"/>
      <c r="K27" s="2"/>
      <c r="L27" s="2"/>
      <c r="M27" s="2"/>
      <c r="N27" s="2"/>
      <c r="O27" s="2"/>
      <c r="P27" s="2"/>
      <c r="Q27" s="2"/>
      <c r="R27" s="2"/>
      <c r="S27" s="2"/>
      <c r="T27" s="2"/>
      <c r="U27" s="2"/>
      <c r="V27" s="2"/>
    </row>
    <row r="28" spans="1:22" x14ac:dyDescent="0.2">
      <c r="A28" s="2" t="s">
        <v>399</v>
      </c>
      <c r="B28" s="2" t="s">
        <v>396</v>
      </c>
      <c r="C28" s="2">
        <v>2004</v>
      </c>
      <c r="D28" s="2" t="s">
        <v>397</v>
      </c>
      <c r="E28" s="3" t="s">
        <v>398</v>
      </c>
      <c r="F28" s="3"/>
      <c r="G28" s="2"/>
      <c r="H28" s="2"/>
      <c r="I28" s="2"/>
      <c r="J28" s="2"/>
      <c r="K28" s="2"/>
      <c r="L28" s="2"/>
      <c r="M28" s="2"/>
      <c r="N28" s="2"/>
      <c r="O28" s="2"/>
      <c r="P28" s="2"/>
      <c r="Q28" s="2"/>
      <c r="R28" s="2"/>
      <c r="S28" s="2"/>
      <c r="T28" s="2"/>
      <c r="U28" s="2"/>
      <c r="V28" s="2"/>
    </row>
    <row r="29" spans="1:22" x14ac:dyDescent="0.2">
      <c r="A29" s="2" t="s">
        <v>267</v>
      </c>
      <c r="B29" s="2" t="s">
        <v>264</v>
      </c>
      <c r="C29" s="2">
        <v>2005</v>
      </c>
      <c r="D29" s="2" t="s">
        <v>265</v>
      </c>
      <c r="E29" s="3" t="s">
        <v>266</v>
      </c>
      <c r="F29" s="3"/>
      <c r="G29" s="2"/>
      <c r="H29" s="2"/>
      <c r="I29" s="2"/>
      <c r="J29" s="2"/>
      <c r="K29" s="2"/>
      <c r="L29" s="2"/>
      <c r="M29" s="2"/>
      <c r="N29" s="2"/>
      <c r="O29" s="2"/>
      <c r="P29" s="2"/>
      <c r="Q29" s="2"/>
      <c r="R29" s="2"/>
      <c r="S29" s="2"/>
      <c r="T29" s="2"/>
      <c r="U29" s="2"/>
      <c r="V29" s="2"/>
    </row>
    <row r="30" spans="1:22" x14ac:dyDescent="0.2">
      <c r="A30" s="2" t="s">
        <v>456</v>
      </c>
      <c r="B30" s="2" t="s">
        <v>454</v>
      </c>
      <c r="C30" s="2">
        <v>2005</v>
      </c>
      <c r="D30" s="2" t="s">
        <v>320</v>
      </c>
      <c r="E30" s="3" t="s">
        <v>455</v>
      </c>
      <c r="F30" s="3"/>
      <c r="G30" s="2"/>
      <c r="H30" s="2"/>
      <c r="I30" s="2"/>
      <c r="J30" s="2"/>
      <c r="K30" s="2"/>
      <c r="L30" s="2"/>
      <c r="M30" s="2"/>
      <c r="N30" s="2"/>
      <c r="O30" s="2"/>
      <c r="P30" s="2"/>
      <c r="Q30" s="2"/>
      <c r="R30" s="2"/>
      <c r="S30" s="2"/>
      <c r="T30" s="2"/>
      <c r="U30" s="2"/>
      <c r="V30" s="2"/>
    </row>
    <row r="31" spans="1:22" x14ac:dyDescent="0.2">
      <c r="A31" s="2" t="s">
        <v>635</v>
      </c>
      <c r="B31" s="2" t="s">
        <v>632</v>
      </c>
      <c r="C31" s="2">
        <v>2005</v>
      </c>
      <c r="D31" s="2" t="s">
        <v>633</v>
      </c>
      <c r="E31" s="3" t="s">
        <v>634</v>
      </c>
      <c r="F31" s="3"/>
      <c r="G31" s="2"/>
      <c r="H31" s="2"/>
      <c r="I31" s="2"/>
      <c r="J31" s="2"/>
      <c r="K31" s="2"/>
      <c r="L31" s="2"/>
      <c r="M31" s="2"/>
      <c r="N31" s="2"/>
      <c r="O31" s="2"/>
      <c r="P31" s="2"/>
      <c r="Q31" s="2"/>
      <c r="R31" s="2"/>
      <c r="S31" s="2"/>
      <c r="T31" s="2"/>
      <c r="U31" s="2"/>
      <c r="V31" s="2"/>
    </row>
    <row r="32" spans="1:22" x14ac:dyDescent="0.2">
      <c r="A32" s="2" t="s">
        <v>707</v>
      </c>
      <c r="B32" s="2" t="s">
        <v>705</v>
      </c>
      <c r="C32" s="2">
        <v>2005</v>
      </c>
      <c r="D32" s="2" t="s">
        <v>135</v>
      </c>
      <c r="E32" s="3" t="s">
        <v>706</v>
      </c>
      <c r="F32" s="3"/>
      <c r="G32" s="2"/>
      <c r="H32" s="2"/>
      <c r="I32" s="2"/>
      <c r="J32" s="2"/>
      <c r="K32" s="2"/>
      <c r="L32" s="2"/>
      <c r="M32" s="2"/>
      <c r="N32" s="2"/>
      <c r="O32" s="2"/>
      <c r="P32" s="2"/>
      <c r="Q32" s="2"/>
      <c r="R32" s="2"/>
      <c r="S32" s="2"/>
      <c r="T32" s="2"/>
      <c r="U32" s="2"/>
      <c r="V32" s="2"/>
    </row>
    <row r="33" spans="1:22" x14ac:dyDescent="0.2">
      <c r="A33" s="2" t="s">
        <v>97</v>
      </c>
      <c r="B33" s="2" t="s">
        <v>94</v>
      </c>
      <c r="C33" s="2">
        <v>2006</v>
      </c>
      <c r="D33" s="2" t="s">
        <v>95</v>
      </c>
      <c r="E33" s="3" t="s">
        <v>96</v>
      </c>
      <c r="F33" s="3"/>
      <c r="G33" s="2"/>
      <c r="H33" s="2"/>
      <c r="I33" s="2"/>
      <c r="J33" s="2"/>
      <c r="K33" s="2"/>
      <c r="L33" s="2"/>
      <c r="M33" s="2"/>
      <c r="N33" s="2"/>
      <c r="O33" s="2"/>
      <c r="P33" s="2"/>
      <c r="Q33" s="2"/>
      <c r="R33" s="2"/>
      <c r="S33" s="2"/>
      <c r="T33" s="2"/>
      <c r="U33" s="2"/>
      <c r="V33" s="2"/>
    </row>
    <row r="34" spans="1:22" x14ac:dyDescent="0.2">
      <c r="A34" s="2" t="s">
        <v>591</v>
      </c>
      <c r="B34" s="2" t="s">
        <v>589</v>
      </c>
      <c r="C34" s="2">
        <v>2006</v>
      </c>
      <c r="D34" s="2" t="s">
        <v>51</v>
      </c>
      <c r="E34" s="3" t="s">
        <v>590</v>
      </c>
      <c r="F34" s="3"/>
      <c r="G34" s="2"/>
      <c r="H34" s="2"/>
      <c r="I34" s="2"/>
      <c r="J34" s="2"/>
      <c r="K34" s="2"/>
      <c r="L34" s="2"/>
      <c r="M34" s="2"/>
      <c r="N34" s="2"/>
      <c r="O34" s="2"/>
      <c r="P34" s="2"/>
      <c r="Q34" s="2"/>
      <c r="R34" s="2"/>
      <c r="S34" s="2"/>
      <c r="T34" s="2"/>
      <c r="U34" s="2"/>
      <c r="V34" s="2"/>
    </row>
    <row r="35" spans="1:22" x14ac:dyDescent="0.2">
      <c r="A35" s="2" t="s">
        <v>834</v>
      </c>
      <c r="B35" s="2" t="s">
        <v>831</v>
      </c>
      <c r="C35" s="2">
        <v>2006</v>
      </c>
      <c r="D35" s="2" t="s">
        <v>325</v>
      </c>
      <c r="E35" s="3" t="s">
        <v>832</v>
      </c>
      <c r="F35" s="3"/>
      <c r="G35" s="2"/>
      <c r="H35" s="2"/>
      <c r="I35" s="2"/>
      <c r="J35" s="2"/>
      <c r="K35" s="2"/>
      <c r="L35" s="2"/>
      <c r="M35" s="2"/>
      <c r="N35" s="2"/>
      <c r="O35" s="2"/>
      <c r="P35" s="2"/>
      <c r="Q35" s="2"/>
      <c r="R35" s="2"/>
      <c r="S35" s="2"/>
      <c r="T35" s="2"/>
      <c r="U35" s="2"/>
      <c r="V35" s="2"/>
    </row>
    <row r="36" spans="1:22" x14ac:dyDescent="0.2">
      <c r="A36" s="2" t="s">
        <v>328</v>
      </c>
      <c r="B36" s="2" t="s">
        <v>324</v>
      </c>
      <c r="C36" s="2">
        <v>2007</v>
      </c>
      <c r="D36" s="2" t="s">
        <v>325</v>
      </c>
      <c r="E36" s="3" t="s">
        <v>327</v>
      </c>
      <c r="F36" s="3"/>
      <c r="G36" s="2"/>
      <c r="H36" s="2"/>
      <c r="I36" s="2"/>
      <c r="J36" s="2"/>
      <c r="K36" s="2"/>
      <c r="L36" s="2"/>
      <c r="M36" s="2"/>
      <c r="N36" s="2"/>
      <c r="O36" s="2"/>
      <c r="P36" s="2"/>
      <c r="Q36" s="2"/>
      <c r="R36" s="2"/>
      <c r="S36" s="2"/>
      <c r="T36" s="2"/>
      <c r="U36" s="2"/>
      <c r="V36" s="2"/>
    </row>
    <row r="37" spans="1:22" x14ac:dyDescent="0.2">
      <c r="A37" s="2" t="s">
        <v>478</v>
      </c>
      <c r="B37" s="2" t="s">
        <v>476</v>
      </c>
      <c r="C37" s="2">
        <v>2007</v>
      </c>
      <c r="D37" s="2" t="s">
        <v>325</v>
      </c>
      <c r="E37" s="3" t="s">
        <v>477</v>
      </c>
      <c r="F37" s="3"/>
      <c r="G37" s="2"/>
      <c r="H37" s="2"/>
      <c r="I37" s="2"/>
      <c r="J37" s="2"/>
      <c r="K37" s="2"/>
      <c r="L37" s="2"/>
      <c r="M37" s="2"/>
      <c r="N37" s="2"/>
      <c r="O37" s="2"/>
      <c r="P37" s="2"/>
      <c r="Q37" s="2"/>
      <c r="R37" s="2"/>
      <c r="S37" s="2"/>
      <c r="T37" s="2"/>
      <c r="U37" s="2"/>
      <c r="V37" s="2"/>
    </row>
    <row r="38" spans="1:22" x14ac:dyDescent="0.2">
      <c r="A38" s="2" t="s">
        <v>787</v>
      </c>
      <c r="B38" s="2" t="s">
        <v>785</v>
      </c>
      <c r="C38" s="2">
        <v>2007</v>
      </c>
      <c r="D38" s="2" t="s">
        <v>325</v>
      </c>
      <c r="E38" s="3" t="s">
        <v>786</v>
      </c>
      <c r="F38" s="3"/>
      <c r="G38" s="2"/>
      <c r="H38" s="2"/>
      <c r="I38" s="2"/>
      <c r="J38" s="2"/>
      <c r="K38" s="2"/>
      <c r="L38" s="2"/>
      <c r="M38" s="2"/>
      <c r="N38" s="2"/>
      <c r="O38" s="2"/>
      <c r="P38" s="2"/>
      <c r="Q38" s="2"/>
      <c r="R38" s="2"/>
      <c r="S38" s="2"/>
      <c r="T38" s="2"/>
      <c r="U38" s="2"/>
      <c r="V38" s="2"/>
    </row>
    <row r="39" spans="1:22" x14ac:dyDescent="0.2">
      <c r="A39" s="2" t="s">
        <v>206</v>
      </c>
      <c r="B39" s="2" t="s">
        <v>204</v>
      </c>
      <c r="C39" s="2">
        <v>2008</v>
      </c>
      <c r="D39" s="2" t="s">
        <v>51</v>
      </c>
      <c r="E39" s="3" t="s">
        <v>205</v>
      </c>
      <c r="F39" s="3"/>
      <c r="G39" s="2"/>
      <c r="H39" s="2"/>
      <c r="I39" s="2"/>
      <c r="J39" s="2"/>
      <c r="K39" s="2"/>
      <c r="L39" s="2"/>
      <c r="M39" s="2"/>
      <c r="N39" s="2"/>
      <c r="O39" s="2"/>
      <c r="P39" s="2"/>
      <c r="Q39" s="2"/>
      <c r="R39" s="2"/>
      <c r="S39" s="2"/>
      <c r="T39" s="2"/>
      <c r="U39" s="2"/>
      <c r="V39" s="2"/>
    </row>
    <row r="40" spans="1:22" x14ac:dyDescent="0.2">
      <c r="A40" s="2" t="s">
        <v>294</v>
      </c>
      <c r="B40" s="2" t="s">
        <v>292</v>
      </c>
      <c r="C40" s="2">
        <v>2008</v>
      </c>
      <c r="D40" s="2" t="s">
        <v>10</v>
      </c>
      <c r="E40" s="3" t="s">
        <v>293</v>
      </c>
      <c r="F40" s="3"/>
      <c r="G40" s="2"/>
      <c r="H40" s="2"/>
      <c r="I40" s="2"/>
      <c r="J40" s="2"/>
      <c r="K40" s="2"/>
      <c r="L40" s="2"/>
      <c r="M40" s="2"/>
      <c r="N40" s="2"/>
      <c r="O40" s="2"/>
      <c r="P40" s="2"/>
      <c r="Q40" s="2"/>
      <c r="R40" s="2"/>
      <c r="S40" s="2"/>
      <c r="T40" s="2"/>
      <c r="U40" s="2"/>
      <c r="V40" s="2"/>
    </row>
    <row r="41" spans="1:22" x14ac:dyDescent="0.2">
      <c r="A41" s="2" t="s">
        <v>571</v>
      </c>
      <c r="B41" s="2" t="s">
        <v>569</v>
      </c>
      <c r="C41" s="2">
        <v>2008</v>
      </c>
      <c r="D41" s="2" t="s">
        <v>248</v>
      </c>
      <c r="E41" s="3" t="s">
        <v>570</v>
      </c>
      <c r="F41" s="3"/>
      <c r="G41" s="2"/>
      <c r="H41" s="2"/>
      <c r="I41" s="2"/>
      <c r="J41" s="2"/>
      <c r="K41" s="2"/>
      <c r="L41" s="2"/>
      <c r="M41" s="2"/>
      <c r="N41" s="2"/>
      <c r="O41" s="2"/>
      <c r="P41" s="2"/>
      <c r="Q41" s="2"/>
      <c r="R41" s="2"/>
      <c r="S41" s="2"/>
      <c r="T41" s="2"/>
      <c r="U41" s="2"/>
      <c r="V41" s="2"/>
    </row>
    <row r="42" spans="1:22" x14ac:dyDescent="0.2">
      <c r="A42" s="2" t="s">
        <v>606</v>
      </c>
      <c r="B42" s="2" t="s">
        <v>604</v>
      </c>
      <c r="C42" s="2">
        <v>2008</v>
      </c>
      <c r="D42" s="2" t="s">
        <v>135</v>
      </c>
      <c r="E42" s="3" t="s">
        <v>605</v>
      </c>
      <c r="F42" s="3"/>
      <c r="G42" s="2"/>
      <c r="H42" s="2"/>
      <c r="I42" s="2"/>
      <c r="J42" s="2"/>
      <c r="K42" s="2"/>
      <c r="L42" s="2"/>
      <c r="M42" s="2"/>
      <c r="N42" s="2"/>
      <c r="O42" s="2"/>
      <c r="P42" s="2"/>
      <c r="Q42" s="2"/>
      <c r="R42" s="2"/>
      <c r="S42" s="2"/>
      <c r="T42" s="2"/>
      <c r="U42" s="2"/>
      <c r="V42" s="2"/>
    </row>
    <row r="43" spans="1:22" x14ac:dyDescent="0.2">
      <c r="A43" s="2" t="s">
        <v>625</v>
      </c>
      <c r="B43" s="2" t="s">
        <v>623</v>
      </c>
      <c r="C43" s="2">
        <v>2008</v>
      </c>
      <c r="D43" s="2" t="s">
        <v>124</v>
      </c>
      <c r="E43" s="3" t="s">
        <v>624</v>
      </c>
      <c r="F43" s="3"/>
      <c r="G43" s="2"/>
      <c r="H43" s="2"/>
      <c r="I43" s="2"/>
      <c r="J43" s="2"/>
      <c r="K43" s="2"/>
      <c r="L43" s="2"/>
      <c r="M43" s="2"/>
      <c r="N43" s="2"/>
      <c r="O43" s="2"/>
      <c r="P43" s="2"/>
      <c r="Q43" s="2"/>
      <c r="R43" s="2"/>
      <c r="S43" s="2"/>
      <c r="T43" s="2"/>
      <c r="U43" s="2"/>
      <c r="V43" s="2"/>
    </row>
    <row r="44" spans="1:22" x14ac:dyDescent="0.2">
      <c r="A44" s="2" t="s">
        <v>13</v>
      </c>
      <c r="B44" s="2" t="s">
        <v>9</v>
      </c>
      <c r="C44" s="2">
        <v>2009</v>
      </c>
      <c r="D44" s="2" t="s">
        <v>10</v>
      </c>
      <c r="E44" s="3" t="s">
        <v>12</v>
      </c>
      <c r="F44" s="3"/>
      <c r="G44" s="2"/>
      <c r="H44" s="2"/>
      <c r="I44" s="2"/>
      <c r="J44" s="2"/>
      <c r="K44" s="2"/>
      <c r="L44" s="2"/>
      <c r="M44" s="2"/>
      <c r="N44" s="2"/>
      <c r="O44" s="2"/>
      <c r="P44" s="2"/>
      <c r="Q44" s="2"/>
      <c r="R44" s="2"/>
      <c r="S44" s="2"/>
      <c r="T44" s="2"/>
      <c r="U44" s="2"/>
      <c r="V44" s="2"/>
    </row>
    <row r="45" spans="1:22" x14ac:dyDescent="0.2">
      <c r="A45" s="2" t="s">
        <v>232</v>
      </c>
      <c r="B45" s="2" t="s">
        <v>229</v>
      </c>
      <c r="C45" s="2">
        <v>2009</v>
      </c>
      <c r="D45" s="2" t="s">
        <v>230</v>
      </c>
      <c r="E45" s="3" t="s">
        <v>231</v>
      </c>
      <c r="F45" s="3"/>
      <c r="G45" s="2"/>
      <c r="H45" s="2"/>
      <c r="I45" s="2"/>
      <c r="J45" s="2"/>
      <c r="K45" s="2"/>
      <c r="L45" s="2"/>
      <c r="M45" s="2"/>
      <c r="N45" s="2"/>
      <c r="O45" s="2"/>
      <c r="P45" s="2"/>
      <c r="Q45" s="2"/>
      <c r="R45" s="2"/>
      <c r="S45" s="2"/>
      <c r="T45" s="2"/>
      <c r="U45" s="2"/>
      <c r="V45" s="2"/>
    </row>
    <row r="46" spans="1:22" x14ac:dyDescent="0.2">
      <c r="A46" s="2" t="s">
        <v>429</v>
      </c>
      <c r="B46" s="2" t="s">
        <v>426</v>
      </c>
      <c r="C46" s="2">
        <v>2009</v>
      </c>
      <c r="D46" s="2" t="s">
        <v>427</v>
      </c>
      <c r="E46" s="3" t="s">
        <v>428</v>
      </c>
      <c r="F46" s="3"/>
      <c r="G46" s="2"/>
      <c r="H46" s="2"/>
      <c r="I46" s="2"/>
      <c r="J46" s="2"/>
      <c r="K46" s="2"/>
      <c r="L46" s="2"/>
      <c r="M46" s="2"/>
      <c r="N46" s="2"/>
      <c r="O46" s="2"/>
      <c r="P46" s="2"/>
      <c r="Q46" s="2"/>
      <c r="R46" s="2"/>
      <c r="S46" s="2"/>
      <c r="T46" s="2"/>
      <c r="U46" s="2"/>
      <c r="V46" s="2"/>
    </row>
    <row r="47" spans="1:22" x14ac:dyDescent="0.2">
      <c r="A47" s="2" t="s">
        <v>460</v>
      </c>
      <c r="B47" s="2" t="s">
        <v>457</v>
      </c>
      <c r="C47" s="2">
        <v>2009</v>
      </c>
      <c r="D47" s="2" t="s">
        <v>458</v>
      </c>
      <c r="E47" s="3" t="s">
        <v>459</v>
      </c>
      <c r="F47" s="3"/>
      <c r="G47" s="2"/>
      <c r="H47" s="2"/>
      <c r="I47" s="2"/>
      <c r="J47" s="2"/>
      <c r="K47" s="2"/>
      <c r="L47" s="2"/>
      <c r="M47" s="2"/>
      <c r="N47" s="2"/>
      <c r="O47" s="2"/>
      <c r="P47" s="2"/>
      <c r="Q47" s="2"/>
      <c r="R47" s="2"/>
      <c r="S47" s="2"/>
      <c r="T47" s="2"/>
      <c r="U47" s="2"/>
      <c r="V47" s="2"/>
    </row>
    <row r="48" spans="1:22" x14ac:dyDescent="0.2">
      <c r="A48" s="17" t="s">
        <v>4328</v>
      </c>
      <c r="B48" s="17" t="s">
        <v>4269</v>
      </c>
      <c r="C48" s="17">
        <v>2009</v>
      </c>
      <c r="D48" s="17" t="s">
        <v>4302</v>
      </c>
      <c r="E48" s="18" t="s">
        <v>4301</v>
      </c>
      <c r="F48" s="17"/>
      <c r="G48" s="17"/>
      <c r="H48" s="17"/>
      <c r="I48" s="17"/>
      <c r="J48" s="17"/>
      <c r="K48" s="17"/>
      <c r="L48" s="17"/>
      <c r="M48" s="17"/>
      <c r="N48" s="17"/>
      <c r="O48" s="17"/>
      <c r="P48" s="17"/>
      <c r="Q48" s="17"/>
      <c r="R48" s="17"/>
      <c r="S48" s="17"/>
      <c r="T48" s="17"/>
      <c r="U48" s="17"/>
      <c r="V48" s="17"/>
    </row>
    <row r="49" spans="1:22" x14ac:dyDescent="0.2">
      <c r="A49" s="2" t="s">
        <v>180</v>
      </c>
      <c r="B49" s="2" t="s">
        <v>177</v>
      </c>
      <c r="C49" s="2">
        <v>2010</v>
      </c>
      <c r="D49" s="2" t="s">
        <v>178</v>
      </c>
      <c r="E49" s="3" t="s">
        <v>179</v>
      </c>
      <c r="F49" s="3"/>
      <c r="G49" s="2"/>
      <c r="H49" s="2"/>
      <c r="I49" s="2"/>
      <c r="J49" s="2"/>
      <c r="K49" s="2"/>
      <c r="L49" s="2"/>
      <c r="M49" s="2"/>
      <c r="N49" s="2"/>
      <c r="O49" s="2"/>
      <c r="P49" s="2"/>
      <c r="Q49" s="2"/>
      <c r="R49" s="2"/>
      <c r="S49" s="2"/>
      <c r="T49" s="2"/>
      <c r="U49" s="2"/>
      <c r="V49" s="2"/>
    </row>
    <row r="50" spans="1:22" x14ac:dyDescent="0.2">
      <c r="A50" s="2" t="s">
        <v>271</v>
      </c>
      <c r="B50" s="2" t="s">
        <v>268</v>
      </c>
      <c r="C50" s="2">
        <v>2010</v>
      </c>
      <c r="D50" s="2" t="s">
        <v>269</v>
      </c>
      <c r="E50" s="3" t="s">
        <v>270</v>
      </c>
      <c r="F50" s="3"/>
      <c r="G50" s="2"/>
      <c r="H50" s="2"/>
      <c r="I50" s="2"/>
      <c r="J50" s="2"/>
      <c r="K50" s="2"/>
      <c r="L50" s="2"/>
      <c r="M50" s="2"/>
      <c r="N50" s="2"/>
      <c r="O50" s="2"/>
      <c r="P50" s="2"/>
      <c r="Q50" s="2"/>
      <c r="R50" s="2"/>
      <c r="S50" s="2"/>
      <c r="T50" s="2"/>
      <c r="U50" s="2"/>
      <c r="V50" s="2"/>
    </row>
    <row r="51" spans="1:22" x14ac:dyDescent="0.2">
      <c r="A51" s="2" t="s">
        <v>366</v>
      </c>
      <c r="B51" s="2" t="s">
        <v>363</v>
      </c>
      <c r="C51" s="2">
        <v>2010</v>
      </c>
      <c r="D51" s="2" t="s">
        <v>364</v>
      </c>
      <c r="E51" s="3" t="s">
        <v>365</v>
      </c>
      <c r="F51" s="3"/>
      <c r="G51" s="2"/>
      <c r="H51" s="2"/>
      <c r="I51" s="2"/>
      <c r="J51" s="2"/>
      <c r="K51" s="2"/>
      <c r="L51" s="2"/>
      <c r="M51" s="2"/>
      <c r="N51" s="2"/>
      <c r="O51" s="2"/>
      <c r="P51" s="2"/>
      <c r="Q51" s="2"/>
      <c r="R51" s="2"/>
      <c r="S51" s="2"/>
      <c r="T51" s="2"/>
      <c r="U51" s="2"/>
      <c r="V51" s="2"/>
    </row>
    <row r="52" spans="1:22" x14ac:dyDescent="0.2">
      <c r="A52" s="2" t="s">
        <v>487</v>
      </c>
      <c r="B52" s="2" t="s">
        <v>484</v>
      </c>
      <c r="C52" s="2">
        <v>2010</v>
      </c>
      <c r="D52" s="2" t="s">
        <v>485</v>
      </c>
      <c r="E52" s="3" t="s">
        <v>486</v>
      </c>
      <c r="F52" s="3"/>
      <c r="G52" s="2"/>
      <c r="H52" s="2"/>
      <c r="I52" s="2"/>
      <c r="J52" s="2"/>
      <c r="K52" s="2"/>
      <c r="L52" s="2"/>
      <c r="M52" s="2"/>
      <c r="N52" s="2"/>
      <c r="O52" s="2"/>
      <c r="P52" s="2"/>
      <c r="Q52" s="2"/>
      <c r="R52" s="2"/>
      <c r="S52" s="2"/>
      <c r="T52" s="2"/>
      <c r="U52" s="2"/>
      <c r="V52" s="2"/>
    </row>
    <row r="53" spans="1:22" x14ac:dyDescent="0.2">
      <c r="A53" s="2" t="s">
        <v>830</v>
      </c>
      <c r="B53" s="2" t="s">
        <v>828</v>
      </c>
      <c r="C53" s="2">
        <v>2010</v>
      </c>
      <c r="D53" s="2" t="s">
        <v>182</v>
      </c>
      <c r="E53" s="3" t="s">
        <v>829</v>
      </c>
      <c r="F53" s="3"/>
      <c r="G53" s="2"/>
      <c r="H53" s="2"/>
      <c r="I53" s="2"/>
      <c r="J53" s="2"/>
      <c r="K53" s="2"/>
      <c r="L53" s="2"/>
      <c r="M53" s="2"/>
      <c r="N53" s="2"/>
      <c r="O53" s="2"/>
      <c r="P53" s="2"/>
      <c r="Q53" s="2"/>
      <c r="R53" s="2"/>
      <c r="S53" s="2"/>
      <c r="T53" s="2"/>
      <c r="U53" s="2"/>
      <c r="V53" s="2"/>
    </row>
    <row r="54" spans="1:22" x14ac:dyDescent="0.2">
      <c r="A54" s="17" t="s">
        <v>4271</v>
      </c>
      <c r="B54" s="17" t="s">
        <v>4270</v>
      </c>
      <c r="C54" s="17">
        <v>2010</v>
      </c>
      <c r="D54" s="17" t="s">
        <v>4303</v>
      </c>
      <c r="E54" s="18" t="s">
        <v>4304</v>
      </c>
      <c r="F54" s="17"/>
      <c r="G54" s="17"/>
      <c r="H54" s="17"/>
      <c r="I54" s="17"/>
      <c r="J54" s="17"/>
      <c r="K54" s="17"/>
      <c r="L54" s="17"/>
      <c r="M54" s="17"/>
      <c r="N54" s="17"/>
      <c r="O54" s="17"/>
      <c r="P54" s="17"/>
      <c r="Q54" s="17"/>
      <c r="R54" s="17"/>
      <c r="S54" s="17"/>
      <c r="T54" s="17"/>
      <c r="U54" s="17"/>
      <c r="V54" s="17"/>
    </row>
    <row r="55" spans="1:22" x14ac:dyDescent="0.2">
      <c r="A55" s="2" t="s">
        <v>77</v>
      </c>
      <c r="B55" s="2" t="s">
        <v>74</v>
      </c>
      <c r="C55" s="2">
        <v>2011</v>
      </c>
      <c r="D55" s="2" t="s">
        <v>75</v>
      </c>
      <c r="E55" s="3" t="s">
        <v>76</v>
      </c>
      <c r="F55" s="3"/>
      <c r="G55" s="2"/>
      <c r="H55" s="2"/>
      <c r="I55" s="2"/>
      <c r="J55" s="2"/>
      <c r="K55" s="2"/>
      <c r="L55" s="2"/>
      <c r="M55" s="2"/>
      <c r="N55" s="2"/>
      <c r="O55" s="2"/>
      <c r="P55" s="2"/>
      <c r="Q55" s="2"/>
      <c r="R55" s="2"/>
      <c r="S55" s="2"/>
      <c r="T55" s="2"/>
      <c r="U55" s="2"/>
      <c r="V55" s="2"/>
    </row>
    <row r="56" spans="1:22" x14ac:dyDescent="0.2">
      <c r="A56" s="2" t="s">
        <v>188</v>
      </c>
      <c r="B56" s="2" t="s">
        <v>185</v>
      </c>
      <c r="C56" s="2">
        <v>2011</v>
      </c>
      <c r="D56" s="2" t="s">
        <v>186</v>
      </c>
      <c r="E56" s="3" t="s">
        <v>187</v>
      </c>
      <c r="F56" s="3"/>
      <c r="G56" s="2"/>
      <c r="H56" s="2"/>
      <c r="I56" s="2"/>
      <c r="J56" s="2"/>
      <c r="K56" s="2"/>
      <c r="L56" s="2"/>
      <c r="M56" s="2"/>
      <c r="N56" s="2"/>
      <c r="O56" s="2"/>
      <c r="P56" s="2"/>
      <c r="Q56" s="2"/>
      <c r="R56" s="2"/>
      <c r="S56" s="2"/>
      <c r="T56" s="2"/>
      <c r="U56" s="2"/>
      <c r="V56" s="2"/>
    </row>
    <row r="57" spans="1:22" x14ac:dyDescent="0.2">
      <c r="A57" s="2" t="s">
        <v>221</v>
      </c>
      <c r="B57" s="2" t="s">
        <v>218</v>
      </c>
      <c r="C57" s="2">
        <v>2011</v>
      </c>
      <c r="D57" s="2" t="s">
        <v>219</v>
      </c>
      <c r="E57" s="3" t="s">
        <v>220</v>
      </c>
      <c r="F57" s="3"/>
      <c r="G57" s="2"/>
      <c r="H57" s="2"/>
      <c r="I57" s="2"/>
      <c r="J57" s="2"/>
      <c r="K57" s="2"/>
      <c r="L57" s="2"/>
      <c r="M57" s="2"/>
      <c r="N57" s="2"/>
      <c r="O57" s="2"/>
      <c r="P57" s="2"/>
      <c r="Q57" s="2"/>
      <c r="R57" s="2"/>
      <c r="S57" s="2"/>
      <c r="T57" s="2"/>
      <c r="U57" s="2"/>
      <c r="V57" s="2"/>
    </row>
    <row r="58" spans="1:22" x14ac:dyDescent="0.2">
      <c r="A58" s="2" t="s">
        <v>228</v>
      </c>
      <c r="B58" s="2" t="s">
        <v>226</v>
      </c>
      <c r="C58" s="2">
        <v>2011</v>
      </c>
      <c r="D58" s="2" t="s">
        <v>186</v>
      </c>
      <c r="E58" s="3" t="s">
        <v>227</v>
      </c>
      <c r="F58" s="3"/>
      <c r="G58" s="2"/>
      <c r="H58" s="2"/>
      <c r="I58" s="2"/>
      <c r="J58" s="2"/>
      <c r="K58" s="2"/>
      <c r="L58" s="2"/>
      <c r="M58" s="2"/>
      <c r="N58" s="2"/>
      <c r="O58" s="2"/>
      <c r="P58" s="2"/>
      <c r="Q58" s="2"/>
      <c r="R58" s="2"/>
      <c r="S58" s="2"/>
      <c r="T58" s="2"/>
      <c r="U58" s="2"/>
      <c r="V58" s="2"/>
    </row>
    <row r="59" spans="1:22" x14ac:dyDescent="0.2">
      <c r="A59" s="2" t="s">
        <v>347</v>
      </c>
      <c r="B59" s="2" t="s">
        <v>344</v>
      </c>
      <c r="C59" s="2">
        <v>2011</v>
      </c>
      <c r="D59" s="2" t="s">
        <v>345</v>
      </c>
      <c r="E59" s="3" t="s">
        <v>346</v>
      </c>
      <c r="F59" s="3"/>
      <c r="G59" s="2"/>
      <c r="H59" s="2"/>
      <c r="I59" s="2"/>
      <c r="J59" s="2"/>
      <c r="K59" s="2"/>
      <c r="L59" s="2"/>
      <c r="M59" s="2"/>
      <c r="N59" s="2"/>
      <c r="O59" s="2"/>
      <c r="P59" s="2"/>
      <c r="Q59" s="2"/>
      <c r="R59" s="2"/>
      <c r="S59" s="2"/>
      <c r="T59" s="2"/>
      <c r="U59" s="2"/>
      <c r="V59" s="2"/>
    </row>
    <row r="60" spans="1:22" x14ac:dyDescent="0.2">
      <c r="A60" s="2" t="s">
        <v>25</v>
      </c>
      <c r="B60" s="2" t="s">
        <v>22</v>
      </c>
      <c r="C60" s="2">
        <v>2012</v>
      </c>
      <c r="D60" s="2" t="s">
        <v>23</v>
      </c>
      <c r="E60" s="3" t="s">
        <v>24</v>
      </c>
      <c r="F60" s="3"/>
      <c r="G60" s="2"/>
      <c r="H60" s="2"/>
      <c r="I60" s="2"/>
      <c r="J60" s="2"/>
      <c r="K60" s="2"/>
      <c r="L60" s="2"/>
      <c r="M60" s="2"/>
      <c r="N60" s="2"/>
      <c r="O60" s="2"/>
      <c r="P60" s="2"/>
      <c r="Q60" s="2"/>
      <c r="R60" s="2"/>
      <c r="S60" s="2"/>
      <c r="T60" s="2"/>
      <c r="U60" s="2"/>
      <c r="V60" s="2"/>
    </row>
    <row r="61" spans="1:22" x14ac:dyDescent="0.2">
      <c r="A61" s="2" t="s">
        <v>126</v>
      </c>
      <c r="B61" s="2" t="s">
        <v>123</v>
      </c>
      <c r="C61" s="2">
        <v>2012</v>
      </c>
      <c r="D61" s="2" t="s">
        <v>124</v>
      </c>
      <c r="E61" s="3" t="s">
        <v>125</v>
      </c>
      <c r="F61" s="3"/>
      <c r="G61" s="2"/>
      <c r="H61" s="2"/>
      <c r="I61" s="2"/>
      <c r="J61" s="2"/>
      <c r="K61" s="2"/>
      <c r="L61" s="2"/>
      <c r="M61" s="2"/>
      <c r="N61" s="2"/>
      <c r="O61" s="2"/>
      <c r="P61" s="2"/>
      <c r="Q61" s="2"/>
      <c r="R61" s="2"/>
      <c r="S61" s="2"/>
      <c r="T61" s="2"/>
      <c r="U61" s="2"/>
      <c r="V61" s="2"/>
    </row>
    <row r="62" spans="1:22" x14ac:dyDescent="0.2">
      <c r="A62" s="2" t="s">
        <v>169</v>
      </c>
      <c r="B62" s="2" t="s">
        <v>166</v>
      </c>
      <c r="C62" s="2">
        <v>2012</v>
      </c>
      <c r="D62" s="2" t="s">
        <v>167</v>
      </c>
      <c r="E62" s="3" t="s">
        <v>168</v>
      </c>
      <c r="F62" s="3"/>
      <c r="G62" s="2"/>
      <c r="H62" s="2"/>
      <c r="I62" s="2"/>
      <c r="J62" s="2"/>
      <c r="K62" s="2"/>
      <c r="L62" s="2"/>
      <c r="M62" s="2"/>
      <c r="N62" s="2"/>
      <c r="O62" s="2"/>
      <c r="P62" s="2"/>
      <c r="Q62" s="2"/>
      <c r="R62" s="2"/>
      <c r="S62" s="2"/>
      <c r="T62" s="2"/>
      <c r="U62" s="2"/>
      <c r="V62" s="2"/>
    </row>
    <row r="63" spans="1:22" x14ac:dyDescent="0.2">
      <c r="A63" s="2" t="s">
        <v>263</v>
      </c>
      <c r="B63" s="2" t="s">
        <v>259</v>
      </c>
      <c r="C63" s="2">
        <v>2012</v>
      </c>
      <c r="D63" s="2" t="s">
        <v>260</v>
      </c>
      <c r="E63" s="3" t="s">
        <v>262</v>
      </c>
      <c r="F63" s="3"/>
      <c r="G63" s="2"/>
      <c r="H63" s="2"/>
      <c r="I63" s="2"/>
      <c r="J63" s="2"/>
      <c r="K63" s="2"/>
      <c r="L63" s="2"/>
      <c r="M63" s="2"/>
      <c r="N63" s="2"/>
      <c r="O63" s="2"/>
      <c r="P63" s="2"/>
      <c r="Q63" s="2"/>
      <c r="R63" s="2"/>
      <c r="S63" s="2"/>
      <c r="T63" s="2"/>
      <c r="U63" s="2"/>
      <c r="V63" s="2"/>
    </row>
    <row r="64" spans="1:22" x14ac:dyDescent="0.2">
      <c r="A64" s="2" t="s">
        <v>331</v>
      </c>
      <c r="B64" s="2" t="s">
        <v>329</v>
      </c>
      <c r="C64" s="2">
        <v>2012</v>
      </c>
      <c r="D64" s="2" t="s">
        <v>135</v>
      </c>
      <c r="E64" s="3" t="s">
        <v>330</v>
      </c>
      <c r="F64" s="3"/>
      <c r="G64" s="2"/>
      <c r="H64" s="2"/>
      <c r="I64" s="2"/>
      <c r="J64" s="2"/>
      <c r="K64" s="2"/>
      <c r="L64" s="2"/>
      <c r="M64" s="2"/>
      <c r="N64" s="2"/>
      <c r="O64" s="2"/>
      <c r="P64" s="2"/>
      <c r="Q64" s="2"/>
      <c r="R64" s="2"/>
      <c r="S64" s="2"/>
      <c r="T64" s="2"/>
      <c r="U64" s="2"/>
      <c r="V64" s="2"/>
    </row>
    <row r="65" spans="1:22" x14ac:dyDescent="0.2">
      <c r="A65" s="2" t="s">
        <v>358</v>
      </c>
      <c r="B65" s="2" t="s">
        <v>355</v>
      </c>
      <c r="C65" s="2">
        <v>2012</v>
      </c>
      <c r="D65" s="2" t="s">
        <v>356</v>
      </c>
      <c r="E65" s="3" t="s">
        <v>357</v>
      </c>
      <c r="F65" s="3"/>
      <c r="G65" s="2"/>
      <c r="H65" s="2"/>
      <c r="I65" s="2"/>
      <c r="J65" s="2"/>
      <c r="K65" s="2"/>
      <c r="L65" s="2"/>
      <c r="M65" s="2"/>
      <c r="N65" s="2"/>
      <c r="O65" s="2"/>
      <c r="P65" s="2"/>
      <c r="Q65" s="2"/>
      <c r="R65" s="2"/>
      <c r="S65" s="2"/>
      <c r="T65" s="2"/>
      <c r="U65" s="2"/>
      <c r="V65" s="2"/>
    </row>
    <row r="66" spans="1:22" x14ac:dyDescent="0.2">
      <c r="A66" s="2" t="s">
        <v>578</v>
      </c>
      <c r="B66" s="2" t="s">
        <v>576</v>
      </c>
      <c r="C66" s="2">
        <v>2012</v>
      </c>
      <c r="D66" s="2" t="s">
        <v>6</v>
      </c>
      <c r="E66" s="3" t="s">
        <v>577</v>
      </c>
      <c r="F66" s="3"/>
      <c r="G66" s="2"/>
      <c r="H66" s="2"/>
      <c r="I66" s="2"/>
      <c r="J66" s="2"/>
      <c r="K66" s="2"/>
      <c r="L66" s="2"/>
      <c r="M66" s="2"/>
      <c r="N66" s="2"/>
      <c r="O66" s="2"/>
      <c r="P66" s="2"/>
      <c r="Q66" s="2"/>
      <c r="R66" s="2"/>
      <c r="S66" s="2"/>
      <c r="T66" s="2"/>
      <c r="U66" s="2"/>
      <c r="V66" s="2"/>
    </row>
    <row r="67" spans="1:22" x14ac:dyDescent="0.2">
      <c r="A67" s="2" t="s">
        <v>652</v>
      </c>
      <c r="B67" s="2" t="s">
        <v>649</v>
      </c>
      <c r="C67" s="2">
        <v>2012</v>
      </c>
      <c r="D67" s="2" t="s">
        <v>115</v>
      </c>
      <c r="E67" s="3" t="s">
        <v>650</v>
      </c>
      <c r="F67" s="3"/>
      <c r="G67" s="2"/>
      <c r="H67" s="2"/>
      <c r="I67" s="2"/>
      <c r="J67" s="2"/>
      <c r="K67" s="2"/>
      <c r="L67" s="2"/>
      <c r="M67" s="2"/>
      <c r="N67" s="2"/>
      <c r="O67" s="2"/>
      <c r="P67" s="2"/>
      <c r="Q67" s="2"/>
      <c r="R67" s="2"/>
      <c r="S67" s="2"/>
      <c r="T67" s="2"/>
      <c r="U67" s="2"/>
      <c r="V67" s="2"/>
    </row>
    <row r="68" spans="1:22" x14ac:dyDescent="0.2">
      <c r="A68" s="2" t="s">
        <v>689</v>
      </c>
      <c r="B68" s="2" t="s">
        <v>686</v>
      </c>
      <c r="C68" s="2">
        <v>2012</v>
      </c>
      <c r="D68" s="2" t="s">
        <v>687</v>
      </c>
      <c r="E68" s="3" t="s">
        <v>688</v>
      </c>
      <c r="F68" s="3"/>
      <c r="G68" s="2"/>
      <c r="H68" s="2"/>
      <c r="I68" s="2"/>
      <c r="J68" s="2"/>
      <c r="K68" s="2"/>
      <c r="L68" s="2"/>
      <c r="M68" s="2"/>
      <c r="N68" s="2"/>
      <c r="O68" s="2"/>
      <c r="P68" s="2"/>
      <c r="Q68" s="2"/>
      <c r="R68" s="2"/>
      <c r="S68" s="2"/>
      <c r="T68" s="2"/>
      <c r="U68" s="2"/>
      <c r="V68" s="2"/>
    </row>
    <row r="69" spans="1:22" x14ac:dyDescent="0.2">
      <c r="A69" s="17" t="s">
        <v>4273</v>
      </c>
      <c r="B69" s="17" t="s">
        <v>4272</v>
      </c>
      <c r="C69" s="17">
        <v>2012</v>
      </c>
      <c r="D69" s="17" t="s">
        <v>4305</v>
      </c>
      <c r="E69" s="17" t="s">
        <v>4306</v>
      </c>
      <c r="F69" s="17"/>
      <c r="G69" s="17"/>
      <c r="H69" s="17"/>
      <c r="I69" s="17"/>
      <c r="J69" s="17"/>
      <c r="K69" s="17"/>
      <c r="L69" s="17"/>
      <c r="M69" s="17"/>
      <c r="N69" s="17"/>
      <c r="O69" s="17"/>
      <c r="P69" s="17"/>
      <c r="Q69" s="17"/>
      <c r="R69" s="17"/>
      <c r="S69" s="17"/>
      <c r="T69" s="17"/>
      <c r="U69" s="17"/>
      <c r="V69" s="17"/>
    </row>
    <row r="70" spans="1:22" x14ac:dyDescent="0.2">
      <c r="A70" s="2" t="s">
        <v>66</v>
      </c>
      <c r="B70" s="2" t="s">
        <v>63</v>
      </c>
      <c r="C70" s="2">
        <v>2013</v>
      </c>
      <c r="D70" s="2" t="s">
        <v>64</v>
      </c>
      <c r="E70" s="3" t="s">
        <v>65</v>
      </c>
      <c r="F70" s="3"/>
      <c r="G70" s="2"/>
      <c r="H70" s="2"/>
      <c r="I70" s="2"/>
      <c r="J70" s="2"/>
      <c r="K70" s="2"/>
      <c r="L70" s="2"/>
      <c r="M70" s="2"/>
      <c r="N70" s="2"/>
      <c r="O70" s="2"/>
      <c r="P70" s="2"/>
      <c r="Q70" s="2"/>
      <c r="R70" s="2"/>
      <c r="S70" s="2"/>
      <c r="T70" s="2"/>
      <c r="U70" s="2"/>
      <c r="V70" s="2"/>
    </row>
    <row r="71" spans="1:22" x14ac:dyDescent="0.2">
      <c r="A71" s="2" t="s">
        <v>93</v>
      </c>
      <c r="B71" s="2" t="s">
        <v>90</v>
      </c>
      <c r="C71" s="2">
        <v>2013</v>
      </c>
      <c r="D71" s="2" t="s">
        <v>91</v>
      </c>
      <c r="E71" s="3" t="s">
        <v>92</v>
      </c>
      <c r="F71" s="3"/>
      <c r="G71" s="2"/>
      <c r="H71" s="2"/>
      <c r="I71" s="2"/>
      <c r="J71" s="2"/>
      <c r="K71" s="2"/>
      <c r="L71" s="2"/>
      <c r="M71" s="2"/>
      <c r="N71" s="2"/>
      <c r="O71" s="2"/>
      <c r="P71" s="2"/>
      <c r="Q71" s="2"/>
      <c r="R71" s="2"/>
      <c r="S71" s="2"/>
      <c r="T71" s="2"/>
      <c r="U71" s="2"/>
      <c r="V71" s="2"/>
    </row>
    <row r="72" spans="1:22" x14ac:dyDescent="0.2">
      <c r="A72" s="2" t="s">
        <v>250</v>
      </c>
      <c r="B72" s="2" t="s">
        <v>247</v>
      </c>
      <c r="C72" s="2">
        <v>2013</v>
      </c>
      <c r="D72" s="2" t="s">
        <v>248</v>
      </c>
      <c r="E72" s="3" t="s">
        <v>249</v>
      </c>
      <c r="F72" s="3"/>
      <c r="G72" s="2"/>
      <c r="H72" s="2"/>
      <c r="I72" s="2"/>
      <c r="J72" s="2"/>
      <c r="K72" s="2"/>
      <c r="L72" s="2"/>
      <c r="M72" s="2"/>
      <c r="N72" s="2"/>
      <c r="O72" s="2"/>
      <c r="P72" s="2"/>
      <c r="Q72" s="2"/>
      <c r="R72" s="2"/>
      <c r="S72" s="2"/>
      <c r="T72" s="2"/>
      <c r="U72" s="2"/>
      <c r="V72" s="2"/>
    </row>
    <row r="73" spans="1:22" x14ac:dyDescent="0.2">
      <c r="A73" s="2" t="s">
        <v>568</v>
      </c>
      <c r="B73" s="2" t="s">
        <v>566</v>
      </c>
      <c r="C73" s="2">
        <v>2013</v>
      </c>
      <c r="D73" s="2" t="s">
        <v>182</v>
      </c>
      <c r="E73" s="3" t="s">
        <v>567</v>
      </c>
      <c r="F73" s="3"/>
      <c r="G73" s="2"/>
      <c r="H73" s="2"/>
      <c r="I73" s="2"/>
      <c r="J73" s="2"/>
      <c r="K73" s="2"/>
      <c r="L73" s="2"/>
      <c r="M73" s="2"/>
      <c r="N73" s="2"/>
      <c r="O73" s="2"/>
      <c r="P73" s="2"/>
      <c r="Q73" s="2"/>
      <c r="R73" s="2"/>
      <c r="S73" s="2"/>
      <c r="T73" s="2"/>
      <c r="U73" s="2"/>
      <c r="V73" s="2"/>
    </row>
    <row r="74" spans="1:22" x14ac:dyDescent="0.2">
      <c r="A74" s="2" t="s">
        <v>710</v>
      </c>
      <c r="B74" s="2" t="s">
        <v>708</v>
      </c>
      <c r="C74" s="2">
        <v>2013</v>
      </c>
      <c r="D74" s="2" t="s">
        <v>135</v>
      </c>
      <c r="E74" s="3" t="s">
        <v>709</v>
      </c>
      <c r="F74" s="3"/>
      <c r="G74" s="2"/>
      <c r="H74" s="2"/>
      <c r="I74" s="2"/>
      <c r="J74" s="2"/>
      <c r="K74" s="2"/>
      <c r="L74" s="2"/>
      <c r="M74" s="2"/>
      <c r="N74" s="2"/>
      <c r="O74" s="2"/>
      <c r="P74" s="2"/>
      <c r="Q74" s="2"/>
      <c r="R74" s="2"/>
      <c r="S74" s="2"/>
      <c r="T74" s="2"/>
      <c r="U74" s="2"/>
      <c r="V74" s="2"/>
    </row>
    <row r="75" spans="1:22" x14ac:dyDescent="0.2">
      <c r="A75" s="2" t="s">
        <v>754</v>
      </c>
      <c r="B75" s="2" t="s">
        <v>752</v>
      </c>
      <c r="C75" s="2">
        <v>2013</v>
      </c>
      <c r="D75" s="2" t="s">
        <v>679</v>
      </c>
      <c r="E75" s="3" t="s">
        <v>753</v>
      </c>
      <c r="F75" s="3"/>
      <c r="G75" s="2"/>
      <c r="H75" s="2"/>
      <c r="I75" s="2"/>
      <c r="J75" s="2"/>
      <c r="K75" s="2"/>
      <c r="L75" s="2"/>
      <c r="M75" s="2"/>
      <c r="N75" s="2"/>
      <c r="O75" s="2"/>
      <c r="P75" s="2"/>
      <c r="Q75" s="2"/>
      <c r="R75" s="2"/>
      <c r="S75" s="2"/>
      <c r="T75" s="2"/>
      <c r="U75" s="2"/>
      <c r="V75" s="2"/>
    </row>
    <row r="76" spans="1:22" x14ac:dyDescent="0.2">
      <c r="A76" s="2" t="s">
        <v>802</v>
      </c>
      <c r="B76" s="2" t="s">
        <v>799</v>
      </c>
      <c r="C76" s="2">
        <v>2013</v>
      </c>
      <c r="D76" s="2" t="s">
        <v>800</v>
      </c>
      <c r="E76" s="3" t="s">
        <v>801</v>
      </c>
      <c r="F76" s="3"/>
      <c r="G76" s="2"/>
      <c r="H76" s="2"/>
      <c r="I76" s="2"/>
      <c r="J76" s="2"/>
      <c r="K76" s="2"/>
      <c r="L76" s="2"/>
      <c r="M76" s="2"/>
      <c r="N76" s="2"/>
      <c r="O76" s="2"/>
      <c r="P76" s="2"/>
      <c r="Q76" s="2"/>
      <c r="R76" s="2"/>
      <c r="S76" s="2"/>
      <c r="T76" s="2"/>
      <c r="U76" s="2"/>
      <c r="V76" s="2"/>
    </row>
    <row r="77" spans="1:22" x14ac:dyDescent="0.2">
      <c r="A77" s="2" t="s">
        <v>827</v>
      </c>
      <c r="B77" s="2" t="s">
        <v>824</v>
      </c>
      <c r="C77" s="2">
        <v>2013</v>
      </c>
      <c r="D77" s="2" t="s">
        <v>51</v>
      </c>
      <c r="E77" s="3" t="s">
        <v>825</v>
      </c>
      <c r="F77" s="3"/>
      <c r="G77" s="2"/>
      <c r="H77" s="2"/>
      <c r="I77" s="2"/>
      <c r="J77" s="2"/>
      <c r="K77" s="2"/>
      <c r="L77" s="2"/>
      <c r="M77" s="2"/>
      <c r="N77" s="2"/>
      <c r="O77" s="2"/>
      <c r="P77" s="2"/>
      <c r="Q77" s="2"/>
      <c r="R77" s="2"/>
      <c r="S77" s="2"/>
      <c r="T77" s="2"/>
      <c r="U77" s="2"/>
      <c r="V77" s="2"/>
    </row>
    <row r="78" spans="1:22" x14ac:dyDescent="0.2">
      <c r="A78" s="17" t="s">
        <v>4273</v>
      </c>
      <c r="B78" s="17" t="s">
        <v>4274</v>
      </c>
      <c r="C78" s="17">
        <v>2013</v>
      </c>
      <c r="D78" s="17" t="s">
        <v>2923</v>
      </c>
      <c r="E78" s="18" t="s">
        <v>4307</v>
      </c>
      <c r="F78" s="17"/>
      <c r="G78" s="17"/>
      <c r="H78" s="17"/>
      <c r="I78" s="17"/>
      <c r="J78" s="17"/>
      <c r="K78" s="17"/>
      <c r="L78" s="17"/>
      <c r="M78" s="17"/>
      <c r="N78" s="17"/>
      <c r="O78" s="17"/>
      <c r="P78" s="17"/>
      <c r="Q78" s="17"/>
      <c r="R78" s="17"/>
      <c r="S78" s="17"/>
      <c r="T78" s="17"/>
      <c r="U78" s="17"/>
      <c r="V78" s="17"/>
    </row>
    <row r="79" spans="1:22" x14ac:dyDescent="0.2">
      <c r="A79" s="2" t="s">
        <v>8</v>
      </c>
      <c r="B79" s="2" t="s">
        <v>5</v>
      </c>
      <c r="C79" s="2">
        <v>2014</v>
      </c>
      <c r="D79" s="2" t="s">
        <v>6</v>
      </c>
      <c r="E79" s="3" t="s">
        <v>7</v>
      </c>
      <c r="F79" s="3"/>
      <c r="G79" s="2"/>
      <c r="H79" s="2"/>
      <c r="I79" s="2"/>
      <c r="J79" s="2"/>
      <c r="K79" s="2"/>
      <c r="L79" s="2"/>
      <c r="M79" s="2"/>
      <c r="N79" s="2"/>
      <c r="O79" s="2"/>
      <c r="P79" s="2"/>
      <c r="Q79" s="2"/>
      <c r="R79" s="2"/>
      <c r="S79" s="2"/>
      <c r="T79" s="2"/>
      <c r="U79" s="2"/>
      <c r="V79" s="2"/>
    </row>
    <row r="80" spans="1:22" x14ac:dyDescent="0.2">
      <c r="A80" s="2" t="s">
        <v>73</v>
      </c>
      <c r="B80" s="2" t="s">
        <v>71</v>
      </c>
      <c r="C80" s="2">
        <v>2014</v>
      </c>
      <c r="D80" s="2" t="s">
        <v>68</v>
      </c>
      <c r="E80" s="3" t="s">
        <v>72</v>
      </c>
      <c r="F80" s="3"/>
      <c r="G80" s="2"/>
      <c r="H80" s="2"/>
      <c r="I80" s="2"/>
      <c r="J80" s="2"/>
      <c r="K80" s="2"/>
      <c r="L80" s="2"/>
      <c r="M80" s="2"/>
      <c r="N80" s="2"/>
      <c r="O80" s="2"/>
      <c r="P80" s="2"/>
      <c r="Q80" s="2"/>
      <c r="R80" s="2"/>
      <c r="S80" s="2"/>
      <c r="T80" s="2"/>
      <c r="U80" s="2"/>
      <c r="V80" s="2"/>
    </row>
    <row r="81" spans="1:22" x14ac:dyDescent="0.2">
      <c r="A81" s="2" t="s">
        <v>101</v>
      </c>
      <c r="B81" s="2" t="s">
        <v>98</v>
      </c>
      <c r="C81" s="2">
        <v>2014</v>
      </c>
      <c r="D81" s="2" t="s">
        <v>99</v>
      </c>
      <c r="E81" s="3" t="s">
        <v>100</v>
      </c>
      <c r="F81" s="3"/>
      <c r="G81" s="2"/>
      <c r="H81" s="2"/>
      <c r="I81" s="2"/>
      <c r="J81" s="2"/>
      <c r="K81" s="2"/>
      <c r="L81" s="2"/>
      <c r="M81" s="2"/>
      <c r="N81" s="2"/>
      <c r="O81" s="2"/>
      <c r="P81" s="2"/>
      <c r="Q81" s="2"/>
      <c r="R81" s="2"/>
      <c r="S81" s="2"/>
      <c r="T81" s="2"/>
      <c r="U81" s="2"/>
      <c r="V81" s="2"/>
    </row>
    <row r="82" spans="1:22" x14ac:dyDescent="0.2">
      <c r="A82" s="2" t="s">
        <v>298</v>
      </c>
      <c r="B82" s="2" t="s">
        <v>295</v>
      </c>
      <c r="C82" s="2">
        <v>2014</v>
      </c>
      <c r="D82" s="2" t="s">
        <v>296</v>
      </c>
      <c r="E82" s="3" t="s">
        <v>297</v>
      </c>
      <c r="F82" s="3"/>
      <c r="G82" s="2"/>
      <c r="H82" s="2"/>
      <c r="I82" s="2"/>
      <c r="J82" s="2"/>
      <c r="K82" s="2"/>
      <c r="L82" s="2"/>
      <c r="M82" s="2"/>
      <c r="N82" s="2"/>
      <c r="O82" s="2"/>
      <c r="P82" s="2"/>
      <c r="Q82" s="2"/>
      <c r="R82" s="2"/>
      <c r="S82" s="2"/>
      <c r="T82" s="2"/>
      <c r="U82" s="2"/>
      <c r="V82" s="2"/>
    </row>
    <row r="83" spans="1:22" x14ac:dyDescent="0.2">
      <c r="A83" s="2" t="s">
        <v>387</v>
      </c>
      <c r="B83" s="2" t="s">
        <v>384</v>
      </c>
      <c r="C83" s="2">
        <v>2014</v>
      </c>
      <c r="D83" s="2" t="s">
        <v>385</v>
      </c>
      <c r="E83" s="3" t="s">
        <v>386</v>
      </c>
      <c r="F83" s="3"/>
      <c r="G83" s="2"/>
      <c r="H83" s="2"/>
      <c r="I83" s="2"/>
      <c r="J83" s="2"/>
      <c r="K83" s="2"/>
      <c r="L83" s="2"/>
      <c r="M83" s="2"/>
      <c r="N83" s="2"/>
      <c r="O83" s="2"/>
      <c r="P83" s="2"/>
      <c r="Q83" s="2"/>
      <c r="R83" s="2"/>
      <c r="S83" s="2"/>
      <c r="T83" s="2"/>
      <c r="U83" s="2"/>
      <c r="V83" s="2"/>
    </row>
    <row r="84" spans="1:22" x14ac:dyDescent="0.2">
      <c r="A84" s="2" t="s">
        <v>448</v>
      </c>
      <c r="B84" s="2" t="s">
        <v>443</v>
      </c>
      <c r="C84" s="2">
        <v>2014</v>
      </c>
      <c r="D84" s="2" t="s">
        <v>444</v>
      </c>
      <c r="E84" s="3" t="s">
        <v>446</v>
      </c>
      <c r="F84" s="3"/>
      <c r="G84" s="2"/>
      <c r="H84" s="2"/>
      <c r="I84" s="2"/>
      <c r="J84" s="2"/>
      <c r="K84" s="2"/>
      <c r="L84" s="2"/>
      <c r="M84" s="2"/>
      <c r="N84" s="2"/>
      <c r="O84" s="2"/>
      <c r="P84" s="2"/>
      <c r="Q84" s="2"/>
      <c r="R84" s="2"/>
      <c r="S84" s="2"/>
      <c r="T84" s="2"/>
      <c r="U84" s="2"/>
      <c r="V84" s="2"/>
    </row>
    <row r="85" spans="1:22" x14ac:dyDescent="0.2">
      <c r="A85" s="2" t="s">
        <v>533</v>
      </c>
      <c r="B85" s="2" t="s">
        <v>529</v>
      </c>
      <c r="C85" s="2">
        <v>2014</v>
      </c>
      <c r="D85" s="2" t="s">
        <v>530</v>
      </c>
      <c r="E85" s="3" t="s">
        <v>532</v>
      </c>
      <c r="F85" s="3"/>
      <c r="G85" s="2"/>
      <c r="H85" s="2"/>
      <c r="I85" s="2"/>
      <c r="J85" s="2"/>
      <c r="K85" s="2"/>
      <c r="L85" s="2"/>
      <c r="M85" s="2"/>
      <c r="N85" s="2"/>
      <c r="O85" s="2"/>
      <c r="P85" s="2"/>
      <c r="Q85" s="2"/>
      <c r="R85" s="2"/>
      <c r="S85" s="2"/>
      <c r="T85" s="2"/>
      <c r="U85" s="2"/>
      <c r="V85" s="2"/>
    </row>
    <row r="86" spans="1:22" x14ac:dyDescent="0.2">
      <c r="A86" s="2" t="s">
        <v>681</v>
      </c>
      <c r="B86" s="2" t="s">
        <v>678</v>
      </c>
      <c r="C86" s="2">
        <v>2014</v>
      </c>
      <c r="D86" s="2" t="s">
        <v>679</v>
      </c>
      <c r="E86" s="3" t="s">
        <v>680</v>
      </c>
      <c r="F86" s="3"/>
      <c r="G86" s="2"/>
      <c r="H86" s="2"/>
      <c r="I86" s="2"/>
      <c r="J86" s="2"/>
      <c r="K86" s="2"/>
      <c r="L86" s="2"/>
      <c r="M86" s="2"/>
      <c r="N86" s="2"/>
      <c r="O86" s="2"/>
      <c r="P86" s="2"/>
      <c r="Q86" s="2"/>
      <c r="R86" s="2"/>
      <c r="S86" s="2"/>
      <c r="T86" s="2"/>
      <c r="U86" s="2"/>
      <c r="V86" s="2"/>
    </row>
    <row r="87" spans="1:22" x14ac:dyDescent="0.2">
      <c r="A87" s="2" t="s">
        <v>693</v>
      </c>
      <c r="B87" s="2" t="s">
        <v>690</v>
      </c>
      <c r="C87" s="2">
        <v>2014</v>
      </c>
      <c r="D87" s="2" t="s">
        <v>51</v>
      </c>
      <c r="E87" s="3" t="s">
        <v>691</v>
      </c>
      <c r="F87" s="3"/>
      <c r="G87" s="2"/>
      <c r="H87" s="2"/>
      <c r="I87" s="2"/>
      <c r="J87" s="2"/>
      <c r="K87" s="2"/>
      <c r="L87" s="2"/>
      <c r="M87" s="2"/>
      <c r="N87" s="2"/>
      <c r="O87" s="2"/>
      <c r="P87" s="2"/>
      <c r="Q87" s="2"/>
      <c r="R87" s="2"/>
      <c r="S87" s="2"/>
      <c r="T87" s="2"/>
      <c r="U87" s="2"/>
      <c r="V87" s="2"/>
    </row>
    <row r="88" spans="1:22" x14ac:dyDescent="0.2">
      <c r="A88" s="17" t="s">
        <v>4276</v>
      </c>
      <c r="B88" s="17" t="s">
        <v>4275</v>
      </c>
      <c r="C88" s="17">
        <v>2014</v>
      </c>
      <c r="D88" s="17" t="s">
        <v>4308</v>
      </c>
      <c r="E88" s="17" t="s">
        <v>4309</v>
      </c>
      <c r="F88" s="17"/>
      <c r="G88" s="17"/>
      <c r="H88" s="17"/>
      <c r="I88" s="17"/>
      <c r="J88" s="17"/>
      <c r="K88" s="17"/>
      <c r="L88" s="17"/>
      <c r="M88" s="17"/>
      <c r="N88" s="17"/>
      <c r="O88" s="17"/>
      <c r="P88" s="17"/>
      <c r="Q88" s="17"/>
      <c r="R88" s="17"/>
      <c r="S88" s="17"/>
      <c r="T88" s="17"/>
      <c r="U88" s="17"/>
      <c r="V88" s="17"/>
    </row>
    <row r="89" spans="1:22" x14ac:dyDescent="0.2">
      <c r="A89" s="17" t="s">
        <v>4278</v>
      </c>
      <c r="B89" s="17" t="s">
        <v>4277</v>
      </c>
      <c r="C89" s="17">
        <v>2014</v>
      </c>
      <c r="D89" s="17" t="s">
        <v>2923</v>
      </c>
      <c r="E89" s="18" t="s">
        <v>4310</v>
      </c>
      <c r="F89" s="17"/>
      <c r="G89" s="17"/>
      <c r="H89" s="17"/>
      <c r="I89" s="17"/>
      <c r="J89" s="17"/>
      <c r="K89" s="17"/>
      <c r="L89" s="17"/>
      <c r="M89" s="17"/>
      <c r="N89" s="17"/>
      <c r="O89" s="17"/>
      <c r="P89" s="17"/>
      <c r="Q89" s="17"/>
      <c r="R89" s="17"/>
      <c r="S89" s="17"/>
      <c r="T89" s="17"/>
      <c r="U89" s="17"/>
      <c r="V89" s="17"/>
    </row>
    <row r="90" spans="1:22" x14ac:dyDescent="0.2">
      <c r="A90" s="2" t="s">
        <v>54</v>
      </c>
      <c r="B90" s="2" t="s">
        <v>50</v>
      </c>
      <c r="C90" s="2">
        <v>2015</v>
      </c>
      <c r="D90" s="2" t="s">
        <v>51</v>
      </c>
      <c r="E90" s="3" t="s">
        <v>53</v>
      </c>
      <c r="F90" s="3"/>
      <c r="G90" s="2"/>
      <c r="H90" s="2"/>
      <c r="I90" s="2"/>
      <c r="J90" s="2"/>
      <c r="K90" s="2"/>
      <c r="L90" s="2"/>
      <c r="M90" s="2"/>
      <c r="N90" s="2"/>
      <c r="O90" s="2"/>
      <c r="P90" s="2"/>
      <c r="Q90" s="2"/>
      <c r="R90" s="2"/>
      <c r="S90" s="2"/>
      <c r="T90" s="2"/>
      <c r="U90" s="2"/>
      <c r="V90" s="2"/>
    </row>
    <row r="91" spans="1:22" x14ac:dyDescent="0.2">
      <c r="A91" s="2" t="s">
        <v>173</v>
      </c>
      <c r="B91" s="2" t="s">
        <v>170</v>
      </c>
      <c r="C91" s="2">
        <v>2015</v>
      </c>
      <c r="D91" s="2" t="s">
        <v>171</v>
      </c>
      <c r="E91" s="3" t="s">
        <v>172</v>
      </c>
      <c r="F91" s="3"/>
      <c r="G91" s="2"/>
      <c r="H91" s="2"/>
      <c r="I91" s="2"/>
      <c r="J91" s="2"/>
      <c r="K91" s="2"/>
      <c r="L91" s="2"/>
      <c r="M91" s="2"/>
      <c r="N91" s="2"/>
      <c r="O91" s="2"/>
      <c r="P91" s="2"/>
      <c r="Q91" s="2"/>
      <c r="R91" s="2"/>
      <c r="S91" s="2"/>
      <c r="T91" s="2"/>
      <c r="U91" s="2"/>
      <c r="V91" s="2"/>
    </row>
    <row r="92" spans="1:22" x14ac:dyDescent="0.2">
      <c r="A92" s="2" t="s">
        <v>435</v>
      </c>
      <c r="B92" s="2" t="s">
        <v>433</v>
      </c>
      <c r="C92" s="2">
        <v>2015</v>
      </c>
      <c r="D92" s="2" t="s">
        <v>182</v>
      </c>
      <c r="E92" s="3" t="s">
        <v>434</v>
      </c>
      <c r="F92" s="3"/>
      <c r="G92" s="2"/>
      <c r="H92" s="2"/>
      <c r="I92" s="2"/>
      <c r="J92" s="2"/>
      <c r="K92" s="2"/>
      <c r="L92" s="2"/>
      <c r="M92" s="2"/>
      <c r="N92" s="2"/>
      <c r="O92" s="2"/>
      <c r="P92" s="2"/>
      <c r="Q92" s="2"/>
      <c r="R92" s="2"/>
      <c r="S92" s="2"/>
      <c r="T92" s="2"/>
      <c r="U92" s="2"/>
      <c r="V92" s="2"/>
    </row>
    <row r="93" spans="1:22" x14ac:dyDescent="0.2">
      <c r="A93" s="2" t="s">
        <v>612</v>
      </c>
      <c r="B93" s="2" t="s">
        <v>610</v>
      </c>
      <c r="C93" s="2">
        <v>2015</v>
      </c>
      <c r="D93" s="2" t="s">
        <v>51</v>
      </c>
      <c r="E93" s="3" t="s">
        <v>611</v>
      </c>
      <c r="F93" s="3"/>
      <c r="G93" s="2"/>
      <c r="H93" s="2"/>
      <c r="I93" s="2"/>
      <c r="J93" s="2"/>
      <c r="K93" s="2"/>
      <c r="L93" s="2"/>
      <c r="M93" s="2"/>
      <c r="N93" s="2"/>
      <c r="O93" s="2"/>
      <c r="P93" s="2"/>
      <c r="Q93" s="2"/>
      <c r="R93" s="2"/>
      <c r="S93" s="2"/>
      <c r="T93" s="2"/>
      <c r="U93" s="2"/>
      <c r="V93" s="2"/>
    </row>
    <row r="94" spans="1:22" x14ac:dyDescent="0.2">
      <c r="A94" s="2" t="s">
        <v>645</v>
      </c>
      <c r="B94" s="2" t="s">
        <v>643</v>
      </c>
      <c r="C94" s="2">
        <v>2015</v>
      </c>
      <c r="D94" s="2" t="s">
        <v>325</v>
      </c>
      <c r="E94" s="3" t="s">
        <v>644</v>
      </c>
      <c r="F94" s="3"/>
      <c r="G94" s="2"/>
      <c r="H94" s="2"/>
      <c r="I94" s="2"/>
      <c r="J94" s="2"/>
      <c r="K94" s="2"/>
      <c r="L94" s="2"/>
      <c r="M94" s="2"/>
      <c r="N94" s="2"/>
      <c r="O94" s="2"/>
      <c r="P94" s="2"/>
      <c r="Q94" s="2"/>
      <c r="R94" s="2"/>
      <c r="S94" s="2"/>
      <c r="T94" s="2"/>
      <c r="U94" s="2"/>
      <c r="V94" s="2"/>
    </row>
    <row r="95" spans="1:22" x14ac:dyDescent="0.2">
      <c r="A95" s="2" t="s">
        <v>655</v>
      </c>
      <c r="B95" s="2" t="s">
        <v>653</v>
      </c>
      <c r="C95" s="2">
        <v>2015</v>
      </c>
      <c r="D95" s="2" t="s">
        <v>156</v>
      </c>
      <c r="E95" s="3" t="s">
        <v>654</v>
      </c>
      <c r="F95" s="3"/>
      <c r="G95" s="2"/>
      <c r="H95" s="2"/>
      <c r="I95" s="2"/>
      <c r="J95" s="2"/>
      <c r="K95" s="2"/>
      <c r="L95" s="2"/>
      <c r="M95" s="2"/>
      <c r="N95" s="2"/>
      <c r="O95" s="2"/>
      <c r="P95" s="2"/>
      <c r="Q95" s="2"/>
      <c r="R95" s="2"/>
      <c r="S95" s="2"/>
      <c r="T95" s="2"/>
      <c r="U95" s="2"/>
      <c r="V95" s="2"/>
    </row>
    <row r="96" spans="1:22" x14ac:dyDescent="0.2">
      <c r="A96" s="2" t="s">
        <v>668</v>
      </c>
      <c r="B96" s="2" t="s">
        <v>665</v>
      </c>
      <c r="C96" s="2">
        <v>2015</v>
      </c>
      <c r="D96" s="2" t="s">
        <v>666</v>
      </c>
      <c r="E96" s="3" t="s">
        <v>667</v>
      </c>
      <c r="F96" s="3"/>
      <c r="G96" s="2"/>
      <c r="H96" s="2"/>
      <c r="I96" s="2"/>
      <c r="J96" s="2"/>
      <c r="K96" s="2"/>
      <c r="L96" s="2"/>
      <c r="M96" s="2"/>
      <c r="N96" s="2"/>
      <c r="O96" s="2"/>
      <c r="P96" s="2"/>
      <c r="Q96" s="2"/>
      <c r="R96" s="2"/>
      <c r="S96" s="2"/>
      <c r="T96" s="2"/>
      <c r="U96" s="2"/>
      <c r="V96" s="2"/>
    </row>
    <row r="97" spans="1:22" x14ac:dyDescent="0.2">
      <c r="A97" s="2" t="s">
        <v>33</v>
      </c>
      <c r="B97" s="2" t="s">
        <v>30</v>
      </c>
      <c r="C97" s="2">
        <v>2016</v>
      </c>
      <c r="D97" s="2" t="s">
        <v>31</v>
      </c>
      <c r="E97" s="3" t="s">
        <v>32</v>
      </c>
      <c r="F97" s="3"/>
      <c r="G97" s="2"/>
      <c r="H97" s="2"/>
      <c r="I97" s="2"/>
      <c r="J97" s="2"/>
      <c r="K97" s="2"/>
      <c r="L97" s="2"/>
      <c r="M97" s="2"/>
      <c r="N97" s="2"/>
      <c r="O97" s="2"/>
      <c r="P97" s="2"/>
      <c r="Q97" s="2"/>
      <c r="R97" s="2"/>
      <c r="S97" s="2"/>
      <c r="T97" s="2"/>
      <c r="U97" s="2"/>
      <c r="V97" s="2"/>
    </row>
    <row r="98" spans="1:22" x14ac:dyDescent="0.2">
      <c r="A98" s="2" t="s">
        <v>70</v>
      </c>
      <c r="B98" s="2" t="s">
        <v>67</v>
      </c>
      <c r="C98" s="2">
        <v>2016</v>
      </c>
      <c r="D98" s="2" t="s">
        <v>68</v>
      </c>
      <c r="E98" s="3" t="s">
        <v>69</v>
      </c>
      <c r="F98" s="3"/>
      <c r="G98" s="2"/>
      <c r="H98" s="2"/>
      <c r="I98" s="2"/>
      <c r="J98" s="2"/>
      <c r="K98" s="2"/>
      <c r="L98" s="2"/>
      <c r="M98" s="2"/>
      <c r="N98" s="2"/>
      <c r="O98" s="2"/>
      <c r="P98" s="2"/>
      <c r="Q98" s="2"/>
      <c r="R98" s="2"/>
      <c r="S98" s="2"/>
      <c r="T98" s="2"/>
      <c r="U98" s="2"/>
      <c r="V98" s="2"/>
    </row>
    <row r="99" spans="1:22" x14ac:dyDescent="0.2">
      <c r="A99" s="2" t="s">
        <v>85</v>
      </c>
      <c r="B99" s="2" t="s">
        <v>82</v>
      </c>
      <c r="C99" s="2">
        <v>2016</v>
      </c>
      <c r="D99" s="2" t="s">
        <v>83</v>
      </c>
      <c r="E99" s="3" t="s">
        <v>84</v>
      </c>
      <c r="F99" s="3"/>
      <c r="G99" s="2"/>
      <c r="H99" s="2"/>
      <c r="I99" s="2"/>
      <c r="J99" s="2"/>
      <c r="K99" s="2"/>
      <c r="L99" s="2"/>
      <c r="M99" s="2"/>
      <c r="N99" s="2"/>
      <c r="O99" s="2"/>
      <c r="P99" s="2"/>
      <c r="Q99" s="2"/>
      <c r="R99" s="2"/>
      <c r="S99" s="2"/>
      <c r="T99" s="2"/>
      <c r="U99" s="2"/>
      <c r="V99" s="2"/>
    </row>
    <row r="100" spans="1:22" x14ac:dyDescent="0.2">
      <c r="A100" s="2" t="s">
        <v>159</v>
      </c>
      <c r="B100" s="2" t="s">
        <v>155</v>
      </c>
      <c r="C100" s="2">
        <v>2016</v>
      </c>
      <c r="D100" s="2" t="s">
        <v>156</v>
      </c>
      <c r="E100" s="3" t="s">
        <v>158</v>
      </c>
      <c r="F100" s="3"/>
      <c r="G100" s="2"/>
      <c r="H100" s="2"/>
      <c r="I100" s="2"/>
      <c r="J100" s="2"/>
      <c r="K100" s="2"/>
      <c r="L100" s="2"/>
      <c r="M100" s="2"/>
      <c r="N100" s="2"/>
      <c r="O100" s="2"/>
      <c r="P100" s="2"/>
      <c r="Q100" s="2"/>
      <c r="R100" s="2"/>
      <c r="S100" s="2"/>
      <c r="T100" s="2"/>
      <c r="U100" s="2"/>
      <c r="V100" s="2"/>
    </row>
    <row r="101" spans="1:22" x14ac:dyDescent="0.2">
      <c r="A101" s="2" t="s">
        <v>275</v>
      </c>
      <c r="B101" s="2" t="s">
        <v>272</v>
      </c>
      <c r="C101" s="2">
        <v>2016</v>
      </c>
      <c r="D101" s="2" t="s">
        <v>273</v>
      </c>
      <c r="E101" s="3" t="s">
        <v>274</v>
      </c>
      <c r="F101" s="3"/>
      <c r="G101" s="2"/>
      <c r="H101" s="2"/>
      <c r="I101" s="2"/>
      <c r="J101" s="2"/>
      <c r="K101" s="2"/>
      <c r="L101" s="2"/>
      <c r="M101" s="2"/>
      <c r="N101" s="2"/>
      <c r="O101" s="2"/>
      <c r="P101" s="2"/>
      <c r="Q101" s="2"/>
      <c r="R101" s="2"/>
      <c r="S101" s="2"/>
      <c r="T101" s="2"/>
      <c r="U101" s="2"/>
      <c r="V101" s="2"/>
    </row>
    <row r="102" spans="1:22" x14ac:dyDescent="0.2">
      <c r="A102" s="2" t="s">
        <v>395</v>
      </c>
      <c r="B102" s="2" t="s">
        <v>392</v>
      </c>
      <c r="C102" s="2">
        <v>2016</v>
      </c>
      <c r="D102" s="2" t="s">
        <v>393</v>
      </c>
      <c r="E102" s="3" t="s">
        <v>394</v>
      </c>
      <c r="F102" s="3"/>
      <c r="G102" s="2"/>
      <c r="H102" s="2"/>
      <c r="I102" s="2"/>
      <c r="J102" s="2"/>
      <c r="K102" s="2"/>
      <c r="L102" s="2"/>
      <c r="M102" s="2"/>
      <c r="N102" s="2"/>
      <c r="O102" s="2"/>
      <c r="P102" s="2"/>
      <c r="Q102" s="2"/>
      <c r="R102" s="2"/>
      <c r="S102" s="2"/>
      <c r="T102" s="2"/>
      <c r="U102" s="2"/>
      <c r="V102" s="2"/>
    </row>
    <row r="103" spans="1:22" x14ac:dyDescent="0.2">
      <c r="A103" s="2" t="s">
        <v>472</v>
      </c>
      <c r="B103" s="2" t="s">
        <v>469</v>
      </c>
      <c r="C103" s="2">
        <v>2016</v>
      </c>
      <c r="D103" s="2" t="s">
        <v>470</v>
      </c>
      <c r="E103" s="3" t="s">
        <v>471</v>
      </c>
      <c r="F103" s="3"/>
      <c r="G103" s="2"/>
      <c r="H103" s="2"/>
      <c r="I103" s="2"/>
      <c r="J103" s="2"/>
      <c r="K103" s="2"/>
      <c r="L103" s="2"/>
      <c r="M103" s="2"/>
      <c r="N103" s="2"/>
      <c r="O103" s="2"/>
      <c r="P103" s="2"/>
      <c r="Q103" s="2"/>
      <c r="R103" s="2"/>
      <c r="S103" s="2"/>
      <c r="T103" s="2"/>
      <c r="U103" s="2"/>
      <c r="V103" s="2"/>
    </row>
    <row r="104" spans="1:22" x14ac:dyDescent="0.2">
      <c r="A104" s="2" t="s">
        <v>536</v>
      </c>
      <c r="B104" s="2" t="s">
        <v>534</v>
      </c>
      <c r="C104" s="2">
        <v>2016</v>
      </c>
      <c r="D104" s="2" t="s">
        <v>517</v>
      </c>
      <c r="E104" s="3" t="s">
        <v>535</v>
      </c>
      <c r="F104" s="3"/>
      <c r="G104" s="2"/>
      <c r="H104" s="2"/>
      <c r="I104" s="2"/>
      <c r="J104" s="2"/>
      <c r="K104" s="2"/>
      <c r="L104" s="2"/>
      <c r="M104" s="2"/>
      <c r="N104" s="2"/>
      <c r="O104" s="2"/>
      <c r="P104" s="2"/>
      <c r="Q104" s="2"/>
      <c r="R104" s="2"/>
      <c r="S104" s="2"/>
      <c r="T104" s="2"/>
      <c r="U104" s="2"/>
      <c r="V104" s="2"/>
    </row>
    <row r="105" spans="1:22" x14ac:dyDescent="0.2">
      <c r="A105" s="2" t="s">
        <v>562</v>
      </c>
      <c r="B105" s="2" t="s">
        <v>560</v>
      </c>
      <c r="C105" s="2">
        <v>2016</v>
      </c>
      <c r="D105" s="2" t="s">
        <v>10</v>
      </c>
      <c r="E105" s="3" t="s">
        <v>561</v>
      </c>
      <c r="F105" s="3"/>
      <c r="G105" s="2"/>
      <c r="H105" s="2"/>
      <c r="I105" s="2"/>
      <c r="J105" s="2"/>
      <c r="K105" s="2"/>
      <c r="L105" s="2"/>
      <c r="M105" s="2"/>
      <c r="N105" s="2"/>
      <c r="O105" s="2"/>
      <c r="P105" s="2"/>
      <c r="Q105" s="2"/>
      <c r="R105" s="2"/>
      <c r="S105" s="2"/>
      <c r="T105" s="2"/>
      <c r="U105" s="2"/>
      <c r="V105" s="2"/>
    </row>
    <row r="106" spans="1:22" x14ac:dyDescent="0.2">
      <c r="A106" s="2" t="s">
        <v>575</v>
      </c>
      <c r="B106" s="2" t="s">
        <v>572</v>
      </c>
      <c r="C106" s="2">
        <v>2016</v>
      </c>
      <c r="D106" s="2" t="s">
        <v>573</v>
      </c>
      <c r="E106" s="3" t="s">
        <v>574</v>
      </c>
      <c r="F106" s="3"/>
      <c r="G106" s="2"/>
      <c r="H106" s="2"/>
      <c r="I106" s="2"/>
      <c r="J106" s="2"/>
      <c r="K106" s="2"/>
      <c r="L106" s="2"/>
      <c r="M106" s="2"/>
      <c r="N106" s="2"/>
      <c r="O106" s="2"/>
      <c r="P106" s="2"/>
      <c r="Q106" s="2"/>
      <c r="R106" s="2"/>
      <c r="S106" s="2"/>
      <c r="T106" s="2"/>
      <c r="U106" s="2"/>
      <c r="V106" s="2"/>
    </row>
    <row r="107" spans="1:22" x14ac:dyDescent="0.2">
      <c r="A107" s="2" t="s">
        <v>622</v>
      </c>
      <c r="B107" s="2" t="s">
        <v>620</v>
      </c>
      <c r="C107" s="2">
        <v>2016</v>
      </c>
      <c r="D107" s="2" t="s">
        <v>325</v>
      </c>
      <c r="E107" s="3" t="s">
        <v>621</v>
      </c>
      <c r="F107" s="3"/>
      <c r="G107" s="2"/>
      <c r="H107" s="2"/>
      <c r="I107" s="2"/>
      <c r="J107" s="2"/>
      <c r="K107" s="2"/>
      <c r="L107" s="2"/>
      <c r="M107" s="2"/>
      <c r="N107" s="2"/>
      <c r="O107" s="2"/>
      <c r="P107" s="2"/>
      <c r="Q107" s="2"/>
      <c r="R107" s="2"/>
      <c r="S107" s="2"/>
      <c r="T107" s="2"/>
      <c r="U107" s="2"/>
      <c r="V107" s="2"/>
    </row>
    <row r="108" spans="1:22" x14ac:dyDescent="0.2">
      <c r="A108" s="2" t="s">
        <v>766</v>
      </c>
      <c r="B108" s="2" t="s">
        <v>762</v>
      </c>
      <c r="C108" s="2">
        <v>2016</v>
      </c>
      <c r="D108" s="2" t="s">
        <v>763</v>
      </c>
      <c r="E108" s="3" t="s">
        <v>765</v>
      </c>
      <c r="F108" s="3"/>
      <c r="G108" s="2"/>
      <c r="H108" s="2"/>
      <c r="I108" s="2"/>
      <c r="J108" s="2"/>
      <c r="K108" s="2"/>
      <c r="L108" s="2"/>
      <c r="M108" s="2"/>
      <c r="N108" s="2"/>
      <c r="O108" s="2"/>
      <c r="P108" s="2"/>
      <c r="Q108" s="2"/>
      <c r="R108" s="2"/>
      <c r="S108" s="2"/>
      <c r="T108" s="2"/>
      <c r="U108" s="2"/>
      <c r="V108" s="2"/>
    </row>
    <row r="109" spans="1:22" x14ac:dyDescent="0.2">
      <c r="A109" s="17" t="s">
        <v>4280</v>
      </c>
      <c r="B109" s="17" t="s">
        <v>4279</v>
      </c>
      <c r="C109" s="17">
        <v>2016</v>
      </c>
      <c r="D109" s="17" t="s">
        <v>4311</v>
      </c>
      <c r="E109" s="18" t="s">
        <v>4312</v>
      </c>
      <c r="F109" s="17"/>
      <c r="G109" s="17"/>
      <c r="H109" s="17"/>
      <c r="I109" s="17"/>
      <c r="J109" s="17"/>
      <c r="K109" s="17"/>
      <c r="L109" s="17"/>
      <c r="M109" s="17"/>
      <c r="N109" s="17"/>
      <c r="O109" s="17"/>
      <c r="P109" s="17"/>
      <c r="Q109" s="17"/>
      <c r="R109" s="17"/>
      <c r="S109" s="17"/>
      <c r="T109" s="17"/>
      <c r="U109" s="17"/>
      <c r="V109" s="17"/>
    </row>
    <row r="110" spans="1:22" x14ac:dyDescent="0.2">
      <c r="A110" s="2" t="s">
        <v>29</v>
      </c>
      <c r="B110" s="2" t="s">
        <v>26</v>
      </c>
      <c r="C110" s="2">
        <v>2017</v>
      </c>
      <c r="D110" s="2" t="s">
        <v>27</v>
      </c>
      <c r="E110" s="3" t="s">
        <v>28</v>
      </c>
      <c r="F110" s="3"/>
      <c r="G110" s="2"/>
      <c r="H110" s="2"/>
      <c r="I110" s="2"/>
      <c r="J110" s="2"/>
      <c r="K110" s="2"/>
      <c r="L110" s="2"/>
      <c r="M110" s="2"/>
      <c r="N110" s="2"/>
      <c r="O110" s="2"/>
      <c r="P110" s="2"/>
      <c r="Q110" s="2"/>
      <c r="R110" s="2"/>
      <c r="S110" s="2"/>
      <c r="T110" s="2"/>
      <c r="U110" s="2"/>
      <c r="V110" s="2"/>
    </row>
    <row r="111" spans="1:22" x14ac:dyDescent="0.2">
      <c r="A111" s="2" t="s">
        <v>203</v>
      </c>
      <c r="B111" s="2" t="s">
        <v>200</v>
      </c>
      <c r="C111" s="2">
        <v>2017</v>
      </c>
      <c r="D111" s="2" t="s">
        <v>201</v>
      </c>
      <c r="E111" s="3" t="s">
        <v>202</v>
      </c>
      <c r="F111" s="3"/>
      <c r="G111" s="2"/>
      <c r="H111" s="2"/>
      <c r="I111" s="2"/>
      <c r="J111" s="2"/>
      <c r="K111" s="2"/>
      <c r="L111" s="2"/>
      <c r="M111" s="2"/>
      <c r="N111" s="2"/>
      <c r="O111" s="2"/>
      <c r="P111" s="2"/>
      <c r="Q111" s="2"/>
      <c r="R111" s="2"/>
      <c r="S111" s="2"/>
      <c r="T111" s="2"/>
      <c r="U111" s="2"/>
      <c r="V111" s="2"/>
    </row>
    <row r="112" spans="1:22" x14ac:dyDescent="0.2">
      <c r="A112" s="2" t="s">
        <v>236</v>
      </c>
      <c r="B112" s="2" t="s">
        <v>233</v>
      </c>
      <c r="C112" s="2">
        <v>2017</v>
      </c>
      <c r="D112" s="2" t="s">
        <v>234</v>
      </c>
      <c r="E112" s="3" t="s">
        <v>235</v>
      </c>
      <c r="F112" s="3"/>
      <c r="G112" s="2"/>
      <c r="H112" s="2"/>
      <c r="I112" s="2"/>
      <c r="J112" s="2"/>
      <c r="K112" s="2"/>
      <c r="L112" s="2"/>
      <c r="M112" s="2"/>
      <c r="N112" s="2"/>
      <c r="O112" s="2"/>
      <c r="P112" s="2"/>
      <c r="Q112" s="2"/>
      <c r="R112" s="2"/>
      <c r="S112" s="2"/>
      <c r="T112" s="2"/>
      <c r="U112" s="2"/>
      <c r="V112" s="2"/>
    </row>
    <row r="113" spans="1:22" x14ac:dyDescent="0.2">
      <c r="A113" s="2" t="s">
        <v>309</v>
      </c>
      <c r="B113" s="2" t="s">
        <v>307</v>
      </c>
      <c r="C113" s="2">
        <v>2017</v>
      </c>
      <c r="D113" s="2" t="s">
        <v>296</v>
      </c>
      <c r="E113" s="3" t="s">
        <v>308</v>
      </c>
      <c r="F113" s="3"/>
      <c r="G113" s="2"/>
      <c r="H113" s="2"/>
      <c r="I113" s="2"/>
      <c r="J113" s="2"/>
      <c r="K113" s="2"/>
      <c r="L113" s="2"/>
      <c r="M113" s="2"/>
      <c r="N113" s="2"/>
      <c r="O113" s="2"/>
      <c r="P113" s="2"/>
      <c r="Q113" s="2"/>
      <c r="R113" s="2"/>
      <c r="S113" s="2"/>
      <c r="T113" s="2"/>
      <c r="U113" s="2"/>
      <c r="V113" s="2"/>
    </row>
    <row r="114" spans="1:22" x14ac:dyDescent="0.2">
      <c r="A114" s="2" t="s">
        <v>312</v>
      </c>
      <c r="B114" s="2" t="s">
        <v>310</v>
      </c>
      <c r="C114" s="2">
        <v>2017</v>
      </c>
      <c r="D114" s="2" t="s">
        <v>75</v>
      </c>
      <c r="E114" s="3" t="s">
        <v>311</v>
      </c>
      <c r="F114" s="3"/>
      <c r="G114" s="2"/>
      <c r="H114" s="2"/>
      <c r="I114" s="2"/>
      <c r="J114" s="2"/>
      <c r="K114" s="2"/>
      <c r="L114" s="2"/>
      <c r="M114" s="2"/>
      <c r="N114" s="2"/>
      <c r="O114" s="2"/>
      <c r="P114" s="2"/>
      <c r="Q114" s="2"/>
      <c r="R114" s="2"/>
      <c r="S114" s="2"/>
      <c r="T114" s="2"/>
      <c r="U114" s="2"/>
      <c r="V114" s="2"/>
    </row>
    <row r="115" spans="1:22" x14ac:dyDescent="0.2">
      <c r="A115" s="2" t="s">
        <v>343</v>
      </c>
      <c r="B115" s="2" t="s">
        <v>340</v>
      </c>
      <c r="C115" s="2">
        <v>2017</v>
      </c>
      <c r="D115" s="2" t="s">
        <v>341</v>
      </c>
      <c r="E115" s="3" t="s">
        <v>342</v>
      </c>
      <c r="F115" s="3"/>
      <c r="G115" s="2"/>
      <c r="H115" s="2"/>
      <c r="I115" s="2"/>
      <c r="J115" s="2"/>
      <c r="K115" s="2"/>
      <c r="L115" s="2"/>
      <c r="M115" s="2"/>
      <c r="N115" s="2"/>
      <c r="O115" s="2"/>
      <c r="P115" s="2"/>
      <c r="Q115" s="2"/>
      <c r="R115" s="2"/>
      <c r="S115" s="2"/>
      <c r="T115" s="2"/>
      <c r="U115" s="2"/>
      <c r="V115" s="2"/>
    </row>
    <row r="116" spans="1:22" x14ac:dyDescent="0.2">
      <c r="A116" s="2" t="s">
        <v>391</v>
      </c>
      <c r="B116" s="2" t="s">
        <v>388</v>
      </c>
      <c r="C116" s="2">
        <v>2017</v>
      </c>
      <c r="D116" s="2" t="s">
        <v>389</v>
      </c>
      <c r="E116" s="3" t="s">
        <v>390</v>
      </c>
      <c r="F116" s="3"/>
      <c r="G116" s="2"/>
      <c r="H116" s="2"/>
      <c r="I116" s="2"/>
      <c r="J116" s="2"/>
      <c r="K116" s="2"/>
      <c r="L116" s="2"/>
      <c r="M116" s="2"/>
      <c r="N116" s="2"/>
      <c r="O116" s="2"/>
      <c r="P116" s="2"/>
      <c r="Q116" s="2"/>
      <c r="R116" s="2"/>
      <c r="S116" s="2"/>
      <c r="T116" s="2"/>
      <c r="U116" s="2"/>
      <c r="V116" s="2"/>
    </row>
    <row r="117" spans="1:22" x14ac:dyDescent="0.2">
      <c r="A117" s="2" t="s">
        <v>504</v>
      </c>
      <c r="B117" s="2" t="s">
        <v>502</v>
      </c>
      <c r="C117" s="2">
        <v>2017</v>
      </c>
      <c r="D117" s="2" t="s">
        <v>260</v>
      </c>
      <c r="E117" s="3" t="s">
        <v>503</v>
      </c>
      <c r="F117" s="3"/>
      <c r="G117" s="2"/>
      <c r="H117" s="2"/>
      <c r="I117" s="2"/>
      <c r="J117" s="2"/>
      <c r="K117" s="2"/>
      <c r="L117" s="2"/>
      <c r="M117" s="2"/>
      <c r="N117" s="2"/>
      <c r="O117" s="2"/>
      <c r="P117" s="2"/>
      <c r="Q117" s="2"/>
      <c r="R117" s="2"/>
      <c r="S117" s="2"/>
      <c r="T117" s="2"/>
      <c r="U117" s="2"/>
      <c r="V117" s="2"/>
    </row>
    <row r="118" spans="1:22" x14ac:dyDescent="0.2">
      <c r="A118" s="2" t="s">
        <v>551</v>
      </c>
      <c r="B118" s="2" t="s">
        <v>549</v>
      </c>
      <c r="C118" s="2">
        <v>2017</v>
      </c>
      <c r="D118" s="2" t="s">
        <v>325</v>
      </c>
      <c r="E118" s="3" t="s">
        <v>550</v>
      </c>
      <c r="F118" s="3"/>
      <c r="G118" s="2"/>
      <c r="H118" s="2"/>
      <c r="I118" s="2"/>
      <c r="J118" s="2"/>
      <c r="K118" s="2"/>
      <c r="L118" s="2"/>
      <c r="M118" s="2"/>
      <c r="N118" s="2"/>
      <c r="O118" s="2"/>
      <c r="P118" s="2"/>
      <c r="Q118" s="2"/>
      <c r="R118" s="2"/>
      <c r="S118" s="2"/>
      <c r="T118" s="2"/>
      <c r="U118" s="2"/>
      <c r="V118" s="2"/>
    </row>
    <row r="119" spans="1:22" x14ac:dyDescent="0.2">
      <c r="A119" s="17" t="s">
        <v>4278</v>
      </c>
      <c r="B119" s="17" t="s">
        <v>4281</v>
      </c>
      <c r="C119" s="17">
        <v>2017</v>
      </c>
      <c r="D119" s="17" t="s">
        <v>2923</v>
      </c>
      <c r="E119" s="18" t="s">
        <v>4313</v>
      </c>
      <c r="F119" s="17"/>
      <c r="G119" s="17"/>
      <c r="H119" s="17"/>
      <c r="I119" s="17"/>
      <c r="J119" s="17"/>
      <c r="K119" s="17"/>
      <c r="L119" s="17"/>
      <c r="M119" s="17"/>
      <c r="N119" s="17"/>
      <c r="O119" s="17"/>
      <c r="P119" s="17"/>
      <c r="Q119" s="17"/>
      <c r="R119" s="17"/>
      <c r="S119" s="17"/>
      <c r="T119" s="17"/>
      <c r="U119" s="17"/>
      <c r="V119" s="17"/>
    </row>
    <row r="120" spans="1:22" x14ac:dyDescent="0.2">
      <c r="A120" s="17" t="s">
        <v>4283</v>
      </c>
      <c r="B120" s="17" t="s">
        <v>4282</v>
      </c>
      <c r="C120" s="17">
        <v>2017</v>
      </c>
      <c r="D120" s="17" t="s">
        <v>2923</v>
      </c>
      <c r="E120" s="18" t="s">
        <v>4314</v>
      </c>
      <c r="F120" s="17"/>
      <c r="G120" s="17"/>
      <c r="H120" s="17"/>
      <c r="I120" s="17"/>
      <c r="J120" s="17"/>
      <c r="K120" s="17"/>
      <c r="L120" s="17"/>
      <c r="M120" s="17"/>
      <c r="N120" s="17"/>
      <c r="O120" s="17"/>
      <c r="P120" s="17"/>
      <c r="Q120" s="17"/>
      <c r="R120" s="17"/>
      <c r="S120" s="17"/>
      <c r="T120" s="17"/>
      <c r="U120" s="17"/>
      <c r="V120" s="17"/>
    </row>
    <row r="121" spans="1:22" x14ac:dyDescent="0.2">
      <c r="A121" s="2" t="s">
        <v>81</v>
      </c>
      <c r="B121" s="2" t="s">
        <v>78</v>
      </c>
      <c r="C121" s="2">
        <v>2018</v>
      </c>
      <c r="D121" s="2" t="s">
        <v>79</v>
      </c>
      <c r="E121" s="3" t="s">
        <v>80</v>
      </c>
      <c r="F121" s="3"/>
      <c r="G121" s="2"/>
      <c r="H121" s="2"/>
      <c r="I121" s="2"/>
      <c r="J121" s="2"/>
      <c r="K121" s="2"/>
      <c r="L121" s="2"/>
      <c r="M121" s="2"/>
      <c r="N121" s="2"/>
      <c r="O121" s="2"/>
      <c r="P121" s="2"/>
      <c r="Q121" s="2"/>
      <c r="R121" s="2"/>
      <c r="S121" s="2"/>
      <c r="T121" s="2"/>
      <c r="U121" s="2"/>
      <c r="V121" s="2"/>
    </row>
    <row r="122" spans="1:22" x14ac:dyDescent="0.2">
      <c r="A122" s="2" t="s">
        <v>165</v>
      </c>
      <c r="B122" s="2" t="s">
        <v>163</v>
      </c>
      <c r="C122" s="2">
        <v>2018</v>
      </c>
      <c r="D122" s="2" t="s">
        <v>79</v>
      </c>
      <c r="E122" s="3" t="s">
        <v>164</v>
      </c>
      <c r="F122" s="3"/>
      <c r="G122" s="2"/>
      <c r="H122" s="2"/>
      <c r="I122" s="2"/>
      <c r="J122" s="2"/>
      <c r="K122" s="2"/>
      <c r="L122" s="2"/>
      <c r="M122" s="2"/>
      <c r="N122" s="2"/>
      <c r="O122" s="2"/>
      <c r="P122" s="2"/>
      <c r="Q122" s="2"/>
      <c r="R122" s="2"/>
      <c r="S122" s="2"/>
      <c r="T122" s="2"/>
      <c r="U122" s="2"/>
      <c r="V122" s="2"/>
    </row>
    <row r="123" spans="1:22" x14ac:dyDescent="0.2">
      <c r="A123" s="2" t="s">
        <v>254</v>
      </c>
      <c r="B123" s="2" t="s">
        <v>251</v>
      </c>
      <c r="C123" s="2">
        <v>2018</v>
      </c>
      <c r="D123" s="2" t="s">
        <v>252</v>
      </c>
      <c r="E123" s="3" t="s">
        <v>253</v>
      </c>
      <c r="F123" s="3"/>
      <c r="G123" s="2"/>
      <c r="H123" s="2"/>
      <c r="I123" s="2"/>
      <c r="J123" s="2"/>
      <c r="K123" s="2"/>
      <c r="L123" s="2"/>
      <c r="M123" s="2"/>
      <c r="N123" s="2"/>
      <c r="O123" s="2"/>
      <c r="P123" s="2"/>
      <c r="Q123" s="2"/>
      <c r="R123" s="2"/>
      <c r="S123" s="2"/>
      <c r="T123" s="2"/>
      <c r="U123" s="2"/>
      <c r="V123" s="2"/>
    </row>
    <row r="124" spans="1:22" x14ac:dyDescent="0.2">
      <c r="A124" s="2" t="s">
        <v>315</v>
      </c>
      <c r="B124" s="2" t="s">
        <v>313</v>
      </c>
      <c r="C124" s="2">
        <v>2018</v>
      </c>
      <c r="D124" s="2" t="s">
        <v>23</v>
      </c>
      <c r="E124" s="3" t="s">
        <v>314</v>
      </c>
      <c r="F124" s="3"/>
      <c r="G124" s="2"/>
      <c r="H124" s="2"/>
      <c r="I124" s="2"/>
      <c r="J124" s="2"/>
      <c r="K124" s="2"/>
      <c r="L124" s="2"/>
      <c r="M124" s="2"/>
      <c r="N124" s="2"/>
      <c r="O124" s="2"/>
      <c r="P124" s="2"/>
      <c r="Q124" s="2"/>
      <c r="R124" s="2"/>
      <c r="S124" s="2"/>
      <c r="T124" s="2"/>
      <c r="U124" s="2"/>
      <c r="V124" s="2"/>
    </row>
    <row r="125" spans="1:22" x14ac:dyDescent="0.2">
      <c r="A125" s="2" t="s">
        <v>373</v>
      </c>
      <c r="B125" s="2" t="s">
        <v>370</v>
      </c>
      <c r="C125" s="2">
        <v>2018</v>
      </c>
      <c r="D125" s="2" t="s">
        <v>371</v>
      </c>
      <c r="E125" s="3" t="s">
        <v>372</v>
      </c>
      <c r="F125" s="3"/>
      <c r="G125" s="2"/>
      <c r="H125" s="2"/>
      <c r="I125" s="2"/>
      <c r="J125" s="2"/>
      <c r="K125" s="2"/>
      <c r="L125" s="2"/>
      <c r="M125" s="2"/>
      <c r="N125" s="2"/>
      <c r="O125" s="2"/>
      <c r="P125" s="2"/>
      <c r="Q125" s="2"/>
      <c r="R125" s="2"/>
      <c r="S125" s="2"/>
      <c r="T125" s="2"/>
      <c r="U125" s="2"/>
      <c r="V125" s="2"/>
    </row>
    <row r="126" spans="1:22" x14ac:dyDescent="0.2">
      <c r="A126" s="2" t="s">
        <v>422</v>
      </c>
      <c r="B126" s="2" t="s">
        <v>419</v>
      </c>
      <c r="C126" s="2">
        <v>2018</v>
      </c>
      <c r="D126" s="2" t="s">
        <v>420</v>
      </c>
      <c r="E126" s="3" t="s">
        <v>421</v>
      </c>
      <c r="F126" s="3"/>
      <c r="G126" s="2"/>
      <c r="H126" s="2"/>
      <c r="I126" s="2"/>
      <c r="J126" s="2"/>
      <c r="K126" s="2"/>
      <c r="L126" s="2"/>
      <c r="M126" s="2"/>
      <c r="N126" s="2"/>
      <c r="O126" s="2"/>
      <c r="P126" s="2"/>
      <c r="Q126" s="2"/>
      <c r="R126" s="2"/>
      <c r="S126" s="2"/>
      <c r="T126" s="2"/>
      <c r="U126" s="2"/>
      <c r="V126" s="2"/>
    </row>
    <row r="127" spans="1:22" x14ac:dyDescent="0.2">
      <c r="A127" s="2" t="s">
        <v>442</v>
      </c>
      <c r="B127" s="2" t="s">
        <v>440</v>
      </c>
      <c r="C127" s="2">
        <v>2018</v>
      </c>
      <c r="D127" s="2" t="s">
        <v>75</v>
      </c>
      <c r="E127" s="3" t="s">
        <v>441</v>
      </c>
      <c r="F127" s="3"/>
      <c r="G127" s="2"/>
      <c r="H127" s="2"/>
      <c r="I127" s="2"/>
      <c r="J127" s="2"/>
      <c r="K127" s="2"/>
      <c r="L127" s="2"/>
      <c r="M127" s="2"/>
      <c r="N127" s="2"/>
      <c r="O127" s="2"/>
      <c r="P127" s="2"/>
      <c r="Q127" s="2"/>
      <c r="R127" s="2"/>
      <c r="S127" s="2"/>
      <c r="T127" s="2"/>
      <c r="U127" s="2"/>
      <c r="V127" s="2"/>
    </row>
    <row r="128" spans="1:22" x14ac:dyDescent="0.2">
      <c r="A128" s="2" t="s">
        <v>464</v>
      </c>
      <c r="B128" s="2" t="s">
        <v>461</v>
      </c>
      <c r="C128" s="2">
        <v>2018</v>
      </c>
      <c r="D128" s="2" t="s">
        <v>462</v>
      </c>
      <c r="E128" s="3" t="s">
        <v>463</v>
      </c>
      <c r="F128" s="3"/>
      <c r="G128" s="2"/>
      <c r="H128" s="2"/>
      <c r="I128" s="2"/>
      <c r="J128" s="2"/>
      <c r="K128" s="2"/>
      <c r="L128" s="2"/>
      <c r="M128" s="2"/>
      <c r="N128" s="2"/>
      <c r="O128" s="2"/>
      <c r="P128" s="2"/>
      <c r="Q128" s="2"/>
      <c r="R128" s="2"/>
      <c r="S128" s="2"/>
      <c r="T128" s="2"/>
      <c r="U128" s="2"/>
      <c r="V128" s="2"/>
    </row>
    <row r="129" spans="1:22" x14ac:dyDescent="0.2">
      <c r="A129" s="2" t="s">
        <v>520</v>
      </c>
      <c r="B129" s="2" t="s">
        <v>516</v>
      </c>
      <c r="C129" s="2">
        <v>2018</v>
      </c>
      <c r="D129" s="2" t="s">
        <v>517</v>
      </c>
      <c r="E129" s="3" t="s">
        <v>519</v>
      </c>
      <c r="F129" s="3"/>
      <c r="G129" s="2"/>
      <c r="H129" s="2"/>
      <c r="I129" s="2"/>
      <c r="J129" s="2"/>
      <c r="K129" s="2"/>
      <c r="L129" s="2"/>
      <c r="M129" s="2"/>
      <c r="N129" s="2"/>
      <c r="O129" s="2"/>
      <c r="P129" s="2"/>
      <c r="Q129" s="2"/>
      <c r="R129" s="2"/>
      <c r="S129" s="2"/>
      <c r="T129" s="2"/>
      <c r="U129" s="2"/>
      <c r="V129" s="2"/>
    </row>
    <row r="130" spans="1:22" x14ac:dyDescent="0.2">
      <c r="A130" s="2" t="s">
        <v>717</v>
      </c>
      <c r="B130" s="2" t="s">
        <v>715</v>
      </c>
      <c r="C130" s="2">
        <v>2018</v>
      </c>
      <c r="D130" s="2" t="s">
        <v>252</v>
      </c>
      <c r="E130" s="3" t="s">
        <v>716</v>
      </c>
      <c r="F130" s="3"/>
      <c r="G130" s="2"/>
      <c r="H130" s="2"/>
      <c r="I130" s="2"/>
      <c r="J130" s="2"/>
      <c r="K130" s="2"/>
      <c r="L130" s="2"/>
      <c r="M130" s="2"/>
      <c r="N130" s="2"/>
      <c r="O130" s="2"/>
      <c r="P130" s="2"/>
      <c r="Q130" s="2"/>
      <c r="R130" s="2"/>
      <c r="S130" s="2"/>
      <c r="T130" s="2"/>
      <c r="U130" s="2"/>
      <c r="V130" s="2"/>
    </row>
    <row r="131" spans="1:22" x14ac:dyDescent="0.2">
      <c r="A131" s="2" t="s">
        <v>731</v>
      </c>
      <c r="B131" s="2" t="s">
        <v>729</v>
      </c>
      <c r="C131" s="2">
        <v>2018</v>
      </c>
      <c r="D131" s="2" t="s">
        <v>64</v>
      </c>
      <c r="E131" s="3" t="s">
        <v>730</v>
      </c>
      <c r="F131" s="3"/>
      <c r="G131" s="2"/>
      <c r="H131" s="2"/>
      <c r="I131" s="2"/>
      <c r="J131" s="2"/>
      <c r="K131" s="2"/>
      <c r="L131" s="2"/>
      <c r="M131" s="2"/>
      <c r="N131" s="2"/>
      <c r="O131" s="2"/>
      <c r="P131" s="2"/>
      <c r="Q131" s="2"/>
      <c r="R131" s="2"/>
      <c r="S131" s="2"/>
      <c r="T131" s="2"/>
      <c r="U131" s="2"/>
      <c r="V131" s="2"/>
    </row>
    <row r="132" spans="1:22" x14ac:dyDescent="0.2">
      <c r="A132" s="2" t="s">
        <v>741</v>
      </c>
      <c r="B132" s="2" t="s">
        <v>739</v>
      </c>
      <c r="C132" s="2">
        <v>2018</v>
      </c>
      <c r="D132" s="2" t="s">
        <v>10</v>
      </c>
      <c r="E132" s="3" t="s">
        <v>740</v>
      </c>
      <c r="F132" s="3"/>
      <c r="G132" s="2"/>
      <c r="H132" s="2"/>
      <c r="I132" s="2"/>
      <c r="J132" s="2"/>
      <c r="K132" s="2"/>
      <c r="L132" s="2"/>
      <c r="M132" s="2"/>
      <c r="N132" s="2"/>
      <c r="O132" s="2"/>
      <c r="P132" s="2"/>
      <c r="Q132" s="2"/>
      <c r="R132" s="2"/>
      <c r="S132" s="2"/>
      <c r="T132" s="2"/>
      <c r="U132" s="2"/>
      <c r="V132" s="2"/>
    </row>
    <row r="133" spans="1:22" x14ac:dyDescent="0.2">
      <c r="A133" s="2" t="s">
        <v>748</v>
      </c>
      <c r="B133" s="2" t="s">
        <v>745</v>
      </c>
      <c r="C133" s="2">
        <v>2018</v>
      </c>
      <c r="D133" s="2" t="s">
        <v>746</v>
      </c>
      <c r="E133" s="3" t="s">
        <v>747</v>
      </c>
      <c r="F133" s="3"/>
      <c r="G133" s="2"/>
      <c r="H133" s="2"/>
      <c r="I133" s="2"/>
      <c r="J133" s="2"/>
      <c r="K133" s="2"/>
      <c r="L133" s="2"/>
      <c r="M133" s="2"/>
      <c r="N133" s="2"/>
      <c r="O133" s="2"/>
      <c r="P133" s="2"/>
      <c r="Q133" s="2"/>
      <c r="R133" s="2"/>
      <c r="S133" s="2"/>
      <c r="T133" s="2"/>
      <c r="U133" s="2"/>
      <c r="V133" s="2"/>
    </row>
    <row r="134" spans="1:22" x14ac:dyDescent="0.2">
      <c r="A134" s="2" t="s">
        <v>769</v>
      </c>
      <c r="B134" s="2" t="s">
        <v>767</v>
      </c>
      <c r="C134" s="2">
        <v>2018</v>
      </c>
      <c r="D134" s="2" t="s">
        <v>64</v>
      </c>
      <c r="E134" s="3" t="s">
        <v>768</v>
      </c>
      <c r="F134" s="3"/>
      <c r="G134" s="2"/>
      <c r="H134" s="2"/>
      <c r="I134" s="2"/>
      <c r="J134" s="2"/>
      <c r="K134" s="2"/>
      <c r="L134" s="2"/>
      <c r="M134" s="2"/>
      <c r="N134" s="2"/>
      <c r="O134" s="2"/>
      <c r="P134" s="2"/>
      <c r="Q134" s="2"/>
      <c r="R134" s="2"/>
      <c r="S134" s="2"/>
      <c r="T134" s="2"/>
      <c r="U134" s="2"/>
      <c r="V134" s="2"/>
    </row>
    <row r="135" spans="1:22" x14ac:dyDescent="0.2">
      <c r="A135" s="2" t="s">
        <v>808</v>
      </c>
      <c r="B135" s="2" t="s">
        <v>803</v>
      </c>
      <c r="C135" s="2">
        <v>2018</v>
      </c>
      <c r="D135" s="2" t="s">
        <v>804</v>
      </c>
      <c r="E135" s="3" t="s">
        <v>806</v>
      </c>
      <c r="F135" s="3"/>
      <c r="G135" s="2"/>
      <c r="H135" s="2"/>
      <c r="I135" s="2"/>
      <c r="J135" s="2"/>
      <c r="K135" s="2"/>
      <c r="L135" s="2"/>
      <c r="M135" s="2"/>
      <c r="N135" s="2"/>
      <c r="O135" s="2"/>
      <c r="P135" s="2"/>
      <c r="Q135" s="2"/>
      <c r="R135" s="2"/>
      <c r="S135" s="2"/>
      <c r="T135" s="2"/>
      <c r="U135" s="2"/>
      <c r="V135" s="2"/>
    </row>
    <row r="136" spans="1:22" x14ac:dyDescent="0.2">
      <c r="A136" s="17" t="s">
        <v>4285</v>
      </c>
      <c r="B136" s="17" t="s">
        <v>4284</v>
      </c>
      <c r="C136" s="17">
        <v>2018</v>
      </c>
      <c r="D136" s="17" t="s">
        <v>4316</v>
      </c>
      <c r="E136" s="18" t="s">
        <v>4315</v>
      </c>
      <c r="F136" s="17"/>
      <c r="G136" s="17"/>
      <c r="H136" s="17"/>
      <c r="I136" s="17"/>
      <c r="J136" s="17"/>
      <c r="K136" s="17"/>
      <c r="L136" s="17"/>
      <c r="M136" s="17"/>
      <c r="N136" s="17"/>
      <c r="O136" s="17"/>
      <c r="P136" s="17"/>
      <c r="Q136" s="17"/>
      <c r="R136" s="17"/>
      <c r="S136" s="17"/>
      <c r="T136" s="17"/>
      <c r="U136" s="17"/>
      <c r="V136" s="17"/>
    </row>
    <row r="137" spans="1:22" x14ac:dyDescent="0.2">
      <c r="A137" s="2" t="s">
        <v>21</v>
      </c>
      <c r="B137" s="2" t="s">
        <v>18</v>
      </c>
      <c r="C137" s="2">
        <v>2019</v>
      </c>
      <c r="D137" s="2" t="s">
        <v>19</v>
      </c>
      <c r="E137" s="3" t="s">
        <v>20</v>
      </c>
      <c r="F137" s="3"/>
      <c r="G137" s="2"/>
      <c r="H137" s="2"/>
      <c r="I137" s="2"/>
      <c r="J137" s="2"/>
      <c r="K137" s="2"/>
      <c r="L137" s="2"/>
      <c r="M137" s="2"/>
      <c r="N137" s="2"/>
      <c r="O137" s="2"/>
      <c r="P137" s="2"/>
      <c r="Q137" s="2"/>
      <c r="R137" s="2"/>
      <c r="S137" s="2"/>
      <c r="T137" s="2"/>
      <c r="U137" s="2"/>
      <c r="V137" s="2"/>
    </row>
    <row r="138" spans="1:22" x14ac:dyDescent="0.2">
      <c r="A138" s="2" t="s">
        <v>37</v>
      </c>
      <c r="B138" s="2" t="s">
        <v>34</v>
      </c>
      <c r="C138" s="2">
        <v>2019</v>
      </c>
      <c r="D138" s="2" t="s">
        <v>35</v>
      </c>
      <c r="E138" s="3" t="s">
        <v>36</v>
      </c>
      <c r="F138" s="3"/>
      <c r="G138" s="2"/>
      <c r="H138" s="2"/>
      <c r="I138" s="2"/>
      <c r="J138" s="2"/>
      <c r="K138" s="2"/>
      <c r="L138" s="2"/>
      <c r="M138" s="2"/>
      <c r="N138" s="2"/>
      <c r="O138" s="2"/>
      <c r="P138" s="2"/>
      <c r="Q138" s="2"/>
      <c r="R138" s="2"/>
      <c r="S138" s="2"/>
      <c r="T138" s="2"/>
      <c r="U138" s="2"/>
      <c r="V138" s="2"/>
    </row>
    <row r="139" spans="1:22" x14ac:dyDescent="0.2">
      <c r="A139" s="2" t="s">
        <v>49</v>
      </c>
      <c r="B139" s="2" t="s">
        <v>46</v>
      </c>
      <c r="C139" s="2">
        <v>2019</v>
      </c>
      <c r="D139" s="2" t="s">
        <v>47</v>
      </c>
      <c r="E139" s="3" t="s">
        <v>48</v>
      </c>
      <c r="F139" s="3"/>
      <c r="G139" s="2"/>
      <c r="H139" s="2"/>
      <c r="I139" s="2"/>
      <c r="J139" s="2"/>
      <c r="K139" s="2"/>
      <c r="L139" s="2"/>
      <c r="M139" s="2"/>
      <c r="N139" s="2"/>
      <c r="O139" s="2"/>
      <c r="P139" s="2"/>
      <c r="Q139" s="2"/>
      <c r="R139" s="2"/>
      <c r="S139" s="2"/>
      <c r="T139" s="2"/>
      <c r="U139" s="2"/>
      <c r="V139" s="2"/>
    </row>
    <row r="140" spans="1:22" x14ac:dyDescent="0.2">
      <c r="A140" s="2" t="s">
        <v>62</v>
      </c>
      <c r="B140" s="2" t="s">
        <v>59</v>
      </c>
      <c r="C140" s="2">
        <v>2019</v>
      </c>
      <c r="D140" s="2" t="s">
        <v>60</v>
      </c>
      <c r="E140" s="3" t="s">
        <v>61</v>
      </c>
      <c r="F140" s="3"/>
      <c r="G140" s="2"/>
      <c r="H140" s="2"/>
      <c r="I140" s="2"/>
      <c r="J140" s="2"/>
      <c r="K140" s="2"/>
      <c r="L140" s="2"/>
      <c r="M140" s="2"/>
      <c r="N140" s="2"/>
      <c r="O140" s="2"/>
      <c r="P140" s="2"/>
      <c r="Q140" s="2"/>
      <c r="R140" s="2"/>
      <c r="S140" s="2"/>
      <c r="T140" s="2"/>
      <c r="U140" s="2"/>
      <c r="V140" s="2"/>
    </row>
    <row r="141" spans="1:22" x14ac:dyDescent="0.2">
      <c r="A141" s="2" t="s">
        <v>105</v>
      </c>
      <c r="B141" s="2" t="s">
        <v>102</v>
      </c>
      <c r="C141" s="2">
        <v>2019</v>
      </c>
      <c r="D141" s="2" t="s">
        <v>103</v>
      </c>
      <c r="E141" s="3" t="s">
        <v>104</v>
      </c>
      <c r="F141" s="3"/>
      <c r="G141" s="2"/>
      <c r="H141" s="2"/>
      <c r="I141" s="2"/>
      <c r="J141" s="2"/>
      <c r="K141" s="2"/>
      <c r="L141" s="2"/>
      <c r="M141" s="2"/>
      <c r="N141" s="2"/>
      <c r="O141" s="2"/>
      <c r="P141" s="2"/>
      <c r="Q141" s="2"/>
      <c r="R141" s="2"/>
      <c r="S141" s="2"/>
      <c r="T141" s="2"/>
      <c r="U141" s="2"/>
      <c r="V141" s="2"/>
    </row>
    <row r="142" spans="1:22" x14ac:dyDescent="0.2">
      <c r="A142" s="2" t="s">
        <v>129</v>
      </c>
      <c r="B142" s="2" t="s">
        <v>127</v>
      </c>
      <c r="C142" s="2">
        <v>2019</v>
      </c>
      <c r="D142" s="2" t="s">
        <v>83</v>
      </c>
      <c r="E142" s="3" t="s">
        <v>128</v>
      </c>
      <c r="F142" s="3"/>
      <c r="G142" s="2"/>
      <c r="H142" s="2"/>
      <c r="I142" s="2"/>
      <c r="J142" s="2"/>
      <c r="K142" s="2"/>
      <c r="L142" s="2"/>
      <c r="M142" s="2"/>
      <c r="N142" s="2"/>
      <c r="O142" s="2"/>
      <c r="P142" s="2"/>
      <c r="Q142" s="2"/>
      <c r="R142" s="2"/>
      <c r="S142" s="2"/>
      <c r="T142" s="2"/>
      <c r="U142" s="2"/>
      <c r="V142" s="2"/>
    </row>
    <row r="143" spans="1:22" x14ac:dyDescent="0.2">
      <c r="A143" s="2" t="s">
        <v>176</v>
      </c>
      <c r="B143" s="2" t="s">
        <v>174</v>
      </c>
      <c r="C143" s="2">
        <v>2019</v>
      </c>
      <c r="D143" s="2" t="s">
        <v>91</v>
      </c>
      <c r="E143" s="3" t="s">
        <v>175</v>
      </c>
      <c r="F143" s="3"/>
      <c r="G143" s="2"/>
      <c r="H143" s="2"/>
      <c r="I143" s="2"/>
      <c r="J143" s="2"/>
      <c r="K143" s="2"/>
      <c r="L143" s="2"/>
      <c r="M143" s="2"/>
      <c r="N143" s="2"/>
      <c r="O143" s="2"/>
      <c r="P143" s="2"/>
      <c r="Q143" s="2"/>
      <c r="R143" s="2"/>
      <c r="S143" s="2"/>
      <c r="T143" s="2"/>
      <c r="U143" s="2"/>
      <c r="V143" s="2"/>
    </row>
    <row r="144" spans="1:22" x14ac:dyDescent="0.2">
      <c r="A144" s="2" t="s">
        <v>281</v>
      </c>
      <c r="B144" s="2" t="s">
        <v>279</v>
      </c>
      <c r="C144" s="2">
        <v>2019</v>
      </c>
      <c r="D144" s="2" t="s">
        <v>115</v>
      </c>
      <c r="E144" s="3" t="s">
        <v>280</v>
      </c>
      <c r="F144" s="3"/>
      <c r="G144" s="2"/>
      <c r="H144" s="2"/>
      <c r="I144" s="2"/>
      <c r="J144" s="2"/>
      <c r="K144" s="2"/>
      <c r="L144" s="2"/>
      <c r="M144" s="2"/>
      <c r="N144" s="2"/>
      <c r="O144" s="2"/>
      <c r="P144" s="2"/>
      <c r="Q144" s="2"/>
      <c r="R144" s="2"/>
      <c r="S144" s="2"/>
      <c r="T144" s="2"/>
      <c r="U144" s="2"/>
      <c r="V144" s="2"/>
    </row>
    <row r="145" spans="1:22" x14ac:dyDescent="0.2">
      <c r="A145" s="2" t="s">
        <v>350</v>
      </c>
      <c r="B145" s="2" t="s">
        <v>348</v>
      </c>
      <c r="C145" s="2">
        <v>2019</v>
      </c>
      <c r="D145" s="2" t="s">
        <v>182</v>
      </c>
      <c r="E145" s="3" t="s">
        <v>349</v>
      </c>
      <c r="F145" s="3"/>
      <c r="G145" s="2"/>
      <c r="H145" s="2"/>
      <c r="I145" s="2"/>
      <c r="J145" s="2"/>
      <c r="K145" s="2"/>
      <c r="L145" s="2"/>
      <c r="M145" s="2"/>
      <c r="N145" s="2"/>
      <c r="O145" s="2"/>
      <c r="P145" s="2"/>
      <c r="Q145" s="2"/>
      <c r="R145" s="2"/>
      <c r="S145" s="2"/>
      <c r="T145" s="2"/>
      <c r="U145" s="2"/>
      <c r="V145" s="2"/>
    </row>
    <row r="146" spans="1:22" x14ac:dyDescent="0.2">
      <c r="A146" s="2" t="s">
        <v>528</v>
      </c>
      <c r="B146" s="2" t="s">
        <v>525</v>
      </c>
      <c r="C146" s="2">
        <v>2019</v>
      </c>
      <c r="D146" s="2" t="s">
        <v>526</v>
      </c>
      <c r="E146" s="3" t="s">
        <v>527</v>
      </c>
      <c r="F146" s="3"/>
      <c r="G146" s="2"/>
      <c r="H146" s="2"/>
      <c r="I146" s="2"/>
      <c r="J146" s="2"/>
      <c r="K146" s="2"/>
      <c r="L146" s="2"/>
      <c r="M146" s="2"/>
      <c r="N146" s="2"/>
      <c r="O146" s="2"/>
      <c r="P146" s="2"/>
      <c r="Q146" s="2"/>
      <c r="R146" s="2"/>
      <c r="S146" s="2"/>
      <c r="T146" s="2"/>
      <c r="U146" s="2"/>
      <c r="V146" s="2"/>
    </row>
    <row r="147" spans="1:22" x14ac:dyDescent="0.2">
      <c r="A147" s="2" t="s">
        <v>548</v>
      </c>
      <c r="B147" s="2" t="s">
        <v>545</v>
      </c>
      <c r="C147" s="2">
        <v>2019</v>
      </c>
      <c r="D147" s="2" t="s">
        <v>517</v>
      </c>
      <c r="E147" s="3" t="s">
        <v>546</v>
      </c>
      <c r="F147" s="3"/>
      <c r="G147" s="2"/>
      <c r="H147" s="2"/>
      <c r="I147" s="2"/>
      <c r="J147" s="2"/>
      <c r="K147" s="2"/>
      <c r="L147" s="2"/>
      <c r="M147" s="2"/>
      <c r="N147" s="2"/>
      <c r="O147" s="2"/>
      <c r="P147" s="2"/>
      <c r="Q147" s="2"/>
      <c r="R147" s="2"/>
      <c r="S147" s="2"/>
      <c r="T147" s="2"/>
      <c r="U147" s="2"/>
      <c r="V147" s="2"/>
    </row>
    <row r="148" spans="1:22" x14ac:dyDescent="0.2">
      <c r="A148" s="2" t="s">
        <v>559</v>
      </c>
      <c r="B148" s="2" t="s">
        <v>556</v>
      </c>
      <c r="C148" s="2">
        <v>2019</v>
      </c>
      <c r="D148" s="2" t="s">
        <v>325</v>
      </c>
      <c r="E148" s="3" t="s">
        <v>557</v>
      </c>
      <c r="F148" s="3"/>
      <c r="G148" s="2"/>
      <c r="H148" s="2"/>
      <c r="I148" s="2"/>
      <c r="J148" s="2"/>
      <c r="K148" s="2"/>
      <c r="L148" s="2"/>
      <c r="M148" s="2"/>
      <c r="N148" s="2"/>
      <c r="O148" s="2"/>
      <c r="P148" s="2"/>
      <c r="Q148" s="2"/>
      <c r="R148" s="2"/>
      <c r="S148" s="2"/>
      <c r="T148" s="2"/>
      <c r="U148" s="2"/>
      <c r="V148" s="2"/>
    </row>
    <row r="149" spans="1:22" x14ac:dyDescent="0.2">
      <c r="A149" s="2" t="s">
        <v>581</v>
      </c>
      <c r="B149" s="2" t="s">
        <v>579</v>
      </c>
      <c r="C149" s="2">
        <v>2019</v>
      </c>
      <c r="D149" s="2" t="s">
        <v>182</v>
      </c>
      <c r="E149" s="3" t="s">
        <v>580</v>
      </c>
      <c r="F149" s="3"/>
      <c r="G149" s="2"/>
      <c r="H149" s="2"/>
      <c r="I149" s="2"/>
      <c r="J149" s="2"/>
      <c r="K149" s="2"/>
      <c r="L149" s="2"/>
      <c r="M149" s="2"/>
      <c r="N149" s="2"/>
      <c r="O149" s="2"/>
      <c r="P149" s="2"/>
      <c r="Q149" s="2"/>
      <c r="R149" s="2"/>
      <c r="S149" s="2"/>
      <c r="T149" s="2"/>
      <c r="U149" s="2"/>
      <c r="V149" s="2"/>
    </row>
    <row r="150" spans="1:22" x14ac:dyDescent="0.2">
      <c r="A150" s="2" t="s">
        <v>599</v>
      </c>
      <c r="B150" s="2" t="s">
        <v>596</v>
      </c>
      <c r="C150" s="2">
        <v>2019</v>
      </c>
      <c r="D150" s="2" t="s">
        <v>597</v>
      </c>
      <c r="E150" s="3" t="s">
        <v>598</v>
      </c>
      <c r="F150" s="3"/>
      <c r="G150" s="2"/>
      <c r="H150" s="2"/>
      <c r="I150" s="2"/>
      <c r="J150" s="2"/>
      <c r="K150" s="2"/>
      <c r="L150" s="2"/>
      <c r="M150" s="2"/>
      <c r="N150" s="2"/>
      <c r="O150" s="2"/>
      <c r="P150" s="2"/>
      <c r="Q150" s="2"/>
      <c r="R150" s="2"/>
      <c r="S150" s="2"/>
      <c r="T150" s="2"/>
      <c r="U150" s="2"/>
      <c r="V150" s="2"/>
    </row>
    <row r="151" spans="1:22" x14ac:dyDescent="0.2">
      <c r="A151" s="2" t="s">
        <v>639</v>
      </c>
      <c r="B151" s="2" t="s">
        <v>636</v>
      </c>
      <c r="C151" s="2">
        <v>2019</v>
      </c>
      <c r="D151" s="2" t="s">
        <v>10</v>
      </c>
      <c r="E151" s="3" t="s">
        <v>637</v>
      </c>
      <c r="F151" s="3"/>
      <c r="G151" s="2"/>
      <c r="H151" s="2"/>
      <c r="I151" s="2"/>
      <c r="J151" s="2"/>
      <c r="K151" s="2"/>
      <c r="L151" s="2"/>
      <c r="M151" s="2"/>
      <c r="N151" s="2"/>
      <c r="O151" s="2"/>
      <c r="P151" s="2"/>
      <c r="Q151" s="2"/>
      <c r="R151" s="2"/>
      <c r="S151" s="2"/>
      <c r="T151" s="2"/>
      <c r="U151" s="2"/>
      <c r="V151" s="2"/>
    </row>
    <row r="152" spans="1:22" x14ac:dyDescent="0.2">
      <c r="A152" s="2" t="s">
        <v>697</v>
      </c>
      <c r="B152" s="2" t="s">
        <v>694</v>
      </c>
      <c r="C152" s="2">
        <v>2019</v>
      </c>
      <c r="D152" s="2" t="s">
        <v>695</v>
      </c>
      <c r="E152" s="3" t="s">
        <v>696</v>
      </c>
      <c r="F152" s="3"/>
      <c r="G152" s="2"/>
      <c r="H152" s="2"/>
      <c r="I152" s="2"/>
      <c r="J152" s="2"/>
      <c r="K152" s="2"/>
      <c r="L152" s="2"/>
      <c r="M152" s="2"/>
      <c r="N152" s="2"/>
      <c r="O152" s="2"/>
      <c r="P152" s="2"/>
      <c r="Q152" s="2"/>
      <c r="R152" s="2"/>
      <c r="S152" s="2"/>
      <c r="T152" s="2"/>
      <c r="U152" s="2"/>
      <c r="V152" s="2"/>
    </row>
    <row r="153" spans="1:22" x14ac:dyDescent="0.2">
      <c r="A153" s="2" t="s">
        <v>721</v>
      </c>
      <c r="B153" s="2" t="s">
        <v>718</v>
      </c>
      <c r="C153" s="2">
        <v>2019</v>
      </c>
      <c r="D153" s="2" t="s">
        <v>719</v>
      </c>
      <c r="E153" s="3" t="s">
        <v>720</v>
      </c>
      <c r="F153" s="3"/>
      <c r="G153" s="2"/>
      <c r="H153" s="2"/>
      <c r="I153" s="2"/>
      <c r="J153" s="2"/>
      <c r="K153" s="2"/>
      <c r="L153" s="2"/>
      <c r="M153" s="2"/>
      <c r="N153" s="2"/>
      <c r="O153" s="2"/>
      <c r="P153" s="2"/>
      <c r="Q153" s="2"/>
      <c r="R153" s="2"/>
      <c r="S153" s="2"/>
      <c r="T153" s="2"/>
      <c r="U153" s="2"/>
      <c r="V153" s="2"/>
    </row>
    <row r="154" spans="1:22" x14ac:dyDescent="0.2">
      <c r="A154" s="2" t="s">
        <v>814</v>
      </c>
      <c r="B154" s="2" t="s">
        <v>812</v>
      </c>
      <c r="C154" s="2">
        <v>2019</v>
      </c>
      <c r="D154" s="2" t="s">
        <v>593</v>
      </c>
      <c r="E154" s="3" t="s">
        <v>813</v>
      </c>
      <c r="F154" s="3"/>
      <c r="G154" s="2"/>
      <c r="H154" s="2"/>
      <c r="I154" s="2"/>
      <c r="J154" s="2"/>
      <c r="K154" s="2"/>
      <c r="L154" s="2"/>
      <c r="M154" s="2"/>
      <c r="N154" s="2"/>
      <c r="O154" s="2"/>
      <c r="P154" s="2"/>
      <c r="Q154" s="2"/>
      <c r="R154" s="2"/>
      <c r="S154" s="2"/>
      <c r="T154" s="2"/>
      <c r="U154" s="2"/>
      <c r="V154" s="2"/>
    </row>
    <row r="155" spans="1:22" x14ac:dyDescent="0.2">
      <c r="A155" s="2" t="s">
        <v>820</v>
      </c>
      <c r="B155" s="2" t="s">
        <v>818</v>
      </c>
      <c r="C155" s="2">
        <v>2019</v>
      </c>
      <c r="D155" s="2" t="s">
        <v>530</v>
      </c>
      <c r="E155" s="3" t="s">
        <v>819</v>
      </c>
      <c r="F155" s="3"/>
      <c r="G155" s="2"/>
      <c r="H155" s="2"/>
      <c r="I155" s="2"/>
      <c r="J155" s="2"/>
      <c r="K155" s="2"/>
      <c r="L155" s="2"/>
      <c r="M155" s="2"/>
      <c r="N155" s="2"/>
      <c r="O155" s="2"/>
      <c r="P155" s="2"/>
      <c r="Q155" s="2"/>
      <c r="R155" s="2"/>
      <c r="S155" s="2"/>
      <c r="T155" s="2"/>
      <c r="U155" s="2"/>
      <c r="V155" s="2"/>
    </row>
    <row r="156" spans="1:22" x14ac:dyDescent="0.2">
      <c r="A156" s="17" t="s">
        <v>4287</v>
      </c>
      <c r="B156" s="17" t="s">
        <v>4286</v>
      </c>
      <c r="C156" s="17">
        <v>2019</v>
      </c>
      <c r="D156" s="17" t="s">
        <v>874</v>
      </c>
      <c r="E156" s="18" t="s">
        <v>4317</v>
      </c>
      <c r="F156" s="17"/>
      <c r="G156" s="17"/>
      <c r="H156" s="17"/>
      <c r="I156" s="17"/>
      <c r="J156" s="17"/>
      <c r="K156" s="17"/>
      <c r="L156" s="17"/>
      <c r="M156" s="17"/>
      <c r="N156" s="17"/>
      <c r="O156" s="17"/>
      <c r="P156" s="17"/>
      <c r="Q156" s="17"/>
      <c r="R156" s="17"/>
      <c r="S156" s="17"/>
      <c r="T156" s="17"/>
      <c r="U156" s="17"/>
      <c r="V156" s="17"/>
    </row>
    <row r="157" spans="1:22" x14ac:dyDescent="0.2">
      <c r="A157" s="17" t="s">
        <v>4280</v>
      </c>
      <c r="B157" s="17" t="s">
        <v>4288</v>
      </c>
      <c r="C157" s="17">
        <v>2019</v>
      </c>
      <c r="D157" s="17" t="s">
        <v>4318</v>
      </c>
      <c r="E157" s="19" t="s">
        <v>4319</v>
      </c>
      <c r="F157" s="17"/>
      <c r="G157" s="17"/>
      <c r="H157" s="17"/>
      <c r="I157" s="17"/>
      <c r="J157" s="17"/>
      <c r="K157" s="17"/>
      <c r="L157" s="17"/>
      <c r="M157" s="17"/>
      <c r="N157" s="17"/>
      <c r="O157" s="17"/>
      <c r="P157" s="17"/>
      <c r="Q157" s="17"/>
      <c r="R157" s="17"/>
      <c r="S157" s="17"/>
      <c r="T157" s="17"/>
      <c r="U157" s="17"/>
      <c r="V157" s="17"/>
    </row>
    <row r="158" spans="1:22" x14ac:dyDescent="0.2">
      <c r="A158" s="17" t="s">
        <v>4290</v>
      </c>
      <c r="B158" s="17" t="s">
        <v>4289</v>
      </c>
      <c r="C158" s="17">
        <v>2019</v>
      </c>
      <c r="D158" s="17" t="s">
        <v>3720</v>
      </c>
      <c r="E158" s="18" t="s">
        <v>4320</v>
      </c>
      <c r="F158" s="17"/>
      <c r="G158" s="17"/>
      <c r="H158" s="17"/>
      <c r="I158" s="17"/>
      <c r="J158" s="17"/>
      <c r="K158" s="17"/>
      <c r="L158" s="17"/>
      <c r="M158" s="17"/>
      <c r="N158" s="17"/>
      <c r="O158" s="17"/>
      <c r="P158" s="17"/>
      <c r="Q158" s="17"/>
      <c r="R158" s="17"/>
      <c r="S158" s="17"/>
      <c r="T158" s="17"/>
      <c r="U158" s="17"/>
      <c r="V158" s="17"/>
    </row>
    <row r="159" spans="1:22" x14ac:dyDescent="0.2">
      <c r="A159" s="17" t="s">
        <v>4292</v>
      </c>
      <c r="B159" s="17" t="s">
        <v>4291</v>
      </c>
      <c r="C159" s="17">
        <v>2019</v>
      </c>
      <c r="D159" s="17" t="s">
        <v>3010</v>
      </c>
      <c r="E159" s="18" t="s">
        <v>4321</v>
      </c>
      <c r="F159" s="17"/>
      <c r="G159" s="17"/>
      <c r="H159" s="17"/>
      <c r="I159" s="17"/>
      <c r="J159" s="17"/>
      <c r="K159" s="17"/>
      <c r="L159" s="17"/>
      <c r="M159" s="17"/>
      <c r="N159" s="17"/>
      <c r="O159" s="17"/>
      <c r="P159" s="17"/>
      <c r="Q159" s="17"/>
      <c r="R159" s="17"/>
      <c r="S159" s="17"/>
      <c r="T159" s="17"/>
      <c r="U159" s="17"/>
      <c r="V159" s="17"/>
    </row>
    <row r="160" spans="1:22" x14ac:dyDescent="0.2">
      <c r="A160" s="17" t="s">
        <v>4294</v>
      </c>
      <c r="B160" s="17" t="s">
        <v>4293</v>
      </c>
      <c r="C160" s="17">
        <v>2019</v>
      </c>
      <c r="D160" s="17" t="s">
        <v>4322</v>
      </c>
      <c r="E160" s="17" t="s">
        <v>4323</v>
      </c>
      <c r="F160" s="17"/>
      <c r="G160" s="17"/>
      <c r="H160" s="17"/>
      <c r="I160" s="17"/>
      <c r="J160" s="17"/>
      <c r="K160" s="17"/>
      <c r="L160" s="17"/>
      <c r="M160" s="17"/>
      <c r="N160" s="17"/>
      <c r="O160" s="17"/>
      <c r="P160" s="17"/>
      <c r="Q160" s="17"/>
      <c r="R160" s="17"/>
      <c r="S160" s="17"/>
      <c r="T160" s="17"/>
      <c r="U160" s="17"/>
      <c r="V160" s="17"/>
    </row>
    <row r="161" spans="1:22" x14ac:dyDescent="0.2">
      <c r="A161" s="2" t="s">
        <v>89</v>
      </c>
      <c r="B161" s="2" t="s">
        <v>86</v>
      </c>
      <c r="C161" s="2">
        <v>2020</v>
      </c>
      <c r="D161" s="2" t="s">
        <v>87</v>
      </c>
      <c r="E161" s="3" t="s">
        <v>88</v>
      </c>
      <c r="F161" s="3"/>
      <c r="G161" s="2"/>
      <c r="H161" s="2"/>
      <c r="I161" s="2"/>
      <c r="J161" s="2"/>
      <c r="K161" s="2"/>
      <c r="L161" s="2"/>
      <c r="M161" s="2"/>
      <c r="N161" s="2"/>
      <c r="O161" s="2"/>
      <c r="P161" s="2"/>
      <c r="Q161" s="2"/>
      <c r="R161" s="2"/>
      <c r="S161" s="2"/>
      <c r="T161" s="2"/>
      <c r="U161" s="2"/>
      <c r="V161" s="2"/>
    </row>
    <row r="162" spans="1:22" x14ac:dyDescent="0.2">
      <c r="A162" s="2" t="s">
        <v>118</v>
      </c>
      <c r="B162" s="2" t="s">
        <v>114</v>
      </c>
      <c r="C162" s="2">
        <v>2020</v>
      </c>
      <c r="D162" s="2" t="s">
        <v>115</v>
      </c>
      <c r="E162" s="3" t="s">
        <v>117</v>
      </c>
      <c r="F162" s="3"/>
      <c r="G162" s="2"/>
      <c r="H162" s="2"/>
      <c r="I162" s="2"/>
      <c r="J162" s="2"/>
      <c r="K162" s="2"/>
      <c r="L162" s="2"/>
      <c r="M162" s="2"/>
      <c r="N162" s="2"/>
      <c r="O162" s="2"/>
      <c r="P162" s="2"/>
      <c r="Q162" s="2"/>
      <c r="R162" s="2"/>
      <c r="S162" s="2"/>
      <c r="T162" s="2"/>
      <c r="U162" s="2"/>
      <c r="V162" s="2"/>
    </row>
    <row r="163" spans="1:22" x14ac:dyDescent="0.2">
      <c r="A163" s="2" t="s">
        <v>133</v>
      </c>
      <c r="B163" s="2" t="s">
        <v>130</v>
      </c>
      <c r="C163" s="2">
        <v>2020</v>
      </c>
      <c r="D163" s="2" t="s">
        <v>131</v>
      </c>
      <c r="E163" s="3" t="s">
        <v>132</v>
      </c>
      <c r="F163" s="3"/>
      <c r="G163" s="2"/>
      <c r="H163" s="2"/>
      <c r="I163" s="2"/>
      <c r="J163" s="2"/>
      <c r="K163" s="2"/>
      <c r="L163" s="2"/>
      <c r="M163" s="2"/>
      <c r="N163" s="2"/>
      <c r="O163" s="2"/>
      <c r="P163" s="2"/>
      <c r="Q163" s="2"/>
      <c r="R163" s="2"/>
      <c r="S163" s="2"/>
      <c r="T163" s="2"/>
      <c r="U163" s="2"/>
      <c r="V163" s="2"/>
    </row>
    <row r="164" spans="1:22" x14ac:dyDescent="0.2">
      <c r="A164" s="2" t="s">
        <v>149</v>
      </c>
      <c r="B164" s="2" t="s">
        <v>146</v>
      </c>
      <c r="C164" s="2">
        <v>2020</v>
      </c>
      <c r="D164" s="2" t="s">
        <v>147</v>
      </c>
      <c r="E164" s="3" t="s">
        <v>148</v>
      </c>
      <c r="F164" s="3"/>
      <c r="G164" s="2"/>
      <c r="H164" s="2"/>
      <c r="I164" s="2"/>
      <c r="J164" s="2"/>
      <c r="K164" s="2"/>
      <c r="L164" s="2"/>
      <c r="M164" s="2"/>
      <c r="N164" s="2"/>
      <c r="O164" s="2"/>
      <c r="P164" s="2"/>
      <c r="Q164" s="2"/>
      <c r="R164" s="2"/>
      <c r="S164" s="2"/>
      <c r="T164" s="2"/>
      <c r="U164" s="2"/>
      <c r="V164" s="2"/>
    </row>
    <row r="165" spans="1:22" x14ac:dyDescent="0.2">
      <c r="A165" s="2" t="s">
        <v>184</v>
      </c>
      <c r="B165" s="2" t="s">
        <v>181</v>
      </c>
      <c r="C165" s="2">
        <v>2020</v>
      </c>
      <c r="D165" s="2" t="s">
        <v>182</v>
      </c>
      <c r="E165" s="3" t="s">
        <v>183</v>
      </c>
      <c r="F165" s="3"/>
      <c r="G165" s="2"/>
      <c r="H165" s="2"/>
      <c r="I165" s="2"/>
      <c r="J165" s="2"/>
      <c r="K165" s="2"/>
      <c r="L165" s="2"/>
      <c r="M165" s="2"/>
      <c r="N165" s="2"/>
      <c r="O165" s="2"/>
      <c r="P165" s="2"/>
      <c r="Q165" s="2"/>
      <c r="R165" s="2"/>
      <c r="S165" s="2"/>
      <c r="T165" s="2"/>
      <c r="U165" s="2"/>
      <c r="V165" s="2"/>
    </row>
    <row r="166" spans="1:22" x14ac:dyDescent="0.2">
      <c r="A166" s="2" t="s">
        <v>210</v>
      </c>
      <c r="B166" s="2" t="s">
        <v>207</v>
      </c>
      <c r="C166" s="2">
        <v>2020</v>
      </c>
      <c r="D166" s="2" t="s">
        <v>208</v>
      </c>
      <c r="E166" s="3" t="s">
        <v>209</v>
      </c>
      <c r="F166" s="3"/>
      <c r="G166" s="2"/>
      <c r="H166" s="2"/>
      <c r="I166" s="2"/>
      <c r="J166" s="2"/>
      <c r="K166" s="2"/>
      <c r="L166" s="2"/>
      <c r="M166" s="2"/>
      <c r="N166" s="2"/>
      <c r="O166" s="2"/>
      <c r="P166" s="2"/>
      <c r="Q166" s="2"/>
      <c r="R166" s="2"/>
      <c r="S166" s="2"/>
      <c r="T166" s="2"/>
      <c r="U166" s="2"/>
      <c r="V166" s="2"/>
    </row>
    <row r="167" spans="1:22" x14ac:dyDescent="0.2">
      <c r="A167" s="2" t="s">
        <v>285</v>
      </c>
      <c r="B167" s="2" t="s">
        <v>282</v>
      </c>
      <c r="C167" s="2">
        <v>2020</v>
      </c>
      <c r="D167" s="2" t="s">
        <v>283</v>
      </c>
      <c r="E167" s="3" t="s">
        <v>284</v>
      </c>
      <c r="F167" s="3"/>
      <c r="G167" s="2"/>
      <c r="H167" s="2"/>
      <c r="I167" s="2"/>
      <c r="J167" s="2"/>
      <c r="K167" s="2"/>
      <c r="L167" s="2"/>
      <c r="M167" s="2"/>
      <c r="N167" s="2"/>
      <c r="O167" s="2"/>
      <c r="P167" s="2"/>
      <c r="Q167" s="2"/>
      <c r="R167" s="2"/>
      <c r="S167" s="2"/>
      <c r="T167" s="2"/>
      <c r="U167" s="2"/>
      <c r="V167" s="2"/>
    </row>
    <row r="168" spans="1:22" x14ac:dyDescent="0.2">
      <c r="A168" s="2" t="s">
        <v>288</v>
      </c>
      <c r="B168" s="2" t="s">
        <v>286</v>
      </c>
      <c r="C168" s="2">
        <v>2020</v>
      </c>
      <c r="D168" s="2" t="s">
        <v>273</v>
      </c>
      <c r="E168" s="3" t="s">
        <v>287</v>
      </c>
      <c r="F168" s="3"/>
      <c r="G168" s="2"/>
      <c r="H168" s="2"/>
      <c r="I168" s="2"/>
      <c r="J168" s="2"/>
      <c r="K168" s="2"/>
      <c r="L168" s="2"/>
      <c r="M168" s="2"/>
      <c r="N168" s="2"/>
      <c r="O168" s="2"/>
      <c r="P168" s="2"/>
      <c r="Q168" s="2"/>
      <c r="R168" s="2"/>
      <c r="S168" s="2"/>
      <c r="T168" s="2"/>
      <c r="U168" s="2"/>
      <c r="V168" s="2"/>
    </row>
    <row r="169" spans="1:22" x14ac:dyDescent="0.2">
      <c r="A169" s="2" t="s">
        <v>339</v>
      </c>
      <c r="B169" s="2" t="s">
        <v>336</v>
      </c>
      <c r="C169" s="2">
        <v>2020</v>
      </c>
      <c r="D169" s="2" t="s">
        <v>337</v>
      </c>
      <c r="E169" s="3" t="s">
        <v>338</v>
      </c>
      <c r="F169" s="3"/>
      <c r="G169" s="2"/>
      <c r="H169" s="2"/>
      <c r="I169" s="2"/>
      <c r="J169" s="2"/>
      <c r="K169" s="2"/>
      <c r="L169" s="2"/>
      <c r="M169" s="2"/>
      <c r="N169" s="2"/>
      <c r="O169" s="2"/>
      <c r="P169" s="2"/>
      <c r="Q169" s="2"/>
      <c r="R169" s="2"/>
      <c r="S169" s="2"/>
      <c r="T169" s="2"/>
      <c r="U169" s="2"/>
      <c r="V169" s="2"/>
    </row>
    <row r="170" spans="1:22" x14ac:dyDescent="0.2">
      <c r="A170" s="2" t="s">
        <v>402</v>
      </c>
      <c r="B170" s="2" t="s">
        <v>400</v>
      </c>
      <c r="C170" s="2">
        <v>2020</v>
      </c>
      <c r="D170" s="2" t="s">
        <v>39</v>
      </c>
      <c r="E170" s="3" t="s">
        <v>401</v>
      </c>
      <c r="F170" s="3"/>
      <c r="G170" s="2"/>
      <c r="H170" s="2"/>
      <c r="I170" s="2"/>
      <c r="J170" s="2"/>
      <c r="K170" s="2"/>
      <c r="L170" s="2"/>
      <c r="M170" s="2"/>
      <c r="N170" s="2"/>
      <c r="O170" s="2"/>
      <c r="P170" s="2"/>
      <c r="Q170" s="2"/>
      <c r="R170" s="2"/>
      <c r="S170" s="2"/>
      <c r="T170" s="2"/>
      <c r="U170" s="2"/>
      <c r="V170" s="2"/>
    </row>
    <row r="171" spans="1:22" x14ac:dyDescent="0.2">
      <c r="A171" s="2" t="s">
        <v>439</v>
      </c>
      <c r="B171" s="2" t="s">
        <v>436</v>
      </c>
      <c r="C171" s="2">
        <v>2020</v>
      </c>
      <c r="D171" s="2" t="s">
        <v>437</v>
      </c>
      <c r="E171" s="3" t="s">
        <v>438</v>
      </c>
      <c r="F171" s="3"/>
      <c r="G171" s="2"/>
      <c r="H171" s="2"/>
      <c r="I171" s="2"/>
      <c r="J171" s="2"/>
      <c r="K171" s="2"/>
      <c r="L171" s="2"/>
      <c r="M171" s="2"/>
      <c r="N171" s="2"/>
      <c r="O171" s="2"/>
      <c r="P171" s="2"/>
      <c r="Q171" s="2"/>
      <c r="R171" s="2"/>
      <c r="S171" s="2"/>
      <c r="T171" s="2"/>
      <c r="U171" s="2"/>
      <c r="V171" s="2"/>
    </row>
    <row r="172" spans="1:22" x14ac:dyDescent="0.2">
      <c r="A172" s="2" t="s">
        <v>751</v>
      </c>
      <c r="B172" s="2" t="s">
        <v>749</v>
      </c>
      <c r="C172" s="2">
        <v>2020</v>
      </c>
      <c r="D172" s="2" t="s">
        <v>593</v>
      </c>
      <c r="E172" s="3" t="s">
        <v>750</v>
      </c>
      <c r="F172" s="3"/>
      <c r="G172" s="2"/>
      <c r="H172" s="2"/>
      <c r="I172" s="2"/>
      <c r="J172" s="2"/>
      <c r="K172" s="2"/>
      <c r="L172" s="2"/>
      <c r="M172" s="2"/>
      <c r="N172" s="2"/>
      <c r="O172" s="2"/>
      <c r="P172" s="2"/>
      <c r="Q172" s="2"/>
      <c r="R172" s="2"/>
      <c r="S172" s="2"/>
      <c r="T172" s="2"/>
      <c r="U172" s="2"/>
      <c r="V172" s="2"/>
    </row>
    <row r="173" spans="1:22" x14ac:dyDescent="0.2">
      <c r="A173" s="2" t="s">
        <v>757</v>
      </c>
      <c r="B173" s="2" t="s">
        <v>755</v>
      </c>
      <c r="C173" s="2">
        <v>2020</v>
      </c>
      <c r="D173" s="2" t="s">
        <v>151</v>
      </c>
      <c r="E173" s="3" t="s">
        <v>756</v>
      </c>
      <c r="F173" s="3"/>
      <c r="G173" s="2"/>
      <c r="H173" s="2"/>
      <c r="I173" s="2"/>
      <c r="J173" s="2"/>
      <c r="K173" s="2"/>
      <c r="L173" s="2"/>
      <c r="M173" s="2"/>
      <c r="N173" s="2"/>
      <c r="O173" s="2"/>
      <c r="P173" s="2"/>
      <c r="Q173" s="2"/>
      <c r="R173" s="2"/>
      <c r="S173" s="2"/>
      <c r="T173" s="2"/>
      <c r="U173" s="2"/>
      <c r="V173" s="2"/>
    </row>
    <row r="174" spans="1:22" x14ac:dyDescent="0.2">
      <c r="A174" s="2" t="s">
        <v>779</v>
      </c>
      <c r="B174" s="2" t="s">
        <v>776</v>
      </c>
      <c r="C174" s="2">
        <v>2020</v>
      </c>
      <c r="D174" s="2" t="s">
        <v>777</v>
      </c>
      <c r="E174" s="3" t="s">
        <v>778</v>
      </c>
      <c r="F174" s="3"/>
      <c r="G174" s="2"/>
      <c r="H174" s="2"/>
      <c r="I174" s="2"/>
      <c r="J174" s="2"/>
      <c r="K174" s="2"/>
      <c r="L174" s="2"/>
      <c r="M174" s="2"/>
      <c r="N174" s="2"/>
      <c r="O174" s="2"/>
      <c r="P174" s="2"/>
      <c r="Q174" s="2"/>
      <c r="R174" s="2"/>
      <c r="S174" s="2"/>
      <c r="T174" s="2"/>
      <c r="U174" s="2"/>
      <c r="V174" s="2"/>
    </row>
    <row r="175" spans="1:22" x14ac:dyDescent="0.2">
      <c r="A175" s="17" t="s">
        <v>4296</v>
      </c>
      <c r="B175" s="17" t="s">
        <v>4295</v>
      </c>
      <c r="C175" s="17">
        <v>2020</v>
      </c>
      <c r="D175" s="17" t="s">
        <v>4325</v>
      </c>
      <c r="E175" s="18" t="s">
        <v>4324</v>
      </c>
      <c r="F175" s="17"/>
      <c r="G175" s="17"/>
      <c r="H175" s="17"/>
      <c r="I175" s="17"/>
      <c r="J175" s="17"/>
      <c r="K175" s="17"/>
      <c r="L175" s="17"/>
      <c r="M175" s="17"/>
      <c r="N175" s="17"/>
      <c r="O175" s="17"/>
      <c r="P175" s="17"/>
      <c r="Q175" s="17"/>
      <c r="R175" s="17"/>
      <c r="S175" s="17"/>
      <c r="T175" s="17"/>
      <c r="U175" s="17"/>
      <c r="V175" s="17"/>
    </row>
    <row r="176" spans="1:22" x14ac:dyDescent="0.2">
      <c r="A176" s="2" t="s">
        <v>192</v>
      </c>
      <c r="B176" s="2" t="s">
        <v>189</v>
      </c>
      <c r="C176" s="2">
        <v>2021</v>
      </c>
      <c r="D176" s="2" t="s">
        <v>190</v>
      </c>
      <c r="E176" s="3" t="s">
        <v>191</v>
      </c>
      <c r="F176" s="3"/>
      <c r="G176" s="2"/>
      <c r="H176" s="2"/>
      <c r="I176" s="2"/>
      <c r="J176" s="2"/>
      <c r="K176" s="2"/>
      <c r="L176" s="2"/>
      <c r="M176" s="2"/>
      <c r="N176" s="2"/>
      <c r="O176" s="2"/>
      <c r="P176" s="2"/>
      <c r="Q176" s="2"/>
      <c r="R176" s="2"/>
      <c r="S176" s="2"/>
      <c r="T176" s="2"/>
      <c r="U176" s="2"/>
      <c r="V176" s="2"/>
    </row>
    <row r="177" spans="1:22" x14ac:dyDescent="0.2">
      <c r="A177" s="2" t="s">
        <v>199</v>
      </c>
      <c r="B177" s="2" t="s">
        <v>196</v>
      </c>
      <c r="C177" s="2">
        <v>2021</v>
      </c>
      <c r="D177" s="2" t="s">
        <v>197</v>
      </c>
      <c r="E177" s="3" t="s">
        <v>198</v>
      </c>
      <c r="F177" s="3"/>
      <c r="G177" s="2"/>
      <c r="H177" s="2"/>
      <c r="I177" s="2"/>
      <c r="J177" s="2"/>
      <c r="K177" s="2"/>
      <c r="L177" s="2"/>
      <c r="M177" s="2"/>
      <c r="N177" s="2"/>
      <c r="O177" s="2"/>
      <c r="P177" s="2"/>
      <c r="Q177" s="2"/>
      <c r="R177" s="2"/>
      <c r="S177" s="2"/>
      <c r="T177" s="2"/>
      <c r="U177" s="2"/>
      <c r="V177" s="2"/>
    </row>
    <row r="178" spans="1:22" x14ac:dyDescent="0.2">
      <c r="A178" s="2" t="s">
        <v>225</v>
      </c>
      <c r="B178" s="2" t="s">
        <v>222</v>
      </c>
      <c r="C178" s="2">
        <v>2021</v>
      </c>
      <c r="D178" s="2" t="s">
        <v>223</v>
      </c>
      <c r="E178" s="3" t="s">
        <v>224</v>
      </c>
      <c r="F178" s="3"/>
      <c r="G178" s="2"/>
      <c r="H178" s="2"/>
      <c r="I178" s="2"/>
      <c r="J178" s="2"/>
      <c r="K178" s="2"/>
      <c r="L178" s="2"/>
      <c r="M178" s="2"/>
      <c r="N178" s="2"/>
      <c r="O178" s="2"/>
      <c r="P178" s="2"/>
      <c r="Q178" s="2"/>
      <c r="R178" s="2"/>
      <c r="S178" s="2"/>
      <c r="T178" s="2"/>
      <c r="U178" s="2"/>
      <c r="V178" s="2"/>
    </row>
    <row r="179" spans="1:22" x14ac:dyDescent="0.2">
      <c r="A179" s="2" t="s">
        <v>291</v>
      </c>
      <c r="B179" s="2" t="s">
        <v>289</v>
      </c>
      <c r="C179" s="2">
        <v>2021</v>
      </c>
      <c r="D179" s="2" t="s">
        <v>10</v>
      </c>
      <c r="E179" s="3" t="s">
        <v>290</v>
      </c>
      <c r="F179" s="3"/>
      <c r="G179" s="2"/>
      <c r="H179" s="2"/>
      <c r="I179" s="2"/>
      <c r="J179" s="2"/>
      <c r="K179" s="2"/>
      <c r="L179" s="2"/>
      <c r="M179" s="2"/>
      <c r="N179" s="2"/>
      <c r="O179" s="2"/>
      <c r="P179" s="2"/>
      <c r="Q179" s="2"/>
      <c r="R179" s="2"/>
      <c r="S179" s="2"/>
      <c r="T179" s="2"/>
      <c r="U179" s="2"/>
      <c r="V179" s="2"/>
    </row>
    <row r="180" spans="1:22" x14ac:dyDescent="0.2">
      <c r="A180" s="2" t="s">
        <v>377</v>
      </c>
      <c r="B180" s="2" t="s">
        <v>374</v>
      </c>
      <c r="C180" s="2">
        <v>2021</v>
      </c>
      <c r="D180" s="2" t="s">
        <v>375</v>
      </c>
      <c r="E180" s="3" t="s">
        <v>376</v>
      </c>
      <c r="F180" s="3"/>
      <c r="G180" s="2"/>
      <c r="H180" s="2"/>
      <c r="I180" s="2"/>
      <c r="J180" s="2"/>
      <c r="K180" s="2"/>
      <c r="L180" s="2"/>
      <c r="M180" s="2"/>
      <c r="N180" s="2"/>
      <c r="O180" s="2"/>
      <c r="P180" s="2"/>
      <c r="Q180" s="2"/>
      <c r="R180" s="2"/>
      <c r="S180" s="2"/>
      <c r="T180" s="2"/>
      <c r="U180" s="2"/>
      <c r="V180" s="2"/>
    </row>
    <row r="181" spans="1:22" x14ac:dyDescent="0.2">
      <c r="A181" s="2" t="s">
        <v>414</v>
      </c>
      <c r="B181" s="2" t="s">
        <v>411</v>
      </c>
      <c r="C181" s="2">
        <v>2021</v>
      </c>
      <c r="D181" s="2" t="s">
        <v>412</v>
      </c>
      <c r="E181" s="3" t="s">
        <v>413</v>
      </c>
      <c r="F181" s="3"/>
      <c r="G181" s="2"/>
      <c r="H181" s="2"/>
      <c r="I181" s="2"/>
      <c r="J181" s="2"/>
      <c r="K181" s="2"/>
      <c r="L181" s="2"/>
      <c r="M181" s="2"/>
      <c r="N181" s="2"/>
      <c r="O181" s="2"/>
      <c r="P181" s="2"/>
      <c r="Q181" s="2"/>
      <c r="R181" s="2"/>
      <c r="S181" s="2"/>
      <c r="T181" s="2"/>
      <c r="U181" s="2"/>
      <c r="V181" s="2"/>
    </row>
    <row r="182" spans="1:22" x14ac:dyDescent="0.2">
      <c r="A182" s="2" t="s">
        <v>453</v>
      </c>
      <c r="B182" s="2" t="s">
        <v>449</v>
      </c>
      <c r="C182" s="2">
        <v>2021</v>
      </c>
      <c r="D182" s="2" t="s">
        <v>450</v>
      </c>
      <c r="E182" s="3" t="s">
        <v>452</v>
      </c>
      <c r="F182" s="3"/>
      <c r="G182" s="2"/>
      <c r="H182" s="2"/>
      <c r="I182" s="2"/>
      <c r="J182" s="2"/>
      <c r="K182" s="2"/>
      <c r="L182" s="2"/>
      <c r="M182" s="2"/>
      <c r="N182" s="2"/>
      <c r="O182" s="2"/>
      <c r="P182" s="2"/>
      <c r="Q182" s="2"/>
      <c r="R182" s="2"/>
      <c r="S182" s="2"/>
      <c r="T182" s="2"/>
      <c r="U182" s="2"/>
      <c r="V182" s="2"/>
    </row>
    <row r="183" spans="1:22" x14ac:dyDescent="0.2">
      <c r="A183" s="2" t="s">
        <v>483</v>
      </c>
      <c r="B183" s="2" t="s">
        <v>479</v>
      </c>
      <c r="C183" s="2">
        <v>2021</v>
      </c>
      <c r="D183" s="2" t="s">
        <v>480</v>
      </c>
      <c r="E183" s="3" t="s">
        <v>482</v>
      </c>
      <c r="F183" s="3"/>
      <c r="G183" s="2"/>
      <c r="H183" s="2"/>
      <c r="I183" s="2"/>
      <c r="J183" s="2"/>
      <c r="K183" s="2"/>
      <c r="L183" s="2"/>
      <c r="M183" s="2"/>
      <c r="N183" s="2"/>
      <c r="O183" s="2"/>
      <c r="P183" s="2"/>
      <c r="Q183" s="2"/>
      <c r="R183" s="2"/>
      <c r="S183" s="2"/>
      <c r="T183" s="2"/>
      <c r="U183" s="2"/>
      <c r="V183" s="2"/>
    </row>
    <row r="184" spans="1:22" x14ac:dyDescent="0.2">
      <c r="A184" s="2" t="s">
        <v>494</v>
      </c>
      <c r="B184" s="2" t="s">
        <v>492</v>
      </c>
      <c r="C184" s="2">
        <v>2021</v>
      </c>
      <c r="D184" s="2" t="s">
        <v>265</v>
      </c>
      <c r="E184" s="3" t="s">
        <v>493</v>
      </c>
      <c r="F184" s="3"/>
      <c r="G184" s="2"/>
      <c r="H184" s="2"/>
      <c r="I184" s="2"/>
      <c r="J184" s="2"/>
      <c r="K184" s="2"/>
      <c r="L184" s="2"/>
      <c r="M184" s="2"/>
      <c r="N184" s="2"/>
      <c r="O184" s="2"/>
      <c r="P184" s="2"/>
      <c r="Q184" s="2"/>
      <c r="R184" s="2"/>
      <c r="S184" s="2"/>
      <c r="T184" s="2"/>
      <c r="U184" s="2"/>
      <c r="V184" s="2"/>
    </row>
    <row r="185" spans="1:22" x14ac:dyDescent="0.2">
      <c r="A185" s="2" t="s">
        <v>501</v>
      </c>
      <c r="B185" s="2" t="s">
        <v>498</v>
      </c>
      <c r="C185" s="2">
        <v>2021</v>
      </c>
      <c r="D185" s="2" t="s">
        <v>499</v>
      </c>
      <c r="E185" s="3" t="s">
        <v>500</v>
      </c>
      <c r="F185" s="3"/>
      <c r="G185" s="2"/>
      <c r="H185" s="2"/>
      <c r="I185" s="2"/>
      <c r="J185" s="2"/>
      <c r="K185" s="2"/>
      <c r="L185" s="2"/>
      <c r="M185" s="2"/>
      <c r="N185" s="2"/>
      <c r="O185" s="2"/>
      <c r="P185" s="2"/>
      <c r="Q185" s="2"/>
      <c r="R185" s="2"/>
      <c r="S185" s="2"/>
      <c r="T185" s="2"/>
      <c r="U185" s="2"/>
      <c r="V185" s="2"/>
    </row>
    <row r="186" spans="1:22" x14ac:dyDescent="0.2">
      <c r="A186" s="2" t="s">
        <v>510</v>
      </c>
      <c r="B186" s="2" t="s">
        <v>508</v>
      </c>
      <c r="C186" s="2">
        <v>2021</v>
      </c>
      <c r="D186" s="2" t="s">
        <v>182</v>
      </c>
      <c r="E186" s="3" t="s">
        <v>509</v>
      </c>
      <c r="F186" s="3"/>
      <c r="G186" s="2"/>
      <c r="H186" s="2"/>
      <c r="I186" s="2"/>
      <c r="J186" s="2"/>
      <c r="K186" s="2"/>
      <c r="L186" s="2"/>
      <c r="M186" s="2"/>
      <c r="N186" s="2"/>
      <c r="O186" s="2"/>
      <c r="P186" s="2"/>
      <c r="Q186" s="2"/>
      <c r="R186" s="2"/>
      <c r="S186" s="2"/>
      <c r="T186" s="2"/>
      <c r="U186" s="2"/>
      <c r="V186" s="2"/>
    </row>
    <row r="187" spans="1:22" x14ac:dyDescent="0.2">
      <c r="A187" s="2" t="s">
        <v>524</v>
      </c>
      <c r="B187" s="2" t="s">
        <v>521</v>
      </c>
      <c r="C187" s="2">
        <v>2021</v>
      </c>
      <c r="D187" s="2" t="s">
        <v>522</v>
      </c>
      <c r="E187" s="3" t="s">
        <v>523</v>
      </c>
      <c r="F187" s="3"/>
      <c r="G187" s="2"/>
      <c r="H187" s="2"/>
      <c r="I187" s="2"/>
      <c r="J187" s="2"/>
      <c r="K187" s="2"/>
      <c r="L187" s="2"/>
      <c r="M187" s="2"/>
      <c r="N187" s="2"/>
      <c r="O187" s="2"/>
      <c r="P187" s="2"/>
      <c r="Q187" s="2"/>
      <c r="R187" s="2"/>
      <c r="S187" s="2"/>
      <c r="T187" s="2"/>
      <c r="U187" s="2"/>
      <c r="V187" s="2"/>
    </row>
    <row r="188" spans="1:22" x14ac:dyDescent="0.2">
      <c r="A188" s="2" t="s">
        <v>544</v>
      </c>
      <c r="B188" s="2" t="s">
        <v>540</v>
      </c>
      <c r="C188" s="2">
        <v>2021</v>
      </c>
      <c r="D188" s="2" t="s">
        <v>541</v>
      </c>
      <c r="E188" s="3" t="s">
        <v>543</v>
      </c>
      <c r="F188" s="3"/>
      <c r="G188" s="2"/>
      <c r="H188" s="2"/>
      <c r="I188" s="2"/>
      <c r="J188" s="2"/>
      <c r="K188" s="2"/>
      <c r="L188" s="2"/>
      <c r="M188" s="2"/>
      <c r="N188" s="2"/>
      <c r="O188" s="2"/>
      <c r="P188" s="2"/>
      <c r="Q188" s="2"/>
      <c r="R188" s="2"/>
      <c r="S188" s="2"/>
      <c r="T188" s="2"/>
      <c r="U188" s="2"/>
      <c r="V188" s="2"/>
    </row>
    <row r="189" spans="1:22" x14ac:dyDescent="0.2">
      <c r="A189" s="2" t="s">
        <v>555</v>
      </c>
      <c r="B189" s="2" t="s">
        <v>552</v>
      </c>
      <c r="C189" s="2">
        <v>2021</v>
      </c>
      <c r="D189" s="2" t="s">
        <v>260</v>
      </c>
      <c r="E189" s="3" t="s">
        <v>553</v>
      </c>
      <c r="F189" s="3"/>
      <c r="G189" s="2"/>
      <c r="H189" s="2"/>
      <c r="I189" s="2"/>
      <c r="J189" s="2"/>
      <c r="K189" s="2"/>
      <c r="L189" s="2"/>
      <c r="M189" s="2"/>
      <c r="N189" s="2"/>
      <c r="O189" s="2"/>
      <c r="P189" s="2"/>
      <c r="Q189" s="2"/>
      <c r="R189" s="2"/>
      <c r="S189" s="2"/>
      <c r="T189" s="2"/>
      <c r="U189" s="2"/>
      <c r="V189" s="2"/>
    </row>
    <row r="190" spans="1:22" x14ac:dyDescent="0.2">
      <c r="A190" s="2" t="s">
        <v>584</v>
      </c>
      <c r="B190" s="2" t="s">
        <v>582</v>
      </c>
      <c r="C190" s="2">
        <v>2021</v>
      </c>
      <c r="D190" s="2" t="s">
        <v>51</v>
      </c>
      <c r="E190" s="3" t="s">
        <v>583</v>
      </c>
      <c r="F190" s="3"/>
      <c r="G190" s="2"/>
      <c r="H190" s="2"/>
      <c r="I190" s="2"/>
      <c r="J190" s="2"/>
      <c r="K190" s="2"/>
      <c r="L190" s="2"/>
      <c r="M190" s="2"/>
      <c r="N190" s="2"/>
      <c r="O190" s="2"/>
      <c r="P190" s="2"/>
      <c r="Q190" s="2"/>
      <c r="R190" s="2"/>
      <c r="S190" s="2"/>
      <c r="T190" s="2"/>
      <c r="U190" s="2"/>
      <c r="V190" s="2"/>
    </row>
    <row r="191" spans="1:22" x14ac:dyDescent="0.2">
      <c r="A191" s="2" t="s">
        <v>588</v>
      </c>
      <c r="B191" s="2" t="s">
        <v>585</v>
      </c>
      <c r="C191" s="2">
        <v>2021</v>
      </c>
      <c r="D191" s="2" t="s">
        <v>586</v>
      </c>
      <c r="E191" s="3" t="s">
        <v>587</v>
      </c>
      <c r="F191" s="3"/>
      <c r="G191" s="2"/>
      <c r="H191" s="2"/>
      <c r="I191" s="2"/>
      <c r="J191" s="2"/>
      <c r="K191" s="2"/>
      <c r="L191" s="2"/>
      <c r="M191" s="2"/>
      <c r="N191" s="2"/>
      <c r="O191" s="2"/>
      <c r="P191" s="2"/>
      <c r="Q191" s="2"/>
      <c r="R191" s="2"/>
      <c r="S191" s="2"/>
      <c r="T191" s="2"/>
      <c r="U191" s="2"/>
      <c r="V191" s="2"/>
    </row>
    <row r="192" spans="1:22" x14ac:dyDescent="0.2">
      <c r="A192" s="2" t="s">
        <v>609</v>
      </c>
      <c r="B192" s="2" t="s">
        <v>607</v>
      </c>
      <c r="C192" s="2">
        <v>2021</v>
      </c>
      <c r="D192" s="2" t="s">
        <v>64</v>
      </c>
      <c r="E192" s="3" t="s">
        <v>608</v>
      </c>
      <c r="F192" s="3"/>
      <c r="G192" s="2"/>
      <c r="H192" s="2"/>
      <c r="I192" s="2"/>
      <c r="J192" s="2"/>
      <c r="K192" s="2"/>
      <c r="L192" s="2"/>
      <c r="M192" s="2"/>
      <c r="N192" s="2"/>
      <c r="O192" s="2"/>
      <c r="P192" s="2"/>
      <c r="Q192" s="2"/>
      <c r="R192" s="2"/>
      <c r="S192" s="2"/>
      <c r="T192" s="2"/>
      <c r="U192" s="2"/>
      <c r="V192" s="2"/>
    </row>
    <row r="193" spans="1:22" x14ac:dyDescent="0.2">
      <c r="A193" s="2" t="s">
        <v>616</v>
      </c>
      <c r="B193" s="2" t="s">
        <v>613</v>
      </c>
      <c r="C193" s="2">
        <v>2021</v>
      </c>
      <c r="D193" s="2" t="s">
        <v>614</v>
      </c>
      <c r="E193" s="3" t="s">
        <v>615</v>
      </c>
      <c r="F193" s="3"/>
      <c r="G193" s="2"/>
      <c r="H193" s="2"/>
      <c r="I193" s="2"/>
      <c r="J193" s="2"/>
      <c r="K193" s="2"/>
      <c r="L193" s="2"/>
      <c r="M193" s="2"/>
      <c r="N193" s="2"/>
      <c r="O193" s="2"/>
      <c r="P193" s="2"/>
      <c r="Q193" s="2"/>
      <c r="R193" s="2"/>
      <c r="S193" s="2"/>
      <c r="T193" s="2"/>
      <c r="U193" s="2"/>
      <c r="V193" s="2"/>
    </row>
    <row r="194" spans="1:22" x14ac:dyDescent="0.2">
      <c r="A194" s="2" t="s">
        <v>674</v>
      </c>
      <c r="B194" s="2" t="s">
        <v>672</v>
      </c>
      <c r="C194" s="2">
        <v>2021</v>
      </c>
      <c r="D194" s="2" t="s">
        <v>182</v>
      </c>
      <c r="E194" s="3" t="s">
        <v>673</v>
      </c>
      <c r="F194" s="3"/>
      <c r="G194" s="2"/>
      <c r="H194" s="2"/>
      <c r="I194" s="2"/>
      <c r="J194" s="2"/>
      <c r="K194" s="2"/>
      <c r="L194" s="2"/>
      <c r="M194" s="2"/>
      <c r="N194" s="2"/>
      <c r="O194" s="2"/>
      <c r="P194" s="2"/>
      <c r="Q194" s="2"/>
      <c r="R194" s="2"/>
      <c r="S194" s="2"/>
      <c r="T194" s="2"/>
      <c r="U194" s="2"/>
      <c r="V194" s="2"/>
    </row>
    <row r="195" spans="1:22" x14ac:dyDescent="0.2">
      <c r="A195" s="2" t="s">
        <v>685</v>
      </c>
      <c r="B195" s="2" t="s">
        <v>682</v>
      </c>
      <c r="C195" s="2">
        <v>2021</v>
      </c>
      <c r="D195" s="2" t="s">
        <v>683</v>
      </c>
      <c r="E195" s="3" t="s">
        <v>684</v>
      </c>
      <c r="F195" s="3"/>
      <c r="G195" s="2"/>
      <c r="H195" s="2"/>
      <c r="I195" s="2"/>
      <c r="J195" s="2"/>
      <c r="K195" s="2"/>
      <c r="L195" s="2"/>
      <c r="M195" s="2"/>
      <c r="N195" s="2"/>
      <c r="O195" s="2"/>
      <c r="P195" s="2"/>
      <c r="Q195" s="2"/>
      <c r="R195" s="2"/>
      <c r="S195" s="2"/>
      <c r="T195" s="2"/>
      <c r="U195" s="2"/>
      <c r="V195" s="2"/>
    </row>
    <row r="196" spans="1:22" x14ac:dyDescent="0.2">
      <c r="A196" s="2" t="s">
        <v>704</v>
      </c>
      <c r="B196" s="2" t="s">
        <v>702</v>
      </c>
      <c r="C196" s="2">
        <v>2021</v>
      </c>
      <c r="D196" s="2" t="s">
        <v>182</v>
      </c>
      <c r="E196" s="3" t="s">
        <v>703</v>
      </c>
      <c r="F196" s="3"/>
      <c r="G196" s="2"/>
      <c r="H196" s="2"/>
      <c r="I196" s="2"/>
      <c r="J196" s="2"/>
      <c r="K196" s="2"/>
      <c r="L196" s="2"/>
      <c r="M196" s="2"/>
      <c r="N196" s="2"/>
      <c r="O196" s="2"/>
      <c r="P196" s="2"/>
      <c r="Q196" s="2"/>
      <c r="R196" s="2"/>
      <c r="S196" s="2"/>
      <c r="T196" s="2"/>
      <c r="U196" s="2"/>
      <c r="V196" s="2"/>
    </row>
    <row r="197" spans="1:22" x14ac:dyDescent="0.2">
      <c r="A197" s="2" t="s">
        <v>761</v>
      </c>
      <c r="B197" s="2" t="s">
        <v>758</v>
      </c>
      <c r="C197" s="2">
        <v>2021</v>
      </c>
      <c r="D197" s="2" t="s">
        <v>759</v>
      </c>
      <c r="E197" s="3" t="s">
        <v>760</v>
      </c>
      <c r="F197" s="3"/>
      <c r="G197" s="2"/>
      <c r="H197" s="2"/>
      <c r="I197" s="2"/>
      <c r="J197" s="2"/>
      <c r="K197" s="2"/>
      <c r="L197" s="2"/>
      <c r="M197" s="2"/>
      <c r="N197" s="2"/>
      <c r="O197" s="2"/>
      <c r="P197" s="2"/>
      <c r="Q197" s="2"/>
      <c r="R197" s="2"/>
      <c r="S197" s="2"/>
      <c r="T197" s="2"/>
      <c r="U197" s="2"/>
      <c r="V197" s="2"/>
    </row>
    <row r="198" spans="1:22" x14ac:dyDescent="0.2">
      <c r="A198" s="2" t="s">
        <v>772</v>
      </c>
      <c r="B198" s="2" t="s">
        <v>770</v>
      </c>
      <c r="C198" s="2">
        <v>2021</v>
      </c>
      <c r="D198" s="2" t="s">
        <v>182</v>
      </c>
      <c r="E198" s="3" t="s">
        <v>771</v>
      </c>
      <c r="F198" s="3"/>
      <c r="G198" s="2"/>
      <c r="H198" s="2"/>
      <c r="I198" s="2"/>
      <c r="J198" s="2"/>
      <c r="K198" s="2"/>
      <c r="L198" s="2"/>
      <c r="M198" s="2"/>
      <c r="N198" s="2"/>
      <c r="O198" s="2"/>
      <c r="P198" s="2"/>
      <c r="Q198" s="2"/>
      <c r="R198" s="2"/>
      <c r="S198" s="2"/>
      <c r="T198" s="2"/>
      <c r="U198" s="2"/>
      <c r="V198" s="2"/>
    </row>
    <row r="199" spans="1:22" x14ac:dyDescent="0.2">
      <c r="A199" s="2" t="s">
        <v>798</v>
      </c>
      <c r="B199" s="2" t="s">
        <v>795</v>
      </c>
      <c r="C199" s="2">
        <v>2021</v>
      </c>
      <c r="D199" s="2" t="s">
        <v>763</v>
      </c>
      <c r="E199" s="3" t="s">
        <v>796</v>
      </c>
      <c r="F199" s="3"/>
      <c r="G199" s="2"/>
      <c r="H199" s="2"/>
      <c r="I199" s="2"/>
      <c r="J199" s="2"/>
      <c r="K199" s="2"/>
      <c r="L199" s="2"/>
      <c r="M199" s="2"/>
      <c r="N199" s="2"/>
      <c r="O199" s="2"/>
      <c r="P199" s="2"/>
      <c r="Q199" s="2"/>
      <c r="R199" s="2"/>
      <c r="S199" s="2"/>
      <c r="T199" s="2"/>
      <c r="U199" s="2"/>
      <c r="V199" s="2"/>
    </row>
    <row r="200" spans="1:22" x14ac:dyDescent="0.2">
      <c r="A200" s="17" t="s">
        <v>4298</v>
      </c>
      <c r="B200" s="17" t="s">
        <v>4297</v>
      </c>
      <c r="C200" s="17">
        <v>2021</v>
      </c>
      <c r="D200" s="17" t="s">
        <v>4303</v>
      </c>
      <c r="E200" s="17" t="s">
        <v>4326</v>
      </c>
      <c r="F200" s="17"/>
      <c r="G200" s="17"/>
      <c r="H200" s="17"/>
      <c r="I200" s="17"/>
      <c r="J200" s="17"/>
      <c r="K200" s="17"/>
      <c r="L200" s="17"/>
      <c r="M200" s="17"/>
      <c r="N200" s="17"/>
      <c r="O200" s="17"/>
      <c r="P200" s="17"/>
      <c r="Q200" s="17"/>
      <c r="R200" s="17"/>
      <c r="S200" s="17"/>
      <c r="T200" s="17"/>
      <c r="U200" s="17"/>
      <c r="V200" s="17"/>
    </row>
    <row r="201" spans="1:22" x14ac:dyDescent="0.2">
      <c r="A201" s="2" t="s">
        <v>109</v>
      </c>
      <c r="B201" s="2" t="s">
        <v>106</v>
      </c>
      <c r="C201" s="2">
        <v>2022</v>
      </c>
      <c r="D201" s="2" t="s">
        <v>107</v>
      </c>
      <c r="E201" s="3" t="s">
        <v>108</v>
      </c>
      <c r="F201" s="3"/>
      <c r="G201" s="2"/>
      <c r="H201" s="2"/>
      <c r="I201" s="2"/>
      <c r="J201" s="2"/>
      <c r="K201" s="2"/>
      <c r="L201" s="2"/>
      <c r="M201" s="2"/>
      <c r="N201" s="2"/>
      <c r="O201" s="2"/>
      <c r="P201" s="2"/>
      <c r="Q201" s="2"/>
      <c r="R201" s="2"/>
      <c r="S201" s="2"/>
      <c r="T201" s="2"/>
      <c r="U201" s="2"/>
      <c r="V201" s="2"/>
    </row>
    <row r="202" spans="1:22" x14ac:dyDescent="0.2">
      <c r="A202" s="2" t="s">
        <v>195</v>
      </c>
      <c r="B202" s="2" t="s">
        <v>193</v>
      </c>
      <c r="C202" s="2">
        <v>2022</v>
      </c>
      <c r="D202" s="2" t="s">
        <v>64</v>
      </c>
      <c r="E202" s="3" t="s">
        <v>194</v>
      </c>
      <c r="F202" s="3"/>
      <c r="G202" s="2"/>
      <c r="H202" s="2"/>
      <c r="I202" s="2"/>
      <c r="J202" s="2"/>
      <c r="K202" s="2"/>
      <c r="L202" s="2"/>
      <c r="M202" s="2"/>
      <c r="N202" s="2"/>
      <c r="O202" s="2"/>
      <c r="P202" s="2"/>
      <c r="Q202" s="2"/>
      <c r="R202" s="2"/>
      <c r="S202" s="2"/>
      <c r="T202" s="2"/>
      <c r="U202" s="2"/>
      <c r="V202" s="2"/>
    </row>
    <row r="203" spans="1:22" x14ac:dyDescent="0.2">
      <c r="A203" s="2" t="s">
        <v>246</v>
      </c>
      <c r="B203" s="2" t="s">
        <v>244</v>
      </c>
      <c r="C203" s="2">
        <v>2022</v>
      </c>
      <c r="D203" s="2" t="s">
        <v>147</v>
      </c>
      <c r="E203" s="3" t="s">
        <v>245</v>
      </c>
      <c r="F203" s="3"/>
      <c r="G203" s="2"/>
      <c r="H203" s="2"/>
      <c r="I203" s="2"/>
      <c r="J203" s="2"/>
      <c r="K203" s="2"/>
      <c r="L203" s="2"/>
      <c r="M203" s="2"/>
      <c r="N203" s="2"/>
      <c r="O203" s="2"/>
      <c r="P203" s="2"/>
      <c r="Q203" s="2"/>
      <c r="R203" s="2"/>
      <c r="S203" s="2"/>
      <c r="T203" s="2"/>
      <c r="U203" s="2"/>
      <c r="V203" s="2"/>
    </row>
    <row r="204" spans="1:22" x14ac:dyDescent="0.2">
      <c r="A204" s="2" t="s">
        <v>258</v>
      </c>
      <c r="B204" s="2" t="s">
        <v>255</v>
      </c>
      <c r="C204" s="2">
        <v>2022</v>
      </c>
      <c r="D204" s="2" t="s">
        <v>256</v>
      </c>
      <c r="E204" s="3" t="s">
        <v>257</v>
      </c>
      <c r="F204" s="3"/>
      <c r="G204" s="2"/>
      <c r="H204" s="2"/>
      <c r="I204" s="2"/>
      <c r="J204" s="2"/>
      <c r="K204" s="2"/>
      <c r="L204" s="2"/>
      <c r="M204" s="2"/>
      <c r="N204" s="2"/>
      <c r="O204" s="2"/>
      <c r="P204" s="2"/>
      <c r="Q204" s="2"/>
      <c r="R204" s="2"/>
      <c r="S204" s="2"/>
      <c r="T204" s="2"/>
      <c r="U204" s="2"/>
      <c r="V204" s="2"/>
    </row>
    <row r="205" spans="1:22" x14ac:dyDescent="0.2">
      <c r="A205" s="2" t="s">
        <v>335</v>
      </c>
      <c r="B205" s="2" t="s">
        <v>332</v>
      </c>
      <c r="C205" s="2">
        <v>2022</v>
      </c>
      <c r="D205" s="2" t="s">
        <v>333</v>
      </c>
      <c r="E205" s="3" t="s">
        <v>334</v>
      </c>
      <c r="F205" s="3"/>
      <c r="G205" s="2"/>
      <c r="H205" s="2"/>
      <c r="I205" s="2"/>
      <c r="J205" s="2"/>
      <c r="K205" s="2"/>
      <c r="L205" s="2"/>
      <c r="M205" s="2"/>
      <c r="N205" s="2"/>
      <c r="O205" s="2"/>
      <c r="P205" s="2"/>
      <c r="Q205" s="2"/>
      <c r="R205" s="2"/>
      <c r="S205" s="2"/>
      <c r="T205" s="2"/>
      <c r="U205" s="2"/>
      <c r="V205" s="2"/>
    </row>
    <row r="206" spans="1:22" x14ac:dyDescent="0.2">
      <c r="A206" s="2" t="s">
        <v>354</v>
      </c>
      <c r="B206" s="2" t="s">
        <v>351</v>
      </c>
      <c r="C206" s="2">
        <v>2022</v>
      </c>
      <c r="D206" s="2" t="s">
        <v>352</v>
      </c>
      <c r="E206" s="3" t="s">
        <v>353</v>
      </c>
      <c r="F206" s="3"/>
      <c r="G206" s="2"/>
      <c r="H206" s="2"/>
      <c r="I206" s="2"/>
      <c r="J206" s="2"/>
      <c r="K206" s="2"/>
      <c r="L206" s="2"/>
      <c r="M206" s="2"/>
      <c r="N206" s="2"/>
      <c r="O206" s="2"/>
      <c r="P206" s="2"/>
      <c r="Q206" s="2"/>
      <c r="R206" s="2"/>
      <c r="S206" s="2"/>
      <c r="T206" s="2"/>
      <c r="U206" s="2"/>
      <c r="V206" s="2"/>
    </row>
    <row r="207" spans="1:22" x14ac:dyDescent="0.2">
      <c r="A207" s="2" t="s">
        <v>369</v>
      </c>
      <c r="B207" s="2" t="s">
        <v>367</v>
      </c>
      <c r="C207" s="2">
        <v>2022</v>
      </c>
      <c r="D207" s="2" t="s">
        <v>186</v>
      </c>
      <c r="E207" s="3" t="s">
        <v>368</v>
      </c>
      <c r="F207" s="3"/>
      <c r="G207" s="2"/>
      <c r="H207" s="2"/>
      <c r="I207" s="2"/>
      <c r="J207" s="2"/>
      <c r="K207" s="2"/>
      <c r="L207" s="2"/>
      <c r="M207" s="2"/>
      <c r="N207" s="2"/>
      <c r="O207" s="2"/>
      <c r="P207" s="2"/>
      <c r="Q207" s="2"/>
      <c r="R207" s="2"/>
      <c r="S207" s="2"/>
      <c r="T207" s="2"/>
      <c r="U207" s="2"/>
      <c r="V207" s="2"/>
    </row>
    <row r="208" spans="1:22" x14ac:dyDescent="0.2">
      <c r="A208" s="2" t="s">
        <v>383</v>
      </c>
      <c r="B208" s="2" t="s">
        <v>381</v>
      </c>
      <c r="C208" s="2">
        <v>2022</v>
      </c>
      <c r="D208" s="2" t="s">
        <v>182</v>
      </c>
      <c r="E208" s="3" t="s">
        <v>382</v>
      </c>
      <c r="F208" s="3"/>
      <c r="G208" s="2"/>
      <c r="H208" s="2"/>
      <c r="I208" s="2"/>
      <c r="J208" s="2"/>
      <c r="K208" s="2"/>
      <c r="L208" s="2"/>
      <c r="M208" s="2"/>
      <c r="N208" s="2"/>
      <c r="O208" s="2"/>
      <c r="P208" s="2"/>
      <c r="Q208" s="2"/>
      <c r="R208" s="2"/>
      <c r="S208" s="2"/>
      <c r="T208" s="2"/>
      <c r="U208" s="2"/>
      <c r="V208" s="2"/>
    </row>
    <row r="209" spans="1:22" x14ac:dyDescent="0.2">
      <c r="A209" s="2" t="s">
        <v>432</v>
      </c>
      <c r="B209" s="2" t="s">
        <v>430</v>
      </c>
      <c r="C209" s="2">
        <v>2022</v>
      </c>
      <c r="D209" s="2" t="s">
        <v>64</v>
      </c>
      <c r="E209" s="3" t="s">
        <v>431</v>
      </c>
      <c r="F209" s="3"/>
      <c r="G209" s="2"/>
      <c r="H209" s="2"/>
      <c r="I209" s="2"/>
      <c r="J209" s="2"/>
      <c r="K209" s="2"/>
      <c r="L209" s="2"/>
      <c r="M209" s="2"/>
      <c r="N209" s="2"/>
      <c r="O209" s="2"/>
      <c r="P209" s="2"/>
      <c r="Q209" s="2"/>
      <c r="R209" s="2"/>
      <c r="S209" s="2"/>
      <c r="T209" s="2"/>
      <c r="U209" s="2"/>
      <c r="V209" s="2"/>
    </row>
    <row r="210" spans="1:22" x14ac:dyDescent="0.2">
      <c r="A210" s="2" t="s">
        <v>468</v>
      </c>
      <c r="B210" s="2" t="s">
        <v>465</v>
      </c>
      <c r="C210" s="2">
        <v>2022</v>
      </c>
      <c r="D210" s="2" t="s">
        <v>466</v>
      </c>
      <c r="E210" s="3" t="s">
        <v>467</v>
      </c>
      <c r="F210" s="3"/>
      <c r="G210" s="2"/>
      <c r="H210" s="2"/>
      <c r="I210" s="2"/>
      <c r="J210" s="2"/>
      <c r="K210" s="2"/>
      <c r="L210" s="2"/>
      <c r="M210" s="2"/>
      <c r="N210" s="2"/>
      <c r="O210" s="2"/>
      <c r="P210" s="2"/>
      <c r="Q210" s="2"/>
      <c r="R210" s="2"/>
      <c r="S210" s="2"/>
      <c r="T210" s="2"/>
      <c r="U210" s="2"/>
      <c r="V210" s="2"/>
    </row>
    <row r="211" spans="1:22" x14ac:dyDescent="0.2">
      <c r="A211" s="2" t="s">
        <v>497</v>
      </c>
      <c r="B211" s="2" t="s">
        <v>495</v>
      </c>
      <c r="C211" s="2">
        <v>2022</v>
      </c>
      <c r="D211" s="2" t="s">
        <v>182</v>
      </c>
      <c r="E211" s="3" t="s">
        <v>496</v>
      </c>
      <c r="F211" s="3"/>
      <c r="G211" s="2"/>
      <c r="H211" s="2"/>
      <c r="I211" s="2"/>
      <c r="J211" s="2"/>
      <c r="K211" s="2"/>
      <c r="L211" s="2"/>
      <c r="M211" s="2"/>
      <c r="N211" s="2"/>
      <c r="O211" s="2"/>
      <c r="P211" s="2"/>
      <c r="Q211" s="2"/>
      <c r="R211" s="2"/>
      <c r="S211" s="2"/>
      <c r="T211" s="2"/>
      <c r="U211" s="2"/>
      <c r="V211" s="2"/>
    </row>
    <row r="212" spans="1:22" x14ac:dyDescent="0.2">
      <c r="A212" s="2" t="s">
        <v>515</v>
      </c>
      <c r="B212" s="2" t="s">
        <v>511</v>
      </c>
      <c r="C212" s="2">
        <v>2022</v>
      </c>
      <c r="D212" s="2" t="s">
        <v>512</v>
      </c>
      <c r="E212" s="3" t="s">
        <v>514</v>
      </c>
      <c r="F212" s="3"/>
      <c r="G212" s="2"/>
      <c r="H212" s="2"/>
      <c r="I212" s="2"/>
      <c r="J212" s="2"/>
      <c r="K212" s="2"/>
      <c r="L212" s="2"/>
      <c r="M212" s="2"/>
      <c r="N212" s="2"/>
      <c r="O212" s="2"/>
      <c r="P212" s="2"/>
      <c r="Q212" s="2"/>
      <c r="R212" s="2"/>
      <c r="S212" s="2"/>
      <c r="T212" s="2"/>
      <c r="U212" s="2"/>
      <c r="V212" s="2"/>
    </row>
    <row r="213" spans="1:22" x14ac:dyDescent="0.2">
      <c r="A213" s="2" t="s">
        <v>539</v>
      </c>
      <c r="B213" s="2" t="s">
        <v>537</v>
      </c>
      <c r="C213" s="2">
        <v>2022</v>
      </c>
      <c r="D213" s="2" t="s">
        <v>115</v>
      </c>
      <c r="E213" s="3" t="s">
        <v>538</v>
      </c>
      <c r="F213" s="3"/>
      <c r="G213" s="2"/>
      <c r="H213" s="2"/>
      <c r="I213" s="2"/>
      <c r="J213" s="2"/>
      <c r="K213" s="2"/>
      <c r="L213" s="2"/>
      <c r="M213" s="2"/>
      <c r="N213" s="2"/>
      <c r="O213" s="2"/>
      <c r="P213" s="2"/>
      <c r="Q213" s="2"/>
      <c r="R213" s="2"/>
      <c r="S213" s="2"/>
      <c r="T213" s="2"/>
      <c r="U213" s="2"/>
      <c r="V213" s="2"/>
    </row>
    <row r="214" spans="1:22" x14ac:dyDescent="0.2">
      <c r="A214" s="2" t="s">
        <v>565</v>
      </c>
      <c r="B214" s="2" t="s">
        <v>563</v>
      </c>
      <c r="C214" s="2">
        <v>2022</v>
      </c>
      <c r="D214" s="2" t="s">
        <v>10</v>
      </c>
      <c r="E214" s="3" t="s">
        <v>564</v>
      </c>
      <c r="F214" s="3"/>
      <c r="G214" s="2"/>
      <c r="H214" s="2"/>
      <c r="I214" s="2"/>
      <c r="J214" s="2"/>
      <c r="K214" s="2"/>
      <c r="L214" s="2"/>
      <c r="M214" s="2"/>
      <c r="N214" s="2"/>
      <c r="O214" s="2"/>
      <c r="P214" s="2"/>
      <c r="Q214" s="2"/>
      <c r="R214" s="2"/>
      <c r="S214" s="2"/>
      <c r="T214" s="2"/>
      <c r="U214" s="2"/>
      <c r="V214" s="2"/>
    </row>
    <row r="215" spans="1:22" x14ac:dyDescent="0.2">
      <c r="A215" s="2" t="s">
        <v>619</v>
      </c>
      <c r="B215" s="2" t="s">
        <v>617</v>
      </c>
      <c r="C215" s="2">
        <v>2022</v>
      </c>
      <c r="D215" s="2" t="s">
        <v>241</v>
      </c>
      <c r="E215" s="3" t="s">
        <v>618</v>
      </c>
      <c r="F215" s="3"/>
      <c r="G215" s="2"/>
      <c r="H215" s="2"/>
      <c r="I215" s="2"/>
      <c r="J215" s="2"/>
      <c r="K215" s="2"/>
      <c r="L215" s="2"/>
      <c r="M215" s="2"/>
      <c r="N215" s="2"/>
      <c r="O215" s="2"/>
      <c r="P215" s="2"/>
      <c r="Q215" s="2"/>
      <c r="R215" s="2"/>
      <c r="S215" s="2"/>
      <c r="T215" s="2"/>
      <c r="U215" s="2"/>
      <c r="V215" s="2"/>
    </row>
    <row r="216" spans="1:22" x14ac:dyDescent="0.2">
      <c r="A216" s="2" t="s">
        <v>628</v>
      </c>
      <c r="B216" s="2" t="s">
        <v>626</v>
      </c>
      <c r="C216" s="2">
        <v>2022</v>
      </c>
      <c r="D216" s="2" t="s">
        <v>64</v>
      </c>
      <c r="E216" s="3" t="s">
        <v>627</v>
      </c>
      <c r="F216" s="3"/>
      <c r="G216" s="2"/>
      <c r="H216" s="2"/>
      <c r="I216" s="2"/>
      <c r="J216" s="2"/>
      <c r="K216" s="2"/>
      <c r="L216" s="2"/>
      <c r="M216" s="2"/>
      <c r="N216" s="2"/>
      <c r="O216" s="2"/>
      <c r="P216" s="2"/>
      <c r="Q216" s="2"/>
      <c r="R216" s="2"/>
      <c r="S216" s="2"/>
      <c r="T216" s="2"/>
      <c r="U216" s="2"/>
      <c r="V216" s="2"/>
    </row>
    <row r="217" spans="1:22" x14ac:dyDescent="0.2">
      <c r="A217" s="2" t="s">
        <v>631</v>
      </c>
      <c r="B217" s="2" t="s">
        <v>629</v>
      </c>
      <c r="C217" s="2">
        <v>2022</v>
      </c>
      <c r="D217" s="2" t="s">
        <v>186</v>
      </c>
      <c r="E217" s="3" t="s">
        <v>630</v>
      </c>
      <c r="F217" s="3"/>
      <c r="G217" s="2"/>
      <c r="H217" s="2"/>
      <c r="I217" s="2"/>
      <c r="J217" s="2"/>
      <c r="K217" s="2"/>
      <c r="L217" s="2"/>
      <c r="M217" s="2"/>
      <c r="N217" s="2"/>
      <c r="O217" s="2"/>
      <c r="P217" s="2"/>
      <c r="Q217" s="2"/>
      <c r="R217" s="2"/>
      <c r="S217" s="2"/>
      <c r="T217" s="2"/>
      <c r="U217" s="2"/>
      <c r="V217" s="2"/>
    </row>
    <row r="218" spans="1:22" x14ac:dyDescent="0.2">
      <c r="A218" s="2" t="s">
        <v>642</v>
      </c>
      <c r="B218" s="2" t="s">
        <v>640</v>
      </c>
      <c r="C218" s="2">
        <v>2022</v>
      </c>
      <c r="D218" s="2" t="s">
        <v>182</v>
      </c>
      <c r="E218" s="3" t="s">
        <v>641</v>
      </c>
      <c r="F218" s="3"/>
      <c r="G218" s="2"/>
      <c r="H218" s="2"/>
      <c r="I218" s="2"/>
      <c r="J218" s="2"/>
      <c r="K218" s="2"/>
      <c r="L218" s="2"/>
      <c r="M218" s="2"/>
      <c r="N218" s="2"/>
      <c r="O218" s="2"/>
      <c r="P218" s="2"/>
      <c r="Q218" s="2"/>
      <c r="R218" s="2"/>
      <c r="S218" s="2"/>
      <c r="T218" s="2"/>
      <c r="U218" s="2"/>
      <c r="V218" s="2"/>
    </row>
    <row r="219" spans="1:22" x14ac:dyDescent="0.2">
      <c r="A219" s="2" t="s">
        <v>648</v>
      </c>
      <c r="B219" s="2" t="s">
        <v>646</v>
      </c>
      <c r="C219" s="2">
        <v>2022</v>
      </c>
      <c r="D219" s="2" t="s">
        <v>51</v>
      </c>
      <c r="E219" s="3" t="s">
        <v>647</v>
      </c>
      <c r="F219" s="3"/>
      <c r="G219" s="2"/>
      <c r="H219" s="2"/>
      <c r="I219" s="2"/>
      <c r="J219" s="2"/>
      <c r="K219" s="2"/>
      <c r="L219" s="2"/>
      <c r="M219" s="2"/>
      <c r="N219" s="2"/>
      <c r="O219" s="2"/>
      <c r="P219" s="2"/>
      <c r="Q219" s="2"/>
      <c r="R219" s="2"/>
      <c r="S219" s="2"/>
      <c r="T219" s="2"/>
      <c r="U219" s="2"/>
      <c r="V219" s="2"/>
    </row>
    <row r="220" spans="1:22" x14ac:dyDescent="0.2">
      <c r="A220" s="2" t="s">
        <v>659</v>
      </c>
      <c r="B220" s="2" t="s">
        <v>656</v>
      </c>
      <c r="C220" s="2">
        <v>2022</v>
      </c>
      <c r="D220" s="2" t="s">
        <v>657</v>
      </c>
      <c r="E220" s="3" t="s">
        <v>658</v>
      </c>
      <c r="F220" s="3"/>
      <c r="G220" s="2"/>
      <c r="H220" s="2"/>
      <c r="I220" s="2"/>
      <c r="J220" s="2"/>
      <c r="K220" s="2"/>
      <c r="L220" s="2"/>
      <c r="M220" s="2"/>
      <c r="N220" s="2"/>
      <c r="O220" s="2"/>
      <c r="P220" s="2"/>
      <c r="Q220" s="2"/>
      <c r="R220" s="2"/>
      <c r="S220" s="2"/>
      <c r="T220" s="2"/>
      <c r="U220" s="2"/>
      <c r="V220" s="2"/>
    </row>
    <row r="221" spans="1:22" x14ac:dyDescent="0.2">
      <c r="A221" s="2" t="s">
        <v>664</v>
      </c>
      <c r="B221" s="2" t="s">
        <v>660</v>
      </c>
      <c r="C221" s="2">
        <v>2022</v>
      </c>
      <c r="D221" s="2" t="s">
        <v>661</v>
      </c>
      <c r="E221" s="3" t="s">
        <v>663</v>
      </c>
      <c r="F221" s="3"/>
      <c r="G221" s="2"/>
      <c r="H221" s="2"/>
      <c r="I221" s="2"/>
      <c r="J221" s="2"/>
      <c r="K221" s="2"/>
      <c r="L221" s="2"/>
      <c r="M221" s="2"/>
      <c r="N221" s="2"/>
      <c r="O221" s="2"/>
      <c r="P221" s="2"/>
      <c r="Q221" s="2"/>
      <c r="R221" s="2"/>
      <c r="S221" s="2"/>
      <c r="T221" s="2"/>
      <c r="U221" s="2"/>
      <c r="V221" s="2"/>
    </row>
    <row r="222" spans="1:22" x14ac:dyDescent="0.2">
      <c r="A222" s="2" t="s">
        <v>671</v>
      </c>
      <c r="B222" s="2" t="s">
        <v>669</v>
      </c>
      <c r="C222" s="2">
        <v>2022</v>
      </c>
      <c r="D222" s="2" t="s">
        <v>135</v>
      </c>
      <c r="E222" s="3" t="s">
        <v>670</v>
      </c>
      <c r="F222" s="3"/>
      <c r="G222" s="2"/>
      <c r="H222" s="2"/>
      <c r="I222" s="2"/>
      <c r="J222" s="2"/>
      <c r="K222" s="2"/>
      <c r="L222" s="2"/>
      <c r="M222" s="2"/>
      <c r="N222" s="2"/>
      <c r="O222" s="2"/>
      <c r="P222" s="2"/>
      <c r="Q222" s="2"/>
      <c r="R222" s="2"/>
      <c r="S222" s="2"/>
      <c r="T222" s="2"/>
      <c r="U222" s="2"/>
      <c r="V222" s="2"/>
    </row>
    <row r="223" spans="1:22" x14ac:dyDescent="0.2">
      <c r="A223" s="2" t="s">
        <v>701</v>
      </c>
      <c r="B223" s="2" t="s">
        <v>698</v>
      </c>
      <c r="C223" s="2">
        <v>2022</v>
      </c>
      <c r="D223" s="2" t="s">
        <v>699</v>
      </c>
      <c r="E223" s="3" t="s">
        <v>700</v>
      </c>
      <c r="F223" s="3"/>
      <c r="G223" s="2"/>
      <c r="H223" s="2"/>
      <c r="I223" s="2"/>
      <c r="J223" s="2"/>
      <c r="K223" s="2"/>
      <c r="L223" s="2"/>
      <c r="M223" s="2"/>
      <c r="N223" s="2"/>
      <c r="O223" s="2"/>
      <c r="P223" s="2"/>
      <c r="Q223" s="2"/>
      <c r="R223" s="2"/>
      <c r="S223" s="2"/>
      <c r="T223" s="2"/>
      <c r="U223" s="2"/>
      <c r="V223" s="2"/>
    </row>
    <row r="224" spans="1:22" x14ac:dyDescent="0.2">
      <c r="A224" s="2" t="s">
        <v>734</v>
      </c>
      <c r="B224" s="2" t="s">
        <v>732</v>
      </c>
      <c r="C224" s="2">
        <v>2022</v>
      </c>
      <c r="D224" s="2" t="s">
        <v>182</v>
      </c>
      <c r="E224" s="3" t="s">
        <v>733</v>
      </c>
      <c r="F224" s="3"/>
      <c r="G224" s="2"/>
      <c r="H224" s="2"/>
      <c r="I224" s="2"/>
      <c r="J224" s="2"/>
      <c r="K224" s="2"/>
      <c r="L224" s="2"/>
      <c r="M224" s="2"/>
      <c r="N224" s="2"/>
      <c r="O224" s="2"/>
      <c r="P224" s="2"/>
      <c r="Q224" s="2"/>
      <c r="R224" s="2"/>
      <c r="S224" s="2"/>
      <c r="T224" s="2"/>
      <c r="U224" s="2"/>
      <c r="V224" s="2"/>
    </row>
    <row r="225" spans="1:22" x14ac:dyDescent="0.2">
      <c r="A225" s="2" t="s">
        <v>738</v>
      </c>
      <c r="B225" s="2" t="s">
        <v>735</v>
      </c>
      <c r="C225" s="2">
        <v>2022</v>
      </c>
      <c r="D225" s="2" t="s">
        <v>325</v>
      </c>
      <c r="E225" s="3" t="s">
        <v>736</v>
      </c>
      <c r="F225" s="3"/>
      <c r="G225" s="2"/>
      <c r="H225" s="2"/>
      <c r="I225" s="2"/>
      <c r="J225" s="2"/>
      <c r="K225" s="2"/>
      <c r="L225" s="2"/>
      <c r="M225" s="2"/>
      <c r="N225" s="2"/>
      <c r="O225" s="2"/>
      <c r="P225" s="2"/>
      <c r="Q225" s="2"/>
      <c r="R225" s="2"/>
      <c r="S225" s="2"/>
      <c r="T225" s="2"/>
      <c r="U225" s="2"/>
      <c r="V225" s="2"/>
    </row>
    <row r="226" spans="1:22" x14ac:dyDescent="0.2">
      <c r="A226" s="2" t="s">
        <v>784</v>
      </c>
      <c r="B226" s="2" t="s">
        <v>780</v>
      </c>
      <c r="C226" s="2">
        <v>2022</v>
      </c>
      <c r="D226" s="2" t="s">
        <v>781</v>
      </c>
      <c r="E226" s="3" t="s">
        <v>783</v>
      </c>
      <c r="F226" s="3"/>
      <c r="G226" s="2"/>
      <c r="H226" s="2"/>
      <c r="I226" s="2"/>
      <c r="J226" s="2"/>
      <c r="K226" s="2"/>
      <c r="L226" s="2"/>
      <c r="M226" s="2"/>
      <c r="N226" s="2"/>
      <c r="O226" s="2"/>
      <c r="P226" s="2"/>
      <c r="Q226" s="2"/>
      <c r="R226" s="2"/>
      <c r="S226" s="2"/>
      <c r="T226" s="2"/>
      <c r="U226" s="2"/>
      <c r="V226" s="2"/>
    </row>
    <row r="227" spans="1:22" x14ac:dyDescent="0.2">
      <c r="A227" s="2" t="s">
        <v>811</v>
      </c>
      <c r="B227" s="2" t="s">
        <v>809</v>
      </c>
      <c r="C227" s="2">
        <v>2022</v>
      </c>
      <c r="D227" s="2" t="s">
        <v>64</v>
      </c>
      <c r="E227" s="3" t="s">
        <v>810</v>
      </c>
      <c r="F227" s="3"/>
      <c r="G227" s="2"/>
      <c r="H227" s="2"/>
      <c r="I227" s="2"/>
      <c r="J227" s="2"/>
      <c r="K227" s="2"/>
      <c r="L227" s="2"/>
      <c r="M227" s="2"/>
      <c r="N227" s="2"/>
      <c r="O227" s="2"/>
      <c r="P227" s="2"/>
      <c r="Q227" s="2"/>
      <c r="R227" s="2"/>
      <c r="S227" s="2"/>
      <c r="T227" s="2"/>
      <c r="U227" s="2"/>
      <c r="V227" s="2"/>
    </row>
    <row r="228" spans="1:22" s="17" customFormat="1" x14ac:dyDescent="0.2">
      <c r="A228" s="2" t="s">
        <v>817</v>
      </c>
      <c r="B228" s="2" t="s">
        <v>815</v>
      </c>
      <c r="C228" s="2">
        <v>2022</v>
      </c>
      <c r="D228" s="2" t="s">
        <v>182</v>
      </c>
      <c r="E228" s="3" t="s">
        <v>816</v>
      </c>
      <c r="F228" s="3"/>
      <c r="G228" s="2"/>
      <c r="H228" s="2"/>
      <c r="I228" s="2"/>
      <c r="J228" s="2"/>
      <c r="K228" s="2"/>
      <c r="L228" s="2"/>
      <c r="M228" s="2"/>
      <c r="N228" s="2"/>
      <c r="O228" s="2"/>
      <c r="P228" s="2"/>
      <c r="Q228" s="2"/>
      <c r="R228" s="2"/>
      <c r="S228" s="2"/>
      <c r="T228" s="2"/>
      <c r="U228" s="2"/>
      <c r="V228" s="2"/>
    </row>
    <row r="229" spans="1:22" s="17" customFormat="1" x14ac:dyDescent="0.2">
      <c r="A229" s="2" t="s">
        <v>823</v>
      </c>
      <c r="B229" s="2" t="s">
        <v>821</v>
      </c>
      <c r="C229" s="2">
        <v>2022</v>
      </c>
      <c r="D229" s="2" t="s">
        <v>593</v>
      </c>
      <c r="E229" s="3" t="s">
        <v>822</v>
      </c>
      <c r="F229" s="3"/>
      <c r="G229" s="2"/>
      <c r="H229" s="2"/>
      <c r="I229" s="2"/>
      <c r="J229" s="2"/>
      <c r="K229" s="2"/>
      <c r="L229" s="2"/>
      <c r="M229" s="2"/>
      <c r="N229" s="2"/>
      <c r="O229" s="2"/>
      <c r="P229" s="2"/>
      <c r="Q229" s="2"/>
      <c r="R229" s="2"/>
      <c r="S229" s="2"/>
      <c r="T229" s="2"/>
      <c r="U229" s="2"/>
      <c r="V229" s="2"/>
    </row>
    <row r="230" spans="1:22" s="17" customFormat="1" x14ac:dyDescent="0.2">
      <c r="A230" s="2" t="s">
        <v>217</v>
      </c>
      <c r="B230" s="2" t="s">
        <v>214</v>
      </c>
      <c r="C230" s="2">
        <v>2023</v>
      </c>
      <c r="D230" s="2" t="s">
        <v>215</v>
      </c>
      <c r="E230" s="3" t="s">
        <v>216</v>
      </c>
      <c r="F230" s="3"/>
      <c r="G230" s="2"/>
      <c r="H230" s="2"/>
      <c r="I230" s="2"/>
      <c r="J230" s="2"/>
      <c r="K230" s="2"/>
      <c r="L230" s="2"/>
      <c r="M230" s="2"/>
      <c r="N230" s="2"/>
      <c r="O230" s="2"/>
      <c r="P230" s="2"/>
      <c r="Q230" s="2"/>
      <c r="R230" s="2"/>
      <c r="S230" s="2"/>
      <c r="T230" s="2"/>
      <c r="U230" s="2"/>
      <c r="V230" s="2"/>
    </row>
    <row r="231" spans="1:22" s="17" customFormat="1" x14ac:dyDescent="0.2">
      <c r="A231" s="2" t="s">
        <v>239</v>
      </c>
      <c r="B231" s="2" t="s">
        <v>237</v>
      </c>
      <c r="C231" s="2">
        <v>2023</v>
      </c>
      <c r="D231" s="2" t="s">
        <v>64</v>
      </c>
      <c r="E231" s="3" t="s">
        <v>238</v>
      </c>
      <c r="F231" s="3"/>
      <c r="G231" s="2"/>
      <c r="H231" s="2"/>
      <c r="I231" s="2"/>
      <c r="J231" s="2"/>
      <c r="K231" s="2"/>
      <c r="L231" s="2"/>
      <c r="M231" s="2"/>
      <c r="N231" s="2"/>
      <c r="O231" s="2"/>
      <c r="P231" s="2"/>
      <c r="Q231" s="2"/>
      <c r="R231" s="2"/>
      <c r="S231" s="2"/>
      <c r="T231" s="2"/>
      <c r="U231" s="2"/>
      <c r="V231" s="2"/>
    </row>
    <row r="232" spans="1:22" s="17" customFormat="1" x14ac:dyDescent="0.2">
      <c r="A232" s="2" t="s">
        <v>278</v>
      </c>
      <c r="B232" s="2" t="s">
        <v>276</v>
      </c>
      <c r="C232" s="2">
        <v>2023</v>
      </c>
      <c r="D232" s="2" t="s">
        <v>135</v>
      </c>
      <c r="E232" s="3" t="s">
        <v>277</v>
      </c>
      <c r="F232" s="3"/>
      <c r="G232" s="2"/>
      <c r="H232" s="2"/>
      <c r="I232" s="2"/>
      <c r="J232" s="2"/>
      <c r="K232" s="2"/>
      <c r="L232" s="2"/>
      <c r="M232" s="2"/>
      <c r="N232" s="2"/>
      <c r="O232" s="2"/>
      <c r="P232" s="2"/>
      <c r="Q232" s="2"/>
      <c r="R232" s="2"/>
      <c r="S232" s="2"/>
      <c r="T232" s="2"/>
      <c r="U232" s="2"/>
      <c r="V232" s="2"/>
    </row>
    <row r="233" spans="1:22" s="17" customFormat="1" x14ac:dyDescent="0.2">
      <c r="A233" s="2" t="s">
        <v>362</v>
      </c>
      <c r="B233" s="2" t="s">
        <v>359</v>
      </c>
      <c r="C233" s="2">
        <v>2023</v>
      </c>
      <c r="D233" s="2" t="s">
        <v>360</v>
      </c>
      <c r="E233" s="3" t="s">
        <v>361</v>
      </c>
      <c r="F233" s="3"/>
      <c r="G233" s="2"/>
      <c r="H233" s="2"/>
      <c r="I233" s="2"/>
      <c r="J233" s="2"/>
      <c r="K233" s="2"/>
      <c r="L233" s="2"/>
      <c r="M233" s="2"/>
      <c r="N233" s="2"/>
      <c r="O233" s="2"/>
      <c r="P233" s="2"/>
      <c r="Q233" s="2"/>
      <c r="R233" s="2"/>
      <c r="S233" s="2"/>
      <c r="T233" s="2"/>
      <c r="U233" s="2"/>
      <c r="V233" s="2"/>
    </row>
    <row r="234" spans="1:22" s="17" customFormat="1" x14ac:dyDescent="0.2">
      <c r="A234" s="2" t="s">
        <v>425</v>
      </c>
      <c r="B234" s="2" t="s">
        <v>423</v>
      </c>
      <c r="C234" s="2">
        <v>2023</v>
      </c>
      <c r="D234" s="2" t="s">
        <v>151</v>
      </c>
      <c r="E234" s="3" t="s">
        <v>424</v>
      </c>
      <c r="F234" s="3"/>
      <c r="G234" s="2"/>
      <c r="H234" s="2"/>
      <c r="I234" s="2"/>
      <c r="J234" s="2"/>
      <c r="K234" s="2"/>
      <c r="L234" s="2"/>
      <c r="M234" s="2"/>
      <c r="N234" s="2"/>
      <c r="O234" s="2"/>
      <c r="P234" s="2"/>
      <c r="Q234" s="2"/>
      <c r="R234" s="2"/>
      <c r="S234" s="2"/>
      <c r="T234" s="2"/>
      <c r="U234" s="2"/>
      <c r="V234" s="2"/>
    </row>
    <row r="235" spans="1:22" s="17" customFormat="1" x14ac:dyDescent="0.2">
      <c r="A235" s="2" t="s">
        <v>475</v>
      </c>
      <c r="B235" s="2" t="s">
        <v>473</v>
      </c>
      <c r="C235" s="2">
        <v>2023</v>
      </c>
      <c r="D235" s="2" t="s">
        <v>273</v>
      </c>
      <c r="E235" s="3" t="s">
        <v>474</v>
      </c>
      <c r="F235" s="3"/>
      <c r="G235" s="2"/>
      <c r="H235" s="2"/>
      <c r="I235" s="2"/>
      <c r="J235" s="2"/>
      <c r="K235" s="2"/>
      <c r="L235" s="2"/>
      <c r="M235" s="2"/>
      <c r="N235" s="2"/>
      <c r="O235" s="2"/>
      <c r="P235" s="2"/>
      <c r="Q235" s="2"/>
      <c r="R235" s="2"/>
      <c r="S235" s="2"/>
      <c r="T235" s="2"/>
      <c r="U235" s="2"/>
      <c r="V235" s="2"/>
    </row>
    <row r="236" spans="1:22" s="17" customFormat="1" x14ac:dyDescent="0.2">
      <c r="A236" s="2" t="s">
        <v>595</v>
      </c>
      <c r="B236" s="2" t="s">
        <v>592</v>
      </c>
      <c r="C236" s="2">
        <v>2023</v>
      </c>
      <c r="D236" s="2" t="s">
        <v>593</v>
      </c>
      <c r="E236" s="3" t="s">
        <v>594</v>
      </c>
      <c r="F236" s="3"/>
      <c r="G236" s="2"/>
      <c r="H236" s="2"/>
      <c r="I236" s="2"/>
      <c r="J236" s="2"/>
      <c r="K236" s="2"/>
      <c r="L236" s="2"/>
      <c r="M236" s="2"/>
      <c r="N236" s="2"/>
      <c r="O236" s="2"/>
      <c r="P236" s="2"/>
      <c r="Q236" s="2"/>
      <c r="R236" s="2"/>
      <c r="S236" s="2"/>
      <c r="T236" s="2"/>
      <c r="U236" s="2"/>
      <c r="V236" s="2"/>
    </row>
    <row r="237" spans="1:22" s="17" customFormat="1" x14ac:dyDescent="0.2">
      <c r="A237" s="2" t="s">
        <v>677</v>
      </c>
      <c r="B237" s="2" t="s">
        <v>675</v>
      </c>
      <c r="C237" s="2">
        <v>2023</v>
      </c>
      <c r="D237" s="2" t="s">
        <v>107</v>
      </c>
      <c r="E237" s="3" t="s">
        <v>676</v>
      </c>
      <c r="F237" s="3"/>
      <c r="G237" s="2"/>
      <c r="H237" s="2"/>
      <c r="I237" s="2"/>
      <c r="J237" s="2"/>
      <c r="K237" s="2"/>
      <c r="L237" s="2"/>
      <c r="M237" s="2"/>
      <c r="N237" s="2"/>
      <c r="O237" s="2"/>
      <c r="P237" s="2"/>
      <c r="Q237" s="2"/>
      <c r="R237" s="2"/>
      <c r="S237" s="2"/>
      <c r="T237" s="2"/>
      <c r="U237" s="2"/>
      <c r="V237" s="2"/>
    </row>
    <row r="238" spans="1:22" s="17" customFormat="1" x14ac:dyDescent="0.2">
      <c r="A238" s="2" t="s">
        <v>714</v>
      </c>
      <c r="B238" s="2" t="s">
        <v>711</v>
      </c>
      <c r="C238" s="2">
        <v>2023</v>
      </c>
      <c r="D238" s="2" t="s">
        <v>712</v>
      </c>
      <c r="E238" s="3" t="s">
        <v>713</v>
      </c>
      <c r="F238" s="3"/>
      <c r="G238" s="2"/>
      <c r="H238" s="2"/>
      <c r="I238" s="2"/>
      <c r="J238" s="2"/>
      <c r="K238" s="2"/>
      <c r="L238" s="2"/>
      <c r="M238" s="2"/>
      <c r="N238" s="2"/>
      <c r="O238" s="2"/>
      <c r="P238" s="2"/>
      <c r="Q238" s="2"/>
      <c r="R238" s="2"/>
      <c r="S238" s="2"/>
      <c r="T238" s="2"/>
      <c r="U238" s="2"/>
      <c r="V238" s="2"/>
    </row>
    <row r="239" spans="1:22" s="17" customFormat="1" x14ac:dyDescent="0.2">
      <c r="A239" s="2" t="s">
        <v>724</v>
      </c>
      <c r="B239" s="2" t="s">
        <v>722</v>
      </c>
      <c r="C239" s="2">
        <v>2023</v>
      </c>
      <c r="D239" s="2" t="s">
        <v>712</v>
      </c>
      <c r="E239" s="3" t="s">
        <v>723</v>
      </c>
      <c r="F239" s="3"/>
      <c r="G239" s="2"/>
      <c r="H239" s="2"/>
      <c r="I239" s="2"/>
      <c r="J239" s="2"/>
      <c r="K239" s="2"/>
      <c r="L239" s="2"/>
      <c r="M239" s="2"/>
      <c r="N239" s="2"/>
      <c r="O239" s="2"/>
      <c r="P239" s="2"/>
      <c r="Q239" s="2"/>
      <c r="R239" s="2"/>
      <c r="S239" s="2"/>
      <c r="T239" s="2"/>
      <c r="U239" s="2"/>
      <c r="V239" s="2"/>
    </row>
    <row r="240" spans="1:22" s="17" customFormat="1" x14ac:dyDescent="0.2">
      <c r="A240" s="2" t="s">
        <v>775</v>
      </c>
      <c r="B240" s="2" t="s">
        <v>773</v>
      </c>
      <c r="C240" s="2">
        <v>2023</v>
      </c>
      <c r="D240" s="2" t="s">
        <v>39</v>
      </c>
      <c r="E240" s="3" t="s">
        <v>774</v>
      </c>
      <c r="F240" s="3"/>
      <c r="G240" s="2"/>
      <c r="H240" s="2"/>
      <c r="I240" s="2"/>
      <c r="J240" s="2"/>
      <c r="K240" s="2"/>
      <c r="L240" s="2"/>
      <c r="M240" s="2"/>
      <c r="N240" s="2"/>
      <c r="O240" s="2"/>
      <c r="P240" s="2"/>
      <c r="Q240" s="2"/>
      <c r="R240" s="2"/>
      <c r="S240" s="2"/>
      <c r="T240" s="2"/>
      <c r="U240" s="2"/>
      <c r="V240" s="2"/>
    </row>
    <row r="241" spans="1:22" s="17" customFormat="1" x14ac:dyDescent="0.2">
      <c r="A241" s="2" t="s">
        <v>790</v>
      </c>
      <c r="B241" s="2" t="s">
        <v>788</v>
      </c>
      <c r="C241" s="2">
        <v>2023</v>
      </c>
      <c r="D241" s="2" t="s">
        <v>712</v>
      </c>
      <c r="E241" s="3" t="s">
        <v>789</v>
      </c>
      <c r="F241" s="3"/>
      <c r="G241" s="2"/>
      <c r="H241" s="2"/>
      <c r="I241" s="2"/>
      <c r="J241" s="2"/>
      <c r="K241" s="2"/>
      <c r="L241" s="2"/>
      <c r="M241" s="2"/>
      <c r="N241" s="2"/>
      <c r="O241" s="2"/>
      <c r="P241" s="2"/>
      <c r="Q241" s="2"/>
      <c r="R241" s="2"/>
      <c r="S241" s="2"/>
      <c r="T241" s="2"/>
      <c r="U241" s="2"/>
      <c r="V241" s="2"/>
    </row>
    <row r="242" spans="1:22" s="17" customFormat="1" x14ac:dyDescent="0.2">
      <c r="A242" s="2" t="s">
        <v>794</v>
      </c>
      <c r="B242" s="2" t="s">
        <v>791</v>
      </c>
      <c r="C242" s="2">
        <v>2023</v>
      </c>
      <c r="D242" s="2" t="s">
        <v>792</v>
      </c>
      <c r="E242" s="3" t="s">
        <v>793</v>
      </c>
      <c r="F242" s="3"/>
      <c r="G242" s="2"/>
      <c r="H242" s="2"/>
      <c r="I242" s="2"/>
      <c r="J242" s="2"/>
      <c r="K242" s="2"/>
      <c r="L242" s="2"/>
      <c r="M242" s="2"/>
      <c r="N242" s="2"/>
      <c r="O242" s="2"/>
      <c r="P242" s="2"/>
      <c r="Q242" s="2"/>
      <c r="R242" s="2"/>
      <c r="S242" s="2"/>
      <c r="T242" s="2"/>
      <c r="U242" s="2"/>
      <c r="V242" s="2"/>
    </row>
    <row r="243" spans="1:22" s="17" customFormat="1" x14ac:dyDescent="0.2">
      <c r="A243" s="2" t="s">
        <v>837</v>
      </c>
      <c r="B243" s="2" t="s">
        <v>835</v>
      </c>
      <c r="C243" s="2">
        <v>2023</v>
      </c>
      <c r="D243" s="2" t="s">
        <v>64</v>
      </c>
      <c r="E243" s="3" t="s">
        <v>836</v>
      </c>
      <c r="F243" s="3"/>
      <c r="G243" s="2"/>
      <c r="H243" s="2"/>
      <c r="I243" s="2"/>
      <c r="J243" s="2"/>
      <c r="K243" s="2"/>
      <c r="L243" s="2"/>
      <c r="M243" s="2"/>
      <c r="N243" s="2"/>
      <c r="O243" s="2"/>
      <c r="P243" s="2"/>
      <c r="Q243" s="2"/>
      <c r="R243" s="2"/>
      <c r="S243" s="2"/>
      <c r="T243" s="2"/>
      <c r="U243" s="2"/>
      <c r="V243" s="2"/>
    </row>
    <row r="244" spans="1:22" s="17" customFormat="1" x14ac:dyDescent="0.2">
      <c r="A244" s="2" t="s">
        <v>840</v>
      </c>
      <c r="B244" s="2" t="s">
        <v>838</v>
      </c>
      <c r="C244" s="2">
        <v>2023</v>
      </c>
      <c r="D244" s="2" t="s">
        <v>23</v>
      </c>
      <c r="E244" s="3" t="s">
        <v>839</v>
      </c>
      <c r="F244" s="3"/>
      <c r="G244" s="2"/>
      <c r="H244" s="2"/>
      <c r="I244" s="2"/>
      <c r="J244" s="2"/>
      <c r="K244" s="2"/>
      <c r="L244" s="2"/>
      <c r="M244" s="2"/>
      <c r="N244" s="2"/>
      <c r="O244" s="2"/>
      <c r="P244" s="2"/>
      <c r="Q244" s="2"/>
      <c r="R244" s="2"/>
      <c r="S244" s="2"/>
      <c r="T244" s="2"/>
      <c r="U244" s="2"/>
      <c r="V244" s="2"/>
    </row>
    <row r="245" spans="1:22" s="17" customFormat="1" x14ac:dyDescent="0.2">
      <c r="A245" s="17" t="s">
        <v>4300</v>
      </c>
      <c r="B245" s="17" t="s">
        <v>4299</v>
      </c>
      <c r="C245" s="17">
        <v>2023</v>
      </c>
      <c r="D245" s="17" t="s">
        <v>1415</v>
      </c>
      <c r="E245" s="17" t="s">
        <v>4327</v>
      </c>
    </row>
  </sheetData>
  <sortState xmlns:xlrd2="http://schemas.microsoft.com/office/spreadsheetml/2017/richdata2" ref="A2:V245">
    <sortCondition ref="C2:C245"/>
  </sortState>
  <conditionalFormatting sqref="B228:B245">
    <cfRule type="duplicateValues" dxfId="13" priority="1"/>
  </conditionalFormatting>
  <hyperlinks>
    <hyperlink ref="E79" r:id="rId1" xr:uid="{892CC267-6B5B-DF48-8F9B-C2CE1C29ADCA}"/>
    <hyperlink ref="E44" r:id="rId2" xr:uid="{7AD2B2A9-BB12-8E45-A850-CAB5DC16E30B}"/>
    <hyperlink ref="E14" r:id="rId3" xr:uid="{AAEE8984-0850-DF47-B044-E363BDD43721}"/>
    <hyperlink ref="E137" r:id="rId4" xr:uid="{0115EFBA-28B7-2B44-90C1-8498D67112ED}"/>
    <hyperlink ref="E60" r:id="rId5" xr:uid="{69F805F6-D050-7143-84A3-D8EAB32106AB}"/>
    <hyperlink ref="E110" r:id="rId6" xr:uid="{A92EA0AC-70C2-3C4C-AC0B-79C939FF287B}"/>
    <hyperlink ref="E97" r:id="rId7" xr:uid="{7A91FC00-B70E-9B4D-B3C8-F16A278A9E16}"/>
    <hyperlink ref="E138" r:id="rId8" xr:uid="{3FBF0CA3-43AD-E54E-920F-0905E2B1966D}"/>
    <hyperlink ref="E21" r:id="rId9" xr:uid="{2D74E446-2400-1249-87D4-5B5B6873C49C}"/>
    <hyperlink ref="E3" r:id="rId10" xr:uid="{D2D9B7D2-2971-B64B-8D1B-47E94E9FDF2F}"/>
    <hyperlink ref="E139" r:id="rId11" xr:uid="{22AFABD7-E342-6D49-A9C3-44570C4B36B5}"/>
    <hyperlink ref="E90" r:id="rId12" xr:uid="{46DBAF7C-5887-E741-A6FB-81B42F466D51}"/>
    <hyperlink ref="E2" r:id="rId13" xr:uid="{CA1654E1-6A2B-FB47-8926-B30AD5212C5C}"/>
    <hyperlink ref="E140" r:id="rId14" xr:uid="{2BDCB840-1544-7F41-9C29-1AD5CAE2BD3F}"/>
    <hyperlink ref="E70" r:id="rId15" xr:uid="{45126162-FE2F-E44B-B85B-79C04D31A2BD}"/>
    <hyperlink ref="E98" r:id="rId16" xr:uid="{1868F6AE-8E40-7549-92B2-61577DCCC2EB}"/>
    <hyperlink ref="E80" r:id="rId17" xr:uid="{9126A7F4-E871-1946-9F7E-55C743E6E0DC}"/>
    <hyperlink ref="E55" r:id="rId18" xr:uid="{1314578E-D76D-A34E-91A9-360F464A2D21}"/>
    <hyperlink ref="E121" r:id="rId19" xr:uid="{C0B1655C-A722-F74F-9D2D-1082770D8B0F}"/>
    <hyperlink ref="E99" r:id="rId20" xr:uid="{26A11770-97E6-A04E-8488-6225F1487BC2}"/>
    <hyperlink ref="E161" r:id="rId21" xr:uid="{A1861F83-75C4-2947-B43B-73DD922E3A7F}"/>
    <hyperlink ref="E71" r:id="rId22" xr:uid="{4B6BD5DB-C623-F14B-93DB-279526FC8B26}"/>
    <hyperlink ref="E33" r:id="rId23" xr:uid="{6B268AC4-CFA6-FD4F-A4CC-82CDBDDEF8D3}"/>
    <hyperlink ref="E81" r:id="rId24" xr:uid="{6754302A-27D6-E142-A582-109A2D46034A}"/>
    <hyperlink ref="E141" r:id="rId25" xr:uid="{AF2D507B-288E-4840-A689-4BE56C245CE0}"/>
    <hyperlink ref="E201" r:id="rId26" xr:uid="{B9F90A3E-7971-3A48-82A1-DFC15D396BDC}"/>
    <hyperlink ref="E5" r:id="rId27" xr:uid="{90903599-1C1C-8B40-A340-5EF20E8E833E}"/>
    <hyperlink ref="E162" r:id="rId28" xr:uid="{A8AEC985-5F9E-3C47-96D9-9A7D89B613CD}"/>
    <hyperlink ref="E15" r:id="rId29" xr:uid="{5F0B81AD-5111-7248-914E-2ABA1C8C43BA}"/>
    <hyperlink ref="E61" r:id="rId30" xr:uid="{43E58A70-E9BA-C943-ACCB-F4D966A279F2}"/>
    <hyperlink ref="E142" r:id="rId31" xr:uid="{B43366DD-A9C5-0F49-9C2F-B0D10D0C82BD}"/>
    <hyperlink ref="E163" r:id="rId32" xr:uid="{1E37BF45-40DA-F347-9322-AAA72253BF60}"/>
    <hyperlink ref="E9" r:id="rId33" xr:uid="{21CD98F8-AC08-6646-8A33-003AD12E3CEE}"/>
    <hyperlink ref="E4" r:id="rId34" xr:uid="{131E3875-C4D5-C84F-9A5F-9E2FAF111A7F}"/>
    <hyperlink ref="E27" r:id="rId35" xr:uid="{DD2CD93E-D6E7-214C-911E-9131E76C42E0}"/>
    <hyperlink ref="E164" r:id="rId36" xr:uid="{BF6188BB-822F-7B4A-B56E-287C849B08D1}"/>
    <hyperlink ref="E25" r:id="rId37" xr:uid="{613AE525-7613-B64B-A0F1-31468C432FC9}"/>
    <hyperlink ref="E100" r:id="rId38" xr:uid="{B80DE1D4-F534-4642-A7BF-0D9819891530}"/>
    <hyperlink ref="E22" r:id="rId39" xr:uid="{3D652C27-DBE9-D341-9731-87C7D845BCEB}"/>
    <hyperlink ref="E122" r:id="rId40" xr:uid="{4B6BD8E1-37A8-9D46-86BC-D015001901E0}"/>
    <hyperlink ref="E62" r:id="rId41" xr:uid="{1875024F-2042-E846-8B2C-BFAC1DCA4150}"/>
    <hyperlink ref="E91" r:id="rId42" xr:uid="{7D38A801-AA88-F04B-8256-B94A49CF354F}"/>
    <hyperlink ref="E143" r:id="rId43" xr:uid="{0BEC7DE8-22D0-C546-9BC6-131505DAF995}"/>
    <hyperlink ref="E49" r:id="rId44" xr:uid="{6F8C5DC8-A4EF-DB4E-A8D2-52BC0B27D954}"/>
    <hyperlink ref="E165" r:id="rId45" xr:uid="{226264B5-7BBD-6947-A304-33E78DF5F1F7}"/>
    <hyperlink ref="E56" r:id="rId46" xr:uid="{8062BFF8-C079-6E46-ABEE-A0BF1A60205D}"/>
    <hyperlink ref="E176" r:id="rId47" xr:uid="{9BF0CA4D-4D42-FD4E-926F-373AE83576D4}"/>
    <hyperlink ref="E202" r:id="rId48" xr:uid="{CA49717B-5167-AD4D-A2DB-B40B2C760CFB}"/>
    <hyperlink ref="E177" r:id="rId49" xr:uid="{ABA4CDC1-C460-AA46-850C-133F578F9F5F}"/>
    <hyperlink ref="E111" r:id="rId50" xr:uid="{B82D3AC6-45D4-6147-923F-D8A024FF3446}"/>
    <hyperlink ref="E39" r:id="rId51" xr:uid="{E8C65D1A-B42C-C942-8A5D-138E8C3A4F1B}"/>
    <hyperlink ref="E166" r:id="rId52" xr:uid="{FE0D2064-C1E9-B745-9C9E-BAA1BDB39C16}"/>
    <hyperlink ref="E11" r:id="rId53" xr:uid="{A8356B45-6E01-2040-8F46-C2512CD82B6C}"/>
    <hyperlink ref="E230" r:id="rId54" xr:uid="{EF1BBA74-6E39-974C-832E-F0B56141FE16}"/>
    <hyperlink ref="E57" r:id="rId55" xr:uid="{93A2D691-2288-E04C-ACE4-0D8C9CE7F933}"/>
    <hyperlink ref="E178" r:id="rId56" xr:uid="{C229C5A8-8904-E240-A082-595BCED39E5A}"/>
    <hyperlink ref="E58" r:id="rId57" xr:uid="{15C7610E-E2C1-0144-95C7-5F94C06D4472}"/>
    <hyperlink ref="E45" r:id="rId58" xr:uid="{0EA75C57-4D59-7C42-A1D3-5E038365138A}"/>
    <hyperlink ref="E112" r:id="rId59" xr:uid="{9706B6CB-868E-8741-BF9C-3DE21BFA2942}"/>
    <hyperlink ref="E231" r:id="rId60" xr:uid="{38AB2C87-B9C8-D740-B07C-C7E212464931}"/>
    <hyperlink ref="E16" r:id="rId61" xr:uid="{4E64D0AF-EF05-C148-B9CB-85854316217C}"/>
    <hyperlink ref="E203" r:id="rId62" xr:uid="{776B37D0-2048-D645-835A-C2D9FC14CDFE}"/>
    <hyperlink ref="E72" r:id="rId63" xr:uid="{0E05801A-0A84-FE4E-A9DF-06B09BE27571}"/>
    <hyperlink ref="E123" r:id="rId64" xr:uid="{0910628C-95A8-B347-9553-1C09EC10F376}"/>
    <hyperlink ref="E204" r:id="rId65" xr:uid="{C15F02D7-05B7-C445-9F95-65A262DCB816}"/>
    <hyperlink ref="E63" r:id="rId66" xr:uid="{05F9F057-F819-6244-B0A2-16AB1F980436}"/>
    <hyperlink ref="E29" r:id="rId67" xr:uid="{35796DFD-9EF4-5B4D-99D9-9F863B8CCA78}"/>
    <hyperlink ref="E50" r:id="rId68" xr:uid="{887DD96C-9DAC-7947-988B-270C695F3CB6}"/>
    <hyperlink ref="E101" r:id="rId69" xr:uid="{A9A1107C-796E-B346-B246-7C143C400513}"/>
    <hyperlink ref="E232" r:id="rId70" xr:uid="{BD605E56-44EC-4047-94B0-254504DDDC4C}"/>
    <hyperlink ref="E144" r:id="rId71" xr:uid="{60FCBAA8-3913-BB42-8E6A-C61BCE736F86}"/>
    <hyperlink ref="E167" r:id="rId72" xr:uid="{A18968CC-40E2-BA48-AD0B-F6DFDF820BAB}"/>
    <hyperlink ref="E168" r:id="rId73" xr:uid="{A7A462C0-C729-7548-B10E-9DE9BD090E1A}"/>
    <hyperlink ref="E179" r:id="rId74" xr:uid="{4A3A5C24-C2DF-F94B-A99E-4A4D9C065E86}"/>
    <hyperlink ref="E40" r:id="rId75" xr:uid="{6742B60A-D242-364B-AC08-3190C7FF350B}"/>
    <hyperlink ref="E82" r:id="rId76" xr:uid="{A7B689F4-D03A-104B-9385-0A928D92F35B}"/>
    <hyperlink ref="E18" r:id="rId77" xr:uid="{B0BA9060-20AB-914D-9300-1DEF981FFC2C}"/>
    <hyperlink ref="E12" r:id="rId78" xr:uid="{CBC3A432-BDB4-8A45-8E03-6E53CF1EF0EC}"/>
    <hyperlink ref="E113" r:id="rId79" xr:uid="{C09E1E2D-F75B-0C4D-8639-F6E0D5B14B1C}"/>
    <hyperlink ref="E114" r:id="rId80" xr:uid="{931C63F7-3542-E546-AF02-0D11D444435B}"/>
    <hyperlink ref="E124" r:id="rId81" xr:uid="{CC945AA0-4907-8B4E-B005-124042D773F6}"/>
    <hyperlink ref="E6" r:id="rId82" xr:uid="{EE1FF35E-B698-9840-B627-47245C848A30}"/>
    <hyperlink ref="E24" r:id="rId83" xr:uid="{0736A949-4864-B649-91DE-512AFF1D5BF4}"/>
    <hyperlink ref="E36" r:id="rId84" xr:uid="{3B1D5FAE-48B7-B545-A733-6BDBC6917FE3}"/>
    <hyperlink ref="E64" r:id="rId85" xr:uid="{ABA5D657-9857-9C4E-8736-709BCC15FA27}"/>
    <hyperlink ref="E205" r:id="rId86" xr:uid="{702F0F5A-6AB6-CF40-B110-E487D63FBF3D}"/>
    <hyperlink ref="E169" r:id="rId87" xr:uid="{B33EC8EF-80A4-6A4C-A378-46D13E1A4BD6}"/>
    <hyperlink ref="E115" r:id="rId88" xr:uid="{C22B7D73-C521-5C4D-BDDE-9AEF79974964}"/>
    <hyperlink ref="E59" r:id="rId89" xr:uid="{20B7AE9A-7863-4241-982B-589107B9E69A}"/>
    <hyperlink ref="E145" r:id="rId90" xr:uid="{1F001F04-DE51-0A40-BA57-1C94116A85D8}"/>
    <hyperlink ref="E206" r:id="rId91" xr:uid="{0488FAA7-50FA-004F-A7CD-B8C07DD247FC}"/>
    <hyperlink ref="E65" r:id="rId92" xr:uid="{88308DFE-257A-F241-9C4B-04869D7B80F6}"/>
    <hyperlink ref="E233" r:id="rId93" xr:uid="{0A32EB7D-AEEA-7A49-BAA3-CF58779FDFFD}"/>
    <hyperlink ref="E51" r:id="rId94" xr:uid="{3350FE60-57F2-3D4D-8A6C-FD6841DDC66C}"/>
    <hyperlink ref="E207" r:id="rId95" xr:uid="{F2B54CA9-A80B-3648-9B98-2194F74A4EB1}"/>
    <hyperlink ref="E125" r:id="rId96" xr:uid="{FC7A84D7-506C-0941-AF56-98CB57A17A3A}"/>
    <hyperlink ref="E180" r:id="rId97" xr:uid="{33E087B3-3B20-AE42-889B-F316305224C3}"/>
    <hyperlink ref="E17" r:id="rId98" xr:uid="{BCA6C8FE-15CE-C645-9ED2-79C7CCAE5C8C}"/>
    <hyperlink ref="E208" r:id="rId99" xr:uid="{563D87CB-417C-D345-A6C5-FFA93532CAB9}"/>
    <hyperlink ref="E83" r:id="rId100" xr:uid="{14AA9096-ACC0-7249-85DB-B8DBE08F8D7B}"/>
    <hyperlink ref="E116" r:id="rId101" xr:uid="{7BDE148E-54FC-0447-B252-139CB953D53C}"/>
    <hyperlink ref="E102" r:id="rId102" xr:uid="{EAE8C2A3-0442-5B40-A069-E946F6F12290}"/>
    <hyperlink ref="E28" r:id="rId103" xr:uid="{0D3F1E61-C801-0F45-B85B-48E10029C42C}"/>
    <hyperlink ref="E170" r:id="rId104" xr:uid="{9CC5FB54-1520-B542-ABE9-D9282FFB8754}"/>
    <hyperlink ref="E10" r:id="rId105" xr:uid="{680B837B-AE8F-5140-88EE-F20A8F6B7BE5}"/>
    <hyperlink ref="E7" r:id="rId106" xr:uid="{A22F6F23-6CD0-494B-AD8E-150A0D915ED1}"/>
    <hyperlink ref="E181" r:id="rId107" xr:uid="{60BD4E51-9D7E-B542-B748-38B9AFEC8EA2}"/>
    <hyperlink ref="E13" r:id="rId108" xr:uid="{84A5A2C3-7362-AF44-BDE8-D7F1F0275092}"/>
    <hyperlink ref="E126" r:id="rId109" xr:uid="{EDF5B429-9354-2140-8101-DEC671E9C0E8}"/>
    <hyperlink ref="E234" r:id="rId110" xr:uid="{440236A4-3D84-6041-BA00-A8C7852EA16B}"/>
    <hyperlink ref="E46" r:id="rId111" xr:uid="{865D22BE-0325-354D-8ABE-78FE7FBABAC1}"/>
    <hyperlink ref="E209" r:id="rId112" xr:uid="{BFEA6619-F47E-BB42-B95D-0DC6C9DE503B}"/>
    <hyperlink ref="E92" r:id="rId113" xr:uid="{29B506C9-AA20-6746-BAE0-723B192A4EAE}"/>
    <hyperlink ref="E171" r:id="rId114" xr:uid="{E7012555-6463-1B46-B32E-4D37A66C6A2D}"/>
    <hyperlink ref="E127" r:id="rId115" xr:uid="{ACE26C61-A5B8-5144-8457-2B1183D96534}"/>
    <hyperlink ref="E84" r:id="rId116" xr:uid="{7D1B43E3-2C87-424C-9582-56290B30FE63}"/>
    <hyperlink ref="E182" r:id="rId117" xr:uid="{28AF252D-D081-E44F-8A74-2732A269B0C7}"/>
    <hyperlink ref="E30" r:id="rId118" xr:uid="{3428FE31-0C8B-FE42-925F-41D0276982C5}"/>
    <hyperlink ref="E47" r:id="rId119" xr:uid="{083344BE-4B1C-0346-9852-C0DF2BF9F514}"/>
    <hyperlink ref="E128" r:id="rId120" xr:uid="{92C21A01-9FD1-A445-A5BA-D9C55E41AA3B}"/>
    <hyperlink ref="E210" r:id="rId121" xr:uid="{AD37565D-983A-7341-A300-0BB2AAC2D1A9}"/>
    <hyperlink ref="E103" r:id="rId122" xr:uid="{C77B716A-141D-E444-9E94-B4B24139BDB8}"/>
    <hyperlink ref="E235" r:id="rId123" xr:uid="{9C0778B2-C901-3742-B1CB-D4E74FA65EE5}"/>
    <hyperlink ref="E37" r:id="rId124" xr:uid="{F54AB807-CCC3-9544-B749-354BE41A1A9D}"/>
    <hyperlink ref="E183" r:id="rId125" xr:uid="{739A02B6-FA3A-C245-8511-B548DE8C55AF}"/>
    <hyperlink ref="E52" r:id="rId126" xr:uid="{58088825-3E8D-7840-BDBD-9E3F467822E1}"/>
    <hyperlink ref="E23" r:id="rId127" xr:uid="{B835F319-0042-EB44-A4FC-0CAD8E986AFF}"/>
    <hyperlink ref="E184" r:id="rId128" xr:uid="{27BE2510-496C-1B48-88F9-DD3EB4BC7ED8}"/>
    <hyperlink ref="E211" r:id="rId129" xr:uid="{23A819CC-0C27-E746-9ED2-94B254742825}"/>
    <hyperlink ref="E185" r:id="rId130" xr:uid="{37589BB1-03F9-084B-B551-BB1C2A21376C}"/>
    <hyperlink ref="E117" r:id="rId131" xr:uid="{0B7D3A48-2D8E-B34A-ABF0-AF1E6A0CD9FE}"/>
    <hyperlink ref="E8" r:id="rId132" xr:uid="{6D8F4C83-C07E-BB4A-B399-8F4A0F539742}"/>
    <hyperlink ref="E186" r:id="rId133" xr:uid="{1EA95D4C-A7F7-3645-9CA6-CB33FCB88BA1}"/>
    <hyperlink ref="E212" r:id="rId134" xr:uid="{45153596-521F-3348-BBA7-14C6F16DF478}"/>
    <hyperlink ref="E129" r:id="rId135" xr:uid="{78DCB7A5-7E20-AB4A-B83A-A913AA7E32BA}"/>
    <hyperlink ref="E187" r:id="rId136" xr:uid="{D46571EF-6758-404F-9B68-B374F921728D}"/>
    <hyperlink ref="E146" r:id="rId137" xr:uid="{3162C1E5-D0A2-0749-826B-08A36D240D91}"/>
    <hyperlink ref="E85" r:id="rId138" xr:uid="{CC380C34-9448-1C40-9327-39ACCDD4EC12}"/>
    <hyperlink ref="E104" r:id="rId139" xr:uid="{598F519A-0ED3-E341-A669-7994E2A2C7BE}"/>
    <hyperlink ref="E213" r:id="rId140" xr:uid="{6093CC6A-43DF-4E4B-9EEF-EDCF589459D9}"/>
    <hyperlink ref="E188" r:id="rId141" xr:uid="{C95A3929-A070-424B-BD2F-F63933C8D7AE}"/>
    <hyperlink ref="E147" r:id="rId142" xr:uid="{8F70719E-BCE3-4942-B9B0-369713EF3E92}"/>
    <hyperlink ref="E118" r:id="rId143" xr:uid="{FB981322-CE9F-EA4B-B132-C6F7F3330DF8}"/>
    <hyperlink ref="E189" r:id="rId144" xr:uid="{CE22C031-743E-B848-91AB-860A5CC0F05B}"/>
    <hyperlink ref="E148" r:id="rId145" xr:uid="{59894656-7348-7046-8918-B652A24F5AD2}"/>
    <hyperlink ref="E105" r:id="rId146" xr:uid="{8C6D41E3-833D-3747-A6CA-8786F7C61AFD}"/>
    <hyperlink ref="E214" r:id="rId147" xr:uid="{36A898FD-B427-C04E-A6BE-277AABDF4805}"/>
    <hyperlink ref="E73" r:id="rId148" xr:uid="{BE8AAADA-F92F-C54F-BE97-BD35E6673C71}"/>
    <hyperlink ref="E41" r:id="rId149" xr:uid="{E875F673-A4B8-544F-B15A-30828C9DF5D6}"/>
    <hyperlink ref="E106" r:id="rId150" xr:uid="{73D8881D-7C14-6D49-BA93-495E2827DC2F}"/>
    <hyperlink ref="E66" r:id="rId151" xr:uid="{8D698A87-5CCE-A840-AF60-E265481DE22A}"/>
    <hyperlink ref="E149" r:id="rId152" xr:uid="{AC88FCDF-DA8A-9F45-941F-182F7334D0AB}"/>
    <hyperlink ref="E190" r:id="rId153" xr:uid="{6F593DB4-38EF-C747-AF48-0622751691B8}"/>
    <hyperlink ref="E191" r:id="rId154" xr:uid="{20E9DEE2-6F4A-9248-B144-D3F117999134}"/>
    <hyperlink ref="E34" r:id="rId155" xr:uid="{C96CEDD7-560F-F944-B800-9F72BFE69D44}"/>
    <hyperlink ref="E236" r:id="rId156" xr:uid="{FD90C4A2-32B9-6B49-93A4-48000B042FD2}"/>
    <hyperlink ref="E150" r:id="rId157" xr:uid="{63C3B46A-D747-0C47-A80C-09744853C6EC}"/>
    <hyperlink ref="E19" r:id="rId158" xr:uid="{DD51E454-FC76-7949-BA04-4A6F0B7AA51C}"/>
    <hyperlink ref="E42" r:id="rId159" xr:uid="{D85F1263-8789-904C-B04A-AC1E9B2DAF04}"/>
    <hyperlink ref="E192" r:id="rId160" xr:uid="{796AB2E9-071D-FE43-AD82-F92F5FCE8309}"/>
    <hyperlink ref="E93" r:id="rId161" xr:uid="{E9899A69-ACDB-674F-8791-05C93C8F37A3}"/>
    <hyperlink ref="E193" r:id="rId162" xr:uid="{424B5474-39E1-7149-8C80-B6FA62124F9A}"/>
    <hyperlink ref="E215" r:id="rId163" xr:uid="{B22DD602-9BCF-4445-8EC3-B98DD326C5AA}"/>
    <hyperlink ref="E107" r:id="rId164" xr:uid="{87F30CBF-8028-2348-961F-9341AB1CC496}"/>
    <hyperlink ref="E43" r:id="rId165" xr:uid="{F693B5B0-A88F-924B-A77E-05650FFCC8E9}"/>
    <hyperlink ref="E216" r:id="rId166" xr:uid="{56FC807B-4477-314F-B8D4-F4CE90068567}"/>
    <hyperlink ref="E217" r:id="rId167" xr:uid="{EB7052B8-F902-A54A-B304-7F2ADD6C1027}"/>
    <hyperlink ref="E31" r:id="rId168" xr:uid="{ADB21353-8D26-F746-B6D6-23B1BBDCF826}"/>
    <hyperlink ref="E151" r:id="rId169" xr:uid="{1FC53365-539E-6745-A9D5-0D03E179190A}"/>
    <hyperlink ref="E218" r:id="rId170" xr:uid="{CD3242F0-C902-5D4F-87B7-CC624BE800B6}"/>
    <hyperlink ref="E94" r:id="rId171" xr:uid="{3FD60948-66FA-4248-8501-EA289D6523AA}"/>
    <hyperlink ref="E219" r:id="rId172" xr:uid="{F8B3E948-8DA9-5D4F-B8EE-D86AB025B9C7}"/>
    <hyperlink ref="E67" r:id="rId173" xr:uid="{76EBAAC1-8615-FC43-BE55-E0C9C85CB0DC}"/>
    <hyperlink ref="E95" r:id="rId174" xr:uid="{9F84A109-8EFB-1F41-B7E2-5217D1BD2E71}"/>
    <hyperlink ref="E220" r:id="rId175" xr:uid="{C6900CD3-D2B4-424E-83D8-7657E0D35A23}"/>
    <hyperlink ref="E221" r:id="rId176" xr:uid="{779F4E68-6123-5A47-920E-58BE7D0761F4}"/>
    <hyperlink ref="E96" r:id="rId177" xr:uid="{83F619C9-742F-2D4F-B21B-498F42540617}"/>
    <hyperlink ref="E222" r:id="rId178" xr:uid="{554A6FD4-F5D4-B940-B0F9-EF8758BD7410}"/>
    <hyperlink ref="E194" r:id="rId179" xr:uid="{F4AA2D0B-ECBB-6142-94EB-46CE535AC303}"/>
    <hyperlink ref="E237" r:id="rId180" xr:uid="{93E64AB7-5B3C-9147-B087-C226BE4494B5}"/>
    <hyperlink ref="E86" r:id="rId181" xr:uid="{7A2C15DB-2FFA-1E40-BFCE-C30C31FEFD24}"/>
    <hyperlink ref="E195" r:id="rId182" xr:uid="{0B0AB7B2-381A-7446-9152-FE61E48122EE}"/>
    <hyperlink ref="E68" r:id="rId183" xr:uid="{1C43DD15-EAF4-2D4E-ABE5-609DAEDD1509}"/>
    <hyperlink ref="E87" r:id="rId184" xr:uid="{6F77E328-F318-DE45-AE65-F4E7AE2B4011}"/>
    <hyperlink ref="E152" r:id="rId185" xr:uid="{3FBB5F86-A75B-9945-9CE5-F0FD4F9EA118}"/>
    <hyperlink ref="E223" r:id="rId186" xr:uid="{E9D463A8-330C-8143-9FF6-C378F47311F5}"/>
    <hyperlink ref="E196" r:id="rId187" xr:uid="{73F593B3-9319-8A4B-BC01-B89BB5C7ECB6}"/>
    <hyperlink ref="E32" r:id="rId188" xr:uid="{DB5F910E-D5F2-4942-A80C-86EBE3201ADC}"/>
    <hyperlink ref="E74" r:id="rId189" xr:uid="{A20B24C1-A78E-2145-A036-BD092D209542}"/>
    <hyperlink ref="E238" r:id="rId190" xr:uid="{1F69489C-32D8-A245-AB91-FB2A5B9B5614}"/>
    <hyperlink ref="E130" r:id="rId191" xr:uid="{ECC8BF14-7941-B449-A44D-AC18CBFCC53A}"/>
    <hyperlink ref="E153" r:id="rId192" xr:uid="{7E4A080F-EC96-0942-86A6-259B20B51440}"/>
    <hyperlink ref="E239" r:id="rId193" xr:uid="{A7D6B8CC-3EBB-3A49-A825-6B154659254F}"/>
    <hyperlink ref="E20" r:id="rId194" xr:uid="{7DD04ED2-1F71-7A49-9949-26008E66D864}"/>
    <hyperlink ref="E131" r:id="rId195" xr:uid="{B565FF05-315A-9248-9DB9-5F41D978F8AD}"/>
    <hyperlink ref="E224" r:id="rId196" xr:uid="{082911B6-BD90-1E40-A13A-F74918E02AF0}"/>
    <hyperlink ref="E225" r:id="rId197" xr:uid="{66C6579C-8D65-2345-8B45-7F4B5233DEE8}"/>
    <hyperlink ref="E132" r:id="rId198" xr:uid="{A1157DF3-C487-5F4E-AE9E-F5C2023461D7}"/>
    <hyperlink ref="E26" r:id="rId199" xr:uid="{05556557-8C3A-5A4B-AED5-641132E5E613}"/>
    <hyperlink ref="E133" r:id="rId200" xr:uid="{A512126B-142B-B84D-AB61-062590DE8695}"/>
    <hyperlink ref="E172" r:id="rId201" xr:uid="{B6253441-E400-6F4E-9493-E2E33D80669F}"/>
    <hyperlink ref="E75" r:id="rId202" xr:uid="{87A35285-F01D-2247-A49B-6581B3A657DB}"/>
    <hyperlink ref="E173" r:id="rId203" xr:uid="{1A24D5AF-348C-3446-96A7-977E8A55C66A}"/>
    <hyperlink ref="E197" r:id="rId204" xr:uid="{0802DCED-198A-0747-8CEC-4C6C2B454CD2}"/>
    <hyperlink ref="E108" r:id="rId205" xr:uid="{D71CC98C-5D87-E346-A3BA-065E03033BAD}"/>
    <hyperlink ref="E134" r:id="rId206" xr:uid="{402B84C2-F06E-064D-900F-76F85B9497F2}"/>
    <hyperlink ref="E198" r:id="rId207" xr:uid="{55A39554-AE0B-1B48-8E22-22B1843B9BA0}"/>
    <hyperlink ref="E240" r:id="rId208" xr:uid="{A306C887-C48A-A84B-926B-350EE600EDC4}"/>
    <hyperlink ref="E174" r:id="rId209" xr:uid="{468E668A-00F2-F243-B5A6-C506463FA53A}"/>
    <hyperlink ref="E226" r:id="rId210" xr:uid="{16FC0D43-0CAB-AB4A-9F2F-5862FB9DD465}"/>
    <hyperlink ref="E38" r:id="rId211" xr:uid="{45D183E3-EB8B-D745-9C12-BF5A5DA7500E}"/>
    <hyperlink ref="E241" r:id="rId212" xr:uid="{8BFDE577-A212-EB45-93F8-B8F14B56B174}"/>
    <hyperlink ref="E242" r:id="rId213" xr:uid="{84A501B5-C247-8247-875B-650C13F6B39A}"/>
    <hyperlink ref="E199" r:id="rId214" xr:uid="{E929CCD0-4A40-6343-BFC0-304493142948}"/>
    <hyperlink ref="E76" r:id="rId215" xr:uid="{F087C9F5-6A7B-3342-9144-F3EB64D98537}"/>
    <hyperlink ref="E135" r:id="rId216" xr:uid="{8C7ECF97-F10A-D544-B057-4A158B0B10A9}"/>
    <hyperlink ref="E227" r:id="rId217" xr:uid="{2CDF82A4-8208-DD4D-BC1C-70E04ED47327}"/>
    <hyperlink ref="E154" r:id="rId218" xr:uid="{DB643AD4-B4B6-7C47-920F-81A71C1C6FD2}"/>
    <hyperlink ref="E228" r:id="rId219" xr:uid="{98C833E0-2DC6-C849-963F-B204B0AC6159}"/>
    <hyperlink ref="E155" r:id="rId220" xr:uid="{8D6E2190-89ED-594A-87D6-100CADB38FEE}"/>
    <hyperlink ref="E229" r:id="rId221" xr:uid="{DECC5ADA-4101-944E-B775-4B9D566307D9}"/>
    <hyperlink ref="E77" r:id="rId222" xr:uid="{EB549E6C-A2DD-AE4B-A7CF-453F777CEFAB}"/>
    <hyperlink ref="E53" r:id="rId223" xr:uid="{C7D188A7-B1B7-504B-B960-912AD3B162DB}"/>
    <hyperlink ref="E35" r:id="rId224" xr:uid="{F96D0D32-83FB-6A4C-AA8D-52AEA687C342}"/>
    <hyperlink ref="E243" r:id="rId225" xr:uid="{09048DCD-1096-0843-A95E-8FC111FE8505}"/>
    <hyperlink ref="E244" r:id="rId226" xr:uid="{834D97FC-36BA-C043-B49C-0323A3FF319A}"/>
    <hyperlink ref="E48" r:id="rId227" xr:uid="{A5E0339E-7952-7D40-9D7B-8EA2FB02DDFA}"/>
    <hyperlink ref="E54" r:id="rId228" xr:uid="{E6982B79-1633-254D-81B0-78135E28012F}"/>
    <hyperlink ref="E78" r:id="rId229" display="https://doi.org/10.1111/mec.12380" xr:uid="{E675577B-A18E-4A4E-B05C-0CD5CCEA20FE}"/>
    <hyperlink ref="E89" r:id="rId230" display="https://doi.org/10.1111/mec.12607" xr:uid="{42CCCFDE-2530-AC48-949F-4FF536D4EBEB}"/>
    <hyperlink ref="E109" r:id="rId231" xr:uid="{17BBCE9D-6793-134C-B6B4-DA8CF9B5A42F}"/>
    <hyperlink ref="E119" r:id="rId232" xr:uid="{A7CB4401-C159-E54E-85CF-86FD955D9B94}"/>
    <hyperlink ref="E120" r:id="rId233" display="https://doi.org/10.1111/mec.14140" xr:uid="{31CE6BAF-D146-F84D-948A-8B369407A65C}"/>
    <hyperlink ref="E136" r:id="rId234" xr:uid="{2E315088-322D-7044-80A4-08917E659269}"/>
    <hyperlink ref="E156" r:id="rId235" display="https://doi.org/10.1111/mec.14931" xr:uid="{9F255C48-365A-6F48-83D1-98E27ABE6AE2}"/>
    <hyperlink ref="E158" r:id="rId236" display="https://doi.org/10.1038/s41598-019-44514-7" xr:uid="{EEB0FE9B-268E-4046-8B93-DF2E3421C2DF}"/>
    <hyperlink ref="E159" r:id="rId237" xr:uid="{E0E0A0BE-ACF5-4F42-B98B-53BC47906856}"/>
    <hyperlink ref="E175" r:id="rId238" display="https://doi.org/10.1007/s11274-020-02850-1" xr:uid="{C1EA1821-D296-DA4E-995A-EB61C762E4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097-2D08-7748-93A5-34BE7E400022}">
  <dimension ref="A1:H165"/>
  <sheetViews>
    <sheetView topLeftCell="A116" workbookViewId="0">
      <selection activeCell="H165" sqref="H143:H165"/>
    </sheetView>
  </sheetViews>
  <sheetFormatPr baseColWidth="10" defaultRowHeight="16" x14ac:dyDescent="0.2"/>
  <sheetData>
    <row r="1" spans="1:8" x14ac:dyDescent="0.2">
      <c r="A1" s="23" t="s">
        <v>4</v>
      </c>
      <c r="B1" s="23" t="s">
        <v>0</v>
      </c>
      <c r="C1" s="23" t="s">
        <v>2</v>
      </c>
      <c r="D1" s="23" t="s">
        <v>1</v>
      </c>
      <c r="E1" s="23" t="s">
        <v>3</v>
      </c>
      <c r="F1" s="22" t="s">
        <v>844</v>
      </c>
      <c r="G1" s="22" t="s">
        <v>4259</v>
      </c>
      <c r="H1" s="22" t="s">
        <v>4260</v>
      </c>
    </row>
    <row r="2" spans="1:8" x14ac:dyDescent="0.2">
      <c r="A2" s="25" t="s">
        <v>595</v>
      </c>
      <c r="B2" s="25" t="s">
        <v>592</v>
      </c>
      <c r="C2" s="25">
        <v>2023</v>
      </c>
      <c r="D2" s="25" t="s">
        <v>593</v>
      </c>
      <c r="E2" s="27" t="s">
        <v>594</v>
      </c>
      <c r="F2" s="25" t="s">
        <v>4229</v>
      </c>
      <c r="G2" s="26" t="s">
        <v>4262</v>
      </c>
      <c r="H2" s="28" t="s">
        <v>4341</v>
      </c>
    </row>
    <row r="3" spans="1:8" x14ac:dyDescent="0.2">
      <c r="A3" s="24" t="s">
        <v>2153</v>
      </c>
      <c r="B3" s="25" t="s">
        <v>636</v>
      </c>
      <c r="C3" s="25">
        <v>2019</v>
      </c>
      <c r="D3" s="25" t="s">
        <v>10</v>
      </c>
      <c r="E3" s="27" t="s">
        <v>637</v>
      </c>
      <c r="F3" s="25" t="s">
        <v>4229</v>
      </c>
      <c r="G3" s="26" t="s">
        <v>4262</v>
      </c>
      <c r="H3" s="28" t="s">
        <v>4338</v>
      </c>
    </row>
    <row r="4" spans="1:8" x14ac:dyDescent="0.2">
      <c r="A4" s="24" t="s">
        <v>4070</v>
      </c>
      <c r="B4" s="24" t="s">
        <v>1374</v>
      </c>
      <c r="C4" s="24">
        <v>2021</v>
      </c>
      <c r="D4" s="24" t="s">
        <v>1085</v>
      </c>
      <c r="E4" s="24" t="s">
        <v>1376</v>
      </c>
      <c r="F4" s="25" t="s">
        <v>4230</v>
      </c>
      <c r="G4" s="26" t="s">
        <v>4262</v>
      </c>
      <c r="H4" s="28" t="s">
        <v>4338</v>
      </c>
    </row>
    <row r="5" spans="1:8" x14ac:dyDescent="0.2">
      <c r="A5" s="24" t="s">
        <v>2887</v>
      </c>
      <c r="B5" s="24" t="s">
        <v>1502</v>
      </c>
      <c r="C5" s="24">
        <v>2022</v>
      </c>
      <c r="D5" s="24" t="s">
        <v>1503</v>
      </c>
      <c r="E5" s="24" t="s">
        <v>1505</v>
      </c>
      <c r="F5" s="25" t="s">
        <v>4230</v>
      </c>
      <c r="G5" s="26" t="s">
        <v>4262</v>
      </c>
      <c r="H5" s="28" t="s">
        <v>4338</v>
      </c>
    </row>
    <row r="6" spans="1:8" x14ac:dyDescent="0.2">
      <c r="A6" s="24" t="s">
        <v>4073</v>
      </c>
      <c r="B6" s="24" t="s">
        <v>1409</v>
      </c>
      <c r="C6" s="24">
        <v>2022</v>
      </c>
      <c r="D6" s="24" t="s">
        <v>881</v>
      </c>
      <c r="E6" s="24" t="s">
        <v>1411</v>
      </c>
      <c r="F6" s="25" t="s">
        <v>4230</v>
      </c>
      <c r="G6" s="26" t="s">
        <v>4262</v>
      </c>
      <c r="H6" s="28" t="s">
        <v>4338</v>
      </c>
    </row>
    <row r="7" spans="1:8" x14ac:dyDescent="0.2">
      <c r="A7" s="24" t="s">
        <v>4167</v>
      </c>
      <c r="B7" s="24" t="s">
        <v>1718</v>
      </c>
      <c r="C7" s="24">
        <v>2023</v>
      </c>
      <c r="D7" s="24" t="s">
        <v>4168</v>
      </c>
      <c r="E7" s="24" t="s">
        <v>1721</v>
      </c>
      <c r="F7" s="25" t="s">
        <v>4232</v>
      </c>
      <c r="G7" s="26" t="s">
        <v>4262</v>
      </c>
      <c r="H7" s="28" t="s">
        <v>4338</v>
      </c>
    </row>
    <row r="8" spans="1:8" x14ac:dyDescent="0.2">
      <c r="A8" s="24" t="s">
        <v>2219</v>
      </c>
      <c r="B8" s="24" t="s">
        <v>1495</v>
      </c>
      <c r="C8" s="24">
        <v>2023</v>
      </c>
      <c r="D8" s="24" t="s">
        <v>1496</v>
      </c>
      <c r="E8" s="24" t="s">
        <v>1498</v>
      </c>
      <c r="F8" s="25" t="s">
        <v>4230</v>
      </c>
      <c r="G8" s="26" t="s">
        <v>4262</v>
      </c>
      <c r="H8" s="28" t="s">
        <v>4338</v>
      </c>
    </row>
    <row r="9" spans="1:8" x14ac:dyDescent="0.2">
      <c r="A9" s="24" t="s">
        <v>4183</v>
      </c>
      <c r="B9" s="24" t="s">
        <v>4184</v>
      </c>
      <c r="C9" s="24">
        <v>2023</v>
      </c>
      <c r="D9" s="24" t="s">
        <v>4185</v>
      </c>
      <c r="E9" s="24" t="s">
        <v>4189</v>
      </c>
      <c r="F9" s="25" t="s">
        <v>4232</v>
      </c>
      <c r="G9" s="26" t="s">
        <v>4262</v>
      </c>
      <c r="H9" s="28" t="s">
        <v>4338</v>
      </c>
    </row>
    <row r="10" spans="1:8" x14ac:dyDescent="0.2">
      <c r="A10" s="24" t="s">
        <v>2289</v>
      </c>
      <c r="B10" s="24" t="s">
        <v>1647</v>
      </c>
      <c r="C10" s="24">
        <v>2023</v>
      </c>
      <c r="D10" s="24" t="s">
        <v>1648</v>
      </c>
      <c r="E10" s="24" t="s">
        <v>1650</v>
      </c>
      <c r="F10" s="25" t="s">
        <v>4230</v>
      </c>
      <c r="G10" s="26" t="s">
        <v>4262</v>
      </c>
      <c r="H10" s="28" t="s">
        <v>4338</v>
      </c>
    </row>
    <row r="11" spans="1:8" x14ac:dyDescent="0.2">
      <c r="A11" s="24" t="s">
        <v>2515</v>
      </c>
      <c r="B11" s="24" t="s">
        <v>1576</v>
      </c>
      <c r="C11" s="24">
        <v>2016</v>
      </c>
      <c r="D11" s="24" t="s">
        <v>3022</v>
      </c>
      <c r="E11" s="24" t="s">
        <v>1578</v>
      </c>
      <c r="F11" s="25" t="s">
        <v>4233</v>
      </c>
      <c r="G11" s="26" t="s">
        <v>4262</v>
      </c>
      <c r="H11" s="28" t="s">
        <v>4335</v>
      </c>
    </row>
    <row r="12" spans="1:8" x14ac:dyDescent="0.2">
      <c r="A12" s="24" t="s">
        <v>2545</v>
      </c>
      <c r="B12" s="24" t="s">
        <v>2546</v>
      </c>
      <c r="C12" s="24">
        <v>1995</v>
      </c>
      <c r="D12" s="24"/>
      <c r="E12" s="24"/>
      <c r="F12" s="25" t="s">
        <v>4231</v>
      </c>
      <c r="G12" s="26" t="s">
        <v>4262</v>
      </c>
      <c r="H12" s="8" t="s">
        <v>4334</v>
      </c>
    </row>
    <row r="13" spans="1:8" x14ac:dyDescent="0.2">
      <c r="A13" s="24" t="s">
        <v>3245</v>
      </c>
      <c r="B13" s="24" t="s">
        <v>3246</v>
      </c>
      <c r="C13" s="24">
        <v>2002</v>
      </c>
      <c r="D13" s="24" t="s">
        <v>3240</v>
      </c>
      <c r="E13" s="24" t="s">
        <v>3249</v>
      </c>
      <c r="F13" s="25" t="s">
        <v>4232</v>
      </c>
      <c r="G13" s="26" t="s">
        <v>4262</v>
      </c>
      <c r="H13" s="8" t="s">
        <v>4334</v>
      </c>
    </row>
    <row r="14" spans="1:8" x14ac:dyDescent="0.2">
      <c r="A14" s="24" t="s">
        <v>3320</v>
      </c>
      <c r="B14" s="24" t="s">
        <v>3321</v>
      </c>
      <c r="C14" s="24">
        <v>2004</v>
      </c>
      <c r="D14" s="24" t="s">
        <v>3322</v>
      </c>
      <c r="E14" s="24" t="s">
        <v>3328</v>
      </c>
      <c r="F14" s="25" t="s">
        <v>4232</v>
      </c>
      <c r="G14" s="26" t="s">
        <v>4262</v>
      </c>
      <c r="H14" s="8" t="s">
        <v>4334</v>
      </c>
    </row>
    <row r="15" spans="1:8" x14ac:dyDescent="0.2">
      <c r="A15" s="24" t="s">
        <v>3094</v>
      </c>
      <c r="B15" s="24" t="s">
        <v>948</v>
      </c>
      <c r="C15" s="24">
        <v>2010</v>
      </c>
      <c r="D15" s="24" t="s">
        <v>1874</v>
      </c>
      <c r="E15" s="24" t="s">
        <v>951</v>
      </c>
      <c r="F15" s="25" t="s">
        <v>4233</v>
      </c>
      <c r="G15" s="26" t="s">
        <v>4262</v>
      </c>
      <c r="H15" s="8" t="s">
        <v>4334</v>
      </c>
    </row>
    <row r="16" spans="1:8" x14ac:dyDescent="0.2">
      <c r="A16" s="24" t="s">
        <v>3535</v>
      </c>
      <c r="B16" s="24" t="s">
        <v>911</v>
      </c>
      <c r="C16" s="24">
        <v>2012</v>
      </c>
      <c r="D16" s="24" t="s">
        <v>2958</v>
      </c>
      <c r="E16" s="24" t="s">
        <v>914</v>
      </c>
      <c r="F16" s="25" t="s">
        <v>4233</v>
      </c>
      <c r="G16" s="24" t="s">
        <v>4262</v>
      </c>
      <c r="H16" s="28" t="s">
        <v>4334</v>
      </c>
    </row>
    <row r="17" spans="1:8" x14ac:dyDescent="0.2">
      <c r="A17" s="25" t="s">
        <v>536</v>
      </c>
      <c r="B17" s="25" t="s">
        <v>534</v>
      </c>
      <c r="C17" s="25">
        <v>2016</v>
      </c>
      <c r="D17" s="25" t="s">
        <v>517</v>
      </c>
      <c r="E17" s="27" t="s">
        <v>535</v>
      </c>
      <c r="F17" s="25" t="s">
        <v>4229</v>
      </c>
      <c r="G17" s="26" t="s">
        <v>4262</v>
      </c>
      <c r="H17" s="28" t="s">
        <v>4334</v>
      </c>
    </row>
    <row r="18" spans="1:8" x14ac:dyDescent="0.2">
      <c r="A18" s="24" t="s">
        <v>2987</v>
      </c>
      <c r="B18" s="24" t="s">
        <v>1240</v>
      </c>
      <c r="C18" s="24">
        <v>2017</v>
      </c>
      <c r="D18" s="24" t="s">
        <v>1241</v>
      </c>
      <c r="E18" s="24" t="s">
        <v>1243</v>
      </c>
      <c r="F18" s="25" t="s">
        <v>4230</v>
      </c>
      <c r="G18" s="26" t="s">
        <v>4262</v>
      </c>
      <c r="H18" s="28" t="s">
        <v>4334</v>
      </c>
    </row>
    <row r="19" spans="1:8" x14ac:dyDescent="0.2">
      <c r="A19" s="25" t="s">
        <v>520</v>
      </c>
      <c r="B19" s="25" t="s">
        <v>516</v>
      </c>
      <c r="C19" s="25">
        <v>2018</v>
      </c>
      <c r="D19" s="25" t="s">
        <v>517</v>
      </c>
      <c r="E19" s="27" t="s">
        <v>519</v>
      </c>
      <c r="F19" s="25" t="s">
        <v>4229</v>
      </c>
      <c r="G19" s="26" t="s">
        <v>4262</v>
      </c>
      <c r="H19" s="28" t="s">
        <v>4334</v>
      </c>
    </row>
    <row r="20" spans="1:8" x14ac:dyDescent="0.2">
      <c r="A20" s="24" t="s">
        <v>3982</v>
      </c>
      <c r="B20" s="24" t="s">
        <v>1414</v>
      </c>
      <c r="C20" s="24">
        <v>2020</v>
      </c>
      <c r="D20" s="24" t="s">
        <v>1415</v>
      </c>
      <c r="E20" s="24" t="s">
        <v>1417</v>
      </c>
      <c r="F20" s="25" t="s">
        <v>4230</v>
      </c>
      <c r="G20" s="26" t="s">
        <v>4262</v>
      </c>
      <c r="H20" s="28" t="s">
        <v>4334</v>
      </c>
    </row>
    <row r="21" spans="1:8" x14ac:dyDescent="0.2">
      <c r="A21" s="24" t="s">
        <v>3273</v>
      </c>
      <c r="B21" s="24" t="s">
        <v>3274</v>
      </c>
      <c r="C21" s="24">
        <v>2002</v>
      </c>
      <c r="D21" s="24" t="s">
        <v>3263</v>
      </c>
      <c r="E21" s="24" t="s">
        <v>3278</v>
      </c>
      <c r="F21" s="25" t="s">
        <v>4232</v>
      </c>
      <c r="G21" s="26" t="s">
        <v>4262</v>
      </c>
      <c r="H21" s="8" t="s">
        <v>4342</v>
      </c>
    </row>
    <row r="22" spans="1:8" x14ac:dyDescent="0.2">
      <c r="A22" s="24" t="s">
        <v>4224</v>
      </c>
      <c r="B22" s="24" t="s">
        <v>1640</v>
      </c>
      <c r="C22" s="24">
        <v>2023</v>
      </c>
      <c r="D22" s="24" t="s">
        <v>2849</v>
      </c>
      <c r="E22" s="24" t="s">
        <v>1643</v>
      </c>
      <c r="F22" s="25" t="s">
        <v>4233</v>
      </c>
      <c r="G22" s="26" t="s">
        <v>4262</v>
      </c>
      <c r="H22" s="28" t="s">
        <v>4340</v>
      </c>
    </row>
    <row r="23" spans="1:8" x14ac:dyDescent="0.2">
      <c r="A23" s="25" t="s">
        <v>728</v>
      </c>
      <c r="B23" s="25" t="s">
        <v>725</v>
      </c>
      <c r="C23" s="25">
        <v>2000</v>
      </c>
      <c r="D23" s="25" t="s">
        <v>325</v>
      </c>
      <c r="E23" s="27" t="s">
        <v>726</v>
      </c>
      <c r="F23" s="25" t="s">
        <v>4229</v>
      </c>
      <c r="G23" s="26" t="s">
        <v>4262</v>
      </c>
      <c r="H23" s="8" t="s">
        <v>4336</v>
      </c>
    </row>
    <row r="24" spans="1:8" x14ac:dyDescent="0.2">
      <c r="A24" s="25" t="s">
        <v>491</v>
      </c>
      <c r="B24" s="25" t="s">
        <v>488</v>
      </c>
      <c r="C24" s="25">
        <v>2001</v>
      </c>
      <c r="D24" s="25" t="s">
        <v>51</v>
      </c>
      <c r="E24" s="27" t="s">
        <v>489</v>
      </c>
      <c r="F24" s="25" t="s">
        <v>4229</v>
      </c>
      <c r="G24" s="26" t="s">
        <v>4262</v>
      </c>
      <c r="H24" s="8" t="s">
        <v>4336</v>
      </c>
    </row>
    <row r="25" spans="1:8" x14ac:dyDescent="0.2">
      <c r="A25" s="25" t="s">
        <v>744</v>
      </c>
      <c r="B25" s="25" t="s">
        <v>742</v>
      </c>
      <c r="C25" s="25">
        <v>2003</v>
      </c>
      <c r="D25" s="25" t="s">
        <v>115</v>
      </c>
      <c r="E25" s="27" t="s">
        <v>743</v>
      </c>
      <c r="F25" s="25" t="s">
        <v>4229</v>
      </c>
      <c r="G25" s="26" t="s">
        <v>4262</v>
      </c>
      <c r="H25" s="8" t="s">
        <v>4336</v>
      </c>
    </row>
    <row r="26" spans="1:8" x14ac:dyDescent="0.2">
      <c r="A26" s="25" t="s">
        <v>787</v>
      </c>
      <c r="B26" s="25" t="s">
        <v>785</v>
      </c>
      <c r="C26" s="25">
        <v>2007</v>
      </c>
      <c r="D26" s="25" t="s">
        <v>325</v>
      </c>
      <c r="E26" s="27" t="s">
        <v>786</v>
      </c>
      <c r="F26" s="25" t="s">
        <v>4229</v>
      </c>
      <c r="G26" s="26" t="s">
        <v>4262</v>
      </c>
      <c r="H26" s="8" t="s">
        <v>4336</v>
      </c>
    </row>
    <row r="27" spans="1:8" x14ac:dyDescent="0.2">
      <c r="A27" s="24" t="s">
        <v>1045</v>
      </c>
      <c r="B27" s="24" t="s">
        <v>1046</v>
      </c>
      <c r="C27" s="24">
        <v>2008</v>
      </c>
      <c r="D27" s="24" t="s">
        <v>1047</v>
      </c>
      <c r="E27" s="24" t="s">
        <v>1049</v>
      </c>
      <c r="F27" s="25" t="s">
        <v>4230</v>
      </c>
      <c r="G27" s="26" t="s">
        <v>4262</v>
      </c>
      <c r="H27" s="8" t="s">
        <v>4336</v>
      </c>
    </row>
    <row r="28" spans="1:8" x14ac:dyDescent="0.2">
      <c r="A28" s="25" t="s">
        <v>625</v>
      </c>
      <c r="B28" s="25" t="s">
        <v>623</v>
      </c>
      <c r="C28" s="25">
        <v>2008</v>
      </c>
      <c r="D28" s="25" t="s">
        <v>124</v>
      </c>
      <c r="E28" s="27" t="s">
        <v>624</v>
      </c>
      <c r="F28" s="25" t="s">
        <v>4229</v>
      </c>
      <c r="G28" s="26" t="s">
        <v>4262</v>
      </c>
      <c r="H28" s="8" t="s">
        <v>4336</v>
      </c>
    </row>
    <row r="29" spans="1:8" x14ac:dyDescent="0.2">
      <c r="A29" s="25" t="s">
        <v>294</v>
      </c>
      <c r="B29" s="25" t="s">
        <v>292</v>
      </c>
      <c r="C29" s="25">
        <v>2008</v>
      </c>
      <c r="D29" s="25" t="s">
        <v>10</v>
      </c>
      <c r="E29" s="27" t="s">
        <v>293</v>
      </c>
      <c r="F29" s="25" t="s">
        <v>4229</v>
      </c>
      <c r="G29" s="26" t="s">
        <v>4262</v>
      </c>
      <c r="H29" s="8" t="s">
        <v>4336</v>
      </c>
    </row>
    <row r="30" spans="1:8" x14ac:dyDescent="0.2">
      <c r="A30" s="24" t="s">
        <v>2359</v>
      </c>
      <c r="B30" s="24" t="s">
        <v>1351</v>
      </c>
      <c r="C30" s="24">
        <v>2009</v>
      </c>
      <c r="D30" s="24" t="s">
        <v>1352</v>
      </c>
      <c r="E30" s="24"/>
      <c r="F30" s="25" t="s">
        <v>4230</v>
      </c>
      <c r="G30" s="26" t="s">
        <v>4262</v>
      </c>
      <c r="H30" s="8" t="s">
        <v>4336</v>
      </c>
    </row>
    <row r="31" spans="1:8" x14ac:dyDescent="0.2">
      <c r="A31" s="24" t="s">
        <v>2391</v>
      </c>
      <c r="B31" s="24" t="s">
        <v>1629</v>
      </c>
      <c r="C31" s="24">
        <v>2012</v>
      </c>
      <c r="D31" s="24" t="s">
        <v>1047</v>
      </c>
      <c r="E31" s="24" t="s">
        <v>1631</v>
      </c>
      <c r="F31" s="25" t="s">
        <v>4230</v>
      </c>
      <c r="G31" s="26" t="s">
        <v>4262</v>
      </c>
      <c r="H31" s="28" t="s">
        <v>4336</v>
      </c>
    </row>
    <row r="32" spans="1:8" x14ac:dyDescent="0.2">
      <c r="A32" s="24" t="s">
        <v>2311</v>
      </c>
      <c r="B32" s="25" t="s">
        <v>824</v>
      </c>
      <c r="C32" s="25">
        <v>2013</v>
      </c>
      <c r="D32" s="25" t="s">
        <v>51</v>
      </c>
      <c r="E32" s="27" t="s">
        <v>825</v>
      </c>
      <c r="F32" s="25" t="s">
        <v>4229</v>
      </c>
      <c r="G32" s="26" t="s">
        <v>4262</v>
      </c>
      <c r="H32" s="28" t="s">
        <v>4336</v>
      </c>
    </row>
    <row r="33" spans="1:8" x14ac:dyDescent="0.2">
      <c r="A33" s="24" t="s">
        <v>2166</v>
      </c>
      <c r="B33" s="25" t="s">
        <v>690</v>
      </c>
      <c r="C33" s="25">
        <v>2014</v>
      </c>
      <c r="D33" s="25" t="s">
        <v>51</v>
      </c>
      <c r="E33" s="27" t="s">
        <v>691</v>
      </c>
      <c r="F33" s="25" t="s">
        <v>4229</v>
      </c>
      <c r="G33" s="26" t="s">
        <v>4262</v>
      </c>
      <c r="H33" s="28" t="s">
        <v>4336</v>
      </c>
    </row>
    <row r="34" spans="1:8" x14ac:dyDescent="0.2">
      <c r="A34" s="25" t="s">
        <v>562</v>
      </c>
      <c r="B34" s="25" t="s">
        <v>560</v>
      </c>
      <c r="C34" s="25">
        <v>2016</v>
      </c>
      <c r="D34" s="25" t="s">
        <v>10</v>
      </c>
      <c r="E34" s="27" t="s">
        <v>561</v>
      </c>
      <c r="F34" s="25" t="s">
        <v>4229</v>
      </c>
      <c r="G34" s="26" t="s">
        <v>4262</v>
      </c>
      <c r="H34" s="28" t="s">
        <v>4336</v>
      </c>
    </row>
    <row r="35" spans="1:8" x14ac:dyDescent="0.2">
      <c r="A35" s="24" t="s">
        <v>3698</v>
      </c>
      <c r="B35" s="24" t="s">
        <v>3699</v>
      </c>
      <c r="C35" s="24">
        <v>2016</v>
      </c>
      <c r="D35" s="24" t="s">
        <v>3700</v>
      </c>
      <c r="E35" s="24" t="s">
        <v>3705</v>
      </c>
      <c r="F35" s="25" t="s">
        <v>4232</v>
      </c>
      <c r="G35" s="26" t="s">
        <v>4262</v>
      </c>
      <c r="H35" s="28" t="s">
        <v>4336</v>
      </c>
    </row>
    <row r="36" spans="1:8" x14ac:dyDescent="0.2">
      <c r="A36" s="24" t="s">
        <v>2570</v>
      </c>
      <c r="B36" s="24" t="s">
        <v>1609</v>
      </c>
      <c r="C36" s="24">
        <v>2017</v>
      </c>
      <c r="D36" s="24" t="s">
        <v>1610</v>
      </c>
      <c r="E36" s="24" t="s">
        <v>1612</v>
      </c>
      <c r="F36" s="25" t="s">
        <v>4230</v>
      </c>
      <c r="G36" s="26" t="s">
        <v>4262</v>
      </c>
      <c r="H36" s="28" t="s">
        <v>4336</v>
      </c>
    </row>
    <row r="37" spans="1:8" x14ac:dyDescent="0.2">
      <c r="A37" s="24" t="s">
        <v>3842</v>
      </c>
      <c r="B37" s="24" t="s">
        <v>1209</v>
      </c>
      <c r="C37" s="24">
        <v>2018</v>
      </c>
      <c r="D37" s="24" t="s">
        <v>1184</v>
      </c>
      <c r="E37" s="24" t="s">
        <v>1211</v>
      </c>
      <c r="F37" s="25" t="s">
        <v>4233</v>
      </c>
      <c r="G37" s="26" t="s">
        <v>4262</v>
      </c>
      <c r="H37" s="28" t="s">
        <v>4336</v>
      </c>
    </row>
    <row r="38" spans="1:8" x14ac:dyDescent="0.2">
      <c r="A38" s="24" t="s">
        <v>2944</v>
      </c>
      <c r="B38" s="24" t="s">
        <v>2510</v>
      </c>
      <c r="C38" s="24">
        <v>2019</v>
      </c>
      <c r="D38" s="24" t="s">
        <v>1461</v>
      </c>
      <c r="E38" s="24" t="s">
        <v>1463</v>
      </c>
      <c r="F38" s="25" t="s">
        <v>4233</v>
      </c>
      <c r="G38" s="26" t="s">
        <v>4262</v>
      </c>
      <c r="H38" s="28" t="s">
        <v>4336</v>
      </c>
    </row>
    <row r="39" spans="1:8" x14ac:dyDescent="0.2">
      <c r="A39" s="24" t="s">
        <v>3911</v>
      </c>
      <c r="B39" s="24" t="s">
        <v>556</v>
      </c>
      <c r="C39" s="24">
        <v>2019</v>
      </c>
      <c r="D39" s="24" t="s">
        <v>3912</v>
      </c>
      <c r="E39" s="24" t="s">
        <v>1319</v>
      </c>
      <c r="F39" s="25" t="s">
        <v>4232</v>
      </c>
      <c r="G39" s="26" t="s">
        <v>4262</v>
      </c>
      <c r="H39" s="28" t="s">
        <v>4336</v>
      </c>
    </row>
    <row r="40" spans="1:8" x14ac:dyDescent="0.2">
      <c r="A40" s="24" t="s">
        <v>2939</v>
      </c>
      <c r="B40" s="24" t="s">
        <v>1455</v>
      </c>
      <c r="C40" s="24">
        <v>2019</v>
      </c>
      <c r="D40" s="24" t="s">
        <v>1449</v>
      </c>
      <c r="E40" s="24" t="s">
        <v>1457</v>
      </c>
      <c r="F40" s="25" t="s">
        <v>4230</v>
      </c>
      <c r="G40" s="26" t="s">
        <v>4262</v>
      </c>
      <c r="H40" s="28" t="s">
        <v>4337</v>
      </c>
    </row>
    <row r="41" spans="1:8" x14ac:dyDescent="0.2">
      <c r="A41" s="24" t="s">
        <v>4077</v>
      </c>
      <c r="B41" s="24" t="s">
        <v>4078</v>
      </c>
      <c r="C41" s="24">
        <v>2021</v>
      </c>
      <c r="D41" s="24" t="s">
        <v>3720</v>
      </c>
      <c r="E41" s="24" t="s">
        <v>4081</v>
      </c>
      <c r="F41" s="25" t="s">
        <v>4232</v>
      </c>
      <c r="G41" s="26" t="s">
        <v>4262</v>
      </c>
      <c r="H41" s="28" t="s">
        <v>4339</v>
      </c>
    </row>
    <row r="42" spans="1:8" x14ac:dyDescent="0.2">
      <c r="A42" s="25" t="s">
        <v>501</v>
      </c>
      <c r="B42" s="25" t="s">
        <v>498</v>
      </c>
      <c r="C42" s="25">
        <v>2021</v>
      </c>
      <c r="D42" s="25" t="s">
        <v>499</v>
      </c>
      <c r="E42" s="27" t="s">
        <v>500</v>
      </c>
      <c r="F42" s="25" t="s">
        <v>4229</v>
      </c>
      <c r="G42" s="26" t="s">
        <v>4262</v>
      </c>
      <c r="H42" s="28" t="s">
        <v>4339</v>
      </c>
    </row>
    <row r="43" spans="1:8" x14ac:dyDescent="0.2">
      <c r="A43" s="24" t="s">
        <v>3170</v>
      </c>
      <c r="B43" s="24" t="s">
        <v>3171</v>
      </c>
      <c r="C43" s="24">
        <v>1993</v>
      </c>
      <c r="D43" s="24" t="s">
        <v>3172</v>
      </c>
      <c r="E43" s="24" t="s">
        <v>3173</v>
      </c>
      <c r="F43" s="25" t="s">
        <v>4232</v>
      </c>
      <c r="G43" s="24" t="s">
        <v>4262</v>
      </c>
      <c r="H43" s="28" t="s">
        <v>4331</v>
      </c>
    </row>
    <row r="44" spans="1:8" x14ac:dyDescent="0.2">
      <c r="A44" s="24" t="s">
        <v>3193</v>
      </c>
      <c r="B44" s="24" t="s">
        <v>3194</v>
      </c>
      <c r="C44" s="24">
        <v>1996</v>
      </c>
      <c r="D44" s="24" t="s">
        <v>3195</v>
      </c>
      <c r="E44" s="24" t="s">
        <v>3200</v>
      </c>
      <c r="F44" s="25" t="s">
        <v>4232</v>
      </c>
      <c r="G44" s="26" t="s">
        <v>4262</v>
      </c>
      <c r="H44" t="s">
        <v>4331</v>
      </c>
    </row>
    <row r="45" spans="1:8" x14ac:dyDescent="0.2">
      <c r="A45" s="25" t="s">
        <v>138</v>
      </c>
      <c r="B45" s="25" t="s">
        <v>134</v>
      </c>
      <c r="C45" s="25">
        <v>1996</v>
      </c>
      <c r="D45" s="25" t="s">
        <v>135</v>
      </c>
      <c r="E45" s="27" t="s">
        <v>137</v>
      </c>
      <c r="F45" s="25" t="s">
        <v>4229</v>
      </c>
      <c r="G45" s="26" t="s">
        <v>4262</v>
      </c>
      <c r="H45" t="s">
        <v>4331</v>
      </c>
    </row>
    <row r="46" spans="1:8" x14ac:dyDescent="0.2">
      <c r="A46" s="24" t="s">
        <v>3218</v>
      </c>
      <c r="B46" s="24" t="s">
        <v>1536</v>
      </c>
      <c r="C46" s="24">
        <v>2002</v>
      </c>
      <c r="D46" s="24" t="s">
        <v>3219</v>
      </c>
      <c r="E46" s="24" t="s">
        <v>1539</v>
      </c>
      <c r="F46" s="25" t="s">
        <v>4232</v>
      </c>
      <c r="G46" s="26" t="s">
        <v>4262</v>
      </c>
      <c r="H46" s="28" t="s">
        <v>4331</v>
      </c>
    </row>
    <row r="47" spans="1:8" x14ac:dyDescent="0.2">
      <c r="A47" s="24" t="s">
        <v>2395</v>
      </c>
      <c r="B47" s="24" t="s">
        <v>1426</v>
      </c>
      <c r="C47" s="24">
        <v>2010</v>
      </c>
      <c r="D47" s="24" t="s">
        <v>1427</v>
      </c>
      <c r="E47" s="24" t="s">
        <v>1429</v>
      </c>
      <c r="F47" s="25" t="s">
        <v>4230</v>
      </c>
      <c r="G47" s="26" t="s">
        <v>4262</v>
      </c>
      <c r="H47" s="28" t="s">
        <v>4331</v>
      </c>
    </row>
    <row r="48" spans="1:8" x14ac:dyDescent="0.2">
      <c r="A48" s="24" t="s">
        <v>3496</v>
      </c>
      <c r="B48" s="24" t="s">
        <v>3497</v>
      </c>
      <c r="C48" s="24">
        <v>2010</v>
      </c>
      <c r="D48" s="24" t="s">
        <v>3498</v>
      </c>
      <c r="E48" s="24" t="s">
        <v>3502</v>
      </c>
      <c r="F48" s="25" t="s">
        <v>4232</v>
      </c>
      <c r="G48" s="26" t="s">
        <v>4262</v>
      </c>
      <c r="H48" s="28" t="s">
        <v>4331</v>
      </c>
    </row>
    <row r="49" spans="1:8" x14ac:dyDescent="0.2">
      <c r="A49" s="25" t="s">
        <v>652</v>
      </c>
      <c r="B49" s="25" t="s">
        <v>649</v>
      </c>
      <c r="C49" s="25">
        <v>2012</v>
      </c>
      <c r="D49" s="25" t="s">
        <v>115</v>
      </c>
      <c r="E49" s="27" t="s">
        <v>650</v>
      </c>
      <c r="F49" s="25" t="s">
        <v>4229</v>
      </c>
      <c r="G49" s="26" t="s">
        <v>4262</v>
      </c>
      <c r="H49" s="28" t="s">
        <v>4331</v>
      </c>
    </row>
    <row r="50" spans="1:8" x14ac:dyDescent="0.2">
      <c r="A50" s="24" t="s">
        <v>3684</v>
      </c>
      <c r="B50" s="24" t="s">
        <v>3685</v>
      </c>
      <c r="C50" s="24">
        <v>2016</v>
      </c>
      <c r="D50" s="24" t="s">
        <v>3391</v>
      </c>
      <c r="E50" s="24" t="s">
        <v>3687</v>
      </c>
      <c r="F50" s="25" t="s">
        <v>4232</v>
      </c>
      <c r="G50" s="26" t="s">
        <v>4262</v>
      </c>
      <c r="H50" s="28" t="s">
        <v>4331</v>
      </c>
    </row>
    <row r="51" spans="1:8" x14ac:dyDescent="0.2">
      <c r="A51" s="24" t="s">
        <v>3679</v>
      </c>
      <c r="B51" s="24" t="s">
        <v>3680</v>
      </c>
      <c r="C51" s="24">
        <v>2016</v>
      </c>
      <c r="D51" s="24" t="s">
        <v>3208</v>
      </c>
      <c r="E51" s="24" t="s">
        <v>1307</v>
      </c>
      <c r="F51" s="25" t="s">
        <v>4232</v>
      </c>
      <c r="G51" s="26" t="s">
        <v>4262</v>
      </c>
      <c r="H51" s="28" t="s">
        <v>4331</v>
      </c>
    </row>
    <row r="52" spans="1:8" x14ac:dyDescent="0.2">
      <c r="A52" s="24" t="s">
        <v>4256</v>
      </c>
      <c r="B52" s="24" t="s">
        <v>3009</v>
      </c>
      <c r="C52" s="24">
        <v>2017</v>
      </c>
      <c r="D52" s="24" t="s">
        <v>3010</v>
      </c>
      <c r="E52" s="24" t="s">
        <v>1282</v>
      </c>
      <c r="F52" s="25" t="s">
        <v>4233</v>
      </c>
      <c r="G52" s="26" t="s">
        <v>4262</v>
      </c>
      <c r="H52" s="28" t="s">
        <v>4331</v>
      </c>
    </row>
    <row r="53" spans="1:8" x14ac:dyDescent="0.2">
      <c r="A53" s="24" t="s">
        <v>3725</v>
      </c>
      <c r="B53" s="24" t="s">
        <v>1077</v>
      </c>
      <c r="C53" s="24">
        <v>2017</v>
      </c>
      <c r="D53" s="24" t="s">
        <v>1078</v>
      </c>
      <c r="E53" s="24" t="s">
        <v>1080</v>
      </c>
      <c r="F53" s="25" t="s">
        <v>4230</v>
      </c>
      <c r="G53" s="26" t="s">
        <v>4262</v>
      </c>
      <c r="H53" s="28" t="s">
        <v>4331</v>
      </c>
    </row>
    <row r="54" spans="1:8" x14ac:dyDescent="0.2">
      <c r="A54" s="25" t="s">
        <v>504</v>
      </c>
      <c r="B54" s="25" t="s">
        <v>502</v>
      </c>
      <c r="C54" s="25">
        <v>2017</v>
      </c>
      <c r="D54" s="25" t="s">
        <v>260</v>
      </c>
      <c r="E54" s="27" t="s">
        <v>503</v>
      </c>
      <c r="F54" s="25" t="s">
        <v>4229</v>
      </c>
      <c r="G54" s="26" t="s">
        <v>4262</v>
      </c>
      <c r="H54" s="8" t="s">
        <v>4331</v>
      </c>
    </row>
    <row r="55" spans="1:8" x14ac:dyDescent="0.2">
      <c r="A55" s="24" t="s">
        <v>2258</v>
      </c>
      <c r="B55" s="25" t="s">
        <v>545</v>
      </c>
      <c r="C55" s="25">
        <v>2019</v>
      </c>
      <c r="D55" s="25" t="s">
        <v>517</v>
      </c>
      <c r="E55" s="27" t="s">
        <v>546</v>
      </c>
      <c r="F55" s="25" t="s">
        <v>4229</v>
      </c>
      <c r="G55" s="26" t="s">
        <v>4262</v>
      </c>
      <c r="H55" s="28" t="s">
        <v>4331</v>
      </c>
    </row>
    <row r="56" spans="1:8" x14ac:dyDescent="0.2">
      <c r="A56" s="24" t="s">
        <v>2238</v>
      </c>
      <c r="B56" s="24" t="s">
        <v>2239</v>
      </c>
      <c r="C56" s="24">
        <v>2021</v>
      </c>
      <c r="D56" s="24" t="s">
        <v>4254</v>
      </c>
      <c r="E56" s="27" t="s">
        <v>4255</v>
      </c>
      <c r="F56" s="25" t="s">
        <v>4231</v>
      </c>
      <c r="G56" s="26" t="s">
        <v>4262</v>
      </c>
      <c r="H56" s="28" t="s">
        <v>4331</v>
      </c>
    </row>
    <row r="57" spans="1:8" x14ac:dyDescent="0.2">
      <c r="A57" s="24" t="s">
        <v>3962</v>
      </c>
      <c r="B57" s="24" t="s">
        <v>1357</v>
      </c>
      <c r="C57" s="24">
        <v>2020</v>
      </c>
      <c r="D57" s="24" t="s">
        <v>990</v>
      </c>
      <c r="E57" s="24" t="s">
        <v>1359</v>
      </c>
      <c r="F57" s="25" t="s">
        <v>4230</v>
      </c>
      <c r="G57" s="26" t="s">
        <v>4262</v>
      </c>
      <c r="H57" s="28" t="s">
        <v>4331</v>
      </c>
    </row>
    <row r="58" spans="1:8" x14ac:dyDescent="0.2">
      <c r="A58" s="24" t="s">
        <v>4222</v>
      </c>
      <c r="B58" s="24" t="s">
        <v>1739</v>
      </c>
      <c r="C58" s="24">
        <v>2023</v>
      </c>
      <c r="D58" s="24" t="s">
        <v>3208</v>
      </c>
      <c r="E58" s="24" t="s">
        <v>1741</v>
      </c>
      <c r="F58" s="25" t="s">
        <v>4232</v>
      </c>
      <c r="G58" s="26" t="s">
        <v>4262</v>
      </c>
      <c r="H58" s="28" t="s">
        <v>4331</v>
      </c>
    </row>
    <row r="59" spans="1:8" x14ac:dyDescent="0.2">
      <c r="A59" s="24" t="s">
        <v>3781</v>
      </c>
      <c r="B59" s="24" t="s">
        <v>2992</v>
      </c>
      <c r="C59" s="24">
        <v>2017</v>
      </c>
      <c r="D59" s="24" t="s">
        <v>2993</v>
      </c>
      <c r="E59" s="24" t="s">
        <v>969</v>
      </c>
      <c r="F59" s="25" t="s">
        <v>4233</v>
      </c>
      <c r="G59" s="24" t="s">
        <v>4263</v>
      </c>
      <c r="H59" s="28" t="s">
        <v>4331</v>
      </c>
    </row>
    <row r="60" spans="1:8" x14ac:dyDescent="0.2">
      <c r="A60" s="24" t="s">
        <v>3135</v>
      </c>
      <c r="B60" s="24" t="s">
        <v>3136</v>
      </c>
      <c r="C60" s="24">
        <v>1989</v>
      </c>
      <c r="D60" s="24" t="s">
        <v>1404</v>
      </c>
      <c r="E60" s="24"/>
      <c r="F60" s="25" t="s">
        <v>4233</v>
      </c>
      <c r="G60" s="26" t="s">
        <v>4262</v>
      </c>
      <c r="H60" s="28" t="s">
        <v>4330</v>
      </c>
    </row>
    <row r="61" spans="1:8" x14ac:dyDescent="0.2">
      <c r="A61" s="25" t="s">
        <v>113</v>
      </c>
      <c r="B61" s="25" t="s">
        <v>110</v>
      </c>
      <c r="C61" s="25">
        <v>1992</v>
      </c>
      <c r="D61" s="25" t="s">
        <v>111</v>
      </c>
      <c r="E61" s="27" t="s">
        <v>112</v>
      </c>
      <c r="F61" s="25" t="s">
        <v>4229</v>
      </c>
      <c r="G61" s="26" t="s">
        <v>4262</v>
      </c>
      <c r="H61" s="28" t="s">
        <v>4330</v>
      </c>
    </row>
    <row r="62" spans="1:8" x14ac:dyDescent="0.2">
      <c r="A62" s="24" t="s">
        <v>1816</v>
      </c>
      <c r="B62" s="24" t="s">
        <v>1817</v>
      </c>
      <c r="C62" s="24">
        <v>1993</v>
      </c>
      <c r="D62" s="24" t="s">
        <v>1818</v>
      </c>
      <c r="E62" s="24"/>
      <c r="F62" s="25" t="s">
        <v>4231</v>
      </c>
      <c r="G62" s="24" t="s">
        <v>4262</v>
      </c>
      <c r="H62" s="28" t="s">
        <v>4330</v>
      </c>
    </row>
    <row r="63" spans="1:8" x14ac:dyDescent="0.2">
      <c r="A63" s="24" t="s">
        <v>1546</v>
      </c>
      <c r="B63" s="24" t="s">
        <v>1547</v>
      </c>
      <c r="C63" s="24">
        <v>1998</v>
      </c>
      <c r="D63" s="24" t="s">
        <v>1305</v>
      </c>
      <c r="E63" s="24"/>
      <c r="F63" s="25" t="s">
        <v>4230</v>
      </c>
      <c r="G63" s="26" t="s">
        <v>4262</v>
      </c>
      <c r="H63" s="28" t="s">
        <v>4330</v>
      </c>
    </row>
    <row r="64" spans="1:8" x14ac:dyDescent="0.2">
      <c r="A64" s="25" t="s">
        <v>603</v>
      </c>
      <c r="B64" s="25" t="s">
        <v>600</v>
      </c>
      <c r="C64" s="25">
        <v>2000</v>
      </c>
      <c r="D64" s="25" t="s">
        <v>156</v>
      </c>
      <c r="E64" s="27" t="s">
        <v>601</v>
      </c>
      <c r="F64" s="25" t="s">
        <v>4229</v>
      </c>
      <c r="G64" s="26" t="s">
        <v>4262</v>
      </c>
      <c r="H64" s="28" t="s">
        <v>4330</v>
      </c>
    </row>
    <row r="65" spans="1:8" x14ac:dyDescent="0.2">
      <c r="A65" s="24" t="s">
        <v>3261</v>
      </c>
      <c r="B65" s="24" t="s">
        <v>3262</v>
      </c>
      <c r="C65" s="24">
        <v>2002</v>
      </c>
      <c r="D65" s="24" t="s">
        <v>3263</v>
      </c>
      <c r="E65" s="24" t="s">
        <v>3265</v>
      </c>
      <c r="F65" s="25" t="s">
        <v>4232</v>
      </c>
      <c r="G65" s="26" t="s">
        <v>4262</v>
      </c>
      <c r="H65" s="28" t="s">
        <v>4330</v>
      </c>
    </row>
    <row r="66" spans="1:8" x14ac:dyDescent="0.2">
      <c r="A66" s="24" t="s">
        <v>3317</v>
      </c>
      <c r="B66" s="24" t="s">
        <v>3318</v>
      </c>
      <c r="C66" s="24">
        <v>2004</v>
      </c>
      <c r="D66" s="24" t="s">
        <v>3263</v>
      </c>
      <c r="E66" s="24" t="s">
        <v>3319</v>
      </c>
      <c r="F66" s="25" t="s">
        <v>4232</v>
      </c>
      <c r="G66" s="26" t="s">
        <v>4262</v>
      </c>
      <c r="H66" s="28" t="s">
        <v>4330</v>
      </c>
    </row>
    <row r="67" spans="1:8" x14ac:dyDescent="0.2">
      <c r="A67" s="24" t="s">
        <v>2164</v>
      </c>
      <c r="B67" s="25" t="s">
        <v>831</v>
      </c>
      <c r="C67" s="25">
        <v>2006</v>
      </c>
      <c r="D67" s="25" t="s">
        <v>325</v>
      </c>
      <c r="E67" s="27" t="s">
        <v>832</v>
      </c>
      <c r="F67" s="25" t="s">
        <v>4229</v>
      </c>
      <c r="G67" s="26" t="s">
        <v>4262</v>
      </c>
      <c r="H67" s="28" t="s">
        <v>4330</v>
      </c>
    </row>
    <row r="68" spans="1:8" x14ac:dyDescent="0.2">
      <c r="A68" s="25" t="s">
        <v>591</v>
      </c>
      <c r="B68" s="25" t="s">
        <v>589</v>
      </c>
      <c r="C68" s="25">
        <v>2006</v>
      </c>
      <c r="D68" s="25" t="s">
        <v>51</v>
      </c>
      <c r="E68" s="27" t="s">
        <v>590</v>
      </c>
      <c r="F68" s="25" t="s">
        <v>4229</v>
      </c>
      <c r="G68" s="26" t="s">
        <v>4262</v>
      </c>
      <c r="H68" t="s">
        <v>4330</v>
      </c>
    </row>
    <row r="69" spans="1:8" x14ac:dyDescent="0.2">
      <c r="A69" s="25" t="s">
        <v>571</v>
      </c>
      <c r="B69" s="25" t="s">
        <v>569</v>
      </c>
      <c r="C69" s="25">
        <v>2008</v>
      </c>
      <c r="D69" s="25" t="s">
        <v>248</v>
      </c>
      <c r="E69" s="27" t="s">
        <v>570</v>
      </c>
      <c r="F69" s="25" t="s">
        <v>4229</v>
      </c>
      <c r="G69" s="26" t="s">
        <v>4262</v>
      </c>
      <c r="H69" s="28" t="s">
        <v>4330</v>
      </c>
    </row>
    <row r="70" spans="1:8" x14ac:dyDescent="0.2">
      <c r="A70" s="24" t="s">
        <v>2140</v>
      </c>
      <c r="B70" s="24" t="s">
        <v>985</v>
      </c>
      <c r="C70" s="24">
        <v>2008</v>
      </c>
      <c r="D70" s="24" t="s">
        <v>2923</v>
      </c>
      <c r="E70" s="24" t="s">
        <v>987</v>
      </c>
      <c r="F70" s="25" t="s">
        <v>4233</v>
      </c>
      <c r="G70" s="26" t="s">
        <v>4262</v>
      </c>
      <c r="H70" s="28" t="s">
        <v>4330</v>
      </c>
    </row>
    <row r="71" spans="1:8" x14ac:dyDescent="0.2">
      <c r="A71" s="25" t="s">
        <v>460</v>
      </c>
      <c r="B71" s="25" t="s">
        <v>457</v>
      </c>
      <c r="C71" s="25">
        <v>2009</v>
      </c>
      <c r="D71" s="25" t="s">
        <v>458</v>
      </c>
      <c r="E71" s="27" t="s">
        <v>459</v>
      </c>
      <c r="F71" s="25" t="s">
        <v>4229</v>
      </c>
      <c r="G71" s="26" t="s">
        <v>4262</v>
      </c>
      <c r="H71" s="28" t="s">
        <v>4330</v>
      </c>
    </row>
    <row r="72" spans="1:8" x14ac:dyDescent="0.2">
      <c r="A72" s="24" t="s">
        <v>1972</v>
      </c>
      <c r="B72" s="24" t="s">
        <v>859</v>
      </c>
      <c r="C72" s="24">
        <v>2009</v>
      </c>
      <c r="D72" s="24" t="s">
        <v>860</v>
      </c>
      <c r="E72" s="24" t="s">
        <v>862</v>
      </c>
      <c r="F72" s="25" t="s">
        <v>4230</v>
      </c>
      <c r="G72" s="26" t="s">
        <v>4262</v>
      </c>
      <c r="H72" s="28" t="s">
        <v>4330</v>
      </c>
    </row>
    <row r="73" spans="1:8" x14ac:dyDescent="0.2">
      <c r="A73" s="24" t="s">
        <v>3457</v>
      </c>
      <c r="B73" s="24" t="s">
        <v>3458</v>
      </c>
      <c r="C73" s="24">
        <v>2009</v>
      </c>
      <c r="D73" s="24" t="s">
        <v>3442</v>
      </c>
      <c r="E73" s="24" t="s">
        <v>3459</v>
      </c>
      <c r="F73" s="25" t="s">
        <v>4232</v>
      </c>
      <c r="G73" s="26" t="s">
        <v>4262</v>
      </c>
      <c r="H73" s="28" t="s">
        <v>4330</v>
      </c>
    </row>
    <row r="74" spans="1:8" x14ac:dyDescent="0.2">
      <c r="A74" s="24" t="s">
        <v>2279</v>
      </c>
      <c r="B74" s="24" t="s">
        <v>1171</v>
      </c>
      <c r="C74" s="24">
        <v>2010</v>
      </c>
      <c r="D74" s="24" t="s">
        <v>1172</v>
      </c>
      <c r="E74" s="24" t="s">
        <v>1174</v>
      </c>
      <c r="F74" s="25" t="s">
        <v>4230</v>
      </c>
      <c r="G74" s="26" t="s">
        <v>4262</v>
      </c>
      <c r="H74" s="28" t="s">
        <v>4330</v>
      </c>
    </row>
    <row r="75" spans="1:8" x14ac:dyDescent="0.2">
      <c r="A75" s="25" t="s">
        <v>487</v>
      </c>
      <c r="B75" s="25" t="s">
        <v>484</v>
      </c>
      <c r="C75" s="25">
        <v>2010</v>
      </c>
      <c r="D75" s="25" t="s">
        <v>485</v>
      </c>
      <c r="E75" s="27" t="s">
        <v>486</v>
      </c>
      <c r="F75" s="25" t="s">
        <v>4229</v>
      </c>
      <c r="G75" s="26" t="s">
        <v>4262</v>
      </c>
      <c r="H75" s="28" t="s">
        <v>4330</v>
      </c>
    </row>
    <row r="76" spans="1:8" x14ac:dyDescent="0.2">
      <c r="A76" s="25" t="s">
        <v>347</v>
      </c>
      <c r="B76" s="25" t="s">
        <v>344</v>
      </c>
      <c r="C76" s="25">
        <v>2011</v>
      </c>
      <c r="D76" s="25" t="s">
        <v>345</v>
      </c>
      <c r="E76" s="27" t="s">
        <v>346</v>
      </c>
      <c r="F76" s="25" t="s">
        <v>4229</v>
      </c>
      <c r="G76" s="26" t="s">
        <v>4262</v>
      </c>
      <c r="H76" s="28" t="s">
        <v>4330</v>
      </c>
    </row>
    <row r="77" spans="1:8" x14ac:dyDescent="0.2">
      <c r="A77" s="25" t="s">
        <v>263</v>
      </c>
      <c r="B77" s="25" t="s">
        <v>259</v>
      </c>
      <c r="C77" s="25">
        <v>2012</v>
      </c>
      <c r="D77" s="25" t="s">
        <v>260</v>
      </c>
      <c r="E77" s="27" t="s">
        <v>262</v>
      </c>
      <c r="F77" s="25" t="s">
        <v>4229</v>
      </c>
      <c r="G77" s="26" t="s">
        <v>4262</v>
      </c>
      <c r="H77" s="28" t="s">
        <v>4330</v>
      </c>
    </row>
    <row r="78" spans="1:8" x14ac:dyDescent="0.2">
      <c r="A78" s="24" t="s">
        <v>2052</v>
      </c>
      <c r="B78" s="24" t="s">
        <v>1041</v>
      </c>
      <c r="C78" s="24">
        <v>2013</v>
      </c>
      <c r="D78" s="24" t="s">
        <v>881</v>
      </c>
      <c r="E78" s="24" t="s">
        <v>1043</v>
      </c>
      <c r="F78" s="25" t="s">
        <v>4230</v>
      </c>
      <c r="G78" s="26" t="s">
        <v>4262</v>
      </c>
      <c r="H78" s="28" t="s">
        <v>4330</v>
      </c>
    </row>
    <row r="79" spans="1:8" x14ac:dyDescent="0.2">
      <c r="A79" s="25" t="s">
        <v>250</v>
      </c>
      <c r="B79" s="25" t="s">
        <v>247</v>
      </c>
      <c r="C79" s="25">
        <v>2013</v>
      </c>
      <c r="D79" s="25" t="s">
        <v>248</v>
      </c>
      <c r="E79" s="27" t="s">
        <v>249</v>
      </c>
      <c r="F79" s="25" t="s">
        <v>4229</v>
      </c>
      <c r="G79" s="26" t="s">
        <v>4262</v>
      </c>
      <c r="H79" s="28" t="s">
        <v>4330</v>
      </c>
    </row>
    <row r="80" spans="1:8" x14ac:dyDescent="0.2">
      <c r="A80" s="24" t="s">
        <v>3600</v>
      </c>
      <c r="B80" s="24" t="s">
        <v>3601</v>
      </c>
      <c r="C80" s="24">
        <v>2014</v>
      </c>
      <c r="D80" s="24" t="s">
        <v>3307</v>
      </c>
      <c r="E80" s="24" t="s">
        <v>3604</v>
      </c>
      <c r="F80" s="25" t="s">
        <v>4232</v>
      </c>
      <c r="G80" s="26" t="s">
        <v>4262</v>
      </c>
      <c r="H80" s="28" t="s">
        <v>4330</v>
      </c>
    </row>
    <row r="81" spans="1:8" x14ac:dyDescent="0.2">
      <c r="A81" s="24" t="s">
        <v>3652</v>
      </c>
      <c r="B81" s="24" t="s">
        <v>3653</v>
      </c>
      <c r="C81" s="24">
        <v>2015</v>
      </c>
      <c r="D81" s="24" t="s">
        <v>3654</v>
      </c>
      <c r="E81" s="24" t="s">
        <v>3658</v>
      </c>
      <c r="F81" s="25" t="s">
        <v>4232</v>
      </c>
      <c r="G81" s="26" t="s">
        <v>4262</v>
      </c>
      <c r="H81" s="28" t="s">
        <v>4330</v>
      </c>
    </row>
    <row r="82" spans="1:8" x14ac:dyDescent="0.2">
      <c r="A82" s="25" t="s">
        <v>655</v>
      </c>
      <c r="B82" s="25" t="s">
        <v>653</v>
      </c>
      <c r="C82" s="25">
        <v>2015</v>
      </c>
      <c r="D82" s="25" t="s">
        <v>156</v>
      </c>
      <c r="E82" s="27" t="s">
        <v>654</v>
      </c>
      <c r="F82" s="25" t="s">
        <v>4229</v>
      </c>
      <c r="G82" s="26" t="s">
        <v>4262</v>
      </c>
      <c r="H82" s="28" t="s">
        <v>4330</v>
      </c>
    </row>
    <row r="83" spans="1:8" x14ac:dyDescent="0.2">
      <c r="A83" s="24" t="s">
        <v>3624</v>
      </c>
      <c r="B83" s="24" t="s">
        <v>3625</v>
      </c>
      <c r="C83" s="24">
        <v>2015</v>
      </c>
      <c r="D83" s="24" t="s">
        <v>3626</v>
      </c>
      <c r="E83" s="24" t="s">
        <v>3628</v>
      </c>
      <c r="F83" s="25" t="s">
        <v>4232</v>
      </c>
      <c r="G83" s="26" t="s">
        <v>4262</v>
      </c>
      <c r="H83" s="28" t="s">
        <v>4330</v>
      </c>
    </row>
    <row r="84" spans="1:8" x14ac:dyDescent="0.2">
      <c r="A84" s="24" t="s">
        <v>3648</v>
      </c>
      <c r="B84" s="24" t="s">
        <v>3649</v>
      </c>
      <c r="C84" s="24">
        <v>2015</v>
      </c>
      <c r="D84" s="24" t="s">
        <v>3650</v>
      </c>
      <c r="E84" s="24"/>
      <c r="F84" s="25" t="s">
        <v>4232</v>
      </c>
      <c r="G84" s="26" t="s">
        <v>4262</v>
      </c>
      <c r="H84" s="28" t="s">
        <v>4330</v>
      </c>
    </row>
    <row r="85" spans="1:8" x14ac:dyDescent="0.2">
      <c r="A85" s="24" t="s">
        <v>3673</v>
      </c>
      <c r="B85" s="24" t="s">
        <v>3674</v>
      </c>
      <c r="C85" s="24">
        <v>2016</v>
      </c>
      <c r="D85" s="24" t="s">
        <v>3410</v>
      </c>
      <c r="E85" s="24" t="s">
        <v>3677</v>
      </c>
      <c r="F85" s="25" t="s">
        <v>4232</v>
      </c>
      <c r="G85" s="26" t="s">
        <v>4262</v>
      </c>
      <c r="H85" s="28" t="s">
        <v>4330</v>
      </c>
    </row>
    <row r="86" spans="1:8" x14ac:dyDescent="0.2">
      <c r="A86" s="25" t="s">
        <v>159</v>
      </c>
      <c r="B86" s="25" t="s">
        <v>155</v>
      </c>
      <c r="C86" s="25">
        <v>2016</v>
      </c>
      <c r="D86" s="25" t="s">
        <v>156</v>
      </c>
      <c r="E86" s="27" t="s">
        <v>158</v>
      </c>
      <c r="F86" s="25" t="s">
        <v>4229</v>
      </c>
      <c r="G86" s="26" t="s">
        <v>4262</v>
      </c>
      <c r="H86" s="28" t="s">
        <v>4330</v>
      </c>
    </row>
    <row r="87" spans="1:8" x14ac:dyDescent="0.2">
      <c r="A87" s="25" t="s">
        <v>766</v>
      </c>
      <c r="B87" s="25" t="s">
        <v>762</v>
      </c>
      <c r="C87" s="25">
        <v>2016</v>
      </c>
      <c r="D87" s="25" t="s">
        <v>763</v>
      </c>
      <c r="E87" s="27" t="s">
        <v>765</v>
      </c>
      <c r="F87" s="25" t="s">
        <v>4229</v>
      </c>
      <c r="G87" s="26" t="s">
        <v>4262</v>
      </c>
      <c r="H87" s="28" t="s">
        <v>4330</v>
      </c>
    </row>
    <row r="88" spans="1:8" x14ac:dyDescent="0.2">
      <c r="A88" s="24" t="s">
        <v>3718</v>
      </c>
      <c r="B88" s="24" t="s">
        <v>3719</v>
      </c>
      <c r="C88" s="24">
        <v>2016</v>
      </c>
      <c r="D88" s="24" t="s">
        <v>3720</v>
      </c>
      <c r="E88" s="24" t="s">
        <v>3723</v>
      </c>
      <c r="F88" s="25" t="s">
        <v>4232</v>
      </c>
      <c r="G88" s="26" t="s">
        <v>4262</v>
      </c>
      <c r="H88" s="28" t="s">
        <v>4330</v>
      </c>
    </row>
    <row r="89" spans="1:8" x14ac:dyDescent="0.2">
      <c r="A89" s="25" t="s">
        <v>551</v>
      </c>
      <c r="B89" s="25" t="s">
        <v>549</v>
      </c>
      <c r="C89" s="25">
        <v>2017</v>
      </c>
      <c r="D89" s="25" t="s">
        <v>325</v>
      </c>
      <c r="E89" s="27" t="s">
        <v>550</v>
      </c>
      <c r="F89" s="25" t="s">
        <v>4229</v>
      </c>
      <c r="G89" s="26" t="s">
        <v>4262</v>
      </c>
      <c r="H89" s="28" t="s">
        <v>4330</v>
      </c>
    </row>
    <row r="90" spans="1:8" x14ac:dyDescent="0.2">
      <c r="A90" s="24" t="s">
        <v>3740</v>
      </c>
      <c r="B90" s="24" t="s">
        <v>3741</v>
      </c>
      <c r="C90" s="24">
        <v>2017</v>
      </c>
      <c r="D90" s="24" t="s">
        <v>3742</v>
      </c>
      <c r="E90" s="24" t="s">
        <v>3746</v>
      </c>
      <c r="F90" s="25" t="s">
        <v>4232</v>
      </c>
      <c r="G90" s="26" t="s">
        <v>4262</v>
      </c>
      <c r="H90" s="28" t="s">
        <v>4330</v>
      </c>
    </row>
    <row r="91" spans="1:8" x14ac:dyDescent="0.2">
      <c r="A91" s="24" t="s">
        <v>3800</v>
      </c>
      <c r="B91" s="24" t="s">
        <v>3801</v>
      </c>
      <c r="C91" s="24">
        <v>2017</v>
      </c>
      <c r="D91" s="24" t="s">
        <v>3802</v>
      </c>
      <c r="E91" s="24" t="s">
        <v>3805</v>
      </c>
      <c r="F91" s="25" t="s">
        <v>4232</v>
      </c>
      <c r="G91" s="26" t="s">
        <v>4262</v>
      </c>
      <c r="H91" s="28" t="s">
        <v>4330</v>
      </c>
    </row>
    <row r="92" spans="1:8" x14ac:dyDescent="0.2">
      <c r="A92" s="25" t="s">
        <v>748</v>
      </c>
      <c r="B92" s="25" t="s">
        <v>745</v>
      </c>
      <c r="C92" s="25">
        <v>2018</v>
      </c>
      <c r="D92" s="25" t="s">
        <v>746</v>
      </c>
      <c r="E92" s="27" t="s">
        <v>747</v>
      </c>
      <c r="F92" s="25" t="s">
        <v>4229</v>
      </c>
      <c r="G92" s="26" t="s">
        <v>4262</v>
      </c>
      <c r="H92" s="28" t="s">
        <v>4330</v>
      </c>
    </row>
    <row r="93" spans="1:8" x14ac:dyDescent="0.2">
      <c r="A93" s="24" t="s">
        <v>4242</v>
      </c>
      <c r="B93" s="24" t="s">
        <v>1761</v>
      </c>
      <c r="C93" s="24">
        <v>2019</v>
      </c>
      <c r="D93" s="24" t="s">
        <v>1762</v>
      </c>
      <c r="E93" s="24" t="s">
        <v>1764</v>
      </c>
      <c r="F93" s="25" t="s">
        <v>4230</v>
      </c>
      <c r="G93" s="26" t="s">
        <v>4262</v>
      </c>
      <c r="H93" s="28" t="s">
        <v>4330</v>
      </c>
    </row>
    <row r="94" spans="1:8" x14ac:dyDescent="0.2">
      <c r="A94" s="24" t="s">
        <v>1517</v>
      </c>
      <c r="B94" s="24" t="s">
        <v>1518</v>
      </c>
      <c r="C94" s="24">
        <v>2019</v>
      </c>
      <c r="D94" s="24" t="s">
        <v>1519</v>
      </c>
      <c r="E94" s="24" t="s">
        <v>1521</v>
      </c>
      <c r="F94" s="25" t="s">
        <v>4230</v>
      </c>
      <c r="G94" s="26" t="s">
        <v>4262</v>
      </c>
      <c r="H94" s="28" t="s">
        <v>4330</v>
      </c>
    </row>
    <row r="95" spans="1:8" x14ac:dyDescent="0.2">
      <c r="A95" s="25" t="s">
        <v>721</v>
      </c>
      <c r="B95" s="25" t="s">
        <v>718</v>
      </c>
      <c r="C95" s="25">
        <v>2019</v>
      </c>
      <c r="D95" s="25" t="s">
        <v>719</v>
      </c>
      <c r="E95" s="27" t="s">
        <v>720</v>
      </c>
      <c r="F95" s="25" t="s">
        <v>4229</v>
      </c>
      <c r="G95" s="26" t="s">
        <v>4262</v>
      </c>
      <c r="H95" s="28" t="s">
        <v>4330</v>
      </c>
    </row>
    <row r="96" spans="1:8" x14ac:dyDescent="0.2">
      <c r="A96" s="24" t="s">
        <v>1750</v>
      </c>
      <c r="B96" s="24" t="s">
        <v>1751</v>
      </c>
      <c r="C96" s="24">
        <v>2020</v>
      </c>
      <c r="D96" s="24" t="s">
        <v>1184</v>
      </c>
      <c r="E96" s="24" t="s">
        <v>1753</v>
      </c>
      <c r="F96" s="25" t="s">
        <v>4230</v>
      </c>
      <c r="G96" s="26" t="s">
        <v>4262</v>
      </c>
      <c r="H96" s="19" t="s">
        <v>4330</v>
      </c>
    </row>
    <row r="97" spans="1:8" x14ac:dyDescent="0.2">
      <c r="A97" s="24" t="s">
        <v>4002</v>
      </c>
      <c r="B97" s="24" t="s">
        <v>1481</v>
      </c>
      <c r="C97" s="24">
        <v>2020</v>
      </c>
      <c r="D97" s="24" t="s">
        <v>1482</v>
      </c>
      <c r="E97" s="24" t="s">
        <v>1484</v>
      </c>
      <c r="F97" s="25" t="s">
        <v>4230</v>
      </c>
      <c r="G97" s="26" t="s">
        <v>4262</v>
      </c>
      <c r="H97" s="28" t="s">
        <v>4330</v>
      </c>
    </row>
    <row r="98" spans="1:8" x14ac:dyDescent="0.2">
      <c r="A98" s="24" t="s">
        <v>3940</v>
      </c>
      <c r="B98" s="24" t="s">
        <v>1293</v>
      </c>
      <c r="C98" s="24">
        <v>2020</v>
      </c>
      <c r="D98" s="24" t="s">
        <v>1294</v>
      </c>
      <c r="E98" s="24" t="s">
        <v>1296</v>
      </c>
      <c r="F98" s="25" t="s">
        <v>4230</v>
      </c>
      <c r="G98" s="26" t="s">
        <v>4262</v>
      </c>
      <c r="H98" s="28" t="s">
        <v>4330</v>
      </c>
    </row>
    <row r="99" spans="1:8" x14ac:dyDescent="0.2">
      <c r="A99" s="24" t="s">
        <v>2585</v>
      </c>
      <c r="B99" s="24" t="s">
        <v>4243</v>
      </c>
      <c r="C99" s="24">
        <v>2020</v>
      </c>
      <c r="D99" s="24" t="s">
        <v>4245</v>
      </c>
      <c r="E99" s="27" t="s">
        <v>4244</v>
      </c>
      <c r="F99" s="25" t="s">
        <v>4231</v>
      </c>
      <c r="G99" s="26" t="s">
        <v>4262</v>
      </c>
      <c r="H99" s="28" t="s">
        <v>4330</v>
      </c>
    </row>
    <row r="100" spans="1:8" x14ac:dyDescent="0.2">
      <c r="A100" s="25" t="s">
        <v>494</v>
      </c>
      <c r="B100" s="25" t="s">
        <v>492</v>
      </c>
      <c r="C100" s="25">
        <v>2021</v>
      </c>
      <c r="D100" s="25" t="s">
        <v>265</v>
      </c>
      <c r="E100" s="27" t="s">
        <v>493</v>
      </c>
      <c r="F100" s="25" t="s">
        <v>4229</v>
      </c>
      <c r="G100" s="26" t="s">
        <v>4262</v>
      </c>
      <c r="H100" s="28" t="s">
        <v>4330</v>
      </c>
    </row>
    <row r="101" spans="1:8" x14ac:dyDescent="0.2">
      <c r="A101" s="25" t="s">
        <v>685</v>
      </c>
      <c r="B101" s="25" t="s">
        <v>682</v>
      </c>
      <c r="C101" s="25">
        <v>2021</v>
      </c>
      <c r="D101" s="25" t="s">
        <v>683</v>
      </c>
      <c r="E101" s="27" t="s">
        <v>684</v>
      </c>
      <c r="F101" s="25" t="s">
        <v>4229</v>
      </c>
      <c r="G101" s="26" t="s">
        <v>4262</v>
      </c>
      <c r="H101" s="28" t="s">
        <v>4330</v>
      </c>
    </row>
    <row r="102" spans="1:8" x14ac:dyDescent="0.2">
      <c r="A102" s="24" t="s">
        <v>2352</v>
      </c>
      <c r="B102" s="24" t="s">
        <v>735</v>
      </c>
      <c r="C102" s="24">
        <v>2022</v>
      </c>
      <c r="D102" s="24" t="s">
        <v>325</v>
      </c>
      <c r="E102" s="24" t="s">
        <v>1479</v>
      </c>
      <c r="F102" s="25" t="s">
        <v>4230</v>
      </c>
      <c r="G102" s="26" t="s">
        <v>4262</v>
      </c>
      <c r="H102" s="28" t="s">
        <v>4330</v>
      </c>
    </row>
    <row r="103" spans="1:8" x14ac:dyDescent="0.2">
      <c r="A103" s="24" t="s">
        <v>1800</v>
      </c>
      <c r="B103" s="24" t="s">
        <v>955</v>
      </c>
      <c r="C103" s="24">
        <v>2007</v>
      </c>
      <c r="D103" s="24" t="s">
        <v>3396</v>
      </c>
      <c r="E103" s="24" t="s">
        <v>958</v>
      </c>
      <c r="F103" s="25" t="s">
        <v>4232</v>
      </c>
      <c r="G103" s="26" t="s">
        <v>4333</v>
      </c>
      <c r="H103" s="17" t="s">
        <v>4329</v>
      </c>
    </row>
    <row r="104" spans="1:8" x14ac:dyDescent="0.2">
      <c r="A104" s="24" t="s">
        <v>2589</v>
      </c>
      <c r="B104" s="24" t="s">
        <v>4257</v>
      </c>
      <c r="C104" s="24">
        <v>1991</v>
      </c>
      <c r="D104" s="24" t="s">
        <v>2591</v>
      </c>
      <c r="E104" s="27" t="s">
        <v>4258</v>
      </c>
      <c r="F104" s="25" t="s">
        <v>4231</v>
      </c>
      <c r="G104" s="26" t="s">
        <v>4262</v>
      </c>
      <c r="H104" s="17" t="s">
        <v>4329</v>
      </c>
    </row>
    <row r="105" spans="1:8" x14ac:dyDescent="0.2">
      <c r="A105" s="24" t="s">
        <v>3131</v>
      </c>
      <c r="B105" s="24" t="s">
        <v>3132</v>
      </c>
      <c r="C105" s="24">
        <v>2000</v>
      </c>
      <c r="D105" s="24" t="s">
        <v>3133</v>
      </c>
      <c r="E105" s="24" t="s">
        <v>895</v>
      </c>
      <c r="F105" s="25" t="s">
        <v>4233</v>
      </c>
      <c r="G105" s="26" t="s">
        <v>4262</v>
      </c>
      <c r="H105" s="17" t="s">
        <v>4329</v>
      </c>
    </row>
    <row r="106" spans="1:8" x14ac:dyDescent="0.2">
      <c r="A106" s="24" t="s">
        <v>3228</v>
      </c>
      <c r="B106" s="24" t="s">
        <v>1543</v>
      </c>
      <c r="C106" s="24">
        <v>2001</v>
      </c>
      <c r="D106" s="24" t="s">
        <v>3208</v>
      </c>
      <c r="E106" s="24"/>
      <c r="F106" s="25" t="s">
        <v>4232</v>
      </c>
      <c r="G106" s="26" t="s">
        <v>4262</v>
      </c>
      <c r="H106" s="17" t="s">
        <v>4329</v>
      </c>
    </row>
    <row r="107" spans="1:8" x14ac:dyDescent="0.2">
      <c r="A107" s="24" t="s">
        <v>3266</v>
      </c>
      <c r="B107" s="24" t="s">
        <v>3267</v>
      </c>
      <c r="C107" s="24">
        <v>2002</v>
      </c>
      <c r="D107" s="24" t="s">
        <v>3268</v>
      </c>
      <c r="E107" s="24" t="s">
        <v>3272</v>
      </c>
      <c r="F107" s="25" t="s">
        <v>4232</v>
      </c>
      <c r="G107" s="26" t="s">
        <v>4262</v>
      </c>
      <c r="H107" s="17" t="s">
        <v>4329</v>
      </c>
    </row>
    <row r="108" spans="1:8" x14ac:dyDescent="0.2">
      <c r="A108" s="24" t="s">
        <v>3127</v>
      </c>
      <c r="B108" s="24" t="s">
        <v>3128</v>
      </c>
      <c r="C108" s="24">
        <v>2003</v>
      </c>
      <c r="D108" s="24" t="s">
        <v>3129</v>
      </c>
      <c r="E108" s="24" t="s">
        <v>1198</v>
      </c>
      <c r="F108" s="25" t="s">
        <v>4233</v>
      </c>
      <c r="G108" s="26" t="s">
        <v>4262</v>
      </c>
      <c r="H108" s="17" t="s">
        <v>4329</v>
      </c>
    </row>
    <row r="109" spans="1:8" x14ac:dyDescent="0.2">
      <c r="A109" s="24" t="s">
        <v>3299</v>
      </c>
      <c r="B109" s="24" t="s">
        <v>3300</v>
      </c>
      <c r="C109" s="24">
        <v>2003</v>
      </c>
      <c r="D109" s="24" t="s">
        <v>3301</v>
      </c>
      <c r="E109" s="24"/>
      <c r="F109" s="25" t="s">
        <v>4232</v>
      </c>
      <c r="G109" s="26" t="s">
        <v>4262</v>
      </c>
      <c r="H109" s="17" t="s">
        <v>4329</v>
      </c>
    </row>
    <row r="110" spans="1:8" x14ac:dyDescent="0.2">
      <c r="A110" s="24" t="s">
        <v>3366</v>
      </c>
      <c r="B110" s="24" t="s">
        <v>3367</v>
      </c>
      <c r="C110" s="24">
        <v>2005</v>
      </c>
      <c r="D110" s="24" t="s">
        <v>3368</v>
      </c>
      <c r="E110" s="24" t="s">
        <v>3371</v>
      </c>
      <c r="F110" s="25" t="s">
        <v>4232</v>
      </c>
      <c r="G110" s="26" t="s">
        <v>4262</v>
      </c>
      <c r="H110" s="17" t="s">
        <v>4329</v>
      </c>
    </row>
    <row r="111" spans="1:8" x14ac:dyDescent="0.2">
      <c r="A111" s="24" t="s">
        <v>3329</v>
      </c>
      <c r="B111" s="24" t="s">
        <v>3330</v>
      </c>
      <c r="C111" s="24">
        <v>2005</v>
      </c>
      <c r="D111" s="24" t="s">
        <v>3208</v>
      </c>
      <c r="E111" s="24"/>
      <c r="F111" s="25" t="s">
        <v>4232</v>
      </c>
      <c r="G111" s="26" t="s">
        <v>4262</v>
      </c>
      <c r="H111" s="17" t="s">
        <v>4329</v>
      </c>
    </row>
    <row r="112" spans="1:8" x14ac:dyDescent="0.2">
      <c r="A112" s="24" t="s">
        <v>3356</v>
      </c>
      <c r="B112" s="25" t="s">
        <v>705</v>
      </c>
      <c r="C112" s="25">
        <v>2005</v>
      </c>
      <c r="D112" s="25" t="s">
        <v>135</v>
      </c>
      <c r="E112" s="27" t="s">
        <v>706</v>
      </c>
      <c r="F112" s="25" t="s">
        <v>4229</v>
      </c>
      <c r="G112" s="26" t="s">
        <v>4262</v>
      </c>
      <c r="H112" s="17" t="s">
        <v>4329</v>
      </c>
    </row>
    <row r="113" spans="1:8" x14ac:dyDescent="0.2">
      <c r="A113" s="24" t="s">
        <v>3383</v>
      </c>
      <c r="B113" s="24" t="s">
        <v>3384</v>
      </c>
      <c r="C113" s="24">
        <v>2006</v>
      </c>
      <c r="D113" s="24" t="s">
        <v>3385</v>
      </c>
      <c r="E113" s="24" t="s">
        <v>3388</v>
      </c>
      <c r="F113" s="25" t="s">
        <v>4232</v>
      </c>
      <c r="G113" s="26" t="s">
        <v>4262</v>
      </c>
      <c r="H113" s="17" t="s">
        <v>4329</v>
      </c>
    </row>
    <row r="114" spans="1:8" x14ac:dyDescent="0.2">
      <c r="A114" s="24" t="s">
        <v>2298</v>
      </c>
      <c r="B114" s="24" t="s">
        <v>1286</v>
      </c>
      <c r="C114" s="24">
        <v>2007</v>
      </c>
      <c r="D114" s="24" t="s">
        <v>3391</v>
      </c>
      <c r="E114" s="24" t="s">
        <v>1289</v>
      </c>
      <c r="F114" s="25" t="s">
        <v>4232</v>
      </c>
      <c r="G114" s="26" t="s">
        <v>4262</v>
      </c>
      <c r="H114" s="19" t="s">
        <v>4329</v>
      </c>
    </row>
    <row r="115" spans="1:8" x14ac:dyDescent="0.2">
      <c r="A115" s="24" t="s">
        <v>3401</v>
      </c>
      <c r="B115" s="24" t="s">
        <v>3402</v>
      </c>
      <c r="C115" s="24">
        <v>2007</v>
      </c>
      <c r="D115" s="24" t="s">
        <v>3368</v>
      </c>
      <c r="E115" s="24" t="s">
        <v>3406</v>
      </c>
      <c r="F115" s="25" t="s">
        <v>4232</v>
      </c>
      <c r="G115" s="26" t="s">
        <v>4262</v>
      </c>
      <c r="H115" s="19" t="s">
        <v>4329</v>
      </c>
    </row>
    <row r="116" spans="1:8" x14ac:dyDescent="0.2">
      <c r="A116" s="24" t="s">
        <v>3428</v>
      </c>
      <c r="B116" s="25" t="s">
        <v>604</v>
      </c>
      <c r="C116" s="25">
        <v>2008</v>
      </c>
      <c r="D116" s="25" t="s">
        <v>135</v>
      </c>
      <c r="E116" s="27" t="s">
        <v>605</v>
      </c>
      <c r="F116" s="25" t="s">
        <v>4229</v>
      </c>
      <c r="G116" s="26" t="s">
        <v>4262</v>
      </c>
      <c r="H116" s="19" t="s">
        <v>4329</v>
      </c>
    </row>
    <row r="117" spans="1:8" x14ac:dyDescent="0.2">
      <c r="A117" s="24" t="s">
        <v>3440</v>
      </c>
      <c r="B117" s="24" t="s">
        <v>3441</v>
      </c>
      <c r="C117" s="24">
        <v>2008</v>
      </c>
      <c r="D117" s="24" t="s">
        <v>3442</v>
      </c>
      <c r="E117" s="24" t="s">
        <v>3443</v>
      </c>
      <c r="F117" s="25" t="s">
        <v>4232</v>
      </c>
      <c r="G117" s="26" t="s">
        <v>4262</v>
      </c>
      <c r="H117" s="19" t="s">
        <v>4329</v>
      </c>
    </row>
    <row r="118" spans="1:8" x14ac:dyDescent="0.2">
      <c r="A118" s="24" t="s">
        <v>2348</v>
      </c>
      <c r="B118" s="24" t="s">
        <v>1433</v>
      </c>
      <c r="C118" s="24">
        <v>2009</v>
      </c>
      <c r="D118" s="24" t="s">
        <v>1122</v>
      </c>
      <c r="E118" s="24" t="s">
        <v>1435</v>
      </c>
      <c r="F118" s="25" t="s">
        <v>4230</v>
      </c>
      <c r="G118" s="26" t="s">
        <v>4262</v>
      </c>
      <c r="H118" s="19" t="s">
        <v>4329</v>
      </c>
    </row>
    <row r="119" spans="1:8" x14ac:dyDescent="0.2">
      <c r="A119" s="24" t="s">
        <v>3470</v>
      </c>
      <c r="B119" s="24" t="s">
        <v>1396</v>
      </c>
      <c r="C119" s="24">
        <v>2009</v>
      </c>
      <c r="D119" s="24" t="s">
        <v>1397</v>
      </c>
      <c r="E119" s="24" t="s">
        <v>1399</v>
      </c>
      <c r="F119" s="25" t="s">
        <v>4230</v>
      </c>
      <c r="G119" s="26" t="s">
        <v>4262</v>
      </c>
      <c r="H119" s="19" t="s">
        <v>4329</v>
      </c>
    </row>
    <row r="120" spans="1:8" x14ac:dyDescent="0.2">
      <c r="A120" s="24" t="s">
        <v>2174</v>
      </c>
      <c r="B120" s="24" t="s">
        <v>978</v>
      </c>
      <c r="C120" s="24">
        <v>2010</v>
      </c>
      <c r="D120" s="24" t="s">
        <v>979</v>
      </c>
      <c r="E120" s="24" t="s">
        <v>981</v>
      </c>
      <c r="F120" s="25" t="s">
        <v>4230</v>
      </c>
      <c r="G120" s="26" t="s">
        <v>4262</v>
      </c>
      <c r="H120" s="19" t="s">
        <v>4329</v>
      </c>
    </row>
    <row r="121" spans="1:8" x14ac:dyDescent="0.2">
      <c r="A121" s="24" t="s">
        <v>3504</v>
      </c>
      <c r="B121" s="24" t="s">
        <v>3505</v>
      </c>
      <c r="C121" s="24">
        <v>2011</v>
      </c>
      <c r="D121" s="24" t="s">
        <v>3263</v>
      </c>
      <c r="E121" s="24" t="s">
        <v>3508</v>
      </c>
      <c r="F121" s="25" t="s">
        <v>4232</v>
      </c>
      <c r="G121" s="26" t="s">
        <v>4262</v>
      </c>
      <c r="H121" s="19" t="s">
        <v>4329</v>
      </c>
    </row>
    <row r="122" spans="1:8" x14ac:dyDescent="0.2">
      <c r="A122" s="24" t="s">
        <v>3084</v>
      </c>
      <c r="B122" s="24" t="s">
        <v>887</v>
      </c>
      <c r="C122" s="24">
        <v>2011</v>
      </c>
      <c r="D122" s="24" t="s">
        <v>867</v>
      </c>
      <c r="E122" s="24" t="s">
        <v>889</v>
      </c>
      <c r="F122" s="25" t="s">
        <v>4233</v>
      </c>
      <c r="G122" s="26" t="s">
        <v>4262</v>
      </c>
      <c r="H122" s="19" t="s">
        <v>4329</v>
      </c>
    </row>
    <row r="123" spans="1:8" x14ac:dyDescent="0.2">
      <c r="A123" s="24" t="s">
        <v>3523</v>
      </c>
      <c r="B123" s="24" t="s">
        <v>1253</v>
      </c>
      <c r="C123" s="24">
        <v>2012</v>
      </c>
      <c r="D123" s="24" t="s">
        <v>3240</v>
      </c>
      <c r="E123" s="24" t="s">
        <v>1255</v>
      </c>
      <c r="F123" s="25" t="s">
        <v>4232</v>
      </c>
      <c r="G123" s="26" t="s">
        <v>4262</v>
      </c>
      <c r="H123" s="19" t="s">
        <v>4329</v>
      </c>
    </row>
    <row r="124" spans="1:8" x14ac:dyDescent="0.2">
      <c r="A124" s="24" t="s">
        <v>3583</v>
      </c>
      <c r="B124" s="24" t="s">
        <v>1008</v>
      </c>
      <c r="C124" s="24">
        <v>2013</v>
      </c>
      <c r="D124" s="24" t="s">
        <v>949</v>
      </c>
      <c r="E124" s="24" t="s">
        <v>1010</v>
      </c>
      <c r="F124" s="25" t="s">
        <v>4230</v>
      </c>
      <c r="G124" s="26" t="s">
        <v>4262</v>
      </c>
      <c r="H124" t="s">
        <v>4329</v>
      </c>
    </row>
    <row r="125" spans="1:8" x14ac:dyDescent="0.2">
      <c r="A125" s="24" t="s">
        <v>3578</v>
      </c>
      <c r="B125" s="24" t="s">
        <v>1344</v>
      </c>
      <c r="C125" s="24">
        <v>2013</v>
      </c>
      <c r="D125" s="24" t="s">
        <v>1345</v>
      </c>
      <c r="E125" s="24" t="s">
        <v>1347</v>
      </c>
      <c r="F125" s="25" t="s">
        <v>4230</v>
      </c>
      <c r="G125" s="26" t="s">
        <v>4262</v>
      </c>
      <c r="H125" s="17" t="s">
        <v>4329</v>
      </c>
    </row>
    <row r="126" spans="1:8" x14ac:dyDescent="0.2">
      <c r="A126" s="24" t="s">
        <v>1915</v>
      </c>
      <c r="B126" s="24" t="s">
        <v>1017</v>
      </c>
      <c r="C126" s="24">
        <v>2013</v>
      </c>
      <c r="D126" s="24" t="s">
        <v>1018</v>
      </c>
      <c r="E126" s="24" t="s">
        <v>1020</v>
      </c>
      <c r="F126" s="25" t="s">
        <v>4230</v>
      </c>
      <c r="G126" s="26" t="s">
        <v>4262</v>
      </c>
      <c r="H126" s="17" t="s">
        <v>4329</v>
      </c>
    </row>
    <row r="127" spans="1:8" x14ac:dyDescent="0.2">
      <c r="A127" s="24" t="s">
        <v>3549</v>
      </c>
      <c r="B127" s="24" t="s">
        <v>1622</v>
      </c>
      <c r="C127" s="24">
        <v>2013</v>
      </c>
      <c r="D127" s="24" t="s">
        <v>1623</v>
      </c>
      <c r="E127" s="24" t="s">
        <v>1625</v>
      </c>
      <c r="F127" s="25" t="s">
        <v>4230</v>
      </c>
      <c r="G127" s="26" t="s">
        <v>4262</v>
      </c>
      <c r="H127" s="17" t="s">
        <v>4329</v>
      </c>
    </row>
    <row r="128" spans="1:8" x14ac:dyDescent="0.2">
      <c r="A128" s="24" t="s">
        <v>2260</v>
      </c>
      <c r="B128" s="24" t="s">
        <v>2261</v>
      </c>
      <c r="C128" s="24">
        <v>2014</v>
      </c>
      <c r="D128" s="24" t="s">
        <v>2262</v>
      </c>
      <c r="E128" s="24"/>
      <c r="F128" s="25" t="s">
        <v>4231</v>
      </c>
      <c r="G128" s="26" t="s">
        <v>4262</v>
      </c>
      <c r="H128" s="19" t="s">
        <v>4329</v>
      </c>
    </row>
    <row r="129" spans="1:8" x14ac:dyDescent="0.2">
      <c r="A129" s="24" t="s">
        <v>2413</v>
      </c>
      <c r="B129" s="24" t="s">
        <v>1384</v>
      </c>
      <c r="C129" s="24">
        <v>2014</v>
      </c>
      <c r="D129" s="24" t="s">
        <v>1215</v>
      </c>
      <c r="E129" s="24" t="s">
        <v>1386</v>
      </c>
      <c r="F129" s="25" t="s">
        <v>4230</v>
      </c>
      <c r="G129" s="26" t="s">
        <v>4262</v>
      </c>
      <c r="H129" s="19" t="s">
        <v>4329</v>
      </c>
    </row>
    <row r="130" spans="1:8" x14ac:dyDescent="0.2">
      <c r="A130" s="24" t="s">
        <v>3053</v>
      </c>
      <c r="B130" s="24" t="s">
        <v>1339</v>
      </c>
      <c r="C130" s="24">
        <v>2014</v>
      </c>
      <c r="D130" s="24" t="s">
        <v>1845</v>
      </c>
      <c r="E130" s="24" t="s">
        <v>1341</v>
      </c>
      <c r="F130" s="25" t="s">
        <v>4233</v>
      </c>
      <c r="G130" s="26" t="s">
        <v>4262</v>
      </c>
      <c r="H130" s="19" t="s">
        <v>4329</v>
      </c>
    </row>
    <row r="131" spans="1:8" x14ac:dyDescent="0.2">
      <c r="A131" s="24" t="s">
        <v>3852</v>
      </c>
      <c r="B131" s="24" t="s">
        <v>3853</v>
      </c>
      <c r="C131" s="24">
        <v>2018</v>
      </c>
      <c r="D131" s="24" t="s">
        <v>3854</v>
      </c>
      <c r="E131" s="24" t="s">
        <v>3857</v>
      </c>
      <c r="F131" s="25" t="s">
        <v>4232</v>
      </c>
      <c r="G131" s="26" t="s">
        <v>4262</v>
      </c>
      <c r="H131" s="19" t="s">
        <v>4329</v>
      </c>
    </row>
    <row r="132" spans="1:8" x14ac:dyDescent="0.2">
      <c r="A132" s="24" t="s">
        <v>2027</v>
      </c>
      <c r="B132" s="24" t="s">
        <v>1178</v>
      </c>
      <c r="C132" s="24">
        <v>2019</v>
      </c>
      <c r="D132" s="24" t="s">
        <v>990</v>
      </c>
      <c r="E132" s="24" t="s">
        <v>1180</v>
      </c>
      <c r="F132" s="25" t="s">
        <v>4230</v>
      </c>
      <c r="G132" s="26" t="s">
        <v>4262</v>
      </c>
      <c r="H132" s="19" t="s">
        <v>4329</v>
      </c>
    </row>
    <row r="133" spans="1:8" x14ac:dyDescent="0.2">
      <c r="A133" s="24" t="s">
        <v>3864</v>
      </c>
      <c r="B133" s="24" t="s">
        <v>3865</v>
      </c>
      <c r="C133" s="24">
        <v>2019</v>
      </c>
      <c r="D133" s="24" t="s">
        <v>3626</v>
      </c>
      <c r="E133" s="24" t="s">
        <v>3869</v>
      </c>
      <c r="F133" s="25" t="s">
        <v>4232</v>
      </c>
      <c r="G133" s="26" t="s">
        <v>4262</v>
      </c>
      <c r="H133" s="19" t="s">
        <v>4329</v>
      </c>
    </row>
    <row r="134" spans="1:8" x14ac:dyDescent="0.2">
      <c r="A134" s="24" t="s">
        <v>2337</v>
      </c>
      <c r="B134" s="24" t="s">
        <v>1379</v>
      </c>
      <c r="C134" s="24">
        <v>2019</v>
      </c>
      <c r="D134" s="24" t="s">
        <v>990</v>
      </c>
      <c r="E134" s="24" t="s">
        <v>1381</v>
      </c>
      <c r="F134" s="25" t="s">
        <v>4230</v>
      </c>
      <c r="G134" s="26" t="s">
        <v>4262</v>
      </c>
      <c r="H134" s="19" t="s">
        <v>4329</v>
      </c>
    </row>
    <row r="135" spans="1:8" x14ac:dyDescent="0.2">
      <c r="A135" s="24" t="s">
        <v>3875</v>
      </c>
      <c r="B135" s="25" t="s">
        <v>818</v>
      </c>
      <c r="C135" s="25">
        <v>2019</v>
      </c>
      <c r="D135" s="25" t="s">
        <v>530</v>
      </c>
      <c r="E135" s="27" t="s">
        <v>819</v>
      </c>
      <c r="F135" s="25" t="s">
        <v>4229</v>
      </c>
      <c r="G135" s="26" t="s">
        <v>4262</v>
      </c>
      <c r="H135" s="19" t="s">
        <v>4329</v>
      </c>
    </row>
    <row r="136" spans="1:8" x14ac:dyDescent="0.2">
      <c r="A136" s="24" t="s">
        <v>3973</v>
      </c>
      <c r="B136" s="24" t="s">
        <v>3974</v>
      </c>
      <c r="C136" s="24">
        <v>2020</v>
      </c>
      <c r="D136" s="24" t="s">
        <v>3975</v>
      </c>
      <c r="E136" s="24" t="s">
        <v>3980</v>
      </c>
      <c r="F136" s="25" t="s">
        <v>4232</v>
      </c>
      <c r="G136" s="26" t="s">
        <v>4262</v>
      </c>
      <c r="H136" s="19" t="s">
        <v>4329</v>
      </c>
    </row>
    <row r="137" spans="1:8" x14ac:dyDescent="0.2">
      <c r="A137" s="25" t="s">
        <v>779</v>
      </c>
      <c r="B137" s="25" t="s">
        <v>776</v>
      </c>
      <c r="C137" s="25">
        <v>2020</v>
      </c>
      <c r="D137" s="25" t="s">
        <v>777</v>
      </c>
      <c r="E137" s="27" t="s">
        <v>778</v>
      </c>
      <c r="F137" s="25" t="s">
        <v>4229</v>
      </c>
      <c r="G137" s="26" t="s">
        <v>4262</v>
      </c>
      <c r="H137" s="19" t="s">
        <v>4329</v>
      </c>
    </row>
    <row r="138" spans="1:8" x14ac:dyDescent="0.2">
      <c r="A138" s="24" t="s">
        <v>2168</v>
      </c>
      <c r="B138" s="25" t="s">
        <v>795</v>
      </c>
      <c r="C138" s="25">
        <v>2021</v>
      </c>
      <c r="D138" s="25" t="s">
        <v>763</v>
      </c>
      <c r="E138" s="27" t="s">
        <v>796</v>
      </c>
      <c r="F138" s="25" t="s">
        <v>4229</v>
      </c>
      <c r="G138" s="26" t="s">
        <v>4262</v>
      </c>
      <c r="H138" s="19" t="s">
        <v>4329</v>
      </c>
    </row>
    <row r="139" spans="1:8" x14ac:dyDescent="0.2">
      <c r="A139" s="24" t="s">
        <v>4104</v>
      </c>
      <c r="B139" s="25" t="s">
        <v>660</v>
      </c>
      <c r="C139" s="25">
        <v>2022</v>
      </c>
      <c r="D139" s="25" t="s">
        <v>661</v>
      </c>
      <c r="E139" s="27" t="s">
        <v>663</v>
      </c>
      <c r="F139" s="25" t="s">
        <v>4229</v>
      </c>
      <c r="G139" s="26" t="s">
        <v>4262</v>
      </c>
      <c r="H139" s="19" t="s">
        <v>4329</v>
      </c>
    </row>
    <row r="140" spans="1:8" x14ac:dyDescent="0.2">
      <c r="A140" s="24" t="s">
        <v>4097</v>
      </c>
      <c r="B140" s="24" t="s">
        <v>4098</v>
      </c>
      <c r="C140" s="24">
        <v>2022</v>
      </c>
      <c r="D140" s="24" t="s">
        <v>4099</v>
      </c>
      <c r="E140" s="24" t="s">
        <v>4102</v>
      </c>
      <c r="F140" s="25" t="s">
        <v>4232</v>
      </c>
      <c r="G140" s="26" t="s">
        <v>4262</v>
      </c>
      <c r="H140" s="19" t="s">
        <v>4329</v>
      </c>
    </row>
    <row r="141" spans="1:8" x14ac:dyDescent="0.2">
      <c r="A141" s="25" t="s">
        <v>677</v>
      </c>
      <c r="B141" s="25" t="s">
        <v>675</v>
      </c>
      <c r="C141" s="25">
        <v>2023</v>
      </c>
      <c r="D141" s="25" t="s">
        <v>107</v>
      </c>
      <c r="E141" s="27" t="s">
        <v>676</v>
      </c>
      <c r="F141" s="25" t="s">
        <v>4229</v>
      </c>
      <c r="G141" s="26" t="s">
        <v>4262</v>
      </c>
      <c r="H141" s="19" t="s">
        <v>4329</v>
      </c>
    </row>
    <row r="142" spans="1:8" x14ac:dyDescent="0.2">
      <c r="A142" s="24" t="s">
        <v>1867</v>
      </c>
      <c r="B142" s="24" t="s">
        <v>1633</v>
      </c>
      <c r="C142" s="24">
        <v>2023</v>
      </c>
      <c r="D142" s="24" t="s">
        <v>1634</v>
      </c>
      <c r="E142" s="24" t="s">
        <v>1636</v>
      </c>
      <c r="F142" s="25" t="s">
        <v>4230</v>
      </c>
      <c r="G142" s="26" t="s">
        <v>4262</v>
      </c>
      <c r="H142" s="19" t="s">
        <v>4329</v>
      </c>
    </row>
    <row r="143" spans="1:8" x14ac:dyDescent="0.2">
      <c r="A143" s="24" t="s">
        <v>3209</v>
      </c>
      <c r="B143" s="24" t="s">
        <v>3210</v>
      </c>
      <c r="C143" s="24">
        <v>1999</v>
      </c>
      <c r="D143" s="24" t="s">
        <v>3211</v>
      </c>
      <c r="E143" s="24" t="s">
        <v>3217</v>
      </c>
      <c r="F143" s="25" t="s">
        <v>4232</v>
      </c>
      <c r="G143" s="26" t="s">
        <v>4262</v>
      </c>
      <c r="H143" s="28" t="s">
        <v>4332</v>
      </c>
    </row>
    <row r="144" spans="1:8" x14ac:dyDescent="0.2">
      <c r="A144" s="24" t="s">
        <v>3238</v>
      </c>
      <c r="B144" s="24" t="s">
        <v>3239</v>
      </c>
      <c r="C144" s="24">
        <v>2002</v>
      </c>
      <c r="D144" s="24" t="s">
        <v>3240</v>
      </c>
      <c r="E144" s="24" t="s">
        <v>3244</v>
      </c>
      <c r="F144" s="25" t="s">
        <v>4232</v>
      </c>
      <c r="G144" s="26" t="s">
        <v>4262</v>
      </c>
      <c r="H144" s="28" t="s">
        <v>4332</v>
      </c>
    </row>
    <row r="145" spans="1:8" x14ac:dyDescent="0.2">
      <c r="A145" s="24" t="s">
        <v>3292</v>
      </c>
      <c r="B145" s="24" t="s">
        <v>3293</v>
      </c>
      <c r="C145" s="24">
        <v>2003</v>
      </c>
      <c r="D145" s="24" t="s">
        <v>3294</v>
      </c>
      <c r="E145" s="24" t="s">
        <v>3298</v>
      </c>
      <c r="F145" s="25" t="s">
        <v>4232</v>
      </c>
      <c r="G145" s="26" t="s">
        <v>4262</v>
      </c>
      <c r="H145" s="28" t="s">
        <v>4332</v>
      </c>
    </row>
    <row r="146" spans="1:8" x14ac:dyDescent="0.2">
      <c r="A146" s="24" t="s">
        <v>3305</v>
      </c>
      <c r="B146" s="24" t="s">
        <v>3306</v>
      </c>
      <c r="C146" s="24">
        <v>2003</v>
      </c>
      <c r="D146" s="24" t="s">
        <v>3307</v>
      </c>
      <c r="E146" s="24" t="s">
        <v>3310</v>
      </c>
      <c r="F146" s="25" t="s">
        <v>4232</v>
      </c>
      <c r="G146" s="26" t="s">
        <v>4262</v>
      </c>
      <c r="H146" s="28" t="s">
        <v>4332</v>
      </c>
    </row>
    <row r="147" spans="1:8" x14ac:dyDescent="0.2">
      <c r="A147" s="24" t="s">
        <v>3284</v>
      </c>
      <c r="B147" s="24" t="s">
        <v>3285</v>
      </c>
      <c r="C147" s="24">
        <v>2003</v>
      </c>
      <c r="D147" s="24" t="s">
        <v>3286</v>
      </c>
      <c r="E147" s="24" t="s">
        <v>3291</v>
      </c>
      <c r="F147" s="25" t="s">
        <v>4232</v>
      </c>
      <c r="G147" s="26" t="s">
        <v>4262</v>
      </c>
      <c r="H147" s="28" t="s">
        <v>4332</v>
      </c>
    </row>
    <row r="148" spans="1:8" x14ac:dyDescent="0.2">
      <c r="A148" s="24" t="s">
        <v>3360</v>
      </c>
      <c r="B148" s="24" t="s">
        <v>3361</v>
      </c>
      <c r="C148" s="24">
        <v>2005</v>
      </c>
      <c r="D148" s="24" t="s">
        <v>3362</v>
      </c>
      <c r="E148" s="24" t="s">
        <v>3365</v>
      </c>
      <c r="F148" s="25" t="s">
        <v>4232</v>
      </c>
      <c r="G148" s="26" t="s">
        <v>4262</v>
      </c>
      <c r="H148" s="19" t="s">
        <v>4332</v>
      </c>
    </row>
    <row r="149" spans="1:8" x14ac:dyDescent="0.2">
      <c r="A149" s="24" t="s">
        <v>3373</v>
      </c>
      <c r="B149" s="24" t="s">
        <v>3374</v>
      </c>
      <c r="C149" s="24">
        <v>2006</v>
      </c>
      <c r="D149" s="24" t="s">
        <v>3375</v>
      </c>
      <c r="E149" s="24" t="s">
        <v>3381</v>
      </c>
      <c r="F149" s="25" t="s">
        <v>4232</v>
      </c>
      <c r="G149" s="26" t="s">
        <v>4262</v>
      </c>
      <c r="H149" s="19" t="s">
        <v>4332</v>
      </c>
    </row>
    <row r="150" spans="1:8" x14ac:dyDescent="0.2">
      <c r="A150" s="24" t="s">
        <v>2105</v>
      </c>
      <c r="B150" s="24" t="s">
        <v>2106</v>
      </c>
      <c r="C150" s="24">
        <v>2006</v>
      </c>
      <c r="D150" s="24" t="s">
        <v>3121</v>
      </c>
      <c r="E150" s="24" t="s">
        <v>928</v>
      </c>
      <c r="F150" s="25" t="s">
        <v>4233</v>
      </c>
      <c r="G150" s="26" t="s">
        <v>4262</v>
      </c>
      <c r="H150" s="19" t="s">
        <v>4332</v>
      </c>
    </row>
    <row r="151" spans="1:8" x14ac:dyDescent="0.2">
      <c r="A151" s="24" t="s">
        <v>3415</v>
      </c>
      <c r="B151" s="24" t="s">
        <v>3416</v>
      </c>
      <c r="C151" s="24">
        <v>2007</v>
      </c>
      <c r="D151" s="24" t="s">
        <v>3417</v>
      </c>
      <c r="E151" s="24" t="s">
        <v>1033</v>
      </c>
      <c r="F151" s="25" t="s">
        <v>4232</v>
      </c>
      <c r="G151" s="26" t="s">
        <v>4262</v>
      </c>
      <c r="H151" s="5" t="s">
        <v>4332</v>
      </c>
    </row>
    <row r="152" spans="1:8" x14ac:dyDescent="0.2">
      <c r="A152" s="24" t="s">
        <v>3422</v>
      </c>
      <c r="B152" s="24" t="s">
        <v>3423</v>
      </c>
      <c r="C152" s="24">
        <v>2007</v>
      </c>
      <c r="D152" s="24" t="s">
        <v>3307</v>
      </c>
      <c r="E152" s="24" t="s">
        <v>3426</v>
      </c>
      <c r="F152" s="25" t="s">
        <v>4232</v>
      </c>
      <c r="G152" s="26" t="s">
        <v>4262</v>
      </c>
      <c r="H152" s="19" t="s">
        <v>4332</v>
      </c>
    </row>
    <row r="153" spans="1:8" x14ac:dyDescent="0.2">
      <c r="A153" s="24" t="s">
        <v>3408</v>
      </c>
      <c r="B153" s="24" t="s">
        <v>3409</v>
      </c>
      <c r="C153" s="24">
        <v>2007</v>
      </c>
      <c r="D153" s="24" t="s">
        <v>3410</v>
      </c>
      <c r="E153" s="24" t="s">
        <v>3413</v>
      </c>
      <c r="F153" s="25" t="s">
        <v>4232</v>
      </c>
      <c r="G153" s="26" t="s">
        <v>4262</v>
      </c>
      <c r="H153" s="19" t="s">
        <v>4332</v>
      </c>
    </row>
    <row r="154" spans="1:8" x14ac:dyDescent="0.2">
      <c r="A154" s="24" t="s">
        <v>3477</v>
      </c>
      <c r="B154" s="24" t="s">
        <v>3478</v>
      </c>
      <c r="C154" s="24">
        <v>2009</v>
      </c>
      <c r="D154" s="24" t="s">
        <v>3479</v>
      </c>
      <c r="E154" s="24" t="s">
        <v>3483</v>
      </c>
      <c r="F154" s="25" t="s">
        <v>4232</v>
      </c>
      <c r="G154" s="26" t="s">
        <v>4262</v>
      </c>
      <c r="H154" s="28" t="s">
        <v>4332</v>
      </c>
    </row>
    <row r="155" spans="1:8" x14ac:dyDescent="0.2">
      <c r="A155" s="24" t="s">
        <v>3079</v>
      </c>
      <c r="B155" s="24" t="s">
        <v>1992</v>
      </c>
      <c r="C155" s="24">
        <v>2011</v>
      </c>
      <c r="D155" s="24" t="s">
        <v>3080</v>
      </c>
      <c r="E155" s="24" t="s">
        <v>3081</v>
      </c>
      <c r="F155" s="25" t="s">
        <v>4233</v>
      </c>
      <c r="G155" s="26" t="s">
        <v>4262</v>
      </c>
      <c r="H155" s="28" t="s">
        <v>4332</v>
      </c>
    </row>
    <row r="156" spans="1:8" x14ac:dyDescent="0.2">
      <c r="A156" s="24" t="s">
        <v>2253</v>
      </c>
      <c r="B156" s="24" t="s">
        <v>1091</v>
      </c>
      <c r="C156" s="24">
        <v>2012</v>
      </c>
      <c r="D156" s="24" t="s">
        <v>1092</v>
      </c>
      <c r="E156" s="24" t="s">
        <v>1094</v>
      </c>
      <c r="F156" s="25" t="s">
        <v>4230</v>
      </c>
      <c r="G156" s="26" t="s">
        <v>4262</v>
      </c>
      <c r="H156" s="28" t="s">
        <v>4332</v>
      </c>
    </row>
    <row r="157" spans="1:8" x14ac:dyDescent="0.2">
      <c r="A157" s="24" t="s">
        <v>3566</v>
      </c>
      <c r="B157" s="24" t="s">
        <v>1084</v>
      </c>
      <c r="C157" s="24">
        <v>2013</v>
      </c>
      <c r="D157" s="24" t="s">
        <v>1085</v>
      </c>
      <c r="E157" s="24" t="s">
        <v>1087</v>
      </c>
      <c r="F157" s="25" t="s">
        <v>4230</v>
      </c>
      <c r="G157" s="26" t="s">
        <v>4262</v>
      </c>
      <c r="H157" s="5" t="s">
        <v>4332</v>
      </c>
    </row>
    <row r="158" spans="1:8" x14ac:dyDescent="0.2">
      <c r="A158" s="24" t="s">
        <v>2101</v>
      </c>
      <c r="B158" s="24" t="s">
        <v>1138</v>
      </c>
      <c r="C158" s="24">
        <v>2014</v>
      </c>
      <c r="D158" s="24" t="s">
        <v>949</v>
      </c>
      <c r="E158" s="24" t="s">
        <v>1140</v>
      </c>
      <c r="F158" s="25" t="s">
        <v>4230</v>
      </c>
      <c r="G158" s="26" t="s">
        <v>4262</v>
      </c>
      <c r="H158" s="28" t="s">
        <v>4332</v>
      </c>
    </row>
    <row r="159" spans="1:8" x14ac:dyDescent="0.2">
      <c r="A159" s="29" t="s">
        <v>3031</v>
      </c>
      <c r="B159" s="24" t="s">
        <v>939</v>
      </c>
      <c r="C159" s="24">
        <v>2015</v>
      </c>
      <c r="D159" s="24" t="s">
        <v>867</v>
      </c>
      <c r="E159" s="24" t="s">
        <v>941</v>
      </c>
      <c r="F159" s="25" t="s">
        <v>4233</v>
      </c>
      <c r="G159" s="26" t="s">
        <v>4262</v>
      </c>
      <c r="H159" s="28" t="s">
        <v>4332</v>
      </c>
    </row>
    <row r="160" spans="1:8" x14ac:dyDescent="0.2">
      <c r="A160" s="24" t="s">
        <v>3670</v>
      </c>
      <c r="B160" s="24" t="s">
        <v>1183</v>
      </c>
      <c r="C160" s="24">
        <v>2016</v>
      </c>
      <c r="D160" s="24" t="s">
        <v>1184</v>
      </c>
      <c r="E160" s="24" t="s">
        <v>1186</v>
      </c>
      <c r="F160" s="25" t="s">
        <v>4233</v>
      </c>
      <c r="G160" s="26" t="s">
        <v>4262</v>
      </c>
      <c r="H160" s="28" t="s">
        <v>4332</v>
      </c>
    </row>
    <row r="161" spans="1:8" x14ac:dyDescent="0.2">
      <c r="A161" s="24" t="s">
        <v>3764</v>
      </c>
      <c r="B161" s="24" t="s">
        <v>3765</v>
      </c>
      <c r="C161" s="24">
        <v>2017</v>
      </c>
      <c r="D161" s="24" t="s">
        <v>3720</v>
      </c>
      <c r="E161" s="24" t="s">
        <v>3769</v>
      </c>
      <c r="F161" s="25" t="s">
        <v>4232</v>
      </c>
      <c r="G161" s="26" t="s">
        <v>4262</v>
      </c>
      <c r="H161" s="28" t="s">
        <v>4332</v>
      </c>
    </row>
    <row r="162" spans="1:8" x14ac:dyDescent="0.2">
      <c r="A162" s="24" t="s">
        <v>3771</v>
      </c>
      <c r="B162" s="24" t="s">
        <v>3772</v>
      </c>
      <c r="C162" s="24">
        <v>2017</v>
      </c>
      <c r="D162" s="24" t="s">
        <v>3773</v>
      </c>
      <c r="E162" s="24" t="s">
        <v>3775</v>
      </c>
      <c r="F162" s="25" t="s">
        <v>4232</v>
      </c>
      <c r="G162" s="26" t="s">
        <v>4262</v>
      </c>
      <c r="H162" s="28" t="s">
        <v>4332</v>
      </c>
    </row>
    <row r="163" spans="1:8" x14ac:dyDescent="0.2">
      <c r="A163" s="24" t="s">
        <v>3847</v>
      </c>
      <c r="B163" s="24" t="s">
        <v>973</v>
      </c>
      <c r="C163" s="24">
        <v>2018</v>
      </c>
      <c r="D163" s="24" t="s">
        <v>867</v>
      </c>
      <c r="E163" s="24" t="s">
        <v>975</v>
      </c>
      <c r="F163" s="25" t="s">
        <v>4233</v>
      </c>
      <c r="G163" s="26" t="s">
        <v>4262</v>
      </c>
      <c r="H163" s="28" t="s">
        <v>4332</v>
      </c>
    </row>
    <row r="164" spans="1:8" x14ac:dyDescent="0.2">
      <c r="A164" s="24" t="s">
        <v>4133</v>
      </c>
      <c r="B164" s="24" t="s">
        <v>4134</v>
      </c>
      <c r="C164" s="24">
        <v>2022</v>
      </c>
      <c r="D164" s="24" t="s">
        <v>4135</v>
      </c>
      <c r="E164" s="24" t="s">
        <v>4141</v>
      </c>
      <c r="F164" s="25" t="s">
        <v>4232</v>
      </c>
      <c r="G164" s="26" t="s">
        <v>4262</v>
      </c>
      <c r="H164" s="28" t="s">
        <v>4332</v>
      </c>
    </row>
    <row r="165" spans="1:8" x14ac:dyDescent="0.2">
      <c r="A165" s="24" t="s">
        <v>4143</v>
      </c>
      <c r="B165" s="24" t="s">
        <v>1725</v>
      </c>
      <c r="C165" s="24">
        <v>2022</v>
      </c>
      <c r="D165" s="24" t="s">
        <v>1726</v>
      </c>
      <c r="E165" s="24" t="s">
        <v>1728</v>
      </c>
      <c r="F165" s="25" t="s">
        <v>4230</v>
      </c>
      <c r="G165" s="26" t="s">
        <v>4262</v>
      </c>
      <c r="H165" s="28" t="s">
        <v>4332</v>
      </c>
    </row>
  </sheetData>
  <sortState xmlns:xlrd2="http://schemas.microsoft.com/office/spreadsheetml/2017/richdata2" ref="A2:H165">
    <sortCondition ref="H2:H165"/>
  </sortState>
  <hyperlinks>
    <hyperlink ref="E104" r:id="rId1" xr:uid="{3260D72D-8DA1-754C-AC7F-8E15871C7180}"/>
    <hyperlink ref="E61" r:id="rId2" xr:uid="{EB712596-6958-BC45-8DB1-7E1381A87644}"/>
    <hyperlink ref="E45" r:id="rId3" xr:uid="{E53BC127-CB97-5A4B-9340-E2A3A9F4AE07}"/>
    <hyperlink ref="E23" r:id="rId4" xr:uid="{4CCA9FFE-B7B4-CC45-B024-363D2995105B}"/>
    <hyperlink ref="E64" r:id="rId5" xr:uid="{E191BB09-AB44-174A-A69B-5600F9045787}"/>
    <hyperlink ref="E25" r:id="rId6" xr:uid="{4C3ED31D-62E2-8D4C-97E5-82B1A3D05200}"/>
    <hyperlink ref="E112" r:id="rId7" xr:uid="{B2BE2B58-0086-344D-8895-B1BAF7353670}"/>
    <hyperlink ref="E67" r:id="rId8" xr:uid="{B92510A2-CA60-0B41-A458-A4732BCF7ACC}"/>
    <hyperlink ref="E68" r:id="rId9" xr:uid="{8704B246-8E78-9D4A-9F8E-E7996D6FB4B2}"/>
    <hyperlink ref="E26" r:id="rId10" xr:uid="{2AB772C7-46FC-D647-A67E-3976C24EEA73}"/>
    <hyperlink ref="E116" r:id="rId11" xr:uid="{E0F24258-8261-B049-B910-81A9CCE50D02}"/>
    <hyperlink ref="E28" r:id="rId12" xr:uid="{4061434A-F79D-3746-924C-22E0DDAB0B52}"/>
    <hyperlink ref="E69" r:id="rId13" xr:uid="{A8BF9489-9E88-254B-9237-C0CC40393A57}"/>
    <hyperlink ref="E29" r:id="rId14" xr:uid="{3B5C3AC1-A898-2441-9C61-31665F3EB710}"/>
    <hyperlink ref="E71" r:id="rId15" xr:uid="{4EAB67F6-5EDE-C446-9915-55260F8B4753}"/>
    <hyperlink ref="E75" r:id="rId16" xr:uid="{8286679A-3F7C-E543-9333-84A427D581AA}"/>
    <hyperlink ref="E76" r:id="rId17" xr:uid="{855FA1F3-A3BA-F44C-AA16-6077C8C6A273}"/>
    <hyperlink ref="E77" r:id="rId18" xr:uid="{C7216387-5A65-8749-82EB-FE56E9BA367A}"/>
    <hyperlink ref="E49" r:id="rId19" xr:uid="{490D6502-3FC7-3342-88EC-F5E321ADE802}"/>
    <hyperlink ref="E79" r:id="rId20" xr:uid="{50F54DC6-B6CA-EC41-800C-22972C8D61A8}"/>
    <hyperlink ref="E32" r:id="rId21" xr:uid="{4056ABC3-4672-6944-AF64-B69B83D695C3}"/>
    <hyperlink ref="E33" r:id="rId22" xr:uid="{DDAE4B02-5B09-9B40-9F08-823B774AC0F0}"/>
    <hyperlink ref="E82" r:id="rId23" xr:uid="{F9ED1138-4B57-5E42-AF97-A47C280BCEAE}"/>
    <hyperlink ref="E17" r:id="rId24" xr:uid="{B1A01C91-0FD9-2A43-81A2-6D2CA6DC9B1F}"/>
    <hyperlink ref="E86" r:id="rId25" xr:uid="{251CDE20-62C5-FD45-A43F-B61B58662596}"/>
    <hyperlink ref="E34" r:id="rId26" xr:uid="{D5A35343-0F6D-1A48-86C3-AC0D215402B1}"/>
    <hyperlink ref="E87" r:id="rId27" xr:uid="{E6889067-21E6-9341-8E89-F5A453D48ECA}"/>
    <hyperlink ref="E89" r:id="rId28" xr:uid="{A5CEADB8-F1D9-5249-8BA1-0F09C9DB4392}"/>
    <hyperlink ref="E54" r:id="rId29" xr:uid="{511447DA-54D7-0647-9880-C313287579AA}"/>
    <hyperlink ref="E92" r:id="rId30" xr:uid="{B02D6DAF-9F65-8948-8D6C-B18A6758CF6E}"/>
    <hyperlink ref="E19" r:id="rId31" xr:uid="{76F8A0FB-AD66-EA40-8A09-1B9743F8814F}"/>
    <hyperlink ref="E3" r:id="rId32" xr:uid="{DFDE12D7-41D9-CE44-96E2-BEC488DCCD4E}"/>
    <hyperlink ref="E55" r:id="rId33" xr:uid="{EDABAD50-9016-914C-B78D-D4A3DAC0E90C}"/>
    <hyperlink ref="E95" r:id="rId34" xr:uid="{5D9D7D78-C909-644C-AAEF-6AE9E1A6D587}"/>
    <hyperlink ref="E135" r:id="rId35" xr:uid="{87D513AC-8399-9544-8027-8FE2F8F64980}"/>
    <hyperlink ref="E137" r:id="rId36" xr:uid="{C3506274-555F-4C49-AA22-EE016DCA53BA}"/>
    <hyperlink ref="E56" r:id="rId37" tooltip="https://doi.org/10.16380/j.kcxb.2021.09.006" xr:uid="{EDABC984-2795-8F4B-B43A-B564167F6C97}"/>
    <hyperlink ref="E99" r:id="rId38" display="https://doi.org/10.1242/jeb.220079" xr:uid="{AA70610F-C5E6-CD4E-9724-2DAD12CADDAF}"/>
    <hyperlink ref="E138" r:id="rId39" xr:uid="{BE49D72E-CCBE-064C-BAE0-ABF1F7F1D6A7}"/>
    <hyperlink ref="E100" r:id="rId40" xr:uid="{D77F7111-C60D-FA4F-9F55-144D5D552B8C}"/>
    <hyperlink ref="E101" r:id="rId41" xr:uid="{43256770-A9AA-1044-98F6-02916F313C1A}"/>
    <hyperlink ref="E42" r:id="rId42" xr:uid="{F0F1A238-1AEF-7F43-BE08-430BE15616E5}"/>
    <hyperlink ref="E139" r:id="rId43" xr:uid="{A575454C-9FBB-6342-815A-24072122BA89}"/>
    <hyperlink ref="E141" r:id="rId44" xr:uid="{403F1DE3-3582-7C41-BAF7-652DB27C7DD9}"/>
    <hyperlink ref="E2" r:id="rId45" xr:uid="{BC3B8A40-2BE0-9646-AB35-3D9F372EEF0F}"/>
    <hyperlink ref="E24" r:id="rId46" xr:uid="{88B5A46F-125A-2741-B97B-DEB4A975DDF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56CE6-E38E-3548-B99B-7A133E7B44B1}">
  <dimension ref="A1:N165"/>
  <sheetViews>
    <sheetView topLeftCell="A153" workbookViewId="0">
      <selection activeCell="A155" sqref="A155:XFD155"/>
    </sheetView>
  </sheetViews>
  <sheetFormatPr baseColWidth="10" defaultRowHeight="16" x14ac:dyDescent="0.2"/>
  <sheetData>
    <row r="1" spans="1:14" x14ac:dyDescent="0.2">
      <c r="A1" t="s">
        <v>841</v>
      </c>
      <c r="B1" t="s">
        <v>842</v>
      </c>
      <c r="C1" t="s">
        <v>843</v>
      </c>
      <c r="D1" t="s">
        <v>844</v>
      </c>
      <c r="E1" t="s">
        <v>845</v>
      </c>
      <c r="F1" t="s">
        <v>846</v>
      </c>
      <c r="G1" t="s">
        <v>848</v>
      </c>
      <c r="H1" t="s">
        <v>849</v>
      </c>
      <c r="I1" t="s">
        <v>850</v>
      </c>
      <c r="J1" t="s">
        <v>851</v>
      </c>
      <c r="K1" t="s">
        <v>852</v>
      </c>
      <c r="L1" t="s">
        <v>853</v>
      </c>
      <c r="M1" t="s">
        <v>854</v>
      </c>
      <c r="N1" t="s">
        <v>855</v>
      </c>
    </row>
    <row r="2" spans="1:14" x14ac:dyDescent="0.2">
      <c r="A2" t="s">
        <v>1402</v>
      </c>
      <c r="B2" t="s">
        <v>1403</v>
      </c>
      <c r="C2">
        <v>1989</v>
      </c>
      <c r="D2" t="s">
        <v>1404</v>
      </c>
      <c r="F2" t="s">
        <v>1405</v>
      </c>
      <c r="H2" t="s">
        <v>1406</v>
      </c>
      <c r="I2" t="s">
        <v>1407</v>
      </c>
      <c r="J2">
        <v>39</v>
      </c>
      <c r="K2">
        <v>2</v>
      </c>
      <c r="L2">
        <v>167</v>
      </c>
      <c r="M2">
        <v>168</v>
      </c>
      <c r="N2">
        <v>10</v>
      </c>
    </row>
    <row r="3" spans="1:14" x14ac:dyDescent="0.2">
      <c r="A3" t="s">
        <v>917</v>
      </c>
      <c r="B3" t="s">
        <v>918</v>
      </c>
      <c r="C3">
        <v>1997</v>
      </c>
      <c r="D3" t="s">
        <v>919</v>
      </c>
      <c r="F3" t="s">
        <v>920</v>
      </c>
      <c r="G3" t="s">
        <v>921</v>
      </c>
      <c r="H3" t="s">
        <v>922</v>
      </c>
      <c r="I3" t="s">
        <v>923</v>
      </c>
      <c r="J3">
        <v>5</v>
      </c>
      <c r="K3">
        <v>2</v>
      </c>
      <c r="L3">
        <v>109</v>
      </c>
      <c r="M3">
        <v>114</v>
      </c>
      <c r="N3">
        <v>109</v>
      </c>
    </row>
    <row r="4" spans="1:14" x14ac:dyDescent="0.2">
      <c r="A4" t="s">
        <v>1546</v>
      </c>
      <c r="B4" t="s">
        <v>1547</v>
      </c>
      <c r="C4">
        <v>1998</v>
      </c>
      <c r="D4" t="s">
        <v>1305</v>
      </c>
      <c r="F4" t="s">
        <v>1548</v>
      </c>
      <c r="H4" t="s">
        <v>1308</v>
      </c>
      <c r="I4" t="s">
        <v>1549</v>
      </c>
      <c r="J4">
        <v>31</v>
      </c>
      <c r="K4">
        <v>1</v>
      </c>
      <c r="L4">
        <v>77</v>
      </c>
      <c r="M4">
        <v>90</v>
      </c>
      <c r="N4">
        <v>6</v>
      </c>
    </row>
    <row r="5" spans="1:14" x14ac:dyDescent="0.2">
      <c r="A5" t="s">
        <v>1535</v>
      </c>
      <c r="B5" t="s">
        <v>1536</v>
      </c>
      <c r="C5">
        <v>1999</v>
      </c>
      <c r="D5" t="s">
        <v>1537</v>
      </c>
      <c r="F5" t="s">
        <v>1538</v>
      </c>
      <c r="G5" t="s">
        <v>1539</v>
      </c>
      <c r="H5" t="s">
        <v>1540</v>
      </c>
      <c r="I5" t="s">
        <v>1541</v>
      </c>
      <c r="J5">
        <v>38</v>
      </c>
      <c r="K5">
        <v>2</v>
      </c>
      <c r="L5">
        <v>124</v>
      </c>
      <c r="M5">
        <v>126</v>
      </c>
      <c r="N5">
        <v>6</v>
      </c>
    </row>
    <row r="6" spans="1:14" x14ac:dyDescent="0.2">
      <c r="A6" t="s">
        <v>891</v>
      </c>
      <c r="B6" t="s">
        <v>892</v>
      </c>
      <c r="C6">
        <v>2000</v>
      </c>
      <c r="D6" t="s">
        <v>893</v>
      </c>
      <c r="F6" t="s">
        <v>894</v>
      </c>
      <c r="G6" t="s">
        <v>895</v>
      </c>
      <c r="H6" t="s">
        <v>896</v>
      </c>
      <c r="I6" t="s">
        <v>897</v>
      </c>
      <c r="J6">
        <v>50</v>
      </c>
      <c r="K6">
        <v>5</v>
      </c>
      <c r="L6">
        <v>1877</v>
      </c>
      <c r="M6">
        <v>1886</v>
      </c>
      <c r="N6">
        <v>155</v>
      </c>
    </row>
    <row r="7" spans="1:14" x14ac:dyDescent="0.2">
      <c r="A7" t="s">
        <v>943</v>
      </c>
      <c r="B7" t="s">
        <v>725</v>
      </c>
      <c r="C7">
        <v>2000</v>
      </c>
      <c r="D7" t="s">
        <v>325</v>
      </c>
      <c r="F7" t="s">
        <v>944</v>
      </c>
      <c r="G7" t="s">
        <v>945</v>
      </c>
      <c r="H7" t="s">
        <v>326</v>
      </c>
      <c r="I7" t="s">
        <v>946</v>
      </c>
      <c r="J7">
        <v>32</v>
      </c>
      <c r="K7">
        <v>1</v>
      </c>
      <c r="L7">
        <v>93</v>
      </c>
      <c r="M7">
        <v>99</v>
      </c>
      <c r="N7">
        <v>88</v>
      </c>
    </row>
    <row r="8" spans="1:14" x14ac:dyDescent="0.2">
      <c r="A8" t="s">
        <v>1102</v>
      </c>
      <c r="B8" t="s">
        <v>1103</v>
      </c>
      <c r="C8">
        <v>2000</v>
      </c>
      <c r="D8" t="s">
        <v>1104</v>
      </c>
      <c r="F8" t="s">
        <v>1105</v>
      </c>
      <c r="G8" t="s">
        <v>1106</v>
      </c>
      <c r="H8" t="s">
        <v>157</v>
      </c>
      <c r="I8" t="s">
        <v>1107</v>
      </c>
      <c r="J8">
        <v>29</v>
      </c>
      <c r="K8">
        <v>3</v>
      </c>
      <c r="L8">
        <v>259</v>
      </c>
      <c r="M8">
        <v>266</v>
      </c>
      <c r="N8">
        <v>33</v>
      </c>
    </row>
    <row r="9" spans="1:14" x14ac:dyDescent="0.2">
      <c r="A9" t="s">
        <v>1132</v>
      </c>
      <c r="B9" t="s">
        <v>1133</v>
      </c>
      <c r="C9">
        <v>2000</v>
      </c>
      <c r="D9" t="s">
        <v>1122</v>
      </c>
      <c r="F9" t="s">
        <v>1134</v>
      </c>
      <c r="G9" t="s">
        <v>1135</v>
      </c>
      <c r="H9" t="s">
        <v>1125</v>
      </c>
      <c r="I9" t="s">
        <v>1136</v>
      </c>
      <c r="J9">
        <v>29</v>
      </c>
      <c r="K9">
        <v>3</v>
      </c>
      <c r="L9">
        <v>579</v>
      </c>
      <c r="M9">
        <v>586</v>
      </c>
      <c r="N9">
        <v>31</v>
      </c>
    </row>
    <row r="10" spans="1:14" x14ac:dyDescent="0.2">
      <c r="A10" t="s">
        <v>943</v>
      </c>
      <c r="B10" t="s">
        <v>488</v>
      </c>
      <c r="C10">
        <v>2001</v>
      </c>
      <c r="D10" t="s">
        <v>51</v>
      </c>
      <c r="F10" t="s">
        <v>1052</v>
      </c>
      <c r="G10" t="s">
        <v>1053</v>
      </c>
      <c r="H10" t="s">
        <v>52</v>
      </c>
      <c r="I10" t="s">
        <v>1054</v>
      </c>
      <c r="J10">
        <v>37</v>
      </c>
      <c r="K10">
        <v>4</v>
      </c>
      <c r="L10">
        <v>259</v>
      </c>
      <c r="M10">
        <v>261</v>
      </c>
      <c r="N10">
        <v>41</v>
      </c>
    </row>
    <row r="11" spans="1:14" x14ac:dyDescent="0.2">
      <c r="A11" t="s">
        <v>1542</v>
      </c>
      <c r="B11" t="s">
        <v>1543</v>
      </c>
      <c r="C11">
        <v>2001</v>
      </c>
      <c r="D11" t="s">
        <v>1305</v>
      </c>
      <c r="F11" t="s">
        <v>1544</v>
      </c>
      <c r="H11" t="s">
        <v>1308</v>
      </c>
      <c r="I11" t="s">
        <v>1545</v>
      </c>
      <c r="J11">
        <v>38</v>
      </c>
      <c r="K11">
        <v>3</v>
      </c>
      <c r="L11">
        <v>695</v>
      </c>
      <c r="M11">
        <v>708</v>
      </c>
      <c r="N11">
        <v>6</v>
      </c>
    </row>
    <row r="12" spans="1:14" x14ac:dyDescent="0.2">
      <c r="A12" t="s">
        <v>1194</v>
      </c>
      <c r="B12" t="s">
        <v>1195</v>
      </c>
      <c r="C12">
        <v>2003</v>
      </c>
      <c r="D12" t="s">
        <v>1196</v>
      </c>
      <c r="F12" t="s">
        <v>1197</v>
      </c>
      <c r="G12" t="s">
        <v>1198</v>
      </c>
      <c r="H12" t="s">
        <v>1199</v>
      </c>
      <c r="I12" t="s">
        <v>1200</v>
      </c>
      <c r="J12">
        <v>204</v>
      </c>
      <c r="K12">
        <v>2</v>
      </c>
      <c r="L12">
        <v>221</v>
      </c>
      <c r="M12">
        <v>231</v>
      </c>
      <c r="N12">
        <v>24</v>
      </c>
    </row>
    <row r="13" spans="1:14" x14ac:dyDescent="0.2">
      <c r="A13" t="s">
        <v>1120</v>
      </c>
      <c r="B13" t="s">
        <v>1121</v>
      </c>
      <c r="C13">
        <v>2004</v>
      </c>
      <c r="D13" t="s">
        <v>1122</v>
      </c>
      <c r="F13" t="s">
        <v>1123</v>
      </c>
      <c r="G13" t="s">
        <v>1124</v>
      </c>
      <c r="H13" t="s">
        <v>1125</v>
      </c>
      <c r="I13" t="s">
        <v>1126</v>
      </c>
      <c r="J13">
        <v>33</v>
      </c>
      <c r="K13">
        <v>3</v>
      </c>
      <c r="L13">
        <v>599</v>
      </c>
      <c r="M13">
        <v>607</v>
      </c>
      <c r="N13">
        <v>32</v>
      </c>
    </row>
    <row r="14" spans="1:14" x14ac:dyDescent="0.2">
      <c r="A14" t="s">
        <v>1120</v>
      </c>
      <c r="B14" t="s">
        <v>1797</v>
      </c>
      <c r="C14">
        <v>2004</v>
      </c>
      <c r="D14" t="s">
        <v>1122</v>
      </c>
      <c r="F14" t="s">
        <v>1798</v>
      </c>
      <c r="H14" t="s">
        <v>1125</v>
      </c>
      <c r="I14" t="s">
        <v>1799</v>
      </c>
      <c r="J14">
        <v>33</v>
      </c>
      <c r="K14">
        <v>6</v>
      </c>
      <c r="N14">
        <v>0</v>
      </c>
    </row>
    <row r="15" spans="1:14" x14ac:dyDescent="0.2">
      <c r="A15" t="s">
        <v>995</v>
      </c>
      <c r="B15" t="s">
        <v>996</v>
      </c>
      <c r="C15">
        <v>2005</v>
      </c>
      <c r="D15" t="s">
        <v>933</v>
      </c>
      <c r="F15" t="s">
        <v>997</v>
      </c>
      <c r="G15" t="s">
        <v>998</v>
      </c>
      <c r="H15" t="s">
        <v>936</v>
      </c>
      <c r="I15" t="s">
        <v>999</v>
      </c>
      <c r="J15">
        <v>71</v>
      </c>
      <c r="K15">
        <v>12</v>
      </c>
      <c r="L15">
        <v>8784</v>
      </c>
      <c r="M15">
        <v>8794</v>
      </c>
      <c r="N15">
        <v>62</v>
      </c>
    </row>
    <row r="16" spans="1:14" x14ac:dyDescent="0.2">
      <c r="A16" t="s">
        <v>1000</v>
      </c>
      <c r="B16" t="s">
        <v>1001</v>
      </c>
      <c r="C16">
        <v>2005</v>
      </c>
      <c r="D16" t="s">
        <v>1002</v>
      </c>
      <c r="F16" t="s">
        <v>1003</v>
      </c>
      <c r="G16" t="s">
        <v>1004</v>
      </c>
      <c r="H16" t="s">
        <v>1005</v>
      </c>
      <c r="I16" t="s">
        <v>1006</v>
      </c>
      <c r="J16">
        <v>184</v>
      </c>
      <c r="K16">
        <v>4</v>
      </c>
      <c r="L16">
        <v>199</v>
      </c>
      <c r="M16">
        <v>206</v>
      </c>
      <c r="N16">
        <v>62</v>
      </c>
    </row>
    <row r="17" spans="1:14" x14ac:dyDescent="0.2">
      <c r="A17" t="s">
        <v>924</v>
      </c>
      <c r="B17" t="s">
        <v>925</v>
      </c>
      <c r="C17">
        <v>2006</v>
      </c>
      <c r="D17" t="s">
        <v>926</v>
      </c>
      <c r="F17" t="s">
        <v>927</v>
      </c>
      <c r="G17" t="s">
        <v>928</v>
      </c>
      <c r="H17" t="s">
        <v>929</v>
      </c>
      <c r="I17" t="s">
        <v>930</v>
      </c>
      <c r="J17">
        <v>2</v>
      </c>
      <c r="K17">
        <v>1</v>
      </c>
      <c r="L17">
        <v>12</v>
      </c>
      <c r="M17">
        <v>16</v>
      </c>
      <c r="N17">
        <v>106</v>
      </c>
    </row>
    <row r="18" spans="1:14" x14ac:dyDescent="0.2">
      <c r="A18" t="s">
        <v>1062</v>
      </c>
      <c r="B18" t="s">
        <v>831</v>
      </c>
      <c r="C18">
        <v>2006</v>
      </c>
      <c r="D18" t="s">
        <v>325</v>
      </c>
      <c r="F18" t="s">
        <v>1063</v>
      </c>
      <c r="G18" t="s">
        <v>1064</v>
      </c>
      <c r="H18" t="s">
        <v>326</v>
      </c>
      <c r="I18" t="s">
        <v>1065</v>
      </c>
      <c r="J18">
        <v>38</v>
      </c>
      <c r="K18">
        <v>3</v>
      </c>
      <c r="L18">
        <v>561</v>
      </c>
      <c r="M18">
        <v>572</v>
      </c>
      <c r="N18">
        <v>39</v>
      </c>
    </row>
    <row r="19" spans="1:14" x14ac:dyDescent="0.2">
      <c r="A19" t="s">
        <v>1791</v>
      </c>
      <c r="B19" t="s">
        <v>1792</v>
      </c>
      <c r="C19">
        <v>2006</v>
      </c>
      <c r="D19" t="s">
        <v>1793</v>
      </c>
      <c r="F19" t="s">
        <v>1794</v>
      </c>
      <c r="H19" t="s">
        <v>1795</v>
      </c>
      <c r="I19" t="s">
        <v>1796</v>
      </c>
      <c r="J19">
        <v>28</v>
      </c>
      <c r="K19">
        <v>6</v>
      </c>
      <c r="L19">
        <v>5</v>
      </c>
      <c r="M19">
        <v>5</v>
      </c>
      <c r="N19">
        <v>0</v>
      </c>
    </row>
    <row r="20" spans="1:14" x14ac:dyDescent="0.2">
      <c r="A20" t="s">
        <v>954</v>
      </c>
      <c r="B20" t="s">
        <v>955</v>
      </c>
      <c r="C20">
        <v>2007</v>
      </c>
      <c r="D20" t="s">
        <v>956</v>
      </c>
      <c r="F20" t="s">
        <v>957</v>
      </c>
      <c r="G20" t="s">
        <v>958</v>
      </c>
      <c r="H20" t="s">
        <v>959</v>
      </c>
      <c r="I20" t="s">
        <v>960</v>
      </c>
      <c r="J20">
        <v>90</v>
      </c>
      <c r="K20">
        <v>3</v>
      </c>
      <c r="L20">
        <v>399</v>
      </c>
      <c r="M20">
        <v>412</v>
      </c>
      <c r="N20">
        <v>77</v>
      </c>
    </row>
    <row r="21" spans="1:14" x14ac:dyDescent="0.2">
      <c r="A21" t="s">
        <v>1030</v>
      </c>
      <c r="B21" t="s">
        <v>1031</v>
      </c>
      <c r="C21">
        <v>2007</v>
      </c>
      <c r="D21" t="s">
        <v>949</v>
      </c>
      <c r="F21" t="s">
        <v>1032</v>
      </c>
      <c r="G21" t="s">
        <v>1033</v>
      </c>
      <c r="H21" t="s">
        <v>952</v>
      </c>
      <c r="I21" t="s">
        <v>1034</v>
      </c>
      <c r="J21">
        <v>2</v>
      </c>
      <c r="K21">
        <v>9</v>
      </c>
      <c r="N21">
        <v>45</v>
      </c>
    </row>
    <row r="22" spans="1:14" x14ac:dyDescent="0.2">
      <c r="A22" t="s">
        <v>1285</v>
      </c>
      <c r="B22" t="s">
        <v>1286</v>
      </c>
      <c r="C22">
        <v>2007</v>
      </c>
      <c r="D22" t="s">
        <v>1287</v>
      </c>
      <c r="F22" t="s">
        <v>1288</v>
      </c>
      <c r="G22" t="s">
        <v>1289</v>
      </c>
      <c r="H22" t="s">
        <v>1290</v>
      </c>
      <c r="I22" t="s">
        <v>1291</v>
      </c>
      <c r="J22">
        <v>6</v>
      </c>
      <c r="K22">
        <v>4</v>
      </c>
      <c r="L22">
        <v>615</v>
      </c>
      <c r="M22">
        <v>632</v>
      </c>
      <c r="N22">
        <v>16</v>
      </c>
    </row>
    <row r="23" spans="1:14" x14ac:dyDescent="0.2">
      <c r="A23" t="s">
        <v>984</v>
      </c>
      <c r="B23" t="s">
        <v>985</v>
      </c>
      <c r="C23">
        <v>2008</v>
      </c>
      <c r="D23" t="s">
        <v>874</v>
      </c>
      <c r="F23" t="s">
        <v>986</v>
      </c>
      <c r="G23" t="s">
        <v>987</v>
      </c>
      <c r="H23" t="s">
        <v>877</v>
      </c>
      <c r="I23" t="s">
        <v>988</v>
      </c>
      <c r="J23">
        <v>17</v>
      </c>
      <c r="K23">
        <v>20</v>
      </c>
      <c r="L23">
        <v>4480</v>
      </c>
      <c r="M23">
        <v>4488</v>
      </c>
      <c r="N23">
        <v>64</v>
      </c>
    </row>
    <row r="24" spans="1:14" x14ac:dyDescent="0.2">
      <c r="A24" t="s">
        <v>1045</v>
      </c>
      <c r="B24" t="s">
        <v>1046</v>
      </c>
      <c r="C24">
        <v>2008</v>
      </c>
      <c r="D24" t="s">
        <v>1047</v>
      </c>
      <c r="F24" t="s">
        <v>1048</v>
      </c>
      <c r="G24" t="s">
        <v>1049</v>
      </c>
      <c r="H24" t="s">
        <v>1050</v>
      </c>
      <c r="I24" t="s">
        <v>1051</v>
      </c>
      <c r="J24">
        <v>45</v>
      </c>
      <c r="K24">
        <v>2</v>
      </c>
      <c r="L24">
        <v>165</v>
      </c>
      <c r="M24">
        <v>173</v>
      </c>
      <c r="N24">
        <v>41</v>
      </c>
    </row>
    <row r="25" spans="1:14" x14ac:dyDescent="0.2">
      <c r="A25" t="s">
        <v>858</v>
      </c>
      <c r="B25" t="s">
        <v>859</v>
      </c>
      <c r="C25">
        <v>2009</v>
      </c>
      <c r="D25" t="s">
        <v>860</v>
      </c>
      <c r="F25" t="s">
        <v>861</v>
      </c>
      <c r="G25" t="s">
        <v>862</v>
      </c>
      <c r="H25" t="s">
        <v>863</v>
      </c>
      <c r="I25" t="s">
        <v>864</v>
      </c>
      <c r="J25">
        <v>5</v>
      </c>
      <c r="K25">
        <v>6</v>
      </c>
      <c r="L25">
        <v>391</v>
      </c>
      <c r="M25">
        <v>393</v>
      </c>
      <c r="N25">
        <v>334</v>
      </c>
    </row>
    <row r="26" spans="1:14" x14ac:dyDescent="0.2">
      <c r="A26" t="s">
        <v>865</v>
      </c>
      <c r="B26" t="s">
        <v>866</v>
      </c>
      <c r="C26">
        <v>2009</v>
      </c>
      <c r="D26" t="s">
        <v>867</v>
      </c>
      <c r="F26" t="s">
        <v>868</v>
      </c>
      <c r="G26" t="s">
        <v>869</v>
      </c>
      <c r="H26" t="s">
        <v>870</v>
      </c>
      <c r="I26" t="s">
        <v>871</v>
      </c>
      <c r="J26">
        <v>106</v>
      </c>
      <c r="K26">
        <v>50</v>
      </c>
      <c r="L26">
        <v>21236</v>
      </c>
      <c r="M26">
        <v>21241</v>
      </c>
      <c r="N26">
        <v>284</v>
      </c>
    </row>
    <row r="27" spans="1:14" x14ac:dyDescent="0.2">
      <c r="A27" t="s">
        <v>1012</v>
      </c>
      <c r="B27" t="s">
        <v>1013</v>
      </c>
      <c r="C27">
        <v>2009</v>
      </c>
      <c r="D27" t="s">
        <v>933</v>
      </c>
      <c r="F27" t="s">
        <v>1014</v>
      </c>
      <c r="G27" t="s">
        <v>1015</v>
      </c>
      <c r="H27" t="s">
        <v>936</v>
      </c>
      <c r="I27" t="s">
        <v>1016</v>
      </c>
      <c r="J27">
        <v>75</v>
      </c>
      <c r="K27">
        <v>13</v>
      </c>
      <c r="L27">
        <v>4324</v>
      </c>
      <c r="M27">
        <v>4332</v>
      </c>
      <c r="N27">
        <v>51</v>
      </c>
    </row>
    <row r="28" spans="1:14" x14ac:dyDescent="0.2">
      <c r="A28" t="s">
        <v>1350</v>
      </c>
      <c r="B28" t="s">
        <v>1351</v>
      </c>
      <c r="C28">
        <v>2009</v>
      </c>
      <c r="D28" t="s">
        <v>1352</v>
      </c>
      <c r="F28" t="s">
        <v>1353</v>
      </c>
      <c r="H28" t="s">
        <v>1354</v>
      </c>
      <c r="I28" t="s">
        <v>1355</v>
      </c>
      <c r="J28">
        <v>18</v>
      </c>
      <c r="K28">
        <v>2</v>
      </c>
      <c r="L28">
        <v>341</v>
      </c>
      <c r="M28">
        <v>360</v>
      </c>
      <c r="N28">
        <v>13</v>
      </c>
    </row>
    <row r="29" spans="1:14" x14ac:dyDescent="0.2">
      <c r="A29" t="s">
        <v>1395</v>
      </c>
      <c r="B29" t="s">
        <v>1396</v>
      </c>
      <c r="C29">
        <v>2009</v>
      </c>
      <c r="D29" t="s">
        <v>1397</v>
      </c>
      <c r="F29" t="s">
        <v>1398</v>
      </c>
      <c r="G29" t="s">
        <v>1399</v>
      </c>
      <c r="H29" t="s">
        <v>1400</v>
      </c>
      <c r="I29" t="s">
        <v>1401</v>
      </c>
      <c r="J29">
        <v>38</v>
      </c>
      <c r="K29">
        <v>4</v>
      </c>
      <c r="L29">
        <v>537</v>
      </c>
      <c r="M29">
        <v>541</v>
      </c>
      <c r="N29">
        <v>10</v>
      </c>
    </row>
    <row r="30" spans="1:14" x14ac:dyDescent="0.2">
      <c r="A30" t="s">
        <v>1432</v>
      </c>
      <c r="B30" t="s">
        <v>1433</v>
      </c>
      <c r="C30">
        <v>2009</v>
      </c>
      <c r="D30" t="s">
        <v>1122</v>
      </c>
      <c r="F30" t="s">
        <v>1434</v>
      </c>
      <c r="G30" t="s">
        <v>1435</v>
      </c>
      <c r="H30" t="s">
        <v>1125</v>
      </c>
      <c r="I30" t="s">
        <v>1436</v>
      </c>
      <c r="J30">
        <v>38</v>
      </c>
      <c r="K30">
        <v>5</v>
      </c>
      <c r="L30">
        <v>1360</v>
      </c>
      <c r="M30">
        <v>1364</v>
      </c>
      <c r="N30">
        <v>9</v>
      </c>
    </row>
    <row r="31" spans="1:14" x14ac:dyDescent="0.2">
      <c r="A31" t="s">
        <v>947</v>
      </c>
      <c r="B31" t="s">
        <v>948</v>
      </c>
      <c r="C31">
        <v>2010</v>
      </c>
      <c r="D31" t="s">
        <v>949</v>
      </c>
      <c r="F31" t="s">
        <v>950</v>
      </c>
      <c r="G31" t="s">
        <v>951</v>
      </c>
      <c r="H31" t="s">
        <v>952</v>
      </c>
      <c r="I31" t="s">
        <v>953</v>
      </c>
      <c r="J31">
        <v>5</v>
      </c>
      <c r="K31">
        <v>3</v>
      </c>
      <c r="N31">
        <v>79</v>
      </c>
    </row>
    <row r="32" spans="1:14" x14ac:dyDescent="0.2">
      <c r="A32" t="s">
        <v>977</v>
      </c>
      <c r="B32" t="s">
        <v>978</v>
      </c>
      <c r="C32">
        <v>2010</v>
      </c>
      <c r="D32" t="s">
        <v>979</v>
      </c>
      <c r="F32" t="s">
        <v>980</v>
      </c>
      <c r="G32" t="s">
        <v>981</v>
      </c>
      <c r="H32" t="s">
        <v>982</v>
      </c>
      <c r="I32" t="s">
        <v>983</v>
      </c>
      <c r="J32">
        <v>12</v>
      </c>
      <c r="K32">
        <v>9</v>
      </c>
      <c r="L32">
        <v>3307</v>
      </c>
      <c r="M32">
        <v>3318</v>
      </c>
      <c r="N32">
        <v>64</v>
      </c>
    </row>
    <row r="33" spans="1:14" x14ac:dyDescent="0.2">
      <c r="A33" t="s">
        <v>1170</v>
      </c>
      <c r="B33" t="s">
        <v>1171</v>
      </c>
      <c r="C33">
        <v>2010</v>
      </c>
      <c r="D33" t="s">
        <v>1172</v>
      </c>
      <c r="F33" t="s">
        <v>1173</v>
      </c>
      <c r="G33" t="s">
        <v>1174</v>
      </c>
      <c r="H33" t="s">
        <v>1175</v>
      </c>
      <c r="I33" t="s">
        <v>1176</v>
      </c>
      <c r="J33">
        <v>35</v>
      </c>
      <c r="K33">
        <v>4</v>
      </c>
      <c r="L33">
        <v>529</v>
      </c>
      <c r="M33">
        <v>537</v>
      </c>
      <c r="N33">
        <v>27</v>
      </c>
    </row>
    <row r="34" spans="1:14" x14ac:dyDescent="0.2">
      <c r="A34" t="s">
        <v>1425</v>
      </c>
      <c r="B34" t="s">
        <v>1426</v>
      </c>
      <c r="C34">
        <v>2010</v>
      </c>
      <c r="D34" t="s">
        <v>1427</v>
      </c>
      <c r="F34" t="s">
        <v>1428</v>
      </c>
      <c r="G34" t="s">
        <v>1429</v>
      </c>
      <c r="H34" t="s">
        <v>1430</v>
      </c>
      <c r="I34" t="s">
        <v>1431</v>
      </c>
      <c r="J34">
        <v>5</v>
      </c>
      <c r="K34">
        <v>7</v>
      </c>
      <c r="L34">
        <v>890</v>
      </c>
      <c r="M34">
        <v>892</v>
      </c>
      <c r="N34">
        <v>9</v>
      </c>
    </row>
    <row r="35" spans="1:14" x14ac:dyDescent="0.2">
      <c r="A35" t="s">
        <v>879</v>
      </c>
      <c r="B35" t="s">
        <v>880</v>
      </c>
      <c r="C35">
        <v>2011</v>
      </c>
      <c r="D35" t="s">
        <v>881</v>
      </c>
      <c r="F35" t="s">
        <v>882</v>
      </c>
      <c r="G35" t="s">
        <v>883</v>
      </c>
      <c r="H35" t="s">
        <v>884</v>
      </c>
      <c r="I35" t="s">
        <v>885</v>
      </c>
      <c r="J35">
        <v>61</v>
      </c>
      <c r="K35">
        <v>4</v>
      </c>
      <c r="L35">
        <v>821</v>
      </c>
      <c r="M35">
        <v>831</v>
      </c>
      <c r="N35">
        <v>164</v>
      </c>
    </row>
    <row r="36" spans="1:14" x14ac:dyDescent="0.2">
      <c r="A36" t="s">
        <v>886</v>
      </c>
      <c r="B36" t="s">
        <v>887</v>
      </c>
      <c r="C36">
        <v>2011</v>
      </c>
      <c r="D36" t="s">
        <v>867</v>
      </c>
      <c r="F36" t="s">
        <v>888</v>
      </c>
      <c r="G36" t="s">
        <v>889</v>
      </c>
      <c r="H36" t="s">
        <v>870</v>
      </c>
      <c r="I36" t="s">
        <v>890</v>
      </c>
      <c r="J36">
        <v>108</v>
      </c>
      <c r="K36">
        <v>5</v>
      </c>
      <c r="L36">
        <v>1955</v>
      </c>
      <c r="M36">
        <v>1960</v>
      </c>
      <c r="N36">
        <v>156</v>
      </c>
    </row>
    <row r="37" spans="1:14" x14ac:dyDescent="0.2">
      <c r="A37" t="s">
        <v>879</v>
      </c>
      <c r="B37" t="s">
        <v>989</v>
      </c>
      <c r="C37">
        <v>2011</v>
      </c>
      <c r="D37" t="s">
        <v>990</v>
      </c>
      <c r="F37" t="s">
        <v>991</v>
      </c>
      <c r="G37" t="s">
        <v>992</v>
      </c>
      <c r="H37" t="s">
        <v>993</v>
      </c>
      <c r="I37" t="s">
        <v>994</v>
      </c>
      <c r="J37">
        <v>1</v>
      </c>
      <c r="N37">
        <v>62</v>
      </c>
    </row>
    <row r="38" spans="1:14" x14ac:dyDescent="0.2">
      <c r="A38" t="s">
        <v>1680</v>
      </c>
      <c r="B38" t="s">
        <v>1681</v>
      </c>
      <c r="C38">
        <v>2011</v>
      </c>
      <c r="D38" t="s">
        <v>1682</v>
      </c>
      <c r="F38" t="s">
        <v>1683</v>
      </c>
      <c r="G38" t="s">
        <v>1684</v>
      </c>
      <c r="I38" t="s">
        <v>1685</v>
      </c>
      <c r="L38">
        <v>367</v>
      </c>
      <c r="M38">
        <v>379</v>
      </c>
      <c r="N38">
        <v>3</v>
      </c>
    </row>
    <row r="39" spans="1:14" x14ac:dyDescent="0.2">
      <c r="A39" t="s">
        <v>898</v>
      </c>
      <c r="B39" t="s">
        <v>899</v>
      </c>
      <c r="C39">
        <v>2012</v>
      </c>
      <c r="D39" t="s">
        <v>874</v>
      </c>
      <c r="F39" t="s">
        <v>900</v>
      </c>
      <c r="G39" t="s">
        <v>901</v>
      </c>
      <c r="H39" t="s">
        <v>877</v>
      </c>
      <c r="I39" t="s">
        <v>902</v>
      </c>
      <c r="J39">
        <v>21</v>
      </c>
      <c r="K39">
        <v>9</v>
      </c>
      <c r="L39">
        <v>2282</v>
      </c>
      <c r="M39">
        <v>2296</v>
      </c>
      <c r="N39">
        <v>151</v>
      </c>
    </row>
    <row r="40" spans="1:14" x14ac:dyDescent="0.2">
      <c r="A40" t="s">
        <v>910</v>
      </c>
      <c r="B40" t="s">
        <v>911</v>
      </c>
      <c r="C40">
        <v>2012</v>
      </c>
      <c r="D40" t="s">
        <v>912</v>
      </c>
      <c r="F40" t="s">
        <v>913</v>
      </c>
      <c r="G40" t="s">
        <v>914</v>
      </c>
      <c r="H40" t="s">
        <v>915</v>
      </c>
      <c r="I40" t="s">
        <v>916</v>
      </c>
      <c r="J40">
        <v>6</v>
      </c>
      <c r="K40">
        <v>9</v>
      </c>
      <c r="L40">
        <v>1688</v>
      </c>
      <c r="M40">
        <v>1701</v>
      </c>
      <c r="N40">
        <v>111</v>
      </c>
    </row>
    <row r="41" spans="1:14" x14ac:dyDescent="0.2">
      <c r="A41" t="s">
        <v>1090</v>
      </c>
      <c r="B41" t="s">
        <v>1091</v>
      </c>
      <c r="C41">
        <v>2012</v>
      </c>
      <c r="D41" t="s">
        <v>1092</v>
      </c>
      <c r="F41" t="s">
        <v>1093</v>
      </c>
      <c r="G41" t="s">
        <v>1094</v>
      </c>
      <c r="H41" t="s">
        <v>1095</v>
      </c>
      <c r="I41" t="s">
        <v>1096</v>
      </c>
      <c r="J41">
        <v>180</v>
      </c>
      <c r="K41">
        <v>5</v>
      </c>
      <c r="L41">
        <v>604</v>
      </c>
      <c r="M41">
        <v>617</v>
      </c>
      <c r="N41">
        <v>35</v>
      </c>
    </row>
    <row r="42" spans="1:14" x14ac:dyDescent="0.2">
      <c r="A42" t="s">
        <v>1161</v>
      </c>
      <c r="B42" t="s">
        <v>649</v>
      </c>
      <c r="C42">
        <v>2012</v>
      </c>
      <c r="D42" t="s">
        <v>115</v>
      </c>
      <c r="F42" t="s">
        <v>1162</v>
      </c>
      <c r="G42" t="s">
        <v>1163</v>
      </c>
      <c r="H42" t="s">
        <v>116</v>
      </c>
      <c r="I42" t="s">
        <v>1164</v>
      </c>
      <c r="J42">
        <v>55</v>
      </c>
      <c r="K42">
        <v>1</v>
      </c>
      <c r="L42">
        <v>33</v>
      </c>
      <c r="M42">
        <v>40</v>
      </c>
      <c r="N42">
        <v>29</v>
      </c>
    </row>
    <row r="43" spans="1:14" x14ac:dyDescent="0.2">
      <c r="A43" t="s">
        <v>1252</v>
      </c>
      <c r="B43" t="s">
        <v>1253</v>
      </c>
      <c r="C43">
        <v>2012</v>
      </c>
      <c r="D43" t="s">
        <v>1151</v>
      </c>
      <c r="F43" t="s">
        <v>1254</v>
      </c>
      <c r="G43" t="s">
        <v>1255</v>
      </c>
      <c r="H43" t="s">
        <v>1154</v>
      </c>
      <c r="I43" t="s">
        <v>1256</v>
      </c>
      <c r="J43">
        <v>59</v>
      </c>
      <c r="K43">
        <v>1</v>
      </c>
      <c r="L43">
        <v>33</v>
      </c>
      <c r="M43">
        <v>40</v>
      </c>
      <c r="N43">
        <v>20</v>
      </c>
    </row>
    <row r="44" spans="1:14" x14ac:dyDescent="0.2">
      <c r="A44" t="s">
        <v>1628</v>
      </c>
      <c r="B44" t="s">
        <v>1629</v>
      </c>
      <c r="C44">
        <v>2012</v>
      </c>
      <c r="D44" t="s">
        <v>1047</v>
      </c>
      <c r="F44" t="s">
        <v>1630</v>
      </c>
      <c r="G44" t="s">
        <v>1631</v>
      </c>
      <c r="H44" t="s">
        <v>1050</v>
      </c>
      <c r="I44" t="s">
        <v>1632</v>
      </c>
      <c r="J44">
        <v>48</v>
      </c>
      <c r="K44">
        <v>2</v>
      </c>
      <c r="L44">
        <v>227</v>
      </c>
      <c r="M44">
        <v>233</v>
      </c>
      <c r="N44">
        <v>4</v>
      </c>
    </row>
    <row r="45" spans="1:14" x14ac:dyDescent="0.2">
      <c r="A45" t="s">
        <v>931</v>
      </c>
      <c r="B45" t="s">
        <v>932</v>
      </c>
      <c r="C45">
        <v>2013</v>
      </c>
      <c r="D45" t="s">
        <v>933</v>
      </c>
      <c r="F45" t="s">
        <v>934</v>
      </c>
      <c r="G45" t="s">
        <v>935</v>
      </c>
      <c r="H45" t="s">
        <v>936</v>
      </c>
      <c r="I45" t="s">
        <v>937</v>
      </c>
      <c r="J45">
        <v>79</v>
      </c>
      <c r="K45">
        <v>2</v>
      </c>
      <c r="L45">
        <v>525</v>
      </c>
      <c r="M45">
        <v>534</v>
      </c>
      <c r="N45">
        <v>98</v>
      </c>
    </row>
    <row r="46" spans="1:14" x14ac:dyDescent="0.2">
      <c r="A46" t="s">
        <v>1007</v>
      </c>
      <c r="B46" t="s">
        <v>1008</v>
      </c>
      <c r="C46">
        <v>2013</v>
      </c>
      <c r="D46" t="s">
        <v>949</v>
      </c>
      <c r="F46" t="s">
        <v>1009</v>
      </c>
      <c r="G46" t="s">
        <v>1010</v>
      </c>
      <c r="H46" t="s">
        <v>952</v>
      </c>
      <c r="I46" t="s">
        <v>1011</v>
      </c>
      <c r="J46">
        <v>8</v>
      </c>
      <c r="K46">
        <v>11</v>
      </c>
      <c r="N46">
        <v>55</v>
      </c>
    </row>
    <row r="47" spans="1:14" x14ac:dyDescent="0.2">
      <c r="A47" t="s">
        <v>931</v>
      </c>
      <c r="B47" t="s">
        <v>1017</v>
      </c>
      <c r="C47">
        <v>2013</v>
      </c>
      <c r="D47" t="s">
        <v>1018</v>
      </c>
      <c r="F47" t="s">
        <v>1019</v>
      </c>
      <c r="G47" t="s">
        <v>1020</v>
      </c>
      <c r="H47" t="s">
        <v>1021</v>
      </c>
      <c r="I47" t="s">
        <v>1022</v>
      </c>
      <c r="N47">
        <v>47</v>
      </c>
    </row>
    <row r="48" spans="1:14" x14ac:dyDescent="0.2">
      <c r="A48" t="s">
        <v>1040</v>
      </c>
      <c r="B48" t="s">
        <v>1041</v>
      </c>
      <c r="C48">
        <v>2013</v>
      </c>
      <c r="D48" t="s">
        <v>881</v>
      </c>
      <c r="F48" t="s">
        <v>1042</v>
      </c>
      <c r="G48" t="s">
        <v>1043</v>
      </c>
      <c r="H48" t="s">
        <v>884</v>
      </c>
      <c r="I48" t="s">
        <v>1044</v>
      </c>
      <c r="J48">
        <v>66</v>
      </c>
      <c r="K48">
        <v>3</v>
      </c>
      <c r="L48">
        <v>727</v>
      </c>
      <c r="M48">
        <v>733</v>
      </c>
      <c r="N48">
        <v>41</v>
      </c>
    </row>
    <row r="49" spans="1:14" x14ac:dyDescent="0.2">
      <c r="A49" t="s">
        <v>1083</v>
      </c>
      <c r="B49" t="s">
        <v>1084</v>
      </c>
      <c r="C49">
        <v>2013</v>
      </c>
      <c r="D49" t="s">
        <v>1085</v>
      </c>
      <c r="F49" t="s">
        <v>1086</v>
      </c>
      <c r="G49" t="s">
        <v>1087</v>
      </c>
      <c r="H49" t="s">
        <v>1088</v>
      </c>
      <c r="I49" t="s">
        <v>1089</v>
      </c>
      <c r="J49">
        <v>2</v>
      </c>
      <c r="K49">
        <v>2</v>
      </c>
      <c r="L49">
        <v>276</v>
      </c>
      <c r="M49">
        <v>283</v>
      </c>
      <c r="N49">
        <v>35</v>
      </c>
    </row>
    <row r="50" spans="1:14" x14ac:dyDescent="0.2">
      <c r="A50" t="s">
        <v>1161</v>
      </c>
      <c r="B50" t="s">
        <v>824</v>
      </c>
      <c r="C50">
        <v>2013</v>
      </c>
      <c r="D50" t="s">
        <v>51</v>
      </c>
      <c r="F50" t="s">
        <v>1315</v>
      </c>
      <c r="G50" t="s">
        <v>1316</v>
      </c>
      <c r="H50" t="s">
        <v>52</v>
      </c>
      <c r="I50" t="s">
        <v>1317</v>
      </c>
      <c r="J50">
        <v>55</v>
      </c>
      <c r="L50">
        <v>100</v>
      </c>
      <c r="M50">
        <v>106</v>
      </c>
      <c r="N50">
        <v>15</v>
      </c>
    </row>
    <row r="51" spans="1:14" x14ac:dyDescent="0.2">
      <c r="A51" t="s">
        <v>1343</v>
      </c>
      <c r="B51" t="s">
        <v>1344</v>
      </c>
      <c r="C51">
        <v>2013</v>
      </c>
      <c r="D51" t="s">
        <v>1345</v>
      </c>
      <c r="F51" t="s">
        <v>1346</v>
      </c>
      <c r="G51" t="s">
        <v>1347</v>
      </c>
      <c r="H51" t="s">
        <v>1348</v>
      </c>
      <c r="I51" t="s">
        <v>1349</v>
      </c>
      <c r="J51">
        <v>46</v>
      </c>
      <c r="K51">
        <v>5</v>
      </c>
      <c r="L51">
        <v>637</v>
      </c>
      <c r="M51">
        <v>640</v>
      </c>
      <c r="N51">
        <v>13</v>
      </c>
    </row>
    <row r="52" spans="1:14" x14ac:dyDescent="0.2">
      <c r="A52" t="s">
        <v>1388</v>
      </c>
      <c r="B52" t="s">
        <v>1389</v>
      </c>
      <c r="C52">
        <v>2013</v>
      </c>
      <c r="D52" t="s">
        <v>1390</v>
      </c>
      <c r="F52" t="s">
        <v>1391</v>
      </c>
      <c r="G52" t="s">
        <v>1392</v>
      </c>
      <c r="H52" t="s">
        <v>1393</v>
      </c>
      <c r="I52" t="s">
        <v>1394</v>
      </c>
      <c r="J52">
        <v>59</v>
      </c>
      <c r="K52">
        <v>2</v>
      </c>
      <c r="L52">
        <v>150</v>
      </c>
      <c r="M52">
        <v>156</v>
      </c>
      <c r="N52">
        <v>10</v>
      </c>
    </row>
    <row r="53" spans="1:14" x14ac:dyDescent="0.2">
      <c r="A53" t="s">
        <v>1621</v>
      </c>
      <c r="B53" t="s">
        <v>1622</v>
      </c>
      <c r="C53">
        <v>2013</v>
      </c>
      <c r="D53" t="s">
        <v>1623</v>
      </c>
      <c r="F53" t="s">
        <v>1624</v>
      </c>
      <c r="G53" t="s">
        <v>1625</v>
      </c>
      <c r="H53" t="s">
        <v>1626</v>
      </c>
      <c r="I53" t="s">
        <v>1627</v>
      </c>
      <c r="J53">
        <v>110</v>
      </c>
      <c r="K53">
        <v>2</v>
      </c>
      <c r="L53">
        <v>197</v>
      </c>
      <c r="M53">
        <v>204</v>
      </c>
      <c r="N53">
        <v>4</v>
      </c>
    </row>
    <row r="54" spans="1:14" x14ac:dyDescent="0.2">
      <c r="A54" t="s">
        <v>872</v>
      </c>
      <c r="B54" t="s">
        <v>873</v>
      </c>
      <c r="C54">
        <v>2014</v>
      </c>
      <c r="D54" t="s">
        <v>874</v>
      </c>
      <c r="F54" t="s">
        <v>875</v>
      </c>
      <c r="G54" t="s">
        <v>876</v>
      </c>
      <c r="H54" t="s">
        <v>877</v>
      </c>
      <c r="I54" t="s">
        <v>878</v>
      </c>
      <c r="J54">
        <v>23</v>
      </c>
      <c r="K54">
        <v>6</v>
      </c>
      <c r="L54">
        <v>1268</v>
      </c>
      <c r="M54">
        <v>1283</v>
      </c>
      <c r="N54">
        <v>219</v>
      </c>
    </row>
    <row r="55" spans="1:14" x14ac:dyDescent="0.2">
      <c r="A55" t="s">
        <v>1137</v>
      </c>
      <c r="B55" t="s">
        <v>1138</v>
      </c>
      <c r="C55">
        <v>2014</v>
      </c>
      <c r="D55" t="s">
        <v>949</v>
      </c>
      <c r="F55" t="s">
        <v>1139</v>
      </c>
      <c r="G55" t="s">
        <v>1140</v>
      </c>
      <c r="H55" t="s">
        <v>952</v>
      </c>
      <c r="I55" t="s">
        <v>1141</v>
      </c>
      <c r="J55">
        <v>9</v>
      </c>
      <c r="K55">
        <v>7</v>
      </c>
      <c r="N55">
        <v>30</v>
      </c>
    </row>
    <row r="56" spans="1:14" x14ac:dyDescent="0.2">
      <c r="A56" t="s">
        <v>1156</v>
      </c>
      <c r="B56" t="s">
        <v>1157</v>
      </c>
      <c r="C56">
        <v>2014</v>
      </c>
      <c r="D56" t="s">
        <v>51</v>
      </c>
      <c r="F56" t="s">
        <v>1158</v>
      </c>
      <c r="G56" t="s">
        <v>1159</v>
      </c>
      <c r="H56" t="s">
        <v>52</v>
      </c>
      <c r="I56" t="s">
        <v>1160</v>
      </c>
      <c r="J56">
        <v>60</v>
      </c>
      <c r="L56">
        <v>44</v>
      </c>
      <c r="M56">
        <v>48</v>
      </c>
      <c r="N56">
        <v>29</v>
      </c>
    </row>
    <row r="57" spans="1:14" x14ac:dyDescent="0.2">
      <c r="A57" t="s">
        <v>1338</v>
      </c>
      <c r="B57" t="s">
        <v>1339</v>
      </c>
      <c r="C57">
        <v>2014</v>
      </c>
      <c r="D57" t="s">
        <v>1215</v>
      </c>
      <c r="F57" t="s">
        <v>1340</v>
      </c>
      <c r="G57" t="s">
        <v>1341</v>
      </c>
      <c r="H57" t="s">
        <v>1218</v>
      </c>
      <c r="I57" t="s">
        <v>1342</v>
      </c>
      <c r="J57">
        <v>69</v>
      </c>
      <c r="K57">
        <v>3</v>
      </c>
      <c r="L57">
        <v>292</v>
      </c>
      <c r="M57">
        <v>302</v>
      </c>
      <c r="N57">
        <v>13</v>
      </c>
    </row>
    <row r="58" spans="1:14" x14ac:dyDescent="0.2">
      <c r="A58" t="s">
        <v>1383</v>
      </c>
      <c r="B58" t="s">
        <v>1384</v>
      </c>
      <c r="C58">
        <v>2014</v>
      </c>
      <c r="D58" t="s">
        <v>1215</v>
      </c>
      <c r="F58" t="s">
        <v>1385</v>
      </c>
      <c r="G58" t="s">
        <v>1386</v>
      </c>
      <c r="H58" t="s">
        <v>1218</v>
      </c>
      <c r="I58" t="s">
        <v>1387</v>
      </c>
      <c r="J58">
        <v>69</v>
      </c>
      <c r="K58">
        <v>4</v>
      </c>
      <c r="L58">
        <v>580</v>
      </c>
      <c r="M58">
        <v>585</v>
      </c>
      <c r="N58">
        <v>10</v>
      </c>
    </row>
    <row r="59" spans="1:14" x14ac:dyDescent="0.2">
      <c r="A59" t="s">
        <v>1531</v>
      </c>
      <c r="B59" t="s">
        <v>443</v>
      </c>
      <c r="C59">
        <v>2014</v>
      </c>
      <c r="D59" t="s">
        <v>444</v>
      </c>
      <c r="F59" t="s">
        <v>1532</v>
      </c>
      <c r="G59" t="s">
        <v>1533</v>
      </c>
      <c r="H59" t="s">
        <v>445</v>
      </c>
      <c r="I59" t="s">
        <v>1534</v>
      </c>
      <c r="J59">
        <v>53</v>
      </c>
      <c r="L59">
        <v>175</v>
      </c>
      <c r="M59">
        <v>183</v>
      </c>
      <c r="N59">
        <v>6</v>
      </c>
    </row>
    <row r="60" spans="1:14" x14ac:dyDescent="0.2">
      <c r="A60" t="s">
        <v>1615</v>
      </c>
      <c r="B60" t="s">
        <v>1616</v>
      </c>
      <c r="C60">
        <v>2014</v>
      </c>
      <c r="D60" t="s">
        <v>1617</v>
      </c>
      <c r="F60" t="s">
        <v>1618</v>
      </c>
      <c r="H60" t="s">
        <v>1619</v>
      </c>
      <c r="I60" t="s">
        <v>1620</v>
      </c>
      <c r="J60">
        <v>24</v>
      </c>
      <c r="K60">
        <v>1</v>
      </c>
      <c r="L60">
        <v>103</v>
      </c>
      <c r="M60">
        <v>110</v>
      </c>
      <c r="N60">
        <v>4</v>
      </c>
    </row>
    <row r="61" spans="1:14" x14ac:dyDescent="0.2">
      <c r="A61" t="s">
        <v>938</v>
      </c>
      <c r="B61" t="s">
        <v>939</v>
      </c>
      <c r="C61">
        <v>2015</v>
      </c>
      <c r="D61" t="s">
        <v>867</v>
      </c>
      <c r="F61" t="s">
        <v>940</v>
      </c>
      <c r="G61" t="s">
        <v>941</v>
      </c>
      <c r="H61" t="s">
        <v>870</v>
      </c>
      <c r="I61" t="s">
        <v>942</v>
      </c>
      <c r="J61">
        <v>112</v>
      </c>
      <c r="K61">
        <v>43</v>
      </c>
      <c r="L61">
        <v>13150</v>
      </c>
      <c r="M61">
        <v>13154</v>
      </c>
      <c r="N61">
        <v>92</v>
      </c>
    </row>
    <row r="62" spans="1:14" x14ac:dyDescent="0.2">
      <c r="A62" t="s">
        <v>961</v>
      </c>
      <c r="B62" t="s">
        <v>962</v>
      </c>
      <c r="C62">
        <v>2015</v>
      </c>
      <c r="D62" t="s">
        <v>933</v>
      </c>
      <c r="F62" t="s">
        <v>963</v>
      </c>
      <c r="G62" t="s">
        <v>964</v>
      </c>
      <c r="H62" t="s">
        <v>936</v>
      </c>
      <c r="I62" t="s">
        <v>965</v>
      </c>
      <c r="J62">
        <v>81</v>
      </c>
      <c r="K62">
        <v>16</v>
      </c>
      <c r="L62">
        <v>5527</v>
      </c>
      <c r="M62">
        <v>5537</v>
      </c>
      <c r="N62">
        <v>76</v>
      </c>
    </row>
    <row r="63" spans="1:14" x14ac:dyDescent="0.2">
      <c r="A63" t="s">
        <v>1035</v>
      </c>
      <c r="B63" t="s">
        <v>1036</v>
      </c>
      <c r="C63">
        <v>2015</v>
      </c>
      <c r="D63" t="s">
        <v>320</v>
      </c>
      <c r="F63" t="s">
        <v>1037</v>
      </c>
      <c r="G63" t="s">
        <v>1038</v>
      </c>
      <c r="H63" t="s">
        <v>321</v>
      </c>
      <c r="I63" t="s">
        <v>1039</v>
      </c>
      <c r="J63">
        <v>91</v>
      </c>
      <c r="K63">
        <v>7</v>
      </c>
      <c r="N63">
        <v>43</v>
      </c>
    </row>
    <row r="64" spans="1:14" x14ac:dyDescent="0.2">
      <c r="A64" t="s">
        <v>1115</v>
      </c>
      <c r="B64" t="s">
        <v>1116</v>
      </c>
      <c r="C64">
        <v>2015</v>
      </c>
      <c r="D64" t="s">
        <v>874</v>
      </c>
      <c r="F64" t="s">
        <v>1117</v>
      </c>
      <c r="G64" t="s">
        <v>1118</v>
      </c>
      <c r="H64" t="s">
        <v>877</v>
      </c>
      <c r="I64" t="s">
        <v>1119</v>
      </c>
      <c r="J64">
        <v>24</v>
      </c>
      <c r="K64">
        <v>12</v>
      </c>
      <c r="L64">
        <v>3151</v>
      </c>
      <c r="M64">
        <v>3169</v>
      </c>
      <c r="N64">
        <v>32</v>
      </c>
    </row>
    <row r="65" spans="1:14" x14ac:dyDescent="0.2">
      <c r="A65" t="s">
        <v>1310</v>
      </c>
      <c r="B65" t="s">
        <v>1311</v>
      </c>
      <c r="C65">
        <v>2015</v>
      </c>
      <c r="D65" t="s">
        <v>933</v>
      </c>
      <c r="F65" t="s">
        <v>1312</v>
      </c>
      <c r="G65" t="s">
        <v>1313</v>
      </c>
      <c r="H65" t="s">
        <v>936</v>
      </c>
      <c r="I65" t="s">
        <v>1314</v>
      </c>
      <c r="J65">
        <v>81</v>
      </c>
      <c r="K65">
        <v>13</v>
      </c>
      <c r="L65">
        <v>4525</v>
      </c>
      <c r="M65">
        <v>4535</v>
      </c>
      <c r="N65">
        <v>15</v>
      </c>
    </row>
    <row r="66" spans="1:14" x14ac:dyDescent="0.2">
      <c r="A66" t="s">
        <v>1710</v>
      </c>
      <c r="B66" t="s">
        <v>1711</v>
      </c>
      <c r="C66">
        <v>2015</v>
      </c>
      <c r="D66" t="s">
        <v>1712</v>
      </c>
      <c r="F66" t="s">
        <v>1713</v>
      </c>
      <c r="G66" t="s">
        <v>1714</v>
      </c>
      <c r="H66" t="s">
        <v>1715</v>
      </c>
      <c r="I66" t="s">
        <v>1716</v>
      </c>
      <c r="J66">
        <v>47</v>
      </c>
      <c r="K66">
        <v>3</v>
      </c>
      <c r="L66">
        <v>317</v>
      </c>
      <c r="M66">
        <v>323</v>
      </c>
      <c r="N66">
        <v>2</v>
      </c>
    </row>
    <row r="67" spans="1:14" x14ac:dyDescent="0.2">
      <c r="A67" t="s">
        <v>938</v>
      </c>
      <c r="B67" t="s">
        <v>1779</v>
      </c>
      <c r="C67">
        <v>2015</v>
      </c>
      <c r="D67" t="s">
        <v>867</v>
      </c>
      <c r="F67" t="s">
        <v>1780</v>
      </c>
      <c r="G67" t="s">
        <v>1781</v>
      </c>
      <c r="H67" t="s">
        <v>870</v>
      </c>
      <c r="I67" t="s">
        <v>1782</v>
      </c>
      <c r="J67">
        <v>112</v>
      </c>
      <c r="K67">
        <v>48</v>
      </c>
      <c r="N67">
        <v>0</v>
      </c>
    </row>
    <row r="68" spans="1:14" x14ac:dyDescent="0.2">
      <c r="B68" t="s">
        <v>1783</v>
      </c>
      <c r="C68">
        <v>2015</v>
      </c>
      <c r="D68" t="s">
        <v>949</v>
      </c>
      <c r="F68" t="s">
        <v>1784</v>
      </c>
      <c r="G68" t="s">
        <v>1785</v>
      </c>
      <c r="H68" t="s">
        <v>952</v>
      </c>
      <c r="I68" t="s">
        <v>1786</v>
      </c>
      <c r="J68">
        <v>10</v>
      </c>
      <c r="K68">
        <v>3</v>
      </c>
      <c r="N68">
        <v>0</v>
      </c>
    </row>
    <row r="69" spans="1:14" x14ac:dyDescent="0.2">
      <c r="A69" t="s">
        <v>1007</v>
      </c>
      <c r="B69" t="s">
        <v>1787</v>
      </c>
      <c r="C69">
        <v>2015</v>
      </c>
      <c r="D69" t="s">
        <v>949</v>
      </c>
      <c r="F69" t="s">
        <v>1788</v>
      </c>
      <c r="G69" t="s">
        <v>1789</v>
      </c>
      <c r="H69" t="s">
        <v>952</v>
      </c>
      <c r="I69" t="s">
        <v>1790</v>
      </c>
      <c r="J69">
        <v>10</v>
      </c>
      <c r="K69">
        <v>3</v>
      </c>
      <c r="N69">
        <v>0</v>
      </c>
    </row>
    <row r="70" spans="1:14" x14ac:dyDescent="0.2">
      <c r="A70" t="s">
        <v>1055</v>
      </c>
      <c r="B70" t="s">
        <v>1056</v>
      </c>
      <c r="C70">
        <v>2016</v>
      </c>
      <c r="D70" t="s">
        <v>1057</v>
      </c>
      <c r="F70" t="s">
        <v>1058</v>
      </c>
      <c r="G70" t="s">
        <v>1059</v>
      </c>
      <c r="H70" t="s">
        <v>1060</v>
      </c>
      <c r="I70" t="s">
        <v>1061</v>
      </c>
      <c r="J70">
        <v>8</v>
      </c>
      <c r="K70">
        <v>5</v>
      </c>
      <c r="L70">
        <v>630</v>
      </c>
      <c r="M70">
        <v>640</v>
      </c>
      <c r="N70">
        <v>40</v>
      </c>
    </row>
    <row r="71" spans="1:14" x14ac:dyDescent="0.2">
      <c r="A71" t="s">
        <v>1127</v>
      </c>
      <c r="B71" t="s">
        <v>1128</v>
      </c>
      <c r="C71">
        <v>2016</v>
      </c>
      <c r="D71" t="s">
        <v>949</v>
      </c>
      <c r="F71" t="s">
        <v>1129</v>
      </c>
      <c r="G71" t="s">
        <v>1130</v>
      </c>
      <c r="H71" t="s">
        <v>952</v>
      </c>
      <c r="I71" t="s">
        <v>1131</v>
      </c>
      <c r="J71">
        <v>11</v>
      </c>
      <c r="K71">
        <v>3</v>
      </c>
      <c r="N71">
        <v>31</v>
      </c>
    </row>
    <row r="72" spans="1:14" x14ac:dyDescent="0.2">
      <c r="A72" t="s">
        <v>1142</v>
      </c>
      <c r="B72" t="s">
        <v>1143</v>
      </c>
      <c r="C72">
        <v>2016</v>
      </c>
      <c r="D72" t="s">
        <v>1144</v>
      </c>
      <c r="F72" t="s">
        <v>1145</v>
      </c>
      <c r="G72" t="s">
        <v>1146</v>
      </c>
      <c r="H72" t="s">
        <v>1147</v>
      </c>
      <c r="I72" t="s">
        <v>1148</v>
      </c>
      <c r="J72">
        <v>2016</v>
      </c>
      <c r="N72">
        <v>29</v>
      </c>
    </row>
    <row r="73" spans="1:14" x14ac:dyDescent="0.2">
      <c r="A73" t="s">
        <v>1182</v>
      </c>
      <c r="B73" t="s">
        <v>1183</v>
      </c>
      <c r="C73">
        <v>2016</v>
      </c>
      <c r="D73" t="s">
        <v>1184</v>
      </c>
      <c r="F73" t="s">
        <v>1185</v>
      </c>
      <c r="G73" t="s">
        <v>1186</v>
      </c>
      <c r="H73" t="s">
        <v>1187</v>
      </c>
      <c r="I73" t="s">
        <v>1188</v>
      </c>
      <c r="J73">
        <v>2016</v>
      </c>
      <c r="K73">
        <v>1</v>
      </c>
      <c r="N73">
        <v>25</v>
      </c>
    </row>
    <row r="74" spans="1:14" x14ac:dyDescent="0.2">
      <c r="A74" t="s">
        <v>1303</v>
      </c>
      <c r="B74" t="s">
        <v>1304</v>
      </c>
      <c r="C74">
        <v>2016</v>
      </c>
      <c r="D74" t="s">
        <v>1305</v>
      </c>
      <c r="F74" t="s">
        <v>1306</v>
      </c>
      <c r="G74" t="s">
        <v>1307</v>
      </c>
      <c r="H74" t="s">
        <v>1308</v>
      </c>
      <c r="I74" t="s">
        <v>1309</v>
      </c>
      <c r="J74">
        <v>63</v>
      </c>
      <c r="K74">
        <v>1</v>
      </c>
      <c r="L74">
        <v>637</v>
      </c>
      <c r="M74">
        <v>644</v>
      </c>
      <c r="N74">
        <v>15</v>
      </c>
    </row>
    <row r="75" spans="1:14" x14ac:dyDescent="0.2">
      <c r="A75" t="s">
        <v>1575</v>
      </c>
      <c r="B75" t="s">
        <v>1576</v>
      </c>
      <c r="C75">
        <v>2016</v>
      </c>
      <c r="D75" t="s">
        <v>1397</v>
      </c>
      <c r="F75" t="s">
        <v>1577</v>
      </c>
      <c r="G75" t="s">
        <v>1578</v>
      </c>
      <c r="H75" t="s">
        <v>1400</v>
      </c>
      <c r="I75" t="s">
        <v>1579</v>
      </c>
      <c r="J75">
        <v>45</v>
      </c>
      <c r="K75">
        <v>4</v>
      </c>
      <c r="L75">
        <v>397</v>
      </c>
      <c r="M75">
        <v>403</v>
      </c>
      <c r="N75">
        <v>5</v>
      </c>
    </row>
    <row r="76" spans="1:14" x14ac:dyDescent="0.2">
      <c r="A76" t="s">
        <v>1731</v>
      </c>
      <c r="B76" t="s">
        <v>1732</v>
      </c>
      <c r="C76">
        <v>2016</v>
      </c>
      <c r="D76" t="s">
        <v>1733</v>
      </c>
      <c r="F76" t="s">
        <v>1734</v>
      </c>
      <c r="G76" t="s">
        <v>1735</v>
      </c>
      <c r="H76" t="s">
        <v>1736</v>
      </c>
      <c r="I76" t="s">
        <v>1737</v>
      </c>
      <c r="J76">
        <v>43</v>
      </c>
      <c r="K76">
        <v>5</v>
      </c>
      <c r="L76">
        <v>390</v>
      </c>
      <c r="M76">
        <v>397</v>
      </c>
      <c r="N76">
        <v>1</v>
      </c>
    </row>
    <row r="77" spans="1:14" x14ac:dyDescent="0.2">
      <c r="A77" t="s">
        <v>1767</v>
      </c>
      <c r="B77" t="s">
        <v>1768</v>
      </c>
      <c r="C77">
        <v>2016</v>
      </c>
      <c r="D77" t="s">
        <v>1769</v>
      </c>
      <c r="F77" t="s">
        <v>1770</v>
      </c>
      <c r="H77" t="s">
        <v>1771</v>
      </c>
      <c r="I77" t="s">
        <v>1772</v>
      </c>
      <c r="K77">
        <v>5</v>
      </c>
      <c r="L77">
        <v>459</v>
      </c>
      <c r="M77">
        <v>467</v>
      </c>
      <c r="N77">
        <v>0</v>
      </c>
    </row>
    <row r="78" spans="1:14" x14ac:dyDescent="0.2">
      <c r="A78" t="s">
        <v>872</v>
      </c>
      <c r="B78" t="s">
        <v>966</v>
      </c>
      <c r="C78">
        <v>2017</v>
      </c>
      <c r="D78" t="s">
        <v>967</v>
      </c>
      <c r="F78" t="s">
        <v>968</v>
      </c>
      <c r="G78" t="s">
        <v>969</v>
      </c>
      <c r="H78" t="s">
        <v>970</v>
      </c>
      <c r="I78" t="s">
        <v>971</v>
      </c>
      <c r="J78">
        <v>57</v>
      </c>
      <c r="K78">
        <v>4</v>
      </c>
      <c r="L78">
        <v>705</v>
      </c>
      <c r="M78">
        <v>722</v>
      </c>
      <c r="N78">
        <v>69</v>
      </c>
    </row>
    <row r="79" spans="1:14" x14ac:dyDescent="0.2">
      <c r="A79" t="s">
        <v>1023</v>
      </c>
      <c r="B79" t="s">
        <v>1024</v>
      </c>
      <c r="C79">
        <v>2017</v>
      </c>
      <c r="D79" t="s">
        <v>1025</v>
      </c>
      <c r="F79" t="s">
        <v>1026</v>
      </c>
      <c r="G79" t="s">
        <v>1027</v>
      </c>
      <c r="H79" t="s">
        <v>1028</v>
      </c>
      <c r="I79" t="s">
        <v>1029</v>
      </c>
      <c r="J79">
        <v>17</v>
      </c>
      <c r="K79">
        <v>1</v>
      </c>
      <c r="N79">
        <v>46</v>
      </c>
    </row>
    <row r="80" spans="1:14" x14ac:dyDescent="0.2">
      <c r="A80" t="s">
        <v>1071</v>
      </c>
      <c r="B80" t="s">
        <v>1072</v>
      </c>
      <c r="C80">
        <v>2017</v>
      </c>
      <c r="D80" t="s">
        <v>949</v>
      </c>
      <c r="F80" t="s">
        <v>1073</v>
      </c>
      <c r="G80" t="s">
        <v>1074</v>
      </c>
      <c r="H80" t="s">
        <v>952</v>
      </c>
      <c r="I80" t="s">
        <v>1075</v>
      </c>
      <c r="J80">
        <v>12</v>
      </c>
      <c r="K80">
        <v>11</v>
      </c>
      <c r="N80">
        <v>37</v>
      </c>
    </row>
    <row r="81" spans="1:14" x14ac:dyDescent="0.2">
      <c r="A81" t="s">
        <v>1076</v>
      </c>
      <c r="B81" t="s">
        <v>1077</v>
      </c>
      <c r="C81">
        <v>2017</v>
      </c>
      <c r="D81" t="s">
        <v>1078</v>
      </c>
      <c r="F81" t="s">
        <v>1079</v>
      </c>
      <c r="G81" t="s">
        <v>1080</v>
      </c>
      <c r="H81" t="s">
        <v>1081</v>
      </c>
      <c r="I81" t="s">
        <v>1082</v>
      </c>
      <c r="J81">
        <v>8</v>
      </c>
      <c r="K81">
        <v>2</v>
      </c>
      <c r="N81">
        <v>35</v>
      </c>
    </row>
    <row r="82" spans="1:14" x14ac:dyDescent="0.2">
      <c r="A82" t="s">
        <v>1149</v>
      </c>
      <c r="B82" t="s">
        <v>1150</v>
      </c>
      <c r="C82">
        <v>2017</v>
      </c>
      <c r="D82" t="s">
        <v>1151</v>
      </c>
      <c r="F82" t="s">
        <v>1152</v>
      </c>
      <c r="G82" t="s">
        <v>1153</v>
      </c>
      <c r="H82" t="s">
        <v>1154</v>
      </c>
      <c r="I82" t="s">
        <v>1155</v>
      </c>
      <c r="J82">
        <v>64</v>
      </c>
      <c r="K82">
        <v>2</v>
      </c>
      <c r="L82">
        <v>197</v>
      </c>
      <c r="M82">
        <v>207</v>
      </c>
      <c r="N82">
        <v>29</v>
      </c>
    </row>
    <row r="83" spans="1:14" x14ac:dyDescent="0.2">
      <c r="A83" t="s">
        <v>1213</v>
      </c>
      <c r="B83" t="s">
        <v>1214</v>
      </c>
      <c r="C83">
        <v>2017</v>
      </c>
      <c r="D83" t="s">
        <v>1215</v>
      </c>
      <c r="F83" t="s">
        <v>1216</v>
      </c>
      <c r="G83" t="s">
        <v>1217</v>
      </c>
      <c r="H83" t="s">
        <v>1218</v>
      </c>
      <c r="I83" t="s">
        <v>1219</v>
      </c>
      <c r="J83">
        <v>74</v>
      </c>
      <c r="K83">
        <v>10</v>
      </c>
      <c r="L83">
        <v>1216</v>
      </c>
      <c r="M83">
        <v>1225</v>
      </c>
      <c r="N83">
        <v>23</v>
      </c>
    </row>
    <row r="84" spans="1:14" x14ac:dyDescent="0.2">
      <c r="A84" t="s">
        <v>1220</v>
      </c>
      <c r="B84" t="s">
        <v>1221</v>
      </c>
      <c r="C84">
        <v>2017</v>
      </c>
      <c r="D84" t="s">
        <v>1222</v>
      </c>
      <c r="F84" t="s">
        <v>1223</v>
      </c>
      <c r="G84" t="s">
        <v>1224</v>
      </c>
      <c r="H84" t="s">
        <v>1225</v>
      </c>
      <c r="I84" t="s">
        <v>1226</v>
      </c>
      <c r="J84">
        <v>17</v>
      </c>
      <c r="K84">
        <v>6</v>
      </c>
      <c r="N84">
        <v>22</v>
      </c>
    </row>
    <row r="85" spans="1:14" x14ac:dyDescent="0.2">
      <c r="A85" t="s">
        <v>1234</v>
      </c>
      <c r="B85" t="s">
        <v>1235</v>
      </c>
      <c r="C85">
        <v>2017</v>
      </c>
      <c r="D85" t="s">
        <v>967</v>
      </c>
      <c r="F85" t="s">
        <v>1236</v>
      </c>
      <c r="G85" t="s">
        <v>1237</v>
      </c>
      <c r="H85" t="s">
        <v>970</v>
      </c>
      <c r="I85" t="s">
        <v>1238</v>
      </c>
      <c r="J85">
        <v>57</v>
      </c>
      <c r="K85">
        <v>4</v>
      </c>
      <c r="L85">
        <v>682</v>
      </c>
      <c r="M85">
        <v>689</v>
      </c>
      <c r="N85">
        <v>21</v>
      </c>
    </row>
    <row r="86" spans="1:14" x14ac:dyDescent="0.2">
      <c r="A86" t="s">
        <v>1239</v>
      </c>
      <c r="B86" t="s">
        <v>1240</v>
      </c>
      <c r="C86">
        <v>2017</v>
      </c>
      <c r="D86" t="s">
        <v>1241</v>
      </c>
      <c r="F86" t="s">
        <v>1242</v>
      </c>
      <c r="G86" t="s">
        <v>1243</v>
      </c>
      <c r="H86" t="s">
        <v>1244</v>
      </c>
      <c r="I86" t="s">
        <v>1245</v>
      </c>
      <c r="J86">
        <v>163</v>
      </c>
      <c r="K86">
        <v>11</v>
      </c>
      <c r="L86">
        <v>1578</v>
      </c>
      <c r="M86">
        <v>1589</v>
      </c>
      <c r="N86">
        <v>20</v>
      </c>
    </row>
    <row r="87" spans="1:14" x14ac:dyDescent="0.2">
      <c r="A87" t="s">
        <v>1132</v>
      </c>
      <c r="B87" t="s">
        <v>1246</v>
      </c>
      <c r="C87">
        <v>2017</v>
      </c>
      <c r="D87" t="s">
        <v>1247</v>
      </c>
      <c r="F87" t="s">
        <v>1248</v>
      </c>
      <c r="G87" t="s">
        <v>1249</v>
      </c>
      <c r="H87" t="s">
        <v>1250</v>
      </c>
      <c r="I87" t="s">
        <v>1251</v>
      </c>
      <c r="J87">
        <v>28</v>
      </c>
      <c r="K87">
        <v>5</v>
      </c>
      <c r="L87">
        <v>1538</v>
      </c>
      <c r="M87">
        <v>1548</v>
      </c>
      <c r="N87">
        <v>20</v>
      </c>
    </row>
    <row r="88" spans="1:14" x14ac:dyDescent="0.2">
      <c r="A88" t="s">
        <v>1257</v>
      </c>
      <c r="B88" t="s">
        <v>1258</v>
      </c>
      <c r="C88">
        <v>2017</v>
      </c>
      <c r="D88" t="s">
        <v>1259</v>
      </c>
      <c r="F88" t="s">
        <v>1260</v>
      </c>
      <c r="G88" t="s">
        <v>1261</v>
      </c>
      <c r="H88" t="s">
        <v>1262</v>
      </c>
      <c r="I88" t="s">
        <v>1263</v>
      </c>
      <c r="J88">
        <v>5</v>
      </c>
      <c r="K88">
        <v>1</v>
      </c>
      <c r="N88">
        <v>18</v>
      </c>
    </row>
    <row r="89" spans="1:14" x14ac:dyDescent="0.2">
      <c r="A89" t="s">
        <v>1264</v>
      </c>
      <c r="B89" t="s">
        <v>1265</v>
      </c>
      <c r="C89">
        <v>2017</v>
      </c>
      <c r="D89" t="s">
        <v>1266</v>
      </c>
      <c r="F89" t="s">
        <v>1267</v>
      </c>
      <c r="G89" t="s">
        <v>1268</v>
      </c>
      <c r="H89" t="s">
        <v>1269</v>
      </c>
      <c r="I89" t="s">
        <v>1270</v>
      </c>
      <c r="J89">
        <v>98</v>
      </c>
      <c r="K89">
        <v>3</v>
      </c>
      <c r="L89">
        <v>861</v>
      </c>
      <c r="M89">
        <v>874</v>
      </c>
      <c r="N89">
        <v>18</v>
      </c>
    </row>
    <row r="90" spans="1:14" x14ac:dyDescent="0.2">
      <c r="A90" t="s">
        <v>1278</v>
      </c>
      <c r="B90" t="s">
        <v>1279</v>
      </c>
      <c r="C90">
        <v>2017</v>
      </c>
      <c r="D90" t="s">
        <v>1280</v>
      </c>
      <c r="F90" t="s">
        <v>1281</v>
      </c>
      <c r="G90" t="s">
        <v>1282</v>
      </c>
      <c r="H90" t="s">
        <v>1283</v>
      </c>
      <c r="I90" t="s">
        <v>1284</v>
      </c>
      <c r="J90">
        <v>284</v>
      </c>
      <c r="K90">
        <v>1850</v>
      </c>
      <c r="N90">
        <v>17</v>
      </c>
    </row>
    <row r="91" spans="1:14" x14ac:dyDescent="0.2">
      <c r="A91" t="s">
        <v>1608</v>
      </c>
      <c r="B91" t="s">
        <v>1609</v>
      </c>
      <c r="C91">
        <v>2017</v>
      </c>
      <c r="D91" t="s">
        <v>1610</v>
      </c>
      <c r="F91" t="s">
        <v>1611</v>
      </c>
      <c r="G91" t="s">
        <v>1612</v>
      </c>
      <c r="H91" t="s">
        <v>1613</v>
      </c>
      <c r="I91" t="s">
        <v>1614</v>
      </c>
      <c r="J91">
        <v>26</v>
      </c>
      <c r="K91">
        <v>1</v>
      </c>
      <c r="L91">
        <v>43</v>
      </c>
      <c r="M91">
        <v>53</v>
      </c>
      <c r="N91">
        <v>4</v>
      </c>
    </row>
    <row r="92" spans="1:14" x14ac:dyDescent="0.2">
      <c r="A92" t="s">
        <v>903</v>
      </c>
      <c r="B92" t="s">
        <v>904</v>
      </c>
      <c r="C92">
        <v>2018</v>
      </c>
      <c r="D92" t="s">
        <v>905</v>
      </c>
      <c r="F92" t="s">
        <v>906</v>
      </c>
      <c r="G92" t="s">
        <v>907</v>
      </c>
      <c r="H92" t="s">
        <v>908</v>
      </c>
      <c r="I92" t="s">
        <v>909</v>
      </c>
      <c r="J92">
        <v>9</v>
      </c>
      <c r="K92">
        <v>1</v>
      </c>
      <c r="N92">
        <v>122</v>
      </c>
    </row>
    <row r="93" spans="1:14" x14ac:dyDescent="0.2">
      <c r="A93" t="s">
        <v>972</v>
      </c>
      <c r="B93" t="s">
        <v>973</v>
      </c>
      <c r="C93">
        <v>2018</v>
      </c>
      <c r="D93" t="s">
        <v>867</v>
      </c>
      <c r="F93" t="s">
        <v>974</v>
      </c>
      <c r="G93" t="s">
        <v>975</v>
      </c>
      <c r="H93" t="s">
        <v>870</v>
      </c>
      <c r="I93" t="s">
        <v>976</v>
      </c>
      <c r="J93">
        <v>115</v>
      </c>
      <c r="K93">
        <v>42</v>
      </c>
      <c r="L93">
        <v>10720</v>
      </c>
      <c r="M93">
        <v>10725</v>
      </c>
      <c r="N93">
        <v>68</v>
      </c>
    </row>
    <row r="94" spans="1:14" x14ac:dyDescent="0.2">
      <c r="A94" t="s">
        <v>1097</v>
      </c>
      <c r="B94" t="s">
        <v>1098</v>
      </c>
      <c r="C94">
        <v>2018</v>
      </c>
      <c r="D94" t="s">
        <v>874</v>
      </c>
      <c r="F94" t="s">
        <v>1099</v>
      </c>
      <c r="G94" t="s">
        <v>1100</v>
      </c>
      <c r="H94" t="s">
        <v>877</v>
      </c>
      <c r="I94" t="s">
        <v>1101</v>
      </c>
      <c r="J94">
        <v>27</v>
      </c>
      <c r="K94">
        <v>8</v>
      </c>
      <c r="L94">
        <v>1898</v>
      </c>
      <c r="M94">
        <v>1914</v>
      </c>
      <c r="N94">
        <v>34</v>
      </c>
    </row>
    <row r="95" spans="1:14" x14ac:dyDescent="0.2">
      <c r="A95" t="s">
        <v>1189</v>
      </c>
      <c r="B95" t="s">
        <v>1190</v>
      </c>
      <c r="C95">
        <v>2018</v>
      </c>
      <c r="D95" t="s">
        <v>990</v>
      </c>
      <c r="F95" t="s">
        <v>1191</v>
      </c>
      <c r="G95" t="s">
        <v>1192</v>
      </c>
      <c r="H95" t="s">
        <v>993</v>
      </c>
      <c r="I95" t="s">
        <v>1193</v>
      </c>
      <c r="J95">
        <v>8</v>
      </c>
      <c r="K95">
        <v>1</v>
      </c>
      <c r="N95">
        <v>24</v>
      </c>
    </row>
    <row r="96" spans="1:14" x14ac:dyDescent="0.2">
      <c r="A96" t="s">
        <v>1208</v>
      </c>
      <c r="B96" t="s">
        <v>1209</v>
      </c>
      <c r="C96">
        <v>2018</v>
      </c>
      <c r="D96" t="s">
        <v>1184</v>
      </c>
      <c r="F96" t="s">
        <v>1210</v>
      </c>
      <c r="G96" t="s">
        <v>1211</v>
      </c>
      <c r="H96" t="s">
        <v>1187</v>
      </c>
      <c r="I96" t="s">
        <v>1212</v>
      </c>
      <c r="J96">
        <v>2018</v>
      </c>
      <c r="K96">
        <v>7</v>
      </c>
      <c r="N96">
        <v>23</v>
      </c>
    </row>
    <row r="97" spans="1:14" x14ac:dyDescent="0.2">
      <c r="A97" t="s">
        <v>1156</v>
      </c>
      <c r="B97" t="s">
        <v>1334</v>
      </c>
      <c r="C97">
        <v>2018</v>
      </c>
      <c r="D97" t="s">
        <v>325</v>
      </c>
      <c r="F97" t="s">
        <v>1335</v>
      </c>
      <c r="G97" t="s">
        <v>1336</v>
      </c>
      <c r="H97" t="s">
        <v>326</v>
      </c>
      <c r="I97" t="s">
        <v>1337</v>
      </c>
      <c r="J97">
        <v>117</v>
      </c>
      <c r="L97">
        <v>1</v>
      </c>
      <c r="M97">
        <v>4</v>
      </c>
      <c r="N97">
        <v>13</v>
      </c>
    </row>
    <row r="98" spans="1:14" x14ac:dyDescent="0.2">
      <c r="A98" t="s">
        <v>1370</v>
      </c>
      <c r="B98" t="s">
        <v>803</v>
      </c>
      <c r="C98">
        <v>2018</v>
      </c>
      <c r="D98" t="s">
        <v>804</v>
      </c>
      <c r="F98" t="s">
        <v>1371</v>
      </c>
      <c r="G98" t="s">
        <v>1372</v>
      </c>
      <c r="H98" t="s">
        <v>805</v>
      </c>
      <c r="I98" t="s">
        <v>1373</v>
      </c>
      <c r="J98">
        <v>109</v>
      </c>
      <c r="L98">
        <v>497</v>
      </c>
      <c r="M98">
        <v>505</v>
      </c>
      <c r="N98">
        <v>11</v>
      </c>
    </row>
    <row r="99" spans="1:14" x14ac:dyDescent="0.2">
      <c r="A99" t="s">
        <v>1524</v>
      </c>
      <c r="B99" t="s">
        <v>1525</v>
      </c>
      <c r="C99">
        <v>2018</v>
      </c>
      <c r="D99" t="s">
        <v>1526</v>
      </c>
      <c r="F99" t="s">
        <v>1527</v>
      </c>
      <c r="G99" t="s">
        <v>1528</v>
      </c>
      <c r="H99" t="s">
        <v>1529</v>
      </c>
      <c r="I99" t="s">
        <v>1530</v>
      </c>
      <c r="J99">
        <v>63</v>
      </c>
      <c r="K99">
        <v>3</v>
      </c>
      <c r="L99">
        <v>381</v>
      </c>
      <c r="M99">
        <v>389</v>
      </c>
      <c r="N99">
        <v>6</v>
      </c>
    </row>
    <row r="100" spans="1:14" x14ac:dyDescent="0.2">
      <c r="A100" t="s">
        <v>1564</v>
      </c>
      <c r="B100" t="s">
        <v>1565</v>
      </c>
      <c r="C100">
        <v>2018</v>
      </c>
      <c r="D100" t="s">
        <v>1566</v>
      </c>
      <c r="F100" t="s">
        <v>1567</v>
      </c>
      <c r="G100" t="s">
        <v>1568</v>
      </c>
      <c r="H100" t="s">
        <v>1569</v>
      </c>
      <c r="I100" t="s">
        <v>1570</v>
      </c>
      <c r="J100">
        <v>28</v>
      </c>
      <c r="L100">
        <v>27</v>
      </c>
      <c r="M100">
        <v>33</v>
      </c>
      <c r="N100">
        <v>5</v>
      </c>
    </row>
    <row r="101" spans="1:14" x14ac:dyDescent="0.2">
      <c r="A101" t="s">
        <v>903</v>
      </c>
      <c r="B101" t="s">
        <v>1571</v>
      </c>
      <c r="C101">
        <v>2018</v>
      </c>
      <c r="D101" t="s">
        <v>905</v>
      </c>
      <c r="F101" t="s">
        <v>1572</v>
      </c>
      <c r="G101" t="s">
        <v>1573</v>
      </c>
      <c r="H101" t="s">
        <v>908</v>
      </c>
      <c r="I101" t="s">
        <v>1574</v>
      </c>
      <c r="J101">
        <v>9</v>
      </c>
      <c r="K101">
        <v>1</v>
      </c>
      <c r="N101">
        <v>5</v>
      </c>
    </row>
    <row r="102" spans="1:14" x14ac:dyDescent="0.2">
      <c r="A102" t="s">
        <v>1773</v>
      </c>
      <c r="B102" t="s">
        <v>1774</v>
      </c>
      <c r="C102">
        <v>2018</v>
      </c>
      <c r="D102" t="s">
        <v>1775</v>
      </c>
      <c r="F102" t="s">
        <v>1776</v>
      </c>
      <c r="H102" t="s">
        <v>1777</v>
      </c>
      <c r="I102" t="s">
        <v>1778</v>
      </c>
      <c r="J102">
        <v>2018</v>
      </c>
      <c r="L102">
        <v>6</v>
      </c>
      <c r="M102">
        <v>9</v>
      </c>
      <c r="N102">
        <v>0</v>
      </c>
    </row>
    <row r="103" spans="1:14" x14ac:dyDescent="0.2">
      <c r="A103" t="s">
        <v>1066</v>
      </c>
      <c r="B103" t="s">
        <v>1067</v>
      </c>
      <c r="C103">
        <v>2019</v>
      </c>
      <c r="D103" t="s">
        <v>881</v>
      </c>
      <c r="F103" t="s">
        <v>1068</v>
      </c>
      <c r="G103" t="s">
        <v>1069</v>
      </c>
      <c r="H103" t="s">
        <v>884</v>
      </c>
      <c r="I103" t="s">
        <v>1070</v>
      </c>
      <c r="J103">
        <v>78</v>
      </c>
      <c r="K103">
        <v>1</v>
      </c>
      <c r="L103">
        <v>159</v>
      </c>
      <c r="M103">
        <v>169</v>
      </c>
      <c r="N103">
        <v>38</v>
      </c>
    </row>
    <row r="104" spans="1:14" x14ac:dyDescent="0.2">
      <c r="A104" t="s">
        <v>1108</v>
      </c>
      <c r="B104" t="s">
        <v>1109</v>
      </c>
      <c r="C104">
        <v>2019</v>
      </c>
      <c r="D104" t="s">
        <v>1110</v>
      </c>
      <c r="F104" t="s">
        <v>1111</v>
      </c>
      <c r="G104" t="s">
        <v>1112</v>
      </c>
      <c r="H104" t="s">
        <v>1113</v>
      </c>
      <c r="I104" t="s">
        <v>1114</v>
      </c>
      <c r="J104">
        <v>15</v>
      </c>
      <c r="K104">
        <v>7</v>
      </c>
      <c r="N104">
        <v>32</v>
      </c>
    </row>
    <row r="105" spans="1:14" x14ac:dyDescent="0.2">
      <c r="A105" t="s">
        <v>1165</v>
      </c>
      <c r="B105" t="s">
        <v>1166</v>
      </c>
      <c r="C105">
        <v>2019</v>
      </c>
      <c r="D105" t="s">
        <v>912</v>
      </c>
      <c r="F105" t="s">
        <v>1167</v>
      </c>
      <c r="G105" t="s">
        <v>1168</v>
      </c>
      <c r="H105" t="s">
        <v>915</v>
      </c>
      <c r="I105" t="s">
        <v>1169</v>
      </c>
      <c r="J105">
        <v>13</v>
      </c>
      <c r="K105">
        <v>4</v>
      </c>
      <c r="L105">
        <v>1114</v>
      </c>
      <c r="M105">
        <v>1118</v>
      </c>
      <c r="N105">
        <v>27</v>
      </c>
    </row>
    <row r="106" spans="1:14" x14ac:dyDescent="0.2">
      <c r="A106" t="s">
        <v>1177</v>
      </c>
      <c r="B106" t="s">
        <v>1178</v>
      </c>
      <c r="C106">
        <v>2019</v>
      </c>
      <c r="D106" t="s">
        <v>990</v>
      </c>
      <c r="F106" t="s">
        <v>1179</v>
      </c>
      <c r="G106" t="s">
        <v>1180</v>
      </c>
      <c r="H106" t="s">
        <v>993</v>
      </c>
      <c r="I106" t="s">
        <v>1181</v>
      </c>
      <c r="J106">
        <v>9</v>
      </c>
      <c r="K106">
        <v>1</v>
      </c>
      <c r="N106">
        <v>25</v>
      </c>
    </row>
    <row r="107" spans="1:14" x14ac:dyDescent="0.2">
      <c r="A107" t="s">
        <v>1227</v>
      </c>
      <c r="B107" t="s">
        <v>1228</v>
      </c>
      <c r="C107">
        <v>2019</v>
      </c>
      <c r="D107" t="s">
        <v>1229</v>
      </c>
      <c r="F107" t="s">
        <v>1230</v>
      </c>
      <c r="G107" t="s">
        <v>1231</v>
      </c>
      <c r="H107" t="s">
        <v>1232</v>
      </c>
      <c r="I107" t="s">
        <v>1233</v>
      </c>
      <c r="J107">
        <v>9</v>
      </c>
      <c r="K107">
        <v>23</v>
      </c>
      <c r="L107">
        <v>13450</v>
      </c>
      <c r="M107">
        <v>13467</v>
      </c>
      <c r="N107">
        <v>21</v>
      </c>
    </row>
    <row r="108" spans="1:14" x14ac:dyDescent="0.2">
      <c r="A108" t="s">
        <v>1299</v>
      </c>
      <c r="B108" t="s">
        <v>545</v>
      </c>
      <c r="C108">
        <v>2019</v>
      </c>
      <c r="D108" t="s">
        <v>517</v>
      </c>
      <c r="F108" t="s">
        <v>1300</v>
      </c>
      <c r="G108" t="s">
        <v>1301</v>
      </c>
      <c r="H108" t="s">
        <v>518</v>
      </c>
      <c r="I108" t="s">
        <v>1302</v>
      </c>
      <c r="J108">
        <v>38</v>
      </c>
      <c r="L108">
        <v>44</v>
      </c>
      <c r="M108">
        <v>53</v>
      </c>
      <c r="N108">
        <v>15</v>
      </c>
    </row>
    <row r="109" spans="1:14" x14ac:dyDescent="0.2">
      <c r="A109" t="s">
        <v>1208</v>
      </c>
      <c r="B109" t="s">
        <v>556</v>
      </c>
      <c r="C109">
        <v>2019</v>
      </c>
      <c r="D109" t="s">
        <v>325</v>
      </c>
      <c r="F109" t="s">
        <v>1318</v>
      </c>
      <c r="G109" t="s">
        <v>1319</v>
      </c>
      <c r="H109" t="s">
        <v>326</v>
      </c>
      <c r="I109" t="s">
        <v>1320</v>
      </c>
      <c r="J109">
        <v>139</v>
      </c>
      <c r="N109">
        <v>14</v>
      </c>
    </row>
    <row r="110" spans="1:14" x14ac:dyDescent="0.2">
      <c r="A110" t="s">
        <v>1330</v>
      </c>
      <c r="B110" t="s">
        <v>636</v>
      </c>
      <c r="C110">
        <v>2019</v>
      </c>
      <c r="D110" t="s">
        <v>10</v>
      </c>
      <c r="F110" t="s">
        <v>1331</v>
      </c>
      <c r="G110" t="s">
        <v>1332</v>
      </c>
      <c r="H110" t="s">
        <v>11</v>
      </c>
      <c r="I110" t="s">
        <v>1333</v>
      </c>
      <c r="J110">
        <v>133</v>
      </c>
      <c r="L110">
        <v>177</v>
      </c>
      <c r="M110">
        <v>185</v>
      </c>
      <c r="N110">
        <v>13</v>
      </c>
    </row>
    <row r="111" spans="1:14" x14ac:dyDescent="0.2">
      <c r="A111" t="s">
        <v>1378</v>
      </c>
      <c r="B111" t="s">
        <v>1379</v>
      </c>
      <c r="C111">
        <v>2019</v>
      </c>
      <c r="D111" t="s">
        <v>990</v>
      </c>
      <c r="F111" t="s">
        <v>1380</v>
      </c>
      <c r="G111" t="s">
        <v>1381</v>
      </c>
      <c r="H111" t="s">
        <v>993</v>
      </c>
      <c r="I111" t="s">
        <v>1382</v>
      </c>
      <c r="J111">
        <v>9</v>
      </c>
      <c r="K111">
        <v>1</v>
      </c>
      <c r="N111">
        <v>10</v>
      </c>
    </row>
    <row r="112" spans="1:14" x14ac:dyDescent="0.2">
      <c r="A112" t="s">
        <v>1420</v>
      </c>
      <c r="B112" t="s">
        <v>1421</v>
      </c>
      <c r="C112">
        <v>2019</v>
      </c>
      <c r="D112" t="s">
        <v>1229</v>
      </c>
      <c r="F112" t="s">
        <v>1422</v>
      </c>
      <c r="G112" t="s">
        <v>1423</v>
      </c>
      <c r="H112" t="s">
        <v>1232</v>
      </c>
      <c r="I112" t="s">
        <v>1424</v>
      </c>
      <c r="J112">
        <v>9</v>
      </c>
      <c r="K112">
        <v>8</v>
      </c>
      <c r="L112">
        <v>4452</v>
      </c>
      <c r="M112">
        <v>4464</v>
      </c>
      <c r="N112">
        <v>9</v>
      </c>
    </row>
    <row r="113" spans="1:14" x14ac:dyDescent="0.2">
      <c r="A113" t="s">
        <v>1454</v>
      </c>
      <c r="B113" t="s">
        <v>1455</v>
      </c>
      <c r="C113">
        <v>2019</v>
      </c>
      <c r="D113" t="s">
        <v>1449</v>
      </c>
      <c r="F113" t="s">
        <v>1456</v>
      </c>
      <c r="G113" t="s">
        <v>1457</v>
      </c>
      <c r="H113" t="s">
        <v>1452</v>
      </c>
      <c r="I113" t="s">
        <v>1458</v>
      </c>
      <c r="J113">
        <v>10</v>
      </c>
      <c r="K113">
        <v>11</v>
      </c>
      <c r="N113">
        <v>8</v>
      </c>
    </row>
    <row r="114" spans="1:14" x14ac:dyDescent="0.2">
      <c r="A114" t="s">
        <v>1459</v>
      </c>
      <c r="B114" t="s">
        <v>1460</v>
      </c>
      <c r="C114">
        <v>2019</v>
      </c>
      <c r="D114" t="s">
        <v>1461</v>
      </c>
      <c r="F114" t="s">
        <v>1462</v>
      </c>
      <c r="G114" t="s">
        <v>1463</v>
      </c>
      <c r="H114" t="s">
        <v>1464</v>
      </c>
      <c r="I114" t="s">
        <v>1465</v>
      </c>
      <c r="J114">
        <v>30</v>
      </c>
      <c r="K114">
        <v>9</v>
      </c>
      <c r="L114">
        <v>2973</v>
      </c>
      <c r="M114">
        <v>2982</v>
      </c>
      <c r="N114">
        <v>8</v>
      </c>
    </row>
    <row r="115" spans="1:14" x14ac:dyDescent="0.2">
      <c r="A115" t="s">
        <v>1466</v>
      </c>
      <c r="B115" t="s">
        <v>1467</v>
      </c>
      <c r="C115">
        <v>2019</v>
      </c>
      <c r="D115" t="s">
        <v>881</v>
      </c>
      <c r="F115" t="s">
        <v>1468</v>
      </c>
      <c r="G115" t="s">
        <v>1469</v>
      </c>
      <c r="H115" t="s">
        <v>884</v>
      </c>
      <c r="I115" t="s">
        <v>1470</v>
      </c>
      <c r="J115">
        <v>77</v>
      </c>
      <c r="K115">
        <v>4</v>
      </c>
      <c r="L115">
        <v>1067</v>
      </c>
      <c r="M115">
        <v>1081</v>
      </c>
      <c r="N115">
        <v>8</v>
      </c>
    </row>
    <row r="116" spans="1:14" x14ac:dyDescent="0.2">
      <c r="A116" t="s">
        <v>1517</v>
      </c>
      <c r="B116" t="s">
        <v>1518</v>
      </c>
      <c r="C116">
        <v>2019</v>
      </c>
      <c r="D116" t="s">
        <v>1519</v>
      </c>
      <c r="F116" t="s">
        <v>1520</v>
      </c>
      <c r="G116" t="s">
        <v>1521</v>
      </c>
      <c r="H116" t="s">
        <v>1522</v>
      </c>
      <c r="I116" t="s">
        <v>1523</v>
      </c>
      <c r="J116">
        <v>14</v>
      </c>
      <c r="K116">
        <v>1</v>
      </c>
      <c r="L116">
        <v>63</v>
      </c>
      <c r="M116">
        <v>66</v>
      </c>
      <c r="N116">
        <v>6</v>
      </c>
    </row>
    <row r="117" spans="1:14" x14ac:dyDescent="0.2">
      <c r="A117" t="s">
        <v>1673</v>
      </c>
      <c r="B117" t="s">
        <v>1674</v>
      </c>
      <c r="C117">
        <v>2019</v>
      </c>
      <c r="D117" t="s">
        <v>1675</v>
      </c>
      <c r="F117" t="s">
        <v>1676</v>
      </c>
      <c r="G117" t="s">
        <v>1677</v>
      </c>
      <c r="H117" t="s">
        <v>1678</v>
      </c>
      <c r="I117" t="s">
        <v>1679</v>
      </c>
      <c r="J117">
        <v>13</v>
      </c>
      <c r="K117">
        <v>4</v>
      </c>
      <c r="L117">
        <v>24212436</v>
      </c>
      <c r="M117">
        <v>24212436</v>
      </c>
      <c r="N117">
        <v>3</v>
      </c>
    </row>
    <row r="118" spans="1:14" x14ac:dyDescent="0.2">
      <c r="A118" t="s">
        <v>1673</v>
      </c>
      <c r="B118" t="s">
        <v>1755</v>
      </c>
      <c r="C118">
        <v>2019</v>
      </c>
      <c r="D118" t="s">
        <v>1756</v>
      </c>
      <c r="F118" t="s">
        <v>1757</v>
      </c>
      <c r="H118" t="s">
        <v>1758</v>
      </c>
      <c r="I118" t="s">
        <v>1759</v>
      </c>
      <c r="J118">
        <v>8</v>
      </c>
      <c r="K118">
        <v>12</v>
      </c>
      <c r="L118">
        <v>458</v>
      </c>
      <c r="M118">
        <v>467</v>
      </c>
      <c r="N118">
        <v>0</v>
      </c>
    </row>
    <row r="119" spans="1:14" x14ac:dyDescent="0.2">
      <c r="A119" t="s">
        <v>1760</v>
      </c>
      <c r="B119" t="s">
        <v>1761</v>
      </c>
      <c r="C119">
        <v>2019</v>
      </c>
      <c r="D119" t="s">
        <v>1762</v>
      </c>
      <c r="F119" t="s">
        <v>1763</v>
      </c>
      <c r="G119" t="s">
        <v>1764</v>
      </c>
      <c r="H119" t="s">
        <v>1765</v>
      </c>
      <c r="I119" t="s">
        <v>1766</v>
      </c>
      <c r="J119">
        <v>67</v>
      </c>
      <c r="K119">
        <v>4</v>
      </c>
      <c r="L119">
        <v>1010</v>
      </c>
      <c r="M119">
        <v>1022</v>
      </c>
      <c r="N119">
        <v>0</v>
      </c>
    </row>
    <row r="120" spans="1:14" x14ac:dyDescent="0.2">
      <c r="A120" t="s">
        <v>1201</v>
      </c>
      <c r="B120" t="s">
        <v>1202</v>
      </c>
      <c r="C120">
        <v>2020</v>
      </c>
      <c r="D120" t="s">
        <v>1203</v>
      </c>
      <c r="F120" t="s">
        <v>1204</v>
      </c>
      <c r="G120" t="s">
        <v>1205</v>
      </c>
      <c r="H120" t="s">
        <v>1206</v>
      </c>
      <c r="I120" t="s">
        <v>1207</v>
      </c>
      <c r="J120">
        <v>9</v>
      </c>
      <c r="L120">
        <v>1</v>
      </c>
      <c r="M120">
        <v>25</v>
      </c>
      <c r="N120">
        <v>23</v>
      </c>
    </row>
    <row r="121" spans="1:14" x14ac:dyDescent="0.2">
      <c r="A121" t="s">
        <v>1292</v>
      </c>
      <c r="B121" t="s">
        <v>1293</v>
      </c>
      <c r="C121">
        <v>2020</v>
      </c>
      <c r="D121" t="s">
        <v>1294</v>
      </c>
      <c r="F121" t="s">
        <v>1295</v>
      </c>
      <c r="G121" t="s">
        <v>1296</v>
      </c>
      <c r="H121" t="s">
        <v>1297</v>
      </c>
      <c r="I121" t="s">
        <v>1298</v>
      </c>
      <c r="J121">
        <v>83</v>
      </c>
      <c r="K121">
        <v>3</v>
      </c>
      <c r="L121">
        <v>725</v>
      </c>
      <c r="M121">
        <v>729</v>
      </c>
      <c r="N121">
        <v>15</v>
      </c>
    </row>
    <row r="122" spans="1:14" x14ac:dyDescent="0.2">
      <c r="A122" t="s">
        <v>1023</v>
      </c>
      <c r="B122" t="s">
        <v>1326</v>
      </c>
      <c r="C122">
        <v>2020</v>
      </c>
      <c r="D122" t="s">
        <v>990</v>
      </c>
      <c r="F122" t="s">
        <v>1327</v>
      </c>
      <c r="G122" t="s">
        <v>1328</v>
      </c>
      <c r="H122" t="s">
        <v>993</v>
      </c>
      <c r="I122" t="s">
        <v>1329</v>
      </c>
      <c r="J122">
        <v>10</v>
      </c>
      <c r="K122">
        <v>1</v>
      </c>
      <c r="N122">
        <v>13</v>
      </c>
    </row>
    <row r="123" spans="1:14" x14ac:dyDescent="0.2">
      <c r="A123" t="s">
        <v>1356</v>
      </c>
      <c r="B123" t="s">
        <v>1357</v>
      </c>
      <c r="C123">
        <v>2020</v>
      </c>
      <c r="D123" t="s">
        <v>990</v>
      </c>
      <c r="F123" t="s">
        <v>1358</v>
      </c>
      <c r="G123" t="s">
        <v>1359</v>
      </c>
      <c r="H123" t="s">
        <v>993</v>
      </c>
      <c r="I123" t="s">
        <v>1360</v>
      </c>
      <c r="J123">
        <v>10</v>
      </c>
      <c r="K123">
        <v>1</v>
      </c>
      <c r="N123">
        <v>12</v>
      </c>
    </row>
    <row r="124" spans="1:14" x14ac:dyDescent="0.2">
      <c r="A124" t="s">
        <v>1220</v>
      </c>
      <c r="B124" t="s">
        <v>1361</v>
      </c>
      <c r="C124">
        <v>2020</v>
      </c>
      <c r="D124" t="s">
        <v>874</v>
      </c>
      <c r="F124" t="s">
        <v>1362</v>
      </c>
      <c r="G124" t="s">
        <v>1363</v>
      </c>
      <c r="H124" t="s">
        <v>877</v>
      </c>
      <c r="I124" t="s">
        <v>1364</v>
      </c>
      <c r="J124">
        <v>29</v>
      </c>
      <c r="K124">
        <v>7</v>
      </c>
      <c r="L124">
        <v>1372</v>
      </c>
      <c r="M124">
        <v>1385</v>
      </c>
      <c r="N124">
        <v>12</v>
      </c>
    </row>
    <row r="125" spans="1:14" x14ac:dyDescent="0.2">
      <c r="A125" t="s">
        <v>1365</v>
      </c>
      <c r="B125" t="s">
        <v>1366</v>
      </c>
      <c r="C125">
        <v>2020</v>
      </c>
      <c r="D125" t="s">
        <v>1184</v>
      </c>
      <c r="F125" t="s">
        <v>1367</v>
      </c>
      <c r="G125" t="s">
        <v>1368</v>
      </c>
      <c r="H125" t="s">
        <v>1187</v>
      </c>
      <c r="I125" t="s">
        <v>1369</v>
      </c>
      <c r="J125">
        <v>2020</v>
      </c>
      <c r="K125">
        <v>2</v>
      </c>
      <c r="N125">
        <v>12</v>
      </c>
    </row>
    <row r="126" spans="1:14" x14ac:dyDescent="0.2">
      <c r="A126" t="s">
        <v>1413</v>
      </c>
      <c r="B126" t="s">
        <v>1414</v>
      </c>
      <c r="C126">
        <v>2020</v>
      </c>
      <c r="D126" t="s">
        <v>1415</v>
      </c>
      <c r="F126" t="s">
        <v>1416</v>
      </c>
      <c r="G126" t="s">
        <v>1417</v>
      </c>
      <c r="H126" t="s">
        <v>1418</v>
      </c>
      <c r="I126" t="s">
        <v>1419</v>
      </c>
      <c r="J126">
        <v>11</v>
      </c>
      <c r="N126">
        <v>9</v>
      </c>
    </row>
    <row r="127" spans="1:14" x14ac:dyDescent="0.2">
      <c r="A127" t="s">
        <v>1447</v>
      </c>
      <c r="B127" t="s">
        <v>1448</v>
      </c>
      <c r="C127">
        <v>2020</v>
      </c>
      <c r="D127" t="s">
        <v>1449</v>
      </c>
      <c r="F127" t="s">
        <v>1450</v>
      </c>
      <c r="G127" t="s">
        <v>1451</v>
      </c>
      <c r="H127" t="s">
        <v>1452</v>
      </c>
      <c r="I127" t="s">
        <v>1453</v>
      </c>
      <c r="J127">
        <v>11</v>
      </c>
      <c r="K127">
        <v>2</v>
      </c>
      <c r="N127">
        <v>8</v>
      </c>
    </row>
    <row r="128" spans="1:14" x14ac:dyDescent="0.2">
      <c r="A128" t="s">
        <v>1189</v>
      </c>
      <c r="B128" t="s">
        <v>1481</v>
      </c>
      <c r="C128">
        <v>2020</v>
      </c>
      <c r="D128" t="s">
        <v>1482</v>
      </c>
      <c r="F128" t="s">
        <v>1483</v>
      </c>
      <c r="G128" t="s">
        <v>1484</v>
      </c>
      <c r="H128" t="s">
        <v>1485</v>
      </c>
      <c r="I128" t="s">
        <v>1486</v>
      </c>
      <c r="J128">
        <v>58</v>
      </c>
      <c r="K128">
        <v>12</v>
      </c>
      <c r="L128">
        <v>988</v>
      </c>
      <c r="M128">
        <v>997</v>
      </c>
      <c r="N128">
        <v>7</v>
      </c>
    </row>
    <row r="129" spans="1:14" x14ac:dyDescent="0.2">
      <c r="A129" t="s">
        <v>1512</v>
      </c>
      <c r="B129" t="s">
        <v>1513</v>
      </c>
      <c r="C129">
        <v>2020</v>
      </c>
      <c r="D129" t="s">
        <v>1449</v>
      </c>
      <c r="F129" t="s">
        <v>1514</v>
      </c>
      <c r="G129" t="s">
        <v>1515</v>
      </c>
      <c r="H129" t="s">
        <v>1452</v>
      </c>
      <c r="I129" t="s">
        <v>1516</v>
      </c>
      <c r="J129">
        <v>11</v>
      </c>
      <c r="K129">
        <v>6</v>
      </c>
      <c r="N129">
        <v>6</v>
      </c>
    </row>
    <row r="130" spans="1:14" x14ac:dyDescent="0.2">
      <c r="A130" t="s">
        <v>1601</v>
      </c>
      <c r="B130" t="s">
        <v>1602</v>
      </c>
      <c r="C130">
        <v>2020</v>
      </c>
      <c r="D130" t="s">
        <v>1603</v>
      </c>
      <c r="F130" t="s">
        <v>1604</v>
      </c>
      <c r="G130" t="s">
        <v>1605</v>
      </c>
      <c r="H130" t="s">
        <v>1606</v>
      </c>
      <c r="I130" t="s">
        <v>1607</v>
      </c>
      <c r="J130">
        <v>25</v>
      </c>
      <c r="K130">
        <v>4</v>
      </c>
      <c r="L130">
        <v>552</v>
      </c>
      <c r="M130">
        <v>560</v>
      </c>
      <c r="N130">
        <v>4</v>
      </c>
    </row>
    <row r="131" spans="1:14" x14ac:dyDescent="0.2">
      <c r="A131" t="s">
        <v>1669</v>
      </c>
      <c r="B131" t="s">
        <v>1704</v>
      </c>
      <c r="C131">
        <v>2020</v>
      </c>
      <c r="D131" t="s">
        <v>1705</v>
      </c>
      <c r="F131" t="s">
        <v>1706</v>
      </c>
      <c r="G131" t="s">
        <v>1707</v>
      </c>
      <c r="H131" t="s">
        <v>1708</v>
      </c>
      <c r="I131" t="s">
        <v>1709</v>
      </c>
      <c r="J131">
        <v>31</v>
      </c>
      <c r="N131">
        <v>2</v>
      </c>
    </row>
    <row r="132" spans="1:14" x14ac:dyDescent="0.2">
      <c r="A132" t="s">
        <v>1750</v>
      </c>
      <c r="B132" t="s">
        <v>1751</v>
      </c>
      <c r="C132">
        <v>2020</v>
      </c>
      <c r="D132" t="s">
        <v>1184</v>
      </c>
      <c r="F132" t="s">
        <v>1752</v>
      </c>
      <c r="G132" t="s">
        <v>1753</v>
      </c>
      <c r="H132" t="s">
        <v>1187</v>
      </c>
      <c r="I132" t="s">
        <v>1754</v>
      </c>
      <c r="J132">
        <v>8</v>
      </c>
      <c r="N132">
        <v>0</v>
      </c>
    </row>
    <row r="133" spans="1:14" x14ac:dyDescent="0.2">
      <c r="A133" t="s">
        <v>1321</v>
      </c>
      <c r="B133" t="s">
        <v>1322</v>
      </c>
      <c r="C133">
        <v>2021</v>
      </c>
      <c r="D133" t="s">
        <v>933</v>
      </c>
      <c r="F133" t="s">
        <v>1323</v>
      </c>
      <c r="G133" t="s">
        <v>1324</v>
      </c>
      <c r="H133" t="s">
        <v>936</v>
      </c>
      <c r="I133" t="s">
        <v>1325</v>
      </c>
      <c r="J133">
        <v>87</v>
      </c>
      <c r="K133">
        <v>8</v>
      </c>
      <c r="L133">
        <v>1</v>
      </c>
      <c r="M133">
        <v>18</v>
      </c>
      <c r="N133">
        <v>13</v>
      </c>
    </row>
    <row r="134" spans="1:14" x14ac:dyDescent="0.2">
      <c r="A134" t="s">
        <v>1208</v>
      </c>
      <c r="B134" t="s">
        <v>1374</v>
      </c>
      <c r="C134">
        <v>2021</v>
      </c>
      <c r="D134" t="s">
        <v>1085</v>
      </c>
      <c r="F134" t="s">
        <v>1375</v>
      </c>
      <c r="G134" t="s">
        <v>1376</v>
      </c>
      <c r="H134" t="s">
        <v>1088</v>
      </c>
      <c r="I134" t="s">
        <v>1377</v>
      </c>
      <c r="J134">
        <v>10</v>
      </c>
      <c r="K134">
        <v>4</v>
      </c>
      <c r="N134">
        <v>10</v>
      </c>
    </row>
    <row r="135" spans="1:14" x14ac:dyDescent="0.2">
      <c r="A135" t="s">
        <v>1508</v>
      </c>
      <c r="B135" t="s">
        <v>540</v>
      </c>
      <c r="C135">
        <v>2021</v>
      </c>
      <c r="D135" t="s">
        <v>541</v>
      </c>
      <c r="F135" t="s">
        <v>1509</v>
      </c>
      <c r="G135" t="s">
        <v>1510</v>
      </c>
      <c r="H135" t="s">
        <v>542</v>
      </c>
      <c r="I135" t="s">
        <v>1511</v>
      </c>
      <c r="J135">
        <v>24</v>
      </c>
      <c r="K135">
        <v>6</v>
      </c>
      <c r="N135">
        <v>6</v>
      </c>
    </row>
    <row r="136" spans="1:14" x14ac:dyDescent="0.2">
      <c r="A136" t="s">
        <v>1597</v>
      </c>
      <c r="B136" t="s">
        <v>552</v>
      </c>
      <c r="C136">
        <v>2021</v>
      </c>
      <c r="D136" t="s">
        <v>260</v>
      </c>
      <c r="F136" t="s">
        <v>1598</v>
      </c>
      <c r="G136" t="s">
        <v>1599</v>
      </c>
      <c r="H136" t="s">
        <v>261</v>
      </c>
      <c r="I136" t="s">
        <v>1600</v>
      </c>
      <c r="J136">
        <v>50</v>
      </c>
      <c r="L136">
        <v>43</v>
      </c>
      <c r="M136">
        <v>56</v>
      </c>
      <c r="N136">
        <v>4</v>
      </c>
    </row>
    <row r="137" spans="1:14" x14ac:dyDescent="0.2">
      <c r="A137" t="s">
        <v>1662</v>
      </c>
      <c r="B137" t="s">
        <v>1663</v>
      </c>
      <c r="C137">
        <v>2021</v>
      </c>
      <c r="D137" t="s">
        <v>1664</v>
      </c>
      <c r="F137" t="s">
        <v>1665</v>
      </c>
      <c r="G137" t="s">
        <v>1666</v>
      </c>
      <c r="H137" t="s">
        <v>1667</v>
      </c>
      <c r="I137" t="s">
        <v>1668</v>
      </c>
      <c r="J137">
        <v>59</v>
      </c>
      <c r="K137">
        <v>4</v>
      </c>
      <c r="L137">
        <v>1023</v>
      </c>
      <c r="M137">
        <v>1032</v>
      </c>
      <c r="N137">
        <v>3</v>
      </c>
    </row>
    <row r="138" spans="1:14" x14ac:dyDescent="0.2">
      <c r="A138" t="s">
        <v>1669</v>
      </c>
      <c r="B138" t="s">
        <v>795</v>
      </c>
      <c r="C138">
        <v>2021</v>
      </c>
      <c r="D138" t="s">
        <v>763</v>
      </c>
      <c r="F138" t="s">
        <v>1670</v>
      </c>
      <c r="G138" t="s">
        <v>1671</v>
      </c>
      <c r="H138" t="s">
        <v>764</v>
      </c>
      <c r="I138" t="s">
        <v>1672</v>
      </c>
      <c r="J138">
        <v>24</v>
      </c>
      <c r="K138">
        <v>1</v>
      </c>
      <c r="L138">
        <v>176</v>
      </c>
      <c r="M138">
        <v>183</v>
      </c>
      <c r="N138">
        <v>3</v>
      </c>
    </row>
    <row r="139" spans="1:14" x14ac:dyDescent="0.2">
      <c r="A139" t="s">
        <v>1271</v>
      </c>
      <c r="B139" t="s">
        <v>1272</v>
      </c>
      <c r="C139">
        <v>2022</v>
      </c>
      <c r="D139" t="s">
        <v>1273</v>
      </c>
      <c r="F139" t="s">
        <v>1274</v>
      </c>
      <c r="G139" t="s">
        <v>1275</v>
      </c>
      <c r="H139" t="s">
        <v>1276</v>
      </c>
      <c r="I139" t="s">
        <v>1277</v>
      </c>
      <c r="J139">
        <v>15</v>
      </c>
      <c r="K139">
        <v>5</v>
      </c>
      <c r="L139">
        <v>693</v>
      </c>
      <c r="M139">
        <v>699</v>
      </c>
      <c r="N139">
        <v>17</v>
      </c>
    </row>
    <row r="140" spans="1:14" x14ac:dyDescent="0.2">
      <c r="A140" t="s">
        <v>1408</v>
      </c>
      <c r="B140" t="s">
        <v>1409</v>
      </c>
      <c r="C140">
        <v>2022</v>
      </c>
      <c r="D140" t="s">
        <v>881</v>
      </c>
      <c r="F140" t="s">
        <v>1410</v>
      </c>
      <c r="G140" t="s">
        <v>1411</v>
      </c>
      <c r="H140" t="s">
        <v>884</v>
      </c>
      <c r="I140" t="s">
        <v>1412</v>
      </c>
      <c r="J140">
        <v>84</v>
      </c>
      <c r="K140">
        <v>1</v>
      </c>
      <c r="L140">
        <v>240</v>
      </c>
      <c r="M140">
        <v>256</v>
      </c>
      <c r="N140">
        <v>9</v>
      </c>
    </row>
    <row r="141" spans="1:14" x14ac:dyDescent="0.2">
      <c r="A141" t="s">
        <v>1443</v>
      </c>
      <c r="B141" t="s">
        <v>511</v>
      </c>
      <c r="C141">
        <v>2022</v>
      </c>
      <c r="D141" t="s">
        <v>512</v>
      </c>
      <c r="F141" t="s">
        <v>1444</v>
      </c>
      <c r="G141" t="s">
        <v>1445</v>
      </c>
      <c r="H141" t="s">
        <v>513</v>
      </c>
      <c r="I141" t="s">
        <v>1446</v>
      </c>
      <c r="J141">
        <v>7</v>
      </c>
      <c r="K141">
        <v>4</v>
      </c>
      <c r="N141">
        <v>8</v>
      </c>
    </row>
    <row r="142" spans="1:14" x14ac:dyDescent="0.2">
      <c r="A142" t="s">
        <v>1471</v>
      </c>
      <c r="B142" t="s">
        <v>660</v>
      </c>
      <c r="C142">
        <v>2022</v>
      </c>
      <c r="D142" t="s">
        <v>661</v>
      </c>
      <c r="F142" t="s">
        <v>1472</v>
      </c>
      <c r="G142" t="s">
        <v>1473</v>
      </c>
      <c r="H142" t="s">
        <v>1474</v>
      </c>
      <c r="I142" t="s">
        <v>1475</v>
      </c>
      <c r="J142">
        <v>17</v>
      </c>
      <c r="K142">
        <v>7</v>
      </c>
      <c r="L142">
        <v>1824</v>
      </c>
      <c r="M142">
        <v>1830</v>
      </c>
      <c r="N142">
        <v>7</v>
      </c>
    </row>
    <row r="143" spans="1:14" x14ac:dyDescent="0.2">
      <c r="A143" t="s">
        <v>1476</v>
      </c>
      <c r="B143" t="s">
        <v>1477</v>
      </c>
      <c r="C143">
        <v>2022</v>
      </c>
      <c r="D143" t="s">
        <v>325</v>
      </c>
      <c r="F143" t="s">
        <v>1478</v>
      </c>
      <c r="G143" t="s">
        <v>1479</v>
      </c>
      <c r="H143" t="s">
        <v>326</v>
      </c>
      <c r="I143" t="s">
        <v>1480</v>
      </c>
      <c r="J143">
        <v>166</v>
      </c>
      <c r="N143">
        <v>7</v>
      </c>
    </row>
    <row r="144" spans="1:14" x14ac:dyDescent="0.2">
      <c r="A144" t="s">
        <v>1501</v>
      </c>
      <c r="B144" t="s">
        <v>1502</v>
      </c>
      <c r="C144">
        <v>2022</v>
      </c>
      <c r="D144" t="s">
        <v>1503</v>
      </c>
      <c r="F144" t="s">
        <v>1504</v>
      </c>
      <c r="G144" t="s">
        <v>1505</v>
      </c>
      <c r="H144" t="s">
        <v>1506</v>
      </c>
      <c r="I144" t="s">
        <v>1507</v>
      </c>
      <c r="J144">
        <v>29</v>
      </c>
      <c r="K144">
        <v>7</v>
      </c>
      <c r="L144">
        <v>10848</v>
      </c>
      <c r="M144">
        <v>10857</v>
      </c>
      <c r="N144">
        <v>6</v>
      </c>
    </row>
    <row r="145" spans="1:14" x14ac:dyDescent="0.2">
      <c r="A145" t="s">
        <v>1554</v>
      </c>
      <c r="B145" t="s">
        <v>1555</v>
      </c>
      <c r="C145">
        <v>2022</v>
      </c>
      <c r="D145" t="s">
        <v>320</v>
      </c>
      <c r="F145" t="s">
        <v>1556</v>
      </c>
      <c r="G145" t="s">
        <v>1557</v>
      </c>
      <c r="H145" t="s">
        <v>321</v>
      </c>
      <c r="I145" t="s">
        <v>1558</v>
      </c>
      <c r="J145">
        <v>98</v>
      </c>
      <c r="K145">
        <v>7</v>
      </c>
      <c r="N145">
        <v>5</v>
      </c>
    </row>
    <row r="146" spans="1:14" x14ac:dyDescent="0.2">
      <c r="A146" t="s">
        <v>1559</v>
      </c>
      <c r="B146" t="s">
        <v>1560</v>
      </c>
      <c r="C146">
        <v>2022</v>
      </c>
      <c r="D146" t="s">
        <v>1247</v>
      </c>
      <c r="F146" t="s">
        <v>1561</v>
      </c>
      <c r="G146" t="s">
        <v>1562</v>
      </c>
      <c r="H146" t="s">
        <v>1250</v>
      </c>
      <c r="I146" t="s">
        <v>1563</v>
      </c>
      <c r="J146">
        <v>33</v>
      </c>
      <c r="K146">
        <v>10</v>
      </c>
      <c r="L146">
        <v>1596</v>
      </c>
      <c r="M146">
        <v>1607</v>
      </c>
      <c r="N146">
        <v>5</v>
      </c>
    </row>
    <row r="147" spans="1:14" x14ac:dyDescent="0.2">
      <c r="A147" t="s">
        <v>1587</v>
      </c>
      <c r="B147" t="s">
        <v>1588</v>
      </c>
      <c r="C147">
        <v>2022</v>
      </c>
      <c r="D147" t="s">
        <v>1449</v>
      </c>
      <c r="F147" t="s">
        <v>1589</v>
      </c>
      <c r="G147" t="s">
        <v>1590</v>
      </c>
      <c r="H147" t="s">
        <v>1452</v>
      </c>
      <c r="I147" t="s">
        <v>1591</v>
      </c>
      <c r="J147">
        <v>13</v>
      </c>
      <c r="K147">
        <v>12</v>
      </c>
      <c r="N147">
        <v>4</v>
      </c>
    </row>
    <row r="148" spans="1:14" x14ac:dyDescent="0.2">
      <c r="A148" t="s">
        <v>1408</v>
      </c>
      <c r="B148" t="s">
        <v>1658</v>
      </c>
      <c r="C148">
        <v>2022</v>
      </c>
      <c r="D148" t="s">
        <v>1449</v>
      </c>
      <c r="F148" t="s">
        <v>1659</v>
      </c>
      <c r="G148" t="s">
        <v>1660</v>
      </c>
      <c r="H148" t="s">
        <v>1452</v>
      </c>
      <c r="I148" t="s">
        <v>1661</v>
      </c>
      <c r="J148">
        <v>13</v>
      </c>
      <c r="K148">
        <v>5</v>
      </c>
      <c r="N148">
        <v>3</v>
      </c>
    </row>
    <row r="149" spans="1:14" x14ac:dyDescent="0.2">
      <c r="A149" t="s">
        <v>1669</v>
      </c>
      <c r="B149" t="s">
        <v>1698</v>
      </c>
      <c r="C149">
        <v>2022</v>
      </c>
      <c r="D149" t="s">
        <v>1699</v>
      </c>
      <c r="F149" t="s">
        <v>1700</v>
      </c>
      <c r="G149" t="s">
        <v>1701</v>
      </c>
      <c r="H149" t="s">
        <v>1702</v>
      </c>
      <c r="I149" t="s">
        <v>1703</v>
      </c>
      <c r="J149">
        <v>18</v>
      </c>
      <c r="K149">
        <v>1</v>
      </c>
      <c r="N149">
        <v>2</v>
      </c>
    </row>
    <row r="150" spans="1:14" x14ac:dyDescent="0.2">
      <c r="A150" t="s">
        <v>1724</v>
      </c>
      <c r="B150" t="s">
        <v>1725</v>
      </c>
      <c r="C150">
        <v>2022</v>
      </c>
      <c r="D150" t="s">
        <v>1726</v>
      </c>
      <c r="F150" t="s">
        <v>1727</v>
      </c>
      <c r="G150" t="s">
        <v>1728</v>
      </c>
      <c r="H150" t="s">
        <v>1729</v>
      </c>
      <c r="I150" t="s">
        <v>1730</v>
      </c>
      <c r="J150">
        <v>35</v>
      </c>
      <c r="K150">
        <v>5</v>
      </c>
      <c r="L150">
        <v>127</v>
      </c>
      <c r="M150">
        <v>135</v>
      </c>
      <c r="N150">
        <v>1</v>
      </c>
    </row>
    <row r="151" spans="1:14" x14ac:dyDescent="0.2">
      <c r="A151" t="s">
        <v>1023</v>
      </c>
      <c r="B151" t="s">
        <v>1437</v>
      </c>
      <c r="C151">
        <v>2023</v>
      </c>
      <c r="D151" t="s">
        <v>1438</v>
      </c>
      <c r="F151" t="s">
        <v>1439</v>
      </c>
      <c r="G151" t="s">
        <v>1440</v>
      </c>
      <c r="H151" t="s">
        <v>1441</v>
      </c>
      <c r="I151" t="s">
        <v>1442</v>
      </c>
      <c r="J151">
        <v>5</v>
      </c>
      <c r="K151">
        <v>1</v>
      </c>
      <c r="N151">
        <v>8</v>
      </c>
    </row>
    <row r="152" spans="1:14" x14ac:dyDescent="0.2">
      <c r="A152" t="s">
        <v>1487</v>
      </c>
      <c r="B152" t="s">
        <v>1488</v>
      </c>
      <c r="C152">
        <v>2023</v>
      </c>
      <c r="D152" t="s">
        <v>1489</v>
      </c>
      <c r="F152" t="s">
        <v>1490</v>
      </c>
      <c r="G152" t="s">
        <v>1491</v>
      </c>
      <c r="H152" t="s">
        <v>1492</v>
      </c>
      <c r="I152" t="s">
        <v>1493</v>
      </c>
      <c r="J152">
        <v>21</v>
      </c>
      <c r="K152">
        <v>7</v>
      </c>
      <c r="N152">
        <v>6</v>
      </c>
    </row>
    <row r="153" spans="1:14" x14ac:dyDescent="0.2">
      <c r="A153" t="s">
        <v>1494</v>
      </c>
      <c r="B153" t="s">
        <v>1495</v>
      </c>
      <c r="C153">
        <v>2023</v>
      </c>
      <c r="D153" t="s">
        <v>1496</v>
      </c>
      <c r="F153" t="s">
        <v>1497</v>
      </c>
      <c r="G153" t="s">
        <v>1498</v>
      </c>
      <c r="H153" t="s">
        <v>1499</v>
      </c>
      <c r="I153" t="s">
        <v>1500</v>
      </c>
      <c r="J153">
        <v>13</v>
      </c>
      <c r="K153">
        <v>12</v>
      </c>
      <c r="N153">
        <v>6</v>
      </c>
    </row>
    <row r="154" spans="1:14" x14ac:dyDescent="0.2">
      <c r="A154" t="s">
        <v>1550</v>
      </c>
      <c r="B154" t="s">
        <v>780</v>
      </c>
      <c r="C154">
        <v>2023</v>
      </c>
      <c r="D154" t="s">
        <v>781</v>
      </c>
      <c r="F154" t="s">
        <v>1551</v>
      </c>
      <c r="G154" t="s">
        <v>1552</v>
      </c>
      <c r="H154" t="s">
        <v>782</v>
      </c>
      <c r="I154" t="s">
        <v>1553</v>
      </c>
      <c r="J154">
        <v>11</v>
      </c>
      <c r="K154">
        <v>1</v>
      </c>
      <c r="N154">
        <v>5</v>
      </c>
    </row>
    <row r="155" spans="1:14" x14ac:dyDescent="0.2">
      <c r="A155" t="s">
        <v>1580</v>
      </c>
      <c r="B155" t="s">
        <v>1581</v>
      </c>
      <c r="C155">
        <v>2023</v>
      </c>
      <c r="D155" t="s">
        <v>1582</v>
      </c>
      <c r="F155" t="s">
        <v>1583</v>
      </c>
      <c r="G155" t="s">
        <v>1584</v>
      </c>
      <c r="H155" t="s">
        <v>1585</v>
      </c>
      <c r="I155" t="s">
        <v>1586</v>
      </c>
      <c r="J155">
        <v>33</v>
      </c>
      <c r="L155">
        <v>19</v>
      </c>
      <c r="M155">
        <v>34</v>
      </c>
      <c r="N155">
        <v>4</v>
      </c>
    </row>
    <row r="156" spans="1:14" x14ac:dyDescent="0.2">
      <c r="A156" t="s">
        <v>1592</v>
      </c>
      <c r="B156" t="s">
        <v>1593</v>
      </c>
      <c r="C156">
        <v>2023</v>
      </c>
      <c r="D156" t="s">
        <v>881</v>
      </c>
      <c r="F156" t="s">
        <v>1594</v>
      </c>
      <c r="G156" t="s">
        <v>1595</v>
      </c>
      <c r="H156" t="s">
        <v>884</v>
      </c>
      <c r="I156" t="s">
        <v>1596</v>
      </c>
      <c r="J156">
        <v>86</v>
      </c>
      <c r="K156">
        <v>2</v>
      </c>
      <c r="L156">
        <v>1240</v>
      </c>
      <c r="M156">
        <v>1253</v>
      </c>
      <c r="N156">
        <v>4</v>
      </c>
    </row>
    <row r="157" spans="1:14" x14ac:dyDescent="0.2">
      <c r="A157" t="s">
        <v>1208</v>
      </c>
      <c r="B157" t="s">
        <v>1633</v>
      </c>
      <c r="C157">
        <v>2023</v>
      </c>
      <c r="D157" t="s">
        <v>1634</v>
      </c>
      <c r="F157" t="s">
        <v>1635</v>
      </c>
      <c r="G157" t="s">
        <v>1636</v>
      </c>
      <c r="H157" t="s">
        <v>1637</v>
      </c>
      <c r="I157" t="s">
        <v>1638</v>
      </c>
      <c r="J157">
        <v>74</v>
      </c>
      <c r="K157">
        <v>3</v>
      </c>
      <c r="N157">
        <v>3</v>
      </c>
    </row>
    <row r="158" spans="1:14" x14ac:dyDescent="0.2">
      <c r="A158" t="s">
        <v>1639</v>
      </c>
      <c r="B158" t="s">
        <v>1640</v>
      </c>
      <c r="C158">
        <v>2023</v>
      </c>
      <c r="D158" t="s">
        <v>1641</v>
      </c>
      <c r="F158" t="s">
        <v>1642</v>
      </c>
      <c r="G158" t="s">
        <v>1643</v>
      </c>
      <c r="H158" t="s">
        <v>1644</v>
      </c>
      <c r="I158" t="s">
        <v>1645</v>
      </c>
      <c r="J158">
        <v>6</v>
      </c>
      <c r="K158">
        <v>1</v>
      </c>
      <c r="N158">
        <v>3</v>
      </c>
    </row>
    <row r="159" spans="1:14" x14ac:dyDescent="0.2">
      <c r="A159" t="s">
        <v>1646</v>
      </c>
      <c r="B159" t="s">
        <v>1647</v>
      </c>
      <c r="C159">
        <v>2023</v>
      </c>
      <c r="D159" t="s">
        <v>1648</v>
      </c>
      <c r="F159" t="s">
        <v>1649</v>
      </c>
      <c r="G159" t="s">
        <v>1650</v>
      </c>
      <c r="H159" t="s">
        <v>1651</v>
      </c>
      <c r="I159" t="s">
        <v>1652</v>
      </c>
      <c r="J159">
        <v>13</v>
      </c>
      <c r="N159">
        <v>3</v>
      </c>
    </row>
    <row r="160" spans="1:14" x14ac:dyDescent="0.2">
      <c r="A160" t="s">
        <v>1653</v>
      </c>
      <c r="B160" t="s">
        <v>1654</v>
      </c>
      <c r="C160">
        <v>2023</v>
      </c>
      <c r="D160" t="s">
        <v>881</v>
      </c>
      <c r="F160" t="s">
        <v>1655</v>
      </c>
      <c r="G160" t="s">
        <v>1656</v>
      </c>
      <c r="H160" t="s">
        <v>884</v>
      </c>
      <c r="I160" t="s">
        <v>1657</v>
      </c>
      <c r="J160">
        <v>86</v>
      </c>
      <c r="K160">
        <v>2</v>
      </c>
      <c r="L160">
        <v>1374</v>
      </c>
      <c r="M160">
        <v>1392</v>
      </c>
      <c r="N160">
        <v>3</v>
      </c>
    </row>
    <row r="161" spans="1:14" x14ac:dyDescent="0.2">
      <c r="A161" t="s">
        <v>1686</v>
      </c>
      <c r="B161" t="s">
        <v>1687</v>
      </c>
      <c r="C161">
        <v>2023</v>
      </c>
      <c r="D161" t="s">
        <v>1688</v>
      </c>
      <c r="F161" t="s">
        <v>1689</v>
      </c>
      <c r="G161" t="s">
        <v>1690</v>
      </c>
      <c r="H161" t="s">
        <v>1691</v>
      </c>
      <c r="I161" t="s">
        <v>1692</v>
      </c>
      <c r="J161">
        <v>15</v>
      </c>
      <c r="K161">
        <v>2</v>
      </c>
      <c r="N161">
        <v>2</v>
      </c>
    </row>
    <row r="162" spans="1:14" x14ac:dyDescent="0.2">
      <c r="A162" t="s">
        <v>1693</v>
      </c>
      <c r="B162" t="s">
        <v>1694</v>
      </c>
      <c r="C162">
        <v>2023</v>
      </c>
      <c r="D162" t="s">
        <v>881</v>
      </c>
      <c r="F162" t="s">
        <v>1695</v>
      </c>
      <c r="G162" t="s">
        <v>1696</v>
      </c>
      <c r="H162" t="s">
        <v>884</v>
      </c>
      <c r="I162" t="s">
        <v>1697</v>
      </c>
      <c r="J162">
        <v>86</v>
      </c>
      <c r="K162">
        <v>1</v>
      </c>
      <c r="L162">
        <v>699</v>
      </c>
      <c r="M162">
        <v>712</v>
      </c>
      <c r="N162">
        <v>2</v>
      </c>
    </row>
    <row r="163" spans="1:14" x14ac:dyDescent="0.2">
      <c r="A163" t="s">
        <v>1717</v>
      </c>
      <c r="B163" t="s">
        <v>1718</v>
      </c>
      <c r="C163">
        <v>2023</v>
      </c>
      <c r="D163" t="s">
        <v>1719</v>
      </c>
      <c r="F163" t="s">
        <v>1720</v>
      </c>
      <c r="G163" t="s">
        <v>1721</v>
      </c>
      <c r="H163" t="s">
        <v>1722</v>
      </c>
      <c r="I163" t="s">
        <v>1723</v>
      </c>
      <c r="J163">
        <v>15</v>
      </c>
      <c r="K163">
        <v>2</v>
      </c>
      <c r="N163">
        <v>1</v>
      </c>
    </row>
    <row r="164" spans="1:14" x14ac:dyDescent="0.2">
      <c r="A164" t="s">
        <v>1738</v>
      </c>
      <c r="B164" t="s">
        <v>1739</v>
      </c>
      <c r="C164">
        <v>2023</v>
      </c>
      <c r="D164" t="s">
        <v>1305</v>
      </c>
      <c r="F164" t="s">
        <v>1740</v>
      </c>
      <c r="G164" t="s">
        <v>1741</v>
      </c>
      <c r="H164" t="s">
        <v>1308</v>
      </c>
      <c r="I164" t="s">
        <v>1742</v>
      </c>
      <c r="J164">
        <v>70</v>
      </c>
      <c r="K164">
        <v>3</v>
      </c>
      <c r="N164">
        <v>0</v>
      </c>
    </row>
    <row r="165" spans="1:14" x14ac:dyDescent="0.2">
      <c r="A165" t="s">
        <v>1743</v>
      </c>
      <c r="B165" t="s">
        <v>1744</v>
      </c>
      <c r="C165">
        <v>2023</v>
      </c>
      <c r="D165" t="s">
        <v>1745</v>
      </c>
      <c r="F165" t="s">
        <v>1746</v>
      </c>
      <c r="G165" t="s">
        <v>1747</v>
      </c>
      <c r="H165" t="s">
        <v>1748</v>
      </c>
      <c r="I165" t="s">
        <v>1749</v>
      </c>
      <c r="J165">
        <v>86</v>
      </c>
      <c r="K165">
        <v>4</v>
      </c>
      <c r="L165">
        <v>3138</v>
      </c>
      <c r="M165">
        <v>3138</v>
      </c>
      <c r="N165">
        <v>0</v>
      </c>
    </row>
  </sheetData>
  <sortState xmlns:xlrd2="http://schemas.microsoft.com/office/spreadsheetml/2017/richdata2" ref="A2:N179">
    <sortCondition ref="C2:C17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C501B-DF19-AE43-A7B8-56563023A32C}">
  <dimension ref="A1:G250"/>
  <sheetViews>
    <sheetView topLeftCell="A243" workbookViewId="0">
      <selection activeCell="A226" sqref="A226:XFD226"/>
    </sheetView>
  </sheetViews>
  <sheetFormatPr baseColWidth="10" defaultRowHeight="16" x14ac:dyDescent="0.2"/>
  <cols>
    <col min="1" max="1" width="38" customWidth="1"/>
    <col min="6" max="6" width="26.83203125" customWidth="1"/>
  </cols>
  <sheetData>
    <row r="1" spans="1:7" x14ac:dyDescent="0.2">
      <c r="A1" t="s">
        <v>841</v>
      </c>
      <c r="B1" t="s">
        <v>842</v>
      </c>
      <c r="C1" t="s">
        <v>843</v>
      </c>
      <c r="D1" t="s">
        <v>844</v>
      </c>
      <c r="E1" t="s">
        <v>845</v>
      </c>
      <c r="F1" t="s">
        <v>846</v>
      </c>
      <c r="G1" t="s">
        <v>857</v>
      </c>
    </row>
    <row r="2" spans="1:7" x14ac:dyDescent="0.2">
      <c r="A2" t="s">
        <v>2456</v>
      </c>
      <c r="B2" t="s">
        <v>2457</v>
      </c>
      <c r="C2">
        <v>1976</v>
      </c>
      <c r="D2" t="s">
        <v>2458</v>
      </c>
      <c r="E2" t="s">
        <v>2316</v>
      </c>
      <c r="F2" t="s">
        <v>2459</v>
      </c>
      <c r="G2" t="s">
        <v>2460</v>
      </c>
    </row>
    <row r="3" spans="1:7" x14ac:dyDescent="0.2">
      <c r="A3" t="s">
        <v>2557</v>
      </c>
      <c r="B3" t="s">
        <v>2558</v>
      </c>
      <c r="C3">
        <v>1984</v>
      </c>
      <c r="E3" t="s">
        <v>2230</v>
      </c>
      <c r="F3" t="s">
        <v>2559</v>
      </c>
      <c r="G3" t="s">
        <v>2560</v>
      </c>
    </row>
    <row r="4" spans="1:7" x14ac:dyDescent="0.2">
      <c r="A4" t="s">
        <v>2229</v>
      </c>
      <c r="B4" t="s">
        <v>1403</v>
      </c>
      <c r="C4">
        <v>1989</v>
      </c>
      <c r="E4" t="s">
        <v>2230</v>
      </c>
      <c r="F4" t="s">
        <v>2231</v>
      </c>
      <c r="G4" t="s">
        <v>2232</v>
      </c>
    </row>
    <row r="5" spans="1:7" x14ac:dyDescent="0.2">
      <c r="A5" t="s">
        <v>2681</v>
      </c>
      <c r="B5" t="s">
        <v>2682</v>
      </c>
      <c r="C5">
        <v>1990</v>
      </c>
      <c r="E5" t="s">
        <v>2230</v>
      </c>
      <c r="F5" t="s">
        <v>2683</v>
      </c>
      <c r="G5" t="s">
        <v>2684</v>
      </c>
    </row>
    <row r="6" spans="1:7" x14ac:dyDescent="0.2">
      <c r="A6" t="s">
        <v>2807</v>
      </c>
      <c r="B6" t="s">
        <v>2808</v>
      </c>
      <c r="C6">
        <v>1990</v>
      </c>
      <c r="E6" t="s">
        <v>2592</v>
      </c>
      <c r="F6" t="s">
        <v>2809</v>
      </c>
      <c r="G6" t="s">
        <v>2810</v>
      </c>
    </row>
    <row r="7" spans="1:7" x14ac:dyDescent="0.2">
      <c r="A7" t="s">
        <v>2589</v>
      </c>
      <c r="B7" t="s">
        <v>2590</v>
      </c>
      <c r="C7">
        <v>1991</v>
      </c>
      <c r="D7" t="s">
        <v>2591</v>
      </c>
      <c r="E7" t="s">
        <v>2592</v>
      </c>
      <c r="F7" t="s">
        <v>2593</v>
      </c>
      <c r="G7" t="s">
        <v>2594</v>
      </c>
    </row>
    <row r="8" spans="1:7" x14ac:dyDescent="0.2">
      <c r="A8" t="s">
        <v>2552</v>
      </c>
      <c r="B8" t="s">
        <v>2553</v>
      </c>
      <c r="C8">
        <v>1992</v>
      </c>
      <c r="E8" t="s">
        <v>2554</v>
      </c>
      <c r="F8" t="s">
        <v>2555</v>
      </c>
      <c r="G8" t="s">
        <v>2556</v>
      </c>
    </row>
    <row r="9" spans="1:7" x14ac:dyDescent="0.2">
      <c r="A9" t="s">
        <v>1816</v>
      </c>
      <c r="B9" t="s">
        <v>1817</v>
      </c>
      <c r="C9">
        <v>1993</v>
      </c>
      <c r="D9" t="s">
        <v>1818</v>
      </c>
      <c r="E9" t="s">
        <v>1819</v>
      </c>
      <c r="F9" t="s">
        <v>1820</v>
      </c>
      <c r="G9" t="s">
        <v>1821</v>
      </c>
    </row>
    <row r="10" spans="1:7" x14ac:dyDescent="0.2">
      <c r="A10" t="s">
        <v>2545</v>
      </c>
      <c r="B10" t="s">
        <v>2546</v>
      </c>
      <c r="C10">
        <v>1995</v>
      </c>
      <c r="E10" t="s">
        <v>2230</v>
      </c>
      <c r="F10" t="s">
        <v>2547</v>
      </c>
      <c r="G10" t="s">
        <v>2548</v>
      </c>
    </row>
    <row r="11" spans="1:7" x14ac:dyDescent="0.2">
      <c r="A11" t="s">
        <v>1958</v>
      </c>
      <c r="B11" t="s">
        <v>1959</v>
      </c>
      <c r="C11">
        <v>1997</v>
      </c>
      <c r="D11" t="s">
        <v>1960</v>
      </c>
      <c r="E11" t="s">
        <v>1833</v>
      </c>
      <c r="F11" t="s">
        <v>1961</v>
      </c>
      <c r="G11" t="s">
        <v>1962</v>
      </c>
    </row>
    <row r="12" spans="1:7" x14ac:dyDescent="0.2">
      <c r="A12" t="s">
        <v>2528</v>
      </c>
      <c r="B12" t="s">
        <v>2529</v>
      </c>
      <c r="C12">
        <v>1998</v>
      </c>
      <c r="E12" t="s">
        <v>2230</v>
      </c>
      <c r="F12" t="s">
        <v>2530</v>
      </c>
      <c r="G12" t="s">
        <v>2531</v>
      </c>
    </row>
    <row r="13" spans="1:7" x14ac:dyDescent="0.2">
      <c r="A13" t="s">
        <v>2658</v>
      </c>
      <c r="B13" t="s">
        <v>2659</v>
      </c>
      <c r="C13">
        <v>1998</v>
      </c>
      <c r="E13" t="s">
        <v>2125</v>
      </c>
      <c r="F13" t="s">
        <v>2660</v>
      </c>
      <c r="G13" t="s">
        <v>2661</v>
      </c>
    </row>
    <row r="14" spans="1:7" x14ac:dyDescent="0.2">
      <c r="A14" t="s">
        <v>2423</v>
      </c>
      <c r="B14" t="s">
        <v>1536</v>
      </c>
      <c r="C14">
        <v>1999</v>
      </c>
      <c r="D14" t="s">
        <v>2424</v>
      </c>
      <c r="E14" t="s">
        <v>1833</v>
      </c>
      <c r="F14" t="s">
        <v>2425</v>
      </c>
      <c r="G14" t="s">
        <v>2426</v>
      </c>
    </row>
    <row r="15" spans="1:7" x14ac:dyDescent="0.2">
      <c r="A15" t="s">
        <v>1997</v>
      </c>
      <c r="B15" t="s">
        <v>600</v>
      </c>
      <c r="C15">
        <v>2000</v>
      </c>
      <c r="D15" t="s">
        <v>1998</v>
      </c>
      <c r="E15" t="s">
        <v>1841</v>
      </c>
      <c r="F15" t="s">
        <v>602</v>
      </c>
      <c r="G15" t="s">
        <v>1999</v>
      </c>
    </row>
    <row r="16" spans="1:7" x14ac:dyDescent="0.2">
      <c r="A16" t="s">
        <v>2000</v>
      </c>
      <c r="B16" t="s">
        <v>725</v>
      </c>
      <c r="C16">
        <v>2000</v>
      </c>
      <c r="D16" t="s">
        <v>325</v>
      </c>
      <c r="E16" t="s">
        <v>1841</v>
      </c>
      <c r="F16" t="s">
        <v>727</v>
      </c>
      <c r="G16" t="s">
        <v>2001</v>
      </c>
    </row>
    <row r="17" spans="1:7" x14ac:dyDescent="0.2">
      <c r="A17" t="s">
        <v>2033</v>
      </c>
      <c r="B17" t="s">
        <v>2034</v>
      </c>
      <c r="C17">
        <v>2000</v>
      </c>
      <c r="D17" t="s">
        <v>1122</v>
      </c>
      <c r="E17" t="s">
        <v>1802</v>
      </c>
      <c r="F17" t="s">
        <v>2035</v>
      </c>
      <c r="G17" t="s">
        <v>2036</v>
      </c>
    </row>
    <row r="18" spans="1:7" x14ac:dyDescent="0.2">
      <c r="A18" t="s">
        <v>2134</v>
      </c>
      <c r="B18" t="s">
        <v>2135</v>
      </c>
      <c r="C18">
        <v>2000</v>
      </c>
      <c r="D18" t="s">
        <v>2136</v>
      </c>
      <c r="E18" t="s">
        <v>2137</v>
      </c>
      <c r="F18" t="s">
        <v>2138</v>
      </c>
      <c r="G18" t="s">
        <v>2139</v>
      </c>
    </row>
    <row r="19" spans="1:7" x14ac:dyDescent="0.2">
      <c r="A19" t="s">
        <v>2733</v>
      </c>
      <c r="B19" t="s">
        <v>2734</v>
      </c>
      <c r="C19">
        <v>2000</v>
      </c>
      <c r="E19" t="s">
        <v>2735</v>
      </c>
      <c r="F19" t="s">
        <v>2736</v>
      </c>
      <c r="G19" t="s">
        <v>2737</v>
      </c>
    </row>
    <row r="20" spans="1:7" x14ac:dyDescent="0.2">
      <c r="A20" t="s">
        <v>2747</v>
      </c>
      <c r="B20" t="s">
        <v>2748</v>
      </c>
      <c r="C20">
        <v>2000</v>
      </c>
      <c r="E20" t="s">
        <v>2230</v>
      </c>
      <c r="F20" t="s">
        <v>2749</v>
      </c>
      <c r="G20" t="s">
        <v>2750</v>
      </c>
    </row>
    <row r="21" spans="1:7" x14ac:dyDescent="0.2">
      <c r="A21" t="s">
        <v>2076</v>
      </c>
      <c r="B21" t="s">
        <v>488</v>
      </c>
      <c r="C21">
        <v>2001</v>
      </c>
      <c r="D21" t="s">
        <v>51</v>
      </c>
      <c r="E21" t="s">
        <v>1841</v>
      </c>
      <c r="F21" t="s">
        <v>490</v>
      </c>
      <c r="G21" t="s">
        <v>2077</v>
      </c>
    </row>
    <row r="22" spans="1:7" x14ac:dyDescent="0.2">
      <c r="A22" t="s">
        <v>2439</v>
      </c>
      <c r="B22" t="s">
        <v>1543</v>
      </c>
      <c r="C22">
        <v>2001</v>
      </c>
      <c r="D22" t="s">
        <v>1899</v>
      </c>
      <c r="E22" t="s">
        <v>2440</v>
      </c>
      <c r="F22" t="s">
        <v>2441</v>
      </c>
      <c r="G22" t="s">
        <v>2442</v>
      </c>
    </row>
    <row r="23" spans="1:7" x14ac:dyDescent="0.2">
      <c r="A23" t="s">
        <v>2447</v>
      </c>
      <c r="B23" t="s">
        <v>2448</v>
      </c>
      <c r="C23">
        <v>2002</v>
      </c>
      <c r="D23" t="s">
        <v>2449</v>
      </c>
      <c r="E23" t="s">
        <v>2450</v>
      </c>
      <c r="F23" t="s">
        <v>2451</v>
      </c>
      <c r="G23" t="s">
        <v>2452</v>
      </c>
    </row>
    <row r="24" spans="1:7" x14ac:dyDescent="0.2">
      <c r="A24" t="s">
        <v>2694</v>
      </c>
      <c r="B24" t="s">
        <v>2695</v>
      </c>
      <c r="C24">
        <v>2002</v>
      </c>
      <c r="E24" t="s">
        <v>2125</v>
      </c>
      <c r="F24" t="s">
        <v>2696</v>
      </c>
      <c r="G24" t="s">
        <v>2697</v>
      </c>
    </row>
    <row r="25" spans="1:7" x14ac:dyDescent="0.2">
      <c r="A25" t="s">
        <v>2155</v>
      </c>
      <c r="B25" t="s">
        <v>1195</v>
      </c>
      <c r="C25">
        <v>2003</v>
      </c>
      <c r="D25" t="s">
        <v>2156</v>
      </c>
      <c r="E25" t="s">
        <v>2157</v>
      </c>
      <c r="F25" t="s">
        <v>2158</v>
      </c>
      <c r="G25" t="s">
        <v>2159</v>
      </c>
    </row>
    <row r="26" spans="1:7" x14ac:dyDescent="0.2">
      <c r="A26" t="s">
        <v>2561</v>
      </c>
      <c r="B26" t="s">
        <v>2698</v>
      </c>
      <c r="C26">
        <v>2003</v>
      </c>
      <c r="D26" t="s">
        <v>2699</v>
      </c>
      <c r="E26" t="s">
        <v>2304</v>
      </c>
      <c r="F26" t="s">
        <v>2700</v>
      </c>
      <c r="G26" t="s">
        <v>2701</v>
      </c>
    </row>
    <row r="27" spans="1:7" x14ac:dyDescent="0.2">
      <c r="A27" t="s">
        <v>2839</v>
      </c>
      <c r="B27" t="s">
        <v>2840</v>
      </c>
      <c r="C27">
        <v>2003</v>
      </c>
      <c r="D27" t="s">
        <v>2841</v>
      </c>
      <c r="E27" t="s">
        <v>2842</v>
      </c>
      <c r="F27" t="s">
        <v>2843</v>
      </c>
      <c r="G27" t="s">
        <v>2844</v>
      </c>
    </row>
    <row r="28" spans="1:7" x14ac:dyDescent="0.2">
      <c r="A28" t="s">
        <v>2199</v>
      </c>
      <c r="B28" t="s">
        <v>2200</v>
      </c>
      <c r="C28">
        <v>2004</v>
      </c>
      <c r="D28" t="s">
        <v>1122</v>
      </c>
      <c r="E28" t="s">
        <v>1802</v>
      </c>
      <c r="F28" t="s">
        <v>2201</v>
      </c>
      <c r="G28" t="s">
        <v>2202</v>
      </c>
    </row>
    <row r="29" spans="1:7" x14ac:dyDescent="0.2">
      <c r="A29" t="s">
        <v>2561</v>
      </c>
      <c r="B29" t="s">
        <v>2562</v>
      </c>
      <c r="C29">
        <v>2004</v>
      </c>
      <c r="D29" t="s">
        <v>2563</v>
      </c>
      <c r="E29" t="s">
        <v>2564</v>
      </c>
      <c r="F29" t="s">
        <v>2565</v>
      </c>
      <c r="G29" t="s">
        <v>2566</v>
      </c>
    </row>
    <row r="30" spans="1:7" x14ac:dyDescent="0.2">
      <c r="A30" t="s">
        <v>1826</v>
      </c>
      <c r="B30" t="s">
        <v>1001</v>
      </c>
      <c r="C30">
        <v>2005</v>
      </c>
      <c r="D30" t="s">
        <v>1827</v>
      </c>
      <c r="E30" t="s">
        <v>1828</v>
      </c>
      <c r="F30" t="s">
        <v>1829</v>
      </c>
      <c r="G30" t="s">
        <v>1830</v>
      </c>
    </row>
    <row r="31" spans="1:7" x14ac:dyDescent="0.2">
      <c r="A31" t="s">
        <v>2170</v>
      </c>
      <c r="B31" t="s">
        <v>2171</v>
      </c>
      <c r="C31">
        <v>2005</v>
      </c>
      <c r="D31" t="s">
        <v>933</v>
      </c>
      <c r="E31" t="s">
        <v>1807</v>
      </c>
      <c r="F31" t="s">
        <v>2172</v>
      </c>
      <c r="G31" t="s">
        <v>2173</v>
      </c>
    </row>
    <row r="32" spans="1:7" x14ac:dyDescent="0.2">
      <c r="A32" t="s">
        <v>2105</v>
      </c>
      <c r="B32" t="s">
        <v>2106</v>
      </c>
      <c r="C32">
        <v>2006</v>
      </c>
      <c r="D32" t="s">
        <v>2107</v>
      </c>
      <c r="E32" t="s">
        <v>2108</v>
      </c>
      <c r="F32" t="s">
        <v>2109</v>
      </c>
      <c r="G32" t="s">
        <v>2110</v>
      </c>
    </row>
    <row r="33" spans="1:7" x14ac:dyDescent="0.2">
      <c r="A33" t="s">
        <v>2164</v>
      </c>
      <c r="B33" t="s">
        <v>831</v>
      </c>
      <c r="C33">
        <v>2006</v>
      </c>
      <c r="D33" t="s">
        <v>325</v>
      </c>
      <c r="E33" t="s">
        <v>1841</v>
      </c>
      <c r="F33" t="s">
        <v>833</v>
      </c>
      <c r="G33" t="s">
        <v>2165</v>
      </c>
    </row>
    <row r="34" spans="1:7" x14ac:dyDescent="0.2">
      <c r="A34" t="s">
        <v>2671</v>
      </c>
      <c r="B34" t="s">
        <v>2672</v>
      </c>
      <c r="C34">
        <v>2006</v>
      </c>
      <c r="D34" t="s">
        <v>2673</v>
      </c>
      <c r="E34" t="s">
        <v>2674</v>
      </c>
      <c r="F34" t="s">
        <v>2675</v>
      </c>
      <c r="G34" t="s">
        <v>2676</v>
      </c>
    </row>
    <row r="35" spans="1:7" x14ac:dyDescent="0.2">
      <c r="A35" t="s">
        <v>1800</v>
      </c>
      <c r="B35" t="s">
        <v>955</v>
      </c>
      <c r="C35">
        <v>2007</v>
      </c>
      <c r="D35" t="s">
        <v>1801</v>
      </c>
      <c r="E35" t="s">
        <v>1802</v>
      </c>
      <c r="F35" t="s">
        <v>1803</v>
      </c>
      <c r="G35" t="s">
        <v>1804</v>
      </c>
    </row>
    <row r="36" spans="1:7" x14ac:dyDescent="0.2">
      <c r="A36" t="s">
        <v>2272</v>
      </c>
      <c r="B36" t="s">
        <v>1031</v>
      </c>
      <c r="C36">
        <v>2007</v>
      </c>
      <c r="D36" t="s">
        <v>2273</v>
      </c>
      <c r="E36" t="s">
        <v>1813</v>
      </c>
      <c r="F36" t="s">
        <v>2274</v>
      </c>
      <c r="G36" t="s">
        <v>2275</v>
      </c>
    </row>
    <row r="37" spans="1:7" x14ac:dyDescent="0.2">
      <c r="A37" t="s">
        <v>2298</v>
      </c>
      <c r="B37" t="s">
        <v>1286</v>
      </c>
      <c r="C37">
        <v>2007</v>
      </c>
      <c r="D37" t="s">
        <v>1287</v>
      </c>
      <c r="E37" t="s">
        <v>2299</v>
      </c>
      <c r="F37" t="s">
        <v>2300</v>
      </c>
      <c r="G37" t="s">
        <v>2301</v>
      </c>
    </row>
    <row r="38" spans="1:7" x14ac:dyDescent="0.2">
      <c r="A38" t="s">
        <v>2354</v>
      </c>
      <c r="B38" t="s">
        <v>2355</v>
      </c>
      <c r="C38">
        <v>2007</v>
      </c>
      <c r="D38" t="s">
        <v>2356</v>
      </c>
      <c r="E38" t="s">
        <v>1828</v>
      </c>
      <c r="F38" t="s">
        <v>2357</v>
      </c>
      <c r="G38" t="s">
        <v>2358</v>
      </c>
    </row>
    <row r="39" spans="1:7" x14ac:dyDescent="0.2">
      <c r="A39" t="s">
        <v>2671</v>
      </c>
      <c r="B39" t="s">
        <v>2764</v>
      </c>
      <c r="C39">
        <v>2007</v>
      </c>
      <c r="D39" t="s">
        <v>2765</v>
      </c>
      <c r="E39" t="s">
        <v>2674</v>
      </c>
      <c r="F39" t="s">
        <v>2766</v>
      </c>
      <c r="G39" t="s">
        <v>2767</v>
      </c>
    </row>
    <row r="40" spans="1:7" x14ac:dyDescent="0.2">
      <c r="A40" t="s">
        <v>2140</v>
      </c>
      <c r="B40" t="s">
        <v>2141</v>
      </c>
      <c r="C40">
        <v>2008</v>
      </c>
      <c r="D40" t="s">
        <v>874</v>
      </c>
      <c r="E40" t="s">
        <v>1833</v>
      </c>
      <c r="F40" t="s">
        <v>2142</v>
      </c>
      <c r="G40" t="s">
        <v>2143</v>
      </c>
    </row>
    <row r="41" spans="1:7" x14ac:dyDescent="0.2">
      <c r="A41" t="s">
        <v>2149</v>
      </c>
      <c r="B41" t="s">
        <v>1046</v>
      </c>
      <c r="C41">
        <v>2008</v>
      </c>
      <c r="D41" t="s">
        <v>2150</v>
      </c>
      <c r="E41" t="s">
        <v>1828</v>
      </c>
      <c r="F41" t="s">
        <v>2151</v>
      </c>
      <c r="G41" t="s">
        <v>2152</v>
      </c>
    </row>
    <row r="42" spans="1:7" x14ac:dyDescent="0.2">
      <c r="A42" t="s">
        <v>1853</v>
      </c>
      <c r="B42" t="s">
        <v>866</v>
      </c>
      <c r="C42">
        <v>2009</v>
      </c>
      <c r="D42" t="s">
        <v>1854</v>
      </c>
      <c r="E42" t="s">
        <v>1855</v>
      </c>
      <c r="F42" t="s">
        <v>1856</v>
      </c>
      <c r="G42" t="s">
        <v>1857</v>
      </c>
    </row>
    <row r="43" spans="1:7" x14ac:dyDescent="0.2">
      <c r="A43" t="s">
        <v>1912</v>
      </c>
      <c r="B43" t="s">
        <v>1013</v>
      </c>
      <c r="C43">
        <v>2009</v>
      </c>
      <c r="D43" t="s">
        <v>933</v>
      </c>
      <c r="E43" t="s">
        <v>1807</v>
      </c>
      <c r="F43" t="s">
        <v>1913</v>
      </c>
      <c r="G43" t="s">
        <v>1914</v>
      </c>
    </row>
    <row r="44" spans="1:7" x14ac:dyDescent="0.2">
      <c r="A44" t="s">
        <v>1944</v>
      </c>
      <c r="B44" t="s">
        <v>1396</v>
      </c>
      <c r="C44">
        <v>2009</v>
      </c>
      <c r="D44" t="s">
        <v>1945</v>
      </c>
      <c r="E44" t="s">
        <v>1946</v>
      </c>
      <c r="F44" t="s">
        <v>1947</v>
      </c>
      <c r="G44" t="s">
        <v>1948</v>
      </c>
    </row>
    <row r="45" spans="1:7" x14ac:dyDescent="0.2">
      <c r="A45" t="s">
        <v>1972</v>
      </c>
      <c r="B45" t="s">
        <v>1973</v>
      </c>
      <c r="C45">
        <v>2009</v>
      </c>
      <c r="D45" t="s">
        <v>860</v>
      </c>
      <c r="E45" t="s">
        <v>1908</v>
      </c>
      <c r="F45" t="s">
        <v>1974</v>
      </c>
      <c r="G45" t="s">
        <v>1975</v>
      </c>
    </row>
    <row r="46" spans="1:7" x14ac:dyDescent="0.2">
      <c r="A46" t="s">
        <v>2348</v>
      </c>
      <c r="B46" t="s">
        <v>2349</v>
      </c>
      <c r="C46">
        <v>2009</v>
      </c>
      <c r="D46" t="s">
        <v>1122</v>
      </c>
      <c r="E46" t="s">
        <v>1802</v>
      </c>
      <c r="F46" t="s">
        <v>2350</v>
      </c>
      <c r="G46" t="s">
        <v>2351</v>
      </c>
    </row>
    <row r="47" spans="1:7" x14ac:dyDescent="0.2">
      <c r="A47" t="s">
        <v>2359</v>
      </c>
      <c r="B47" t="s">
        <v>2360</v>
      </c>
      <c r="C47">
        <v>2009</v>
      </c>
      <c r="D47" t="s">
        <v>2361</v>
      </c>
      <c r="E47" t="s">
        <v>2304</v>
      </c>
      <c r="F47" t="s">
        <v>2362</v>
      </c>
      <c r="G47" t="s">
        <v>2363</v>
      </c>
    </row>
    <row r="48" spans="1:7" x14ac:dyDescent="0.2">
      <c r="A48" t="s">
        <v>2081</v>
      </c>
      <c r="B48" t="s">
        <v>948</v>
      </c>
      <c r="C48">
        <v>2010</v>
      </c>
      <c r="D48" t="s">
        <v>1874</v>
      </c>
      <c r="E48" t="s">
        <v>1813</v>
      </c>
      <c r="F48" t="s">
        <v>2082</v>
      </c>
      <c r="G48" t="s">
        <v>2083</v>
      </c>
    </row>
    <row r="49" spans="1:7" x14ac:dyDescent="0.2">
      <c r="A49" t="s">
        <v>2174</v>
      </c>
      <c r="B49" t="s">
        <v>978</v>
      </c>
      <c r="C49">
        <v>2010</v>
      </c>
      <c r="D49" t="s">
        <v>2175</v>
      </c>
      <c r="E49" t="s">
        <v>1828</v>
      </c>
      <c r="F49" t="s">
        <v>2176</v>
      </c>
      <c r="G49" t="s">
        <v>2177</v>
      </c>
    </row>
    <row r="50" spans="1:7" x14ac:dyDescent="0.2">
      <c r="A50" t="s">
        <v>2279</v>
      </c>
      <c r="B50" t="s">
        <v>2280</v>
      </c>
      <c r="C50">
        <v>2010</v>
      </c>
      <c r="D50" t="s">
        <v>1172</v>
      </c>
      <c r="E50" t="s">
        <v>1833</v>
      </c>
      <c r="F50" t="s">
        <v>2281</v>
      </c>
      <c r="G50" t="s">
        <v>2282</v>
      </c>
    </row>
    <row r="51" spans="1:7" x14ac:dyDescent="0.2">
      <c r="A51" t="s">
        <v>2395</v>
      </c>
      <c r="B51" t="s">
        <v>2396</v>
      </c>
      <c r="C51">
        <v>2010</v>
      </c>
      <c r="D51" t="s">
        <v>2397</v>
      </c>
      <c r="E51" t="s">
        <v>1994</v>
      </c>
      <c r="F51" t="s">
        <v>2398</v>
      </c>
      <c r="G51" t="s">
        <v>2399</v>
      </c>
    </row>
    <row r="52" spans="1:7" x14ac:dyDescent="0.2">
      <c r="A52" t="s">
        <v>2803</v>
      </c>
      <c r="B52" t="s">
        <v>2804</v>
      </c>
      <c r="C52">
        <v>2010</v>
      </c>
      <c r="E52" t="s">
        <v>2230</v>
      </c>
      <c r="F52" t="s">
        <v>2805</v>
      </c>
      <c r="G52" t="s">
        <v>2806</v>
      </c>
    </row>
    <row r="53" spans="1:7" x14ac:dyDescent="0.2">
      <c r="A53" t="s">
        <v>1937</v>
      </c>
      <c r="B53" t="s">
        <v>887</v>
      </c>
      <c r="C53">
        <v>2011</v>
      </c>
      <c r="D53" t="s">
        <v>1854</v>
      </c>
      <c r="E53" t="s">
        <v>1855</v>
      </c>
      <c r="F53" t="s">
        <v>1938</v>
      </c>
      <c r="G53" t="s">
        <v>1939</v>
      </c>
    </row>
    <row r="54" spans="1:7" x14ac:dyDescent="0.2">
      <c r="A54" t="s">
        <v>1952</v>
      </c>
      <c r="B54" t="s">
        <v>989</v>
      </c>
      <c r="C54">
        <v>2011</v>
      </c>
      <c r="D54" t="s">
        <v>1907</v>
      </c>
      <c r="E54" t="s">
        <v>1908</v>
      </c>
      <c r="F54" t="s">
        <v>1953</v>
      </c>
      <c r="G54" t="s">
        <v>1954</v>
      </c>
    </row>
    <row r="55" spans="1:7" x14ac:dyDescent="0.2">
      <c r="A55" t="s">
        <v>1991</v>
      </c>
      <c r="B55" t="s">
        <v>1992</v>
      </c>
      <c r="C55">
        <v>2011</v>
      </c>
      <c r="D55" t="s">
        <v>1993</v>
      </c>
      <c r="E55" t="s">
        <v>1994</v>
      </c>
      <c r="F55" t="s">
        <v>1995</v>
      </c>
      <c r="G55" t="s">
        <v>1996</v>
      </c>
    </row>
    <row r="56" spans="1:7" x14ac:dyDescent="0.2">
      <c r="A56" t="s">
        <v>2030</v>
      </c>
      <c r="B56" t="s">
        <v>880</v>
      </c>
      <c r="C56">
        <v>2011</v>
      </c>
      <c r="D56" t="s">
        <v>1745</v>
      </c>
      <c r="E56" t="s">
        <v>1828</v>
      </c>
      <c r="F56" t="s">
        <v>2031</v>
      </c>
      <c r="G56" t="s">
        <v>2032</v>
      </c>
    </row>
    <row r="57" spans="1:7" x14ac:dyDescent="0.2">
      <c r="A57" t="s">
        <v>2497</v>
      </c>
      <c r="B57" t="s">
        <v>2498</v>
      </c>
      <c r="C57">
        <v>2011</v>
      </c>
      <c r="D57" t="s">
        <v>2499</v>
      </c>
      <c r="E57" t="s">
        <v>1828</v>
      </c>
      <c r="F57" t="s">
        <v>2500</v>
      </c>
      <c r="G57" t="s">
        <v>2501</v>
      </c>
    </row>
    <row r="58" spans="1:7" x14ac:dyDescent="0.2">
      <c r="A58" t="s">
        <v>2685</v>
      </c>
      <c r="B58" t="s">
        <v>2686</v>
      </c>
      <c r="C58">
        <v>2011</v>
      </c>
      <c r="E58" t="s">
        <v>2687</v>
      </c>
      <c r="F58" t="s">
        <v>2688</v>
      </c>
      <c r="G58" t="s">
        <v>2689</v>
      </c>
    </row>
    <row r="59" spans="1:7" x14ac:dyDescent="0.2">
      <c r="A59" t="s">
        <v>1836</v>
      </c>
      <c r="B59" t="s">
        <v>899</v>
      </c>
      <c r="C59">
        <v>2012</v>
      </c>
      <c r="D59" t="s">
        <v>1832</v>
      </c>
      <c r="E59" t="s">
        <v>1833</v>
      </c>
      <c r="F59" t="s">
        <v>1837</v>
      </c>
      <c r="G59" t="s">
        <v>1838</v>
      </c>
    </row>
    <row r="60" spans="1:7" x14ac:dyDescent="0.2">
      <c r="A60" t="s">
        <v>2037</v>
      </c>
      <c r="B60" t="s">
        <v>649</v>
      </c>
      <c r="C60">
        <v>2012</v>
      </c>
      <c r="D60" t="s">
        <v>115</v>
      </c>
      <c r="E60" t="s">
        <v>1841</v>
      </c>
      <c r="F60" t="s">
        <v>651</v>
      </c>
      <c r="G60" t="s">
        <v>2038</v>
      </c>
    </row>
    <row r="61" spans="1:7" x14ac:dyDescent="0.2">
      <c r="A61" t="s">
        <v>2064</v>
      </c>
      <c r="B61" t="s">
        <v>911</v>
      </c>
      <c r="C61">
        <v>2012</v>
      </c>
      <c r="D61" t="s">
        <v>2024</v>
      </c>
      <c r="E61" t="s">
        <v>1802</v>
      </c>
      <c r="F61" t="s">
        <v>2065</v>
      </c>
      <c r="G61" t="s">
        <v>2066</v>
      </c>
    </row>
    <row r="62" spans="1:7" x14ac:dyDescent="0.2">
      <c r="A62" t="s">
        <v>2253</v>
      </c>
      <c r="B62" t="s">
        <v>2254</v>
      </c>
      <c r="C62">
        <v>2012</v>
      </c>
      <c r="D62" t="s">
        <v>2255</v>
      </c>
      <c r="E62" t="s">
        <v>2157</v>
      </c>
      <c r="F62" t="s">
        <v>2256</v>
      </c>
      <c r="G62" t="s">
        <v>2257</v>
      </c>
    </row>
    <row r="63" spans="1:7" x14ac:dyDescent="0.2">
      <c r="A63" t="s">
        <v>2368</v>
      </c>
      <c r="B63" t="s">
        <v>2369</v>
      </c>
      <c r="C63">
        <v>2012</v>
      </c>
      <c r="D63" t="s">
        <v>1151</v>
      </c>
      <c r="E63" t="s">
        <v>1828</v>
      </c>
      <c r="F63" t="s">
        <v>2370</v>
      </c>
      <c r="G63" t="s">
        <v>2371</v>
      </c>
    </row>
    <row r="64" spans="1:7" x14ac:dyDescent="0.2">
      <c r="A64" t="s">
        <v>2391</v>
      </c>
      <c r="B64" t="s">
        <v>1629</v>
      </c>
      <c r="C64">
        <v>2012</v>
      </c>
      <c r="D64" t="s">
        <v>2392</v>
      </c>
      <c r="E64" t="s">
        <v>1828</v>
      </c>
      <c r="F64" t="s">
        <v>2393</v>
      </c>
      <c r="G64" t="s">
        <v>2394</v>
      </c>
    </row>
    <row r="65" spans="1:7" x14ac:dyDescent="0.2">
      <c r="A65" t="s">
        <v>1810</v>
      </c>
      <c r="B65" t="s">
        <v>1811</v>
      </c>
      <c r="C65">
        <v>2013</v>
      </c>
      <c r="D65" t="s">
        <v>1812</v>
      </c>
      <c r="E65" t="s">
        <v>1813</v>
      </c>
      <c r="F65" t="s">
        <v>1814</v>
      </c>
      <c r="G65" t="s">
        <v>1815</v>
      </c>
    </row>
    <row r="66" spans="1:7" x14ac:dyDescent="0.2">
      <c r="A66" t="s">
        <v>1822</v>
      </c>
      <c r="B66" t="s">
        <v>1823</v>
      </c>
      <c r="C66">
        <v>2013</v>
      </c>
      <c r="D66" t="s">
        <v>1806</v>
      </c>
      <c r="E66" t="s">
        <v>1807</v>
      </c>
      <c r="F66" t="s">
        <v>1824</v>
      </c>
      <c r="G66" t="s">
        <v>1825</v>
      </c>
    </row>
    <row r="67" spans="1:7" x14ac:dyDescent="0.2">
      <c r="A67" t="s">
        <v>1897</v>
      </c>
      <c r="B67" t="s">
        <v>1898</v>
      </c>
      <c r="C67">
        <v>2013</v>
      </c>
      <c r="D67" t="s">
        <v>1899</v>
      </c>
      <c r="E67" t="s">
        <v>1833</v>
      </c>
      <c r="F67" t="s">
        <v>1900</v>
      </c>
      <c r="G67" t="s">
        <v>1901</v>
      </c>
    </row>
    <row r="68" spans="1:7" x14ac:dyDescent="0.2">
      <c r="A68" t="s">
        <v>1915</v>
      </c>
      <c r="B68" t="s">
        <v>1916</v>
      </c>
      <c r="C68">
        <v>2013</v>
      </c>
      <c r="D68" t="s">
        <v>1917</v>
      </c>
      <c r="E68" t="s">
        <v>1833</v>
      </c>
      <c r="F68" t="s">
        <v>1918</v>
      </c>
      <c r="G68" t="s">
        <v>1919</v>
      </c>
    </row>
    <row r="69" spans="1:7" x14ac:dyDescent="0.2">
      <c r="A69" t="s">
        <v>2052</v>
      </c>
      <c r="B69" t="s">
        <v>2053</v>
      </c>
      <c r="C69">
        <v>2013</v>
      </c>
      <c r="D69" t="s">
        <v>1745</v>
      </c>
      <c r="E69" t="s">
        <v>1828</v>
      </c>
      <c r="F69" t="s">
        <v>2054</v>
      </c>
      <c r="G69" t="s">
        <v>2055</v>
      </c>
    </row>
    <row r="70" spans="1:7" x14ac:dyDescent="0.2">
      <c r="A70" t="s">
        <v>2116</v>
      </c>
      <c r="B70" t="s">
        <v>1344</v>
      </c>
      <c r="C70">
        <v>2013</v>
      </c>
      <c r="D70" t="s">
        <v>2117</v>
      </c>
      <c r="E70" t="s">
        <v>1946</v>
      </c>
      <c r="F70" t="s">
        <v>2118</v>
      </c>
      <c r="G70" t="s">
        <v>2119</v>
      </c>
    </row>
    <row r="71" spans="1:7" x14ac:dyDescent="0.2">
      <c r="A71" t="s">
        <v>2311</v>
      </c>
      <c r="B71" t="s">
        <v>824</v>
      </c>
      <c r="C71">
        <v>2013</v>
      </c>
      <c r="D71" t="s">
        <v>51</v>
      </c>
      <c r="E71" t="s">
        <v>1841</v>
      </c>
      <c r="F71" t="s">
        <v>826</v>
      </c>
      <c r="G71" t="s">
        <v>2312</v>
      </c>
    </row>
    <row r="72" spans="1:7" x14ac:dyDescent="0.2">
      <c r="A72" t="s">
        <v>2482</v>
      </c>
      <c r="B72" t="s">
        <v>2483</v>
      </c>
      <c r="C72">
        <v>2013</v>
      </c>
      <c r="D72" t="s">
        <v>2484</v>
      </c>
      <c r="E72" t="s">
        <v>2440</v>
      </c>
      <c r="F72" t="s">
        <v>2485</v>
      </c>
      <c r="G72" t="s">
        <v>2486</v>
      </c>
    </row>
    <row r="73" spans="1:7" x14ac:dyDescent="0.2">
      <c r="A73" t="s">
        <v>2502</v>
      </c>
      <c r="B73" t="s">
        <v>2503</v>
      </c>
      <c r="C73">
        <v>2013</v>
      </c>
      <c r="D73" t="s">
        <v>2504</v>
      </c>
      <c r="E73" t="s">
        <v>1994</v>
      </c>
      <c r="F73" t="s">
        <v>2505</v>
      </c>
      <c r="G73" t="s">
        <v>2506</v>
      </c>
    </row>
    <row r="74" spans="1:7" x14ac:dyDescent="0.2">
      <c r="A74" t="s">
        <v>2821</v>
      </c>
      <c r="B74" t="s">
        <v>2503</v>
      </c>
      <c r="C74">
        <v>2013</v>
      </c>
      <c r="E74" t="s">
        <v>2230</v>
      </c>
      <c r="F74" t="s">
        <v>2822</v>
      </c>
      <c r="G74" t="s">
        <v>2823</v>
      </c>
    </row>
    <row r="75" spans="1:7" x14ac:dyDescent="0.2">
      <c r="A75" t="s">
        <v>1843</v>
      </c>
      <c r="B75" t="s">
        <v>1844</v>
      </c>
      <c r="C75">
        <v>2014</v>
      </c>
      <c r="D75" t="s">
        <v>1845</v>
      </c>
      <c r="E75" t="s">
        <v>1828</v>
      </c>
      <c r="F75" t="s">
        <v>1846</v>
      </c>
      <c r="G75" t="s">
        <v>1847</v>
      </c>
    </row>
    <row r="76" spans="1:7" x14ac:dyDescent="0.2">
      <c r="A76" t="s">
        <v>1884</v>
      </c>
      <c r="B76" t="s">
        <v>1885</v>
      </c>
      <c r="C76">
        <v>2014</v>
      </c>
      <c r="D76" t="s">
        <v>1832</v>
      </c>
      <c r="E76" t="s">
        <v>1833</v>
      </c>
      <c r="F76" t="s">
        <v>1886</v>
      </c>
      <c r="G76" t="s">
        <v>1887</v>
      </c>
    </row>
    <row r="77" spans="1:7" x14ac:dyDescent="0.2">
      <c r="A77" t="s">
        <v>2101</v>
      </c>
      <c r="B77" t="s">
        <v>2102</v>
      </c>
      <c r="C77">
        <v>2014</v>
      </c>
      <c r="D77" t="s">
        <v>1874</v>
      </c>
      <c r="E77" t="s">
        <v>1813</v>
      </c>
      <c r="F77" t="s">
        <v>2103</v>
      </c>
      <c r="G77" t="s">
        <v>2104</v>
      </c>
    </row>
    <row r="78" spans="1:7" x14ac:dyDescent="0.2">
      <c r="A78" t="s">
        <v>2166</v>
      </c>
      <c r="B78" t="s">
        <v>690</v>
      </c>
      <c r="C78">
        <v>2014</v>
      </c>
      <c r="D78" t="s">
        <v>51</v>
      </c>
      <c r="E78" t="s">
        <v>1841</v>
      </c>
      <c r="F78" t="s">
        <v>692</v>
      </c>
      <c r="G78" t="s">
        <v>2167</v>
      </c>
    </row>
    <row r="79" spans="1:7" x14ac:dyDescent="0.2">
      <c r="A79" t="s">
        <v>2260</v>
      </c>
      <c r="B79" t="s">
        <v>2261</v>
      </c>
      <c r="C79">
        <v>2014</v>
      </c>
      <c r="D79" t="s">
        <v>2262</v>
      </c>
      <c r="E79" t="s">
        <v>2263</v>
      </c>
      <c r="F79" t="s">
        <v>2264</v>
      </c>
      <c r="G79" t="s">
        <v>2265</v>
      </c>
    </row>
    <row r="80" spans="1:7" x14ac:dyDescent="0.2">
      <c r="A80" t="s">
        <v>2413</v>
      </c>
      <c r="B80" t="s">
        <v>1384</v>
      </c>
      <c r="C80">
        <v>2014</v>
      </c>
      <c r="D80" t="s">
        <v>1845</v>
      </c>
      <c r="E80" t="s">
        <v>1828</v>
      </c>
      <c r="F80" t="s">
        <v>2414</v>
      </c>
      <c r="G80" t="s">
        <v>2415</v>
      </c>
    </row>
    <row r="81" spans="1:7" x14ac:dyDescent="0.2">
      <c r="A81" t="s">
        <v>2461</v>
      </c>
      <c r="B81" t="s">
        <v>2462</v>
      </c>
      <c r="C81">
        <v>2014</v>
      </c>
      <c r="D81" t="s">
        <v>2463</v>
      </c>
      <c r="E81" t="s">
        <v>2464</v>
      </c>
      <c r="F81" t="s">
        <v>2465</v>
      </c>
      <c r="G81" t="s">
        <v>2466</v>
      </c>
    </row>
    <row r="82" spans="1:7" x14ac:dyDescent="0.2">
      <c r="A82" t="s">
        <v>2470</v>
      </c>
      <c r="B82" t="s">
        <v>443</v>
      </c>
      <c r="C82">
        <v>2014</v>
      </c>
      <c r="D82" t="s">
        <v>2471</v>
      </c>
      <c r="E82" t="s">
        <v>1841</v>
      </c>
      <c r="F82" t="s">
        <v>447</v>
      </c>
      <c r="G82" t="s">
        <v>2472</v>
      </c>
    </row>
    <row r="83" spans="1:7" x14ac:dyDescent="0.2">
      <c r="A83" t="s">
        <v>2727</v>
      </c>
      <c r="B83" t="s">
        <v>4252</v>
      </c>
      <c r="C83">
        <v>2016</v>
      </c>
      <c r="D83" s="8" t="s">
        <v>3410</v>
      </c>
      <c r="E83" s="3" t="s">
        <v>4253</v>
      </c>
      <c r="F83" s="8" t="s">
        <v>4231</v>
      </c>
    </row>
    <row r="84" spans="1:7" x14ac:dyDescent="0.2">
      <c r="A84" t="s">
        <v>2755</v>
      </c>
      <c r="B84" t="s">
        <v>2756</v>
      </c>
      <c r="C84">
        <v>2014</v>
      </c>
      <c r="E84" t="s">
        <v>2728</v>
      </c>
      <c r="F84" t="s">
        <v>2757</v>
      </c>
      <c r="G84" t="s">
        <v>2758</v>
      </c>
    </row>
    <row r="85" spans="1:7" x14ac:dyDescent="0.2">
      <c r="A85" t="s">
        <v>2811</v>
      </c>
      <c r="B85" t="s">
        <v>1616</v>
      </c>
      <c r="C85">
        <v>2014</v>
      </c>
      <c r="D85" t="s">
        <v>2812</v>
      </c>
      <c r="E85" t="s">
        <v>2813</v>
      </c>
      <c r="F85" t="s">
        <v>2814</v>
      </c>
      <c r="G85" t="s">
        <v>2815</v>
      </c>
    </row>
    <row r="86" spans="1:7" x14ac:dyDescent="0.2">
      <c r="A86" t="s">
        <v>2824</v>
      </c>
      <c r="B86" t="s">
        <v>2825</v>
      </c>
      <c r="C86">
        <v>2014</v>
      </c>
      <c r="E86" t="s">
        <v>2826</v>
      </c>
      <c r="F86" t="s">
        <v>2827</v>
      </c>
      <c r="G86" t="s">
        <v>2828</v>
      </c>
    </row>
    <row r="87" spans="1:7" x14ac:dyDescent="0.2">
      <c r="A87" t="s">
        <v>1805</v>
      </c>
      <c r="B87" t="s">
        <v>962</v>
      </c>
      <c r="C87">
        <v>2015</v>
      </c>
      <c r="D87" t="s">
        <v>1806</v>
      </c>
      <c r="E87" t="s">
        <v>1807</v>
      </c>
      <c r="F87" t="s">
        <v>1808</v>
      </c>
      <c r="G87" t="s">
        <v>1809</v>
      </c>
    </row>
    <row r="88" spans="1:7" x14ac:dyDescent="0.2">
      <c r="A88" t="s">
        <v>1979</v>
      </c>
      <c r="B88" t="s">
        <v>1036</v>
      </c>
      <c r="C88">
        <v>2015</v>
      </c>
      <c r="D88" t="s">
        <v>1980</v>
      </c>
      <c r="E88" t="s">
        <v>1802</v>
      </c>
      <c r="F88" t="s">
        <v>1981</v>
      </c>
      <c r="G88" t="s">
        <v>1982</v>
      </c>
    </row>
    <row r="89" spans="1:7" x14ac:dyDescent="0.2">
      <c r="A89" t="s">
        <v>1987</v>
      </c>
      <c r="B89" t="s">
        <v>1988</v>
      </c>
      <c r="C89">
        <v>2015</v>
      </c>
      <c r="D89" t="s">
        <v>1832</v>
      </c>
      <c r="E89" t="s">
        <v>1833</v>
      </c>
      <c r="F89" t="s">
        <v>1989</v>
      </c>
      <c r="G89" t="s">
        <v>1990</v>
      </c>
    </row>
    <row r="90" spans="1:7" x14ac:dyDescent="0.2">
      <c r="A90" t="s">
        <v>2089</v>
      </c>
      <c r="B90" t="s">
        <v>939</v>
      </c>
      <c r="C90">
        <v>2015</v>
      </c>
      <c r="D90" t="s">
        <v>1854</v>
      </c>
      <c r="E90" t="s">
        <v>1855</v>
      </c>
      <c r="F90" t="s">
        <v>2090</v>
      </c>
      <c r="G90" t="s">
        <v>2091</v>
      </c>
    </row>
    <row r="91" spans="1:7" x14ac:dyDescent="0.2">
      <c r="A91" t="s">
        <v>2302</v>
      </c>
      <c r="B91" t="s">
        <v>2303</v>
      </c>
      <c r="C91">
        <v>2015</v>
      </c>
      <c r="E91" t="s">
        <v>2304</v>
      </c>
      <c r="F91" t="s">
        <v>2305</v>
      </c>
      <c r="G91" t="s">
        <v>2306</v>
      </c>
    </row>
    <row r="92" spans="1:7" x14ac:dyDescent="0.2">
      <c r="A92" t="s">
        <v>2323</v>
      </c>
      <c r="B92" t="s">
        <v>2324</v>
      </c>
      <c r="C92">
        <v>2015</v>
      </c>
      <c r="E92" t="s">
        <v>2325</v>
      </c>
      <c r="F92" t="s">
        <v>2326</v>
      </c>
      <c r="G92" t="s">
        <v>2327</v>
      </c>
    </row>
    <row r="93" spans="1:7" x14ac:dyDescent="0.2">
      <c r="A93" t="s">
        <v>2406</v>
      </c>
      <c r="B93" t="s">
        <v>1311</v>
      </c>
      <c r="C93">
        <v>2015</v>
      </c>
      <c r="D93" t="s">
        <v>1806</v>
      </c>
      <c r="E93" t="s">
        <v>1807</v>
      </c>
      <c r="F93" t="s">
        <v>2407</v>
      </c>
      <c r="G93" t="s">
        <v>2408</v>
      </c>
    </row>
    <row r="94" spans="1:7" x14ac:dyDescent="0.2">
      <c r="A94" t="s">
        <v>2690</v>
      </c>
      <c r="B94" t="s">
        <v>2691</v>
      </c>
      <c r="C94">
        <v>2015</v>
      </c>
      <c r="E94" t="s">
        <v>2230</v>
      </c>
      <c r="F94" t="s">
        <v>2692</v>
      </c>
      <c r="G94" t="s">
        <v>2693</v>
      </c>
    </row>
    <row r="95" spans="1:7" x14ac:dyDescent="0.2">
      <c r="A95" t="s">
        <v>2738</v>
      </c>
      <c r="B95" t="s">
        <v>2739</v>
      </c>
      <c r="C95">
        <v>2015</v>
      </c>
      <c r="D95" t="s">
        <v>2740</v>
      </c>
      <c r="E95" t="s">
        <v>1813</v>
      </c>
      <c r="F95" t="s">
        <v>2741</v>
      </c>
      <c r="G95" t="s">
        <v>2742</v>
      </c>
    </row>
    <row r="96" spans="1:7" x14ac:dyDescent="0.2">
      <c r="A96" t="s">
        <v>2791</v>
      </c>
      <c r="B96" t="s">
        <v>2792</v>
      </c>
      <c r="C96">
        <v>2015</v>
      </c>
      <c r="D96" t="s">
        <v>2793</v>
      </c>
      <c r="E96" t="s">
        <v>2794</v>
      </c>
      <c r="F96" t="s">
        <v>2795</v>
      </c>
      <c r="G96" t="s">
        <v>2796</v>
      </c>
    </row>
    <row r="97" spans="1:7" x14ac:dyDescent="0.2">
      <c r="A97" t="s">
        <v>2797</v>
      </c>
      <c r="B97" t="s">
        <v>2798</v>
      </c>
      <c r="C97">
        <v>2015</v>
      </c>
      <c r="D97" t="s">
        <v>2799</v>
      </c>
      <c r="E97" t="s">
        <v>2800</v>
      </c>
      <c r="F97" t="s">
        <v>2801</v>
      </c>
      <c r="G97" t="s">
        <v>2802</v>
      </c>
    </row>
    <row r="98" spans="1:7" x14ac:dyDescent="0.2">
      <c r="A98" t="s">
        <v>1858</v>
      </c>
      <c r="B98" t="s">
        <v>1859</v>
      </c>
      <c r="C98">
        <v>2016</v>
      </c>
      <c r="D98" t="s">
        <v>1305</v>
      </c>
      <c r="E98" t="s">
        <v>1860</v>
      </c>
      <c r="F98" t="s">
        <v>1861</v>
      </c>
      <c r="G98" t="s">
        <v>1862</v>
      </c>
    </row>
    <row r="99" spans="1:7" x14ac:dyDescent="0.2">
      <c r="A99" t="s">
        <v>1940</v>
      </c>
      <c r="B99" t="s">
        <v>1941</v>
      </c>
      <c r="C99">
        <v>2016</v>
      </c>
      <c r="D99" t="s">
        <v>1911</v>
      </c>
      <c r="E99" t="s">
        <v>1833</v>
      </c>
      <c r="F99" t="s">
        <v>1942</v>
      </c>
      <c r="G99" t="s">
        <v>1943</v>
      </c>
    </row>
    <row r="100" spans="1:7" x14ac:dyDescent="0.2">
      <c r="A100" t="s">
        <v>1983</v>
      </c>
      <c r="B100" t="s">
        <v>1183</v>
      </c>
      <c r="C100">
        <v>2016</v>
      </c>
      <c r="D100" t="s">
        <v>1184</v>
      </c>
      <c r="E100" t="s">
        <v>1984</v>
      </c>
      <c r="F100" t="s">
        <v>1985</v>
      </c>
      <c r="G100" t="s">
        <v>1986</v>
      </c>
    </row>
    <row r="101" spans="1:7" x14ac:dyDescent="0.2">
      <c r="A101" t="s">
        <v>2160</v>
      </c>
      <c r="B101" t="s">
        <v>2161</v>
      </c>
      <c r="C101">
        <v>2016</v>
      </c>
      <c r="D101" t="s">
        <v>1144</v>
      </c>
      <c r="E101" t="s">
        <v>1833</v>
      </c>
      <c r="F101" t="s">
        <v>2162</v>
      </c>
      <c r="G101" t="s">
        <v>2163</v>
      </c>
    </row>
    <row r="102" spans="1:7" x14ac:dyDescent="0.2">
      <c r="A102" t="s">
        <v>2249</v>
      </c>
      <c r="B102" t="s">
        <v>2250</v>
      </c>
      <c r="C102">
        <v>2016</v>
      </c>
      <c r="D102" t="s">
        <v>1812</v>
      </c>
      <c r="E102" t="s">
        <v>1813</v>
      </c>
      <c r="F102" t="s">
        <v>2251</v>
      </c>
      <c r="G102" t="s">
        <v>2252</v>
      </c>
    </row>
    <row r="103" spans="1:7" x14ac:dyDescent="0.2">
      <c r="A103" t="s">
        <v>2381</v>
      </c>
      <c r="B103" t="s">
        <v>2382</v>
      </c>
      <c r="C103">
        <v>2016</v>
      </c>
      <c r="E103" t="s">
        <v>2383</v>
      </c>
      <c r="F103" t="s">
        <v>2384</v>
      </c>
      <c r="G103" t="s">
        <v>2385</v>
      </c>
    </row>
    <row r="104" spans="1:7" x14ac:dyDescent="0.2">
      <c r="A104" t="s">
        <v>2515</v>
      </c>
      <c r="B104" t="s">
        <v>1576</v>
      </c>
      <c r="C104">
        <v>2016</v>
      </c>
      <c r="D104" t="s">
        <v>1945</v>
      </c>
      <c r="E104" t="s">
        <v>1828</v>
      </c>
      <c r="F104" t="s">
        <v>2516</v>
      </c>
      <c r="G104" t="s">
        <v>2517</v>
      </c>
    </row>
    <row r="105" spans="1:7" x14ac:dyDescent="0.2">
      <c r="A105" t="s">
        <v>2518</v>
      </c>
      <c r="B105" t="s">
        <v>2519</v>
      </c>
      <c r="C105">
        <v>2016</v>
      </c>
      <c r="E105" t="s">
        <v>2520</v>
      </c>
      <c r="F105" t="s">
        <v>2521</v>
      </c>
      <c r="G105" t="s">
        <v>2522</v>
      </c>
    </row>
    <row r="106" spans="1:7" x14ac:dyDescent="0.2">
      <c r="A106" t="s">
        <v>2549</v>
      </c>
      <c r="B106" t="s">
        <v>1732</v>
      </c>
      <c r="C106">
        <v>2016</v>
      </c>
      <c r="D106" t="s">
        <v>1733</v>
      </c>
      <c r="E106" t="s">
        <v>1828</v>
      </c>
      <c r="F106" t="s">
        <v>2550</v>
      </c>
      <c r="G106" t="s">
        <v>2551</v>
      </c>
    </row>
    <row r="107" spans="1:7" x14ac:dyDescent="0.2">
      <c r="A107" t="s">
        <v>2581</v>
      </c>
      <c r="B107" t="s">
        <v>2582</v>
      </c>
      <c r="C107">
        <v>2016</v>
      </c>
      <c r="E107" t="s">
        <v>2230</v>
      </c>
      <c r="F107" t="s">
        <v>2583</v>
      </c>
      <c r="G107" t="s">
        <v>2584</v>
      </c>
    </row>
    <row r="108" spans="1:7" x14ac:dyDescent="0.2">
      <c r="A108" t="s">
        <v>2778</v>
      </c>
      <c r="B108" t="s">
        <v>2779</v>
      </c>
      <c r="C108">
        <v>2016</v>
      </c>
      <c r="E108" t="s">
        <v>2304</v>
      </c>
      <c r="F108" t="s">
        <v>2780</v>
      </c>
      <c r="G108" t="s">
        <v>2781</v>
      </c>
    </row>
    <row r="109" spans="1:7" x14ac:dyDescent="0.2">
      <c r="A109" t="s">
        <v>1871</v>
      </c>
      <c r="B109" t="s">
        <v>1024</v>
      </c>
      <c r="C109">
        <v>2017</v>
      </c>
      <c r="D109" t="s">
        <v>1025</v>
      </c>
      <c r="E109" t="s">
        <v>1828</v>
      </c>
      <c r="F109" t="s">
        <v>1872</v>
      </c>
      <c r="G109" t="s">
        <v>1873</v>
      </c>
    </row>
    <row r="110" spans="1:7" x14ac:dyDescent="0.2">
      <c r="A110" t="s">
        <v>1871</v>
      </c>
      <c r="B110" t="s">
        <v>1072</v>
      </c>
      <c r="C110">
        <v>2017</v>
      </c>
      <c r="D110" t="s">
        <v>1874</v>
      </c>
      <c r="E110" t="s">
        <v>1813</v>
      </c>
      <c r="F110" t="s">
        <v>1875</v>
      </c>
      <c r="G110" t="s">
        <v>1876</v>
      </c>
    </row>
    <row r="111" spans="1:7" x14ac:dyDescent="0.2">
      <c r="A111" t="s">
        <v>1880</v>
      </c>
      <c r="B111" t="s">
        <v>1881</v>
      </c>
      <c r="C111">
        <v>2017</v>
      </c>
      <c r="D111" t="s">
        <v>1078</v>
      </c>
      <c r="E111" t="s">
        <v>1833</v>
      </c>
      <c r="F111" t="s">
        <v>1882</v>
      </c>
      <c r="G111" t="s">
        <v>1883</v>
      </c>
    </row>
    <row r="112" spans="1:7" x14ac:dyDescent="0.2">
      <c r="A112" t="s">
        <v>1888</v>
      </c>
      <c r="B112" t="s">
        <v>966</v>
      </c>
      <c r="C112">
        <v>2017</v>
      </c>
      <c r="D112" t="s">
        <v>1889</v>
      </c>
      <c r="E112" t="s">
        <v>1802</v>
      </c>
      <c r="F112" t="s">
        <v>1890</v>
      </c>
      <c r="G112" t="s">
        <v>1891</v>
      </c>
    </row>
    <row r="113" spans="1:7" x14ac:dyDescent="0.2">
      <c r="A113" t="s">
        <v>1955</v>
      </c>
      <c r="B113" t="s">
        <v>1265</v>
      </c>
      <c r="C113">
        <v>2017</v>
      </c>
      <c r="D113" t="s">
        <v>1266</v>
      </c>
      <c r="E113" t="s">
        <v>1833</v>
      </c>
      <c r="F113" t="s">
        <v>1956</v>
      </c>
      <c r="G113" t="s">
        <v>1957</v>
      </c>
    </row>
    <row r="114" spans="1:7" x14ac:dyDescent="0.2">
      <c r="A114" t="s">
        <v>1969</v>
      </c>
      <c r="B114" t="s">
        <v>1235</v>
      </c>
      <c r="C114">
        <v>2017</v>
      </c>
      <c r="D114" t="s">
        <v>967</v>
      </c>
      <c r="E114" t="s">
        <v>1802</v>
      </c>
      <c r="F114" t="s">
        <v>1970</v>
      </c>
      <c r="G114" t="s">
        <v>1971</v>
      </c>
    </row>
    <row r="115" spans="1:7" x14ac:dyDescent="0.2">
      <c r="A115" t="s">
        <v>2043</v>
      </c>
      <c r="B115" t="s">
        <v>2044</v>
      </c>
      <c r="C115">
        <v>2017</v>
      </c>
      <c r="D115" t="s">
        <v>2045</v>
      </c>
      <c r="E115" t="s">
        <v>1833</v>
      </c>
      <c r="F115" t="s">
        <v>2046</v>
      </c>
      <c r="G115" t="s">
        <v>2047</v>
      </c>
    </row>
    <row r="116" spans="1:7" x14ac:dyDescent="0.2">
      <c r="A116" t="s">
        <v>2048</v>
      </c>
      <c r="B116" t="s">
        <v>1214</v>
      </c>
      <c r="C116">
        <v>2017</v>
      </c>
      <c r="D116" t="s">
        <v>2049</v>
      </c>
      <c r="E116" t="s">
        <v>1828</v>
      </c>
      <c r="F116" t="s">
        <v>2050</v>
      </c>
      <c r="G116" t="s">
        <v>2051</v>
      </c>
    </row>
    <row r="117" spans="1:7" x14ac:dyDescent="0.2">
      <c r="A117" t="s">
        <v>2144</v>
      </c>
      <c r="B117" t="s">
        <v>2145</v>
      </c>
      <c r="C117">
        <v>2017</v>
      </c>
      <c r="E117" t="s">
        <v>2146</v>
      </c>
      <c r="F117" t="s">
        <v>2147</v>
      </c>
      <c r="G117" t="s">
        <v>2148</v>
      </c>
    </row>
    <row r="118" spans="1:7" x14ac:dyDescent="0.2">
      <c r="A118" t="s">
        <v>2182</v>
      </c>
      <c r="B118" t="s">
        <v>1240</v>
      </c>
      <c r="C118">
        <v>2017</v>
      </c>
      <c r="D118" t="s">
        <v>1899</v>
      </c>
      <c r="E118" t="s">
        <v>2137</v>
      </c>
      <c r="F118" t="s">
        <v>2183</v>
      </c>
      <c r="G118" t="s">
        <v>2184</v>
      </c>
    </row>
    <row r="119" spans="1:7" x14ac:dyDescent="0.2">
      <c r="A119" t="s">
        <v>2196</v>
      </c>
      <c r="B119" t="s">
        <v>1150</v>
      </c>
      <c r="C119">
        <v>2017</v>
      </c>
      <c r="D119" t="s">
        <v>1151</v>
      </c>
      <c r="E119" t="s">
        <v>1828</v>
      </c>
      <c r="F119" t="s">
        <v>2197</v>
      </c>
      <c r="G119" t="s">
        <v>2198</v>
      </c>
    </row>
    <row r="120" spans="1:7" x14ac:dyDescent="0.2">
      <c r="A120" t="s">
        <v>2214</v>
      </c>
      <c r="B120" t="s">
        <v>2215</v>
      </c>
      <c r="C120">
        <v>2017</v>
      </c>
      <c r="D120" t="s">
        <v>2216</v>
      </c>
      <c r="E120" t="s">
        <v>2108</v>
      </c>
      <c r="F120" t="s">
        <v>2217</v>
      </c>
      <c r="G120" t="s">
        <v>2218</v>
      </c>
    </row>
    <row r="121" spans="1:7" x14ac:dyDescent="0.2">
      <c r="A121" t="s">
        <v>2244</v>
      </c>
      <c r="B121" t="s">
        <v>2245</v>
      </c>
      <c r="C121">
        <v>2017</v>
      </c>
      <c r="D121" t="s">
        <v>2246</v>
      </c>
      <c r="E121" t="s">
        <v>1833</v>
      </c>
      <c r="F121" t="s">
        <v>2247</v>
      </c>
      <c r="G121" t="s">
        <v>2248</v>
      </c>
    </row>
    <row r="122" spans="1:7" x14ac:dyDescent="0.2">
      <c r="A122" t="s">
        <v>2340</v>
      </c>
      <c r="B122" t="s">
        <v>2341</v>
      </c>
      <c r="C122">
        <v>2017</v>
      </c>
      <c r="D122" t="s">
        <v>1259</v>
      </c>
      <c r="E122" t="s">
        <v>1850</v>
      </c>
      <c r="F122" t="s">
        <v>2342</v>
      </c>
      <c r="G122" t="s">
        <v>2343</v>
      </c>
    </row>
    <row r="123" spans="1:7" x14ac:dyDescent="0.2">
      <c r="A123" t="s">
        <v>2409</v>
      </c>
      <c r="B123" t="s">
        <v>2410</v>
      </c>
      <c r="C123">
        <v>2017</v>
      </c>
      <c r="D123" t="s">
        <v>2070</v>
      </c>
      <c r="E123" t="s">
        <v>2071</v>
      </c>
      <c r="F123" t="s">
        <v>2411</v>
      </c>
      <c r="G123" t="s">
        <v>2412</v>
      </c>
    </row>
    <row r="124" spans="1:7" x14ac:dyDescent="0.2">
      <c r="A124" t="s">
        <v>2570</v>
      </c>
      <c r="B124" t="s">
        <v>1609</v>
      </c>
      <c r="C124">
        <v>2017</v>
      </c>
      <c r="D124" t="s">
        <v>2571</v>
      </c>
      <c r="E124" t="s">
        <v>2572</v>
      </c>
      <c r="F124" t="s">
        <v>2573</v>
      </c>
      <c r="G124" t="s">
        <v>2574</v>
      </c>
    </row>
    <row r="125" spans="1:7" x14ac:dyDescent="0.2">
      <c r="A125" t="s">
        <v>2618</v>
      </c>
      <c r="B125" t="s">
        <v>2619</v>
      </c>
      <c r="C125">
        <v>2017</v>
      </c>
      <c r="E125" t="s">
        <v>2125</v>
      </c>
      <c r="F125" t="s">
        <v>2620</v>
      </c>
      <c r="G125" t="s">
        <v>2621</v>
      </c>
    </row>
    <row r="126" spans="1:7" x14ac:dyDescent="0.2">
      <c r="A126" t="s">
        <v>2642</v>
      </c>
      <c r="B126" t="s">
        <v>2643</v>
      </c>
      <c r="C126">
        <v>2017</v>
      </c>
      <c r="E126" t="s">
        <v>2644</v>
      </c>
      <c r="F126" t="s">
        <v>2645</v>
      </c>
      <c r="G126" t="s">
        <v>2646</v>
      </c>
    </row>
    <row r="127" spans="1:7" x14ac:dyDescent="0.2">
      <c r="A127" t="s">
        <v>2647</v>
      </c>
      <c r="B127" t="s">
        <v>2648</v>
      </c>
      <c r="C127">
        <v>2017</v>
      </c>
      <c r="E127" t="s">
        <v>2649</v>
      </c>
      <c r="F127" t="s">
        <v>2650</v>
      </c>
      <c r="G127" t="s">
        <v>2651</v>
      </c>
    </row>
    <row r="128" spans="1:7" x14ac:dyDescent="0.2">
      <c r="A128" t="s">
        <v>2774</v>
      </c>
      <c r="B128" t="s">
        <v>2775</v>
      </c>
      <c r="C128">
        <v>2017</v>
      </c>
      <c r="E128" t="s">
        <v>2230</v>
      </c>
      <c r="F128" t="s">
        <v>2776</v>
      </c>
      <c r="G128" t="s">
        <v>2777</v>
      </c>
    </row>
    <row r="129" spans="1:7" x14ac:dyDescent="0.2">
      <c r="A129" t="s">
        <v>2782</v>
      </c>
      <c r="B129" t="s">
        <v>2783</v>
      </c>
      <c r="C129">
        <v>2017</v>
      </c>
      <c r="E129" t="s">
        <v>2230</v>
      </c>
      <c r="F129" t="s">
        <v>2784</v>
      </c>
      <c r="G129" t="s">
        <v>2785</v>
      </c>
    </row>
    <row r="130" spans="1:7" x14ac:dyDescent="0.2">
      <c r="A130" t="s">
        <v>2786</v>
      </c>
      <c r="B130" t="s">
        <v>2787</v>
      </c>
      <c r="C130">
        <v>2017</v>
      </c>
      <c r="E130" t="s">
        <v>2788</v>
      </c>
      <c r="F130" t="s">
        <v>2789</v>
      </c>
      <c r="G130" t="s">
        <v>2790</v>
      </c>
    </row>
    <row r="131" spans="1:7" x14ac:dyDescent="0.2">
      <c r="A131" t="s">
        <v>1831</v>
      </c>
      <c r="B131" t="s">
        <v>1098</v>
      </c>
      <c r="C131">
        <v>2018</v>
      </c>
      <c r="D131" t="s">
        <v>1832</v>
      </c>
      <c r="E131" t="s">
        <v>1833</v>
      </c>
      <c r="F131" t="s">
        <v>1834</v>
      </c>
      <c r="G131" t="s">
        <v>1835</v>
      </c>
    </row>
    <row r="132" spans="1:7" x14ac:dyDescent="0.2">
      <c r="A132" t="s">
        <v>1863</v>
      </c>
      <c r="B132" t="s">
        <v>1864</v>
      </c>
      <c r="C132">
        <v>2018</v>
      </c>
      <c r="D132" t="s">
        <v>1854</v>
      </c>
      <c r="E132" t="s">
        <v>1855</v>
      </c>
      <c r="F132" t="s">
        <v>1865</v>
      </c>
      <c r="G132" t="s">
        <v>1866</v>
      </c>
    </row>
    <row r="133" spans="1:7" x14ac:dyDescent="0.2">
      <c r="A133" t="s">
        <v>1906</v>
      </c>
      <c r="B133" t="s">
        <v>1190</v>
      </c>
      <c r="C133">
        <v>2018</v>
      </c>
      <c r="D133" t="s">
        <v>1907</v>
      </c>
      <c r="E133" t="s">
        <v>1908</v>
      </c>
      <c r="F133" t="s">
        <v>1909</v>
      </c>
      <c r="G133" t="s">
        <v>1910</v>
      </c>
    </row>
    <row r="134" spans="1:7" x14ac:dyDescent="0.2">
      <c r="A134" t="s">
        <v>1933</v>
      </c>
      <c r="B134" t="s">
        <v>904</v>
      </c>
      <c r="C134">
        <v>2018</v>
      </c>
      <c r="D134" t="s">
        <v>1934</v>
      </c>
      <c r="E134" t="s">
        <v>1908</v>
      </c>
      <c r="F134" t="s">
        <v>1935</v>
      </c>
      <c r="G134" t="s">
        <v>1936</v>
      </c>
    </row>
    <row r="135" spans="1:7" x14ac:dyDescent="0.2">
      <c r="A135" t="s">
        <v>2013</v>
      </c>
      <c r="B135" t="s">
        <v>803</v>
      </c>
      <c r="C135">
        <v>2018</v>
      </c>
      <c r="D135" t="s">
        <v>2014</v>
      </c>
      <c r="E135" t="s">
        <v>1841</v>
      </c>
      <c r="F135" t="s">
        <v>807</v>
      </c>
      <c r="G135" t="s">
        <v>2015</v>
      </c>
    </row>
    <row r="136" spans="1:7" x14ac:dyDescent="0.2">
      <c r="A136" t="s">
        <v>2039</v>
      </c>
      <c r="B136" t="s">
        <v>1565</v>
      </c>
      <c r="C136">
        <v>2018</v>
      </c>
      <c r="D136" t="s">
        <v>2040</v>
      </c>
      <c r="E136" t="s">
        <v>1841</v>
      </c>
      <c r="F136" t="s">
        <v>2041</v>
      </c>
      <c r="G136" t="s">
        <v>2042</v>
      </c>
    </row>
    <row r="137" spans="1:7" x14ac:dyDescent="0.2">
      <c r="A137" t="s">
        <v>2203</v>
      </c>
      <c r="B137" t="s">
        <v>2204</v>
      </c>
      <c r="C137">
        <v>2018</v>
      </c>
      <c r="E137" t="s">
        <v>2205</v>
      </c>
      <c r="F137" t="s">
        <v>2206</v>
      </c>
      <c r="G137" t="s">
        <v>2207</v>
      </c>
    </row>
    <row r="138" spans="1:7" x14ac:dyDescent="0.2">
      <c r="A138" t="s">
        <v>2313</v>
      </c>
      <c r="B138" t="s">
        <v>2314</v>
      </c>
      <c r="C138">
        <v>2018</v>
      </c>
      <c r="D138" t="s">
        <v>2315</v>
      </c>
      <c r="E138" t="s">
        <v>2316</v>
      </c>
      <c r="F138" t="s">
        <v>2317</v>
      </c>
      <c r="G138" t="s">
        <v>2318</v>
      </c>
    </row>
    <row r="139" spans="1:7" x14ac:dyDescent="0.2">
      <c r="A139" t="s">
        <v>2344</v>
      </c>
      <c r="B139" t="s">
        <v>2345</v>
      </c>
      <c r="C139">
        <v>2018</v>
      </c>
      <c r="D139" t="s">
        <v>325</v>
      </c>
      <c r="E139" t="s">
        <v>1841</v>
      </c>
      <c r="F139" t="s">
        <v>2346</v>
      </c>
      <c r="G139" t="s">
        <v>2347</v>
      </c>
    </row>
    <row r="140" spans="1:7" x14ac:dyDescent="0.2">
      <c r="A140" t="s">
        <v>2364</v>
      </c>
      <c r="B140" t="s">
        <v>2365</v>
      </c>
      <c r="C140">
        <v>2018</v>
      </c>
      <c r="D140" t="s">
        <v>1184</v>
      </c>
      <c r="E140" t="s">
        <v>1984</v>
      </c>
      <c r="F140" t="s">
        <v>2366</v>
      </c>
      <c r="G140" t="s">
        <v>2367</v>
      </c>
    </row>
    <row r="141" spans="1:7" x14ac:dyDescent="0.2">
      <c r="A141" t="s">
        <v>2372</v>
      </c>
      <c r="B141" t="s">
        <v>2373</v>
      </c>
      <c r="C141">
        <v>2018</v>
      </c>
      <c r="E141" t="s">
        <v>2374</v>
      </c>
      <c r="F141" t="s">
        <v>2375</v>
      </c>
      <c r="G141" t="s">
        <v>2376</v>
      </c>
    </row>
    <row r="142" spans="1:7" x14ac:dyDescent="0.2">
      <c r="A142" t="s">
        <v>2377</v>
      </c>
      <c r="B142" t="s">
        <v>2204</v>
      </c>
      <c r="C142">
        <v>2018</v>
      </c>
      <c r="E142" t="s">
        <v>2378</v>
      </c>
      <c r="F142" t="s">
        <v>2379</v>
      </c>
      <c r="G142" t="s">
        <v>2380</v>
      </c>
    </row>
    <row r="143" spans="1:7" x14ac:dyDescent="0.2">
      <c r="A143" t="s">
        <v>2419</v>
      </c>
      <c r="B143" t="s">
        <v>2420</v>
      </c>
      <c r="C143">
        <v>2018</v>
      </c>
      <c r="D143" t="s">
        <v>1526</v>
      </c>
      <c r="E143" t="s">
        <v>1828</v>
      </c>
      <c r="F143" t="s">
        <v>2421</v>
      </c>
      <c r="G143" t="s">
        <v>2422</v>
      </c>
    </row>
    <row r="144" spans="1:7" x14ac:dyDescent="0.2">
      <c r="A144" t="s">
        <v>2473</v>
      </c>
      <c r="B144" t="s">
        <v>2474</v>
      </c>
      <c r="C144">
        <v>2018</v>
      </c>
      <c r="D144" t="s">
        <v>2475</v>
      </c>
      <c r="E144" t="s">
        <v>2476</v>
      </c>
      <c r="F144" t="s">
        <v>2477</v>
      </c>
      <c r="G144" t="s">
        <v>2478</v>
      </c>
    </row>
    <row r="145" spans="1:7" x14ac:dyDescent="0.2">
      <c r="A145" t="s">
        <v>2712</v>
      </c>
      <c r="B145" t="s">
        <v>2713</v>
      </c>
      <c r="C145">
        <v>2018</v>
      </c>
      <c r="D145" t="s">
        <v>2714</v>
      </c>
      <c r="E145" t="s">
        <v>2715</v>
      </c>
      <c r="F145" t="s">
        <v>2716</v>
      </c>
      <c r="G145" t="s">
        <v>2717</v>
      </c>
    </row>
    <row r="146" spans="1:7" x14ac:dyDescent="0.2">
      <c r="A146" t="s">
        <v>1839</v>
      </c>
      <c r="B146" t="s">
        <v>556</v>
      </c>
      <c r="C146">
        <v>2019</v>
      </c>
      <c r="D146" t="s">
        <v>1840</v>
      </c>
      <c r="E146" t="s">
        <v>1841</v>
      </c>
      <c r="F146" t="s">
        <v>558</v>
      </c>
      <c r="G146" t="s">
        <v>1842</v>
      </c>
    </row>
    <row r="147" spans="1:7" x14ac:dyDescent="0.2">
      <c r="A147" t="s">
        <v>1877</v>
      </c>
      <c r="B147" t="s">
        <v>1109</v>
      </c>
      <c r="C147">
        <v>2019</v>
      </c>
      <c r="D147" t="s">
        <v>1812</v>
      </c>
      <c r="E147" t="s">
        <v>1813</v>
      </c>
      <c r="F147" t="s">
        <v>1878</v>
      </c>
      <c r="G147" t="s">
        <v>1879</v>
      </c>
    </row>
    <row r="148" spans="1:7" x14ac:dyDescent="0.2">
      <c r="A148" t="s">
        <v>1949</v>
      </c>
      <c r="B148" t="s">
        <v>1228</v>
      </c>
      <c r="C148">
        <v>2019</v>
      </c>
      <c r="D148" t="s">
        <v>1229</v>
      </c>
      <c r="E148" t="s">
        <v>1833</v>
      </c>
      <c r="F148" t="s">
        <v>1950</v>
      </c>
      <c r="G148" t="s">
        <v>1951</v>
      </c>
    </row>
    <row r="149" spans="1:7" x14ac:dyDescent="0.2">
      <c r="A149" t="s">
        <v>2023</v>
      </c>
      <c r="B149" t="s">
        <v>1166</v>
      </c>
      <c r="C149">
        <v>2019</v>
      </c>
      <c r="D149" t="s">
        <v>2024</v>
      </c>
      <c r="E149" t="s">
        <v>1802</v>
      </c>
      <c r="F149" t="s">
        <v>2025</v>
      </c>
      <c r="G149" t="s">
        <v>2026</v>
      </c>
    </row>
    <row r="150" spans="1:7" x14ac:dyDescent="0.2">
      <c r="A150" t="s">
        <v>2027</v>
      </c>
      <c r="B150" t="s">
        <v>1178</v>
      </c>
      <c r="C150">
        <v>2019</v>
      </c>
      <c r="D150" t="s">
        <v>990</v>
      </c>
      <c r="E150" t="s">
        <v>1908</v>
      </c>
      <c r="F150" t="s">
        <v>2028</v>
      </c>
      <c r="G150" t="s">
        <v>2029</v>
      </c>
    </row>
    <row r="151" spans="1:7" x14ac:dyDescent="0.2">
      <c r="A151" t="s">
        <v>2056</v>
      </c>
      <c r="B151" t="s">
        <v>1067</v>
      </c>
      <c r="C151">
        <v>2019</v>
      </c>
      <c r="D151" t="s">
        <v>881</v>
      </c>
      <c r="E151" t="s">
        <v>1828</v>
      </c>
      <c r="F151" t="s">
        <v>2057</v>
      </c>
      <c r="G151" t="s">
        <v>2058</v>
      </c>
    </row>
    <row r="152" spans="1:7" x14ac:dyDescent="0.2">
      <c r="A152" t="s">
        <v>2153</v>
      </c>
      <c r="B152" t="s">
        <v>636</v>
      </c>
      <c r="C152">
        <v>2019</v>
      </c>
      <c r="D152" t="s">
        <v>10</v>
      </c>
      <c r="E152" t="s">
        <v>1841</v>
      </c>
      <c r="F152" t="s">
        <v>638</v>
      </c>
      <c r="G152" t="s">
        <v>2154</v>
      </c>
    </row>
    <row r="153" spans="1:7" x14ac:dyDescent="0.2">
      <c r="A153" t="s">
        <v>2190</v>
      </c>
      <c r="B153" t="s">
        <v>2191</v>
      </c>
      <c r="C153">
        <v>2019</v>
      </c>
      <c r="D153" t="s">
        <v>2192</v>
      </c>
      <c r="E153" t="s">
        <v>2193</v>
      </c>
      <c r="F153" t="s">
        <v>2194</v>
      </c>
      <c r="G153" t="s">
        <v>2195</v>
      </c>
    </row>
    <row r="154" spans="1:7" x14ac:dyDescent="0.2">
      <c r="A154" t="s">
        <v>2233</v>
      </c>
      <c r="B154" t="s">
        <v>2234</v>
      </c>
      <c r="C154">
        <v>2019</v>
      </c>
      <c r="E154" t="s">
        <v>2235</v>
      </c>
      <c r="F154" t="s">
        <v>2236</v>
      </c>
      <c r="G154" t="s">
        <v>2237</v>
      </c>
    </row>
    <row r="155" spans="1:7" x14ac:dyDescent="0.2">
      <c r="A155" t="s">
        <v>2258</v>
      </c>
      <c r="B155" t="s">
        <v>545</v>
      </c>
      <c r="C155">
        <v>2019</v>
      </c>
      <c r="D155" t="s">
        <v>517</v>
      </c>
      <c r="E155" t="s">
        <v>1841</v>
      </c>
      <c r="F155" t="s">
        <v>547</v>
      </c>
      <c r="G155" t="s">
        <v>2259</v>
      </c>
    </row>
    <row r="156" spans="1:7" x14ac:dyDescent="0.2">
      <c r="A156" t="s">
        <v>2276</v>
      </c>
      <c r="B156" t="s">
        <v>1455</v>
      </c>
      <c r="C156">
        <v>2019</v>
      </c>
      <c r="D156" t="s">
        <v>1449</v>
      </c>
      <c r="E156" t="s">
        <v>1850</v>
      </c>
      <c r="F156" t="s">
        <v>2277</v>
      </c>
      <c r="G156" t="s">
        <v>2278</v>
      </c>
    </row>
    <row r="157" spans="1:7" x14ac:dyDescent="0.2">
      <c r="A157" t="s">
        <v>2307</v>
      </c>
      <c r="B157" t="s">
        <v>2308</v>
      </c>
      <c r="C157">
        <v>2019</v>
      </c>
      <c r="E157" t="s">
        <v>2235</v>
      </c>
      <c r="F157" t="s">
        <v>2309</v>
      </c>
      <c r="G157" t="s">
        <v>2310</v>
      </c>
    </row>
    <row r="158" spans="1:7" x14ac:dyDescent="0.2">
      <c r="A158" t="s">
        <v>2337</v>
      </c>
      <c r="B158" t="s">
        <v>1379</v>
      </c>
      <c r="C158">
        <v>2019</v>
      </c>
      <c r="D158" t="s">
        <v>990</v>
      </c>
      <c r="E158" t="s">
        <v>1908</v>
      </c>
      <c r="F158" t="s">
        <v>2338</v>
      </c>
      <c r="G158" t="s">
        <v>2339</v>
      </c>
    </row>
    <row r="159" spans="1:7" x14ac:dyDescent="0.2">
      <c r="A159" t="s">
        <v>2416</v>
      </c>
      <c r="B159" t="s">
        <v>1467</v>
      </c>
      <c r="C159">
        <v>2019</v>
      </c>
      <c r="D159" t="s">
        <v>1745</v>
      </c>
      <c r="E159" t="s">
        <v>1828</v>
      </c>
      <c r="F159" t="s">
        <v>2417</v>
      </c>
      <c r="G159" t="s">
        <v>2418</v>
      </c>
    </row>
    <row r="160" spans="1:7" x14ac:dyDescent="0.2">
      <c r="A160" t="s">
        <v>2443</v>
      </c>
      <c r="B160" t="s">
        <v>1421</v>
      </c>
      <c r="C160">
        <v>2019</v>
      </c>
      <c r="D160" t="s">
        <v>2444</v>
      </c>
      <c r="E160" t="s">
        <v>1833</v>
      </c>
      <c r="F160" t="s">
        <v>2445</v>
      </c>
      <c r="G160" t="s">
        <v>2446</v>
      </c>
    </row>
    <row r="161" spans="1:7" x14ac:dyDescent="0.2">
      <c r="A161" t="s">
        <v>2509</v>
      </c>
      <c r="B161" t="s">
        <v>2510</v>
      </c>
      <c r="C161">
        <v>2019</v>
      </c>
      <c r="D161" t="s">
        <v>2511</v>
      </c>
      <c r="E161" t="s">
        <v>2512</v>
      </c>
      <c r="F161" t="s">
        <v>2513</v>
      </c>
      <c r="G161" t="s">
        <v>2514</v>
      </c>
    </row>
    <row r="162" spans="1:7" x14ac:dyDescent="0.2">
      <c r="A162" t="s">
        <v>2532</v>
      </c>
      <c r="B162" t="s">
        <v>2533</v>
      </c>
      <c r="C162">
        <v>2019</v>
      </c>
      <c r="D162" t="s">
        <v>2534</v>
      </c>
      <c r="E162" t="s">
        <v>2535</v>
      </c>
      <c r="F162" t="s">
        <v>2536</v>
      </c>
      <c r="G162" t="s">
        <v>2537</v>
      </c>
    </row>
    <row r="163" spans="1:7" x14ac:dyDescent="0.2">
      <c r="A163" t="s">
        <v>2585</v>
      </c>
      <c r="B163" t="s">
        <v>2586</v>
      </c>
      <c r="C163">
        <v>2019</v>
      </c>
      <c r="D163" t="s">
        <v>2070</v>
      </c>
      <c r="E163" t="s">
        <v>2071</v>
      </c>
      <c r="F163" t="s">
        <v>2587</v>
      </c>
      <c r="G163" t="s">
        <v>2588</v>
      </c>
    </row>
    <row r="164" spans="1:7" x14ac:dyDescent="0.2">
      <c r="A164" t="s">
        <v>2702</v>
      </c>
      <c r="B164" t="s">
        <v>2703</v>
      </c>
      <c r="C164">
        <v>2019</v>
      </c>
      <c r="E164" t="s">
        <v>2704</v>
      </c>
      <c r="F164" t="s">
        <v>2705</v>
      </c>
      <c r="G164" t="s">
        <v>2706</v>
      </c>
    </row>
    <row r="165" spans="1:7" x14ac:dyDescent="0.2">
      <c r="A165" t="s">
        <v>2729</v>
      </c>
      <c r="B165" t="s">
        <v>2730</v>
      </c>
      <c r="C165">
        <v>2019</v>
      </c>
      <c r="E165" t="s">
        <v>2230</v>
      </c>
      <c r="F165" t="s">
        <v>2731</v>
      </c>
      <c r="G165" t="s">
        <v>2732</v>
      </c>
    </row>
    <row r="166" spans="1:7" x14ac:dyDescent="0.2">
      <c r="A166" t="s">
        <v>2743</v>
      </c>
      <c r="B166" t="s">
        <v>2744</v>
      </c>
      <c r="C166">
        <v>2019</v>
      </c>
      <c r="E166" t="s">
        <v>2230</v>
      </c>
      <c r="F166" t="s">
        <v>2745</v>
      </c>
      <c r="G166" t="s">
        <v>2746</v>
      </c>
    </row>
    <row r="167" spans="1:7" x14ac:dyDescent="0.2">
      <c r="A167" t="s">
        <v>2751</v>
      </c>
      <c r="B167" t="s">
        <v>2752</v>
      </c>
      <c r="C167">
        <v>2019</v>
      </c>
      <c r="E167" t="s">
        <v>2230</v>
      </c>
      <c r="F167" t="s">
        <v>2753</v>
      </c>
      <c r="G167" t="s">
        <v>2754</v>
      </c>
    </row>
    <row r="168" spans="1:7" x14ac:dyDescent="0.2">
      <c r="A168" t="s">
        <v>1848</v>
      </c>
      <c r="B168" t="s">
        <v>1849</v>
      </c>
      <c r="C168">
        <v>2020</v>
      </c>
      <c r="D168" t="s">
        <v>1449</v>
      </c>
      <c r="E168" t="s">
        <v>1850</v>
      </c>
      <c r="F168" t="s">
        <v>1851</v>
      </c>
      <c r="G168" t="s">
        <v>1852</v>
      </c>
    </row>
    <row r="169" spans="1:7" x14ac:dyDescent="0.2">
      <c r="A169" t="s">
        <v>1892</v>
      </c>
      <c r="B169" t="s">
        <v>1202</v>
      </c>
      <c r="C169">
        <v>2020</v>
      </c>
      <c r="D169" t="s">
        <v>1893</v>
      </c>
      <c r="E169" t="s">
        <v>1894</v>
      </c>
      <c r="F169" t="s">
        <v>1895</v>
      </c>
      <c r="G169" t="s">
        <v>1896</v>
      </c>
    </row>
    <row r="170" spans="1:7" x14ac:dyDescent="0.2">
      <c r="A170" t="s">
        <v>1966</v>
      </c>
      <c r="B170" t="s">
        <v>1361</v>
      </c>
      <c r="C170">
        <v>2020</v>
      </c>
      <c r="D170" t="s">
        <v>1832</v>
      </c>
      <c r="E170" t="s">
        <v>1833</v>
      </c>
      <c r="F170" t="s">
        <v>1967</v>
      </c>
      <c r="G170" t="s">
        <v>1968</v>
      </c>
    </row>
    <row r="171" spans="1:7" x14ac:dyDescent="0.2">
      <c r="A171" t="s">
        <v>1976</v>
      </c>
      <c r="B171" t="s">
        <v>1357</v>
      </c>
      <c r="C171">
        <v>2020</v>
      </c>
      <c r="D171" t="s">
        <v>990</v>
      </c>
      <c r="E171" t="s">
        <v>1908</v>
      </c>
      <c r="F171" t="s">
        <v>1977</v>
      </c>
      <c r="G171" t="s">
        <v>1978</v>
      </c>
    </row>
    <row r="172" spans="1:7" x14ac:dyDescent="0.2">
      <c r="A172" t="s">
        <v>2078</v>
      </c>
      <c r="B172" t="s">
        <v>1602</v>
      </c>
      <c r="C172">
        <v>2020</v>
      </c>
      <c r="D172" t="s">
        <v>1603</v>
      </c>
      <c r="E172" t="s">
        <v>1828</v>
      </c>
      <c r="F172" t="s">
        <v>2079</v>
      </c>
      <c r="G172" t="s">
        <v>2080</v>
      </c>
    </row>
    <row r="173" spans="1:7" x14ac:dyDescent="0.2">
      <c r="A173" t="s">
        <v>2120</v>
      </c>
      <c r="B173" t="s">
        <v>1366</v>
      </c>
      <c r="C173">
        <v>2020</v>
      </c>
      <c r="D173" t="s">
        <v>1184</v>
      </c>
      <c r="E173" t="s">
        <v>1984</v>
      </c>
      <c r="F173" t="s">
        <v>2121</v>
      </c>
      <c r="G173" t="s">
        <v>2122</v>
      </c>
    </row>
    <row r="174" spans="1:7" x14ac:dyDescent="0.2">
      <c r="A174" t="s">
        <v>2238</v>
      </c>
      <c r="B174" t="s">
        <v>2239</v>
      </c>
      <c r="C174">
        <v>2021</v>
      </c>
      <c r="D174" t="s">
        <v>4254</v>
      </c>
      <c r="E174" s="3" t="s">
        <v>4255</v>
      </c>
      <c r="F174" s="8" t="s">
        <v>4231</v>
      </c>
    </row>
    <row r="175" spans="1:7" x14ac:dyDescent="0.2">
      <c r="A175" t="s">
        <v>2240</v>
      </c>
      <c r="B175" t="s">
        <v>2241</v>
      </c>
      <c r="C175">
        <v>2020</v>
      </c>
      <c r="D175" t="s">
        <v>1449</v>
      </c>
      <c r="E175" t="s">
        <v>1850</v>
      </c>
      <c r="F175" t="s">
        <v>2242</v>
      </c>
      <c r="G175" t="s">
        <v>2243</v>
      </c>
    </row>
    <row r="176" spans="1:7" x14ac:dyDescent="0.2">
      <c r="A176" t="s">
        <v>2283</v>
      </c>
      <c r="B176" t="s">
        <v>1326</v>
      </c>
      <c r="C176">
        <v>2020</v>
      </c>
      <c r="D176" t="s">
        <v>1907</v>
      </c>
      <c r="E176" t="s">
        <v>1908</v>
      </c>
      <c r="F176" t="s">
        <v>2284</v>
      </c>
      <c r="G176" t="s">
        <v>2285</v>
      </c>
    </row>
    <row r="177" spans="1:7" x14ac:dyDescent="0.2">
      <c r="A177" t="s">
        <v>2386</v>
      </c>
      <c r="B177" t="s">
        <v>2387</v>
      </c>
      <c r="C177">
        <v>2020</v>
      </c>
      <c r="D177" t="s">
        <v>2388</v>
      </c>
      <c r="E177" t="s">
        <v>2291</v>
      </c>
      <c r="F177" t="s">
        <v>2389</v>
      </c>
      <c r="G177" t="s">
        <v>2390</v>
      </c>
    </row>
    <row r="178" spans="1:7" x14ac:dyDescent="0.2">
      <c r="A178" t="s">
        <v>2436</v>
      </c>
      <c r="B178" t="s">
        <v>1481</v>
      </c>
      <c r="C178">
        <v>2020</v>
      </c>
      <c r="D178" t="s">
        <v>2361</v>
      </c>
      <c r="E178" t="s">
        <v>1828</v>
      </c>
      <c r="F178" t="s">
        <v>2437</v>
      </c>
      <c r="G178" t="s">
        <v>2438</v>
      </c>
    </row>
    <row r="179" spans="1:7" x14ac:dyDescent="0.2">
      <c r="A179" t="s">
        <v>2168</v>
      </c>
      <c r="B179" t="s">
        <v>1704</v>
      </c>
      <c r="C179">
        <v>2020</v>
      </c>
      <c r="D179" t="s">
        <v>1705</v>
      </c>
      <c r="E179" t="s">
        <v>1841</v>
      </c>
      <c r="F179" t="s">
        <v>2507</v>
      </c>
      <c r="G179" t="s">
        <v>2508</v>
      </c>
    </row>
    <row r="180" spans="1:7" x14ac:dyDescent="0.2">
      <c r="A180" t="s">
        <v>2599</v>
      </c>
      <c r="B180" t="s">
        <v>2600</v>
      </c>
      <c r="C180">
        <v>2020</v>
      </c>
      <c r="E180" t="s">
        <v>2125</v>
      </c>
      <c r="F180" t="s">
        <v>2601</v>
      </c>
      <c r="G180" t="s">
        <v>2602</v>
      </c>
    </row>
    <row r="181" spans="1:7" x14ac:dyDescent="0.2">
      <c r="A181" t="s">
        <v>2611</v>
      </c>
      <c r="B181" t="s">
        <v>2612</v>
      </c>
      <c r="C181">
        <v>2020</v>
      </c>
      <c r="D181" t="s">
        <v>2070</v>
      </c>
      <c r="E181" t="s">
        <v>2071</v>
      </c>
      <c r="F181" t="s">
        <v>2613</v>
      </c>
      <c r="G181" t="s">
        <v>2614</v>
      </c>
    </row>
    <row r="182" spans="1:7" x14ac:dyDescent="0.2">
      <c r="A182" t="s">
        <v>2615</v>
      </c>
      <c r="B182" t="s">
        <v>1751</v>
      </c>
      <c r="C182">
        <v>2020</v>
      </c>
      <c r="D182" t="s">
        <v>1184</v>
      </c>
      <c r="E182" t="s">
        <v>1984</v>
      </c>
      <c r="F182" t="s">
        <v>2616</v>
      </c>
      <c r="G182" t="s">
        <v>2617</v>
      </c>
    </row>
    <row r="183" spans="1:7" x14ac:dyDescent="0.2">
      <c r="A183" t="s">
        <v>2622</v>
      </c>
      <c r="B183" t="s">
        <v>2623</v>
      </c>
      <c r="C183">
        <v>2020</v>
      </c>
      <c r="E183" t="s">
        <v>2624</v>
      </c>
      <c r="F183" t="s">
        <v>2625</v>
      </c>
      <c r="G183" t="s">
        <v>2626</v>
      </c>
    </row>
    <row r="184" spans="1:7" x14ac:dyDescent="0.2">
      <c r="A184" t="s">
        <v>2637</v>
      </c>
      <c r="B184" t="s">
        <v>2638</v>
      </c>
      <c r="C184">
        <v>2020</v>
      </c>
      <c r="E184" t="s">
        <v>2639</v>
      </c>
      <c r="F184" t="s">
        <v>2640</v>
      </c>
      <c r="G184" t="s">
        <v>2641</v>
      </c>
    </row>
    <row r="185" spans="1:7" x14ac:dyDescent="0.2">
      <c r="A185" t="s">
        <v>2662</v>
      </c>
      <c r="B185" t="s">
        <v>2663</v>
      </c>
      <c r="C185">
        <v>2020</v>
      </c>
      <c r="E185" t="s">
        <v>2664</v>
      </c>
      <c r="F185" t="s">
        <v>2665</v>
      </c>
      <c r="G185" t="s">
        <v>2666</v>
      </c>
    </row>
    <row r="186" spans="1:7" x14ac:dyDescent="0.2">
      <c r="A186" t="s">
        <v>2759</v>
      </c>
      <c r="B186" t="s">
        <v>2760</v>
      </c>
      <c r="C186">
        <v>2020</v>
      </c>
      <c r="E186" t="s">
        <v>2761</v>
      </c>
      <c r="F186" t="s">
        <v>2762</v>
      </c>
      <c r="G186" t="s">
        <v>2763</v>
      </c>
    </row>
    <row r="187" spans="1:7" x14ac:dyDescent="0.2">
      <c r="A187" t="s">
        <v>2768</v>
      </c>
      <c r="B187" t="s">
        <v>2769</v>
      </c>
      <c r="C187">
        <v>2020</v>
      </c>
      <c r="D187" t="s">
        <v>2770</v>
      </c>
      <c r="E187" t="s">
        <v>2771</v>
      </c>
      <c r="F187" t="s">
        <v>2772</v>
      </c>
      <c r="G187" t="s">
        <v>2773</v>
      </c>
    </row>
    <row r="188" spans="1:7" x14ac:dyDescent="0.2">
      <c r="A188" t="s">
        <v>2833</v>
      </c>
      <c r="B188" t="s">
        <v>2834</v>
      </c>
      <c r="C188">
        <v>2020</v>
      </c>
      <c r="D188" t="s">
        <v>2835</v>
      </c>
      <c r="E188" t="s">
        <v>2836</v>
      </c>
      <c r="F188" t="s">
        <v>2837</v>
      </c>
      <c r="G188" t="s">
        <v>2838</v>
      </c>
    </row>
    <row r="189" spans="1:7" x14ac:dyDescent="0.2">
      <c r="A189" t="s">
        <v>1920</v>
      </c>
      <c r="B189" t="s">
        <v>1374</v>
      </c>
      <c r="C189">
        <v>2021</v>
      </c>
      <c r="D189" t="s">
        <v>1085</v>
      </c>
      <c r="E189" t="s">
        <v>1833</v>
      </c>
      <c r="F189" t="s">
        <v>1921</v>
      </c>
      <c r="G189" t="s">
        <v>1922</v>
      </c>
    </row>
    <row r="190" spans="1:7" x14ac:dyDescent="0.2">
      <c r="A190" t="s">
        <v>2010</v>
      </c>
      <c r="B190" t="s">
        <v>1322</v>
      </c>
      <c r="C190">
        <v>2021</v>
      </c>
      <c r="D190" t="s">
        <v>1806</v>
      </c>
      <c r="E190" t="s">
        <v>1807</v>
      </c>
      <c r="F190" t="s">
        <v>2011</v>
      </c>
      <c r="G190" t="s">
        <v>2012</v>
      </c>
    </row>
    <row r="191" spans="1:7" x14ac:dyDescent="0.2">
      <c r="A191" t="s">
        <v>2092</v>
      </c>
      <c r="B191" t="s">
        <v>2093</v>
      </c>
      <c r="C191">
        <v>2021</v>
      </c>
      <c r="D191" t="s">
        <v>2094</v>
      </c>
      <c r="E191" t="s">
        <v>2095</v>
      </c>
      <c r="F191" t="s">
        <v>2096</v>
      </c>
      <c r="G191" t="s">
        <v>2097</v>
      </c>
    </row>
    <row r="192" spans="1:7" x14ac:dyDescent="0.2">
      <c r="A192" t="s">
        <v>2098</v>
      </c>
      <c r="B192" t="s">
        <v>552</v>
      </c>
      <c r="C192">
        <v>2021</v>
      </c>
      <c r="D192" t="s">
        <v>2099</v>
      </c>
      <c r="E192" t="s">
        <v>1841</v>
      </c>
      <c r="F192" t="s">
        <v>554</v>
      </c>
      <c r="G192" t="s">
        <v>2100</v>
      </c>
    </row>
    <row r="193" spans="1:7" x14ac:dyDescent="0.2">
      <c r="A193" t="s">
        <v>2123</v>
      </c>
      <c r="B193" t="s">
        <v>2124</v>
      </c>
      <c r="C193">
        <v>2021</v>
      </c>
      <c r="E193" t="s">
        <v>2125</v>
      </c>
      <c r="F193" t="s">
        <v>2126</v>
      </c>
      <c r="G193" t="s">
        <v>2127</v>
      </c>
    </row>
    <row r="194" spans="1:7" x14ac:dyDescent="0.2">
      <c r="A194" t="s">
        <v>2128</v>
      </c>
      <c r="B194" t="s">
        <v>2129</v>
      </c>
      <c r="C194">
        <v>2021</v>
      </c>
      <c r="D194" t="s">
        <v>2130</v>
      </c>
      <c r="E194" t="s">
        <v>2131</v>
      </c>
      <c r="F194" t="s">
        <v>2132</v>
      </c>
      <c r="G194" t="s">
        <v>2133</v>
      </c>
    </row>
    <row r="195" spans="1:7" x14ac:dyDescent="0.2">
      <c r="A195" t="s">
        <v>2168</v>
      </c>
      <c r="B195" t="s">
        <v>795</v>
      </c>
      <c r="C195">
        <v>2021</v>
      </c>
      <c r="D195" t="s">
        <v>763</v>
      </c>
      <c r="E195" t="s">
        <v>1841</v>
      </c>
      <c r="F195" t="s">
        <v>797</v>
      </c>
      <c r="G195" t="s">
        <v>2169</v>
      </c>
    </row>
    <row r="196" spans="1:7" x14ac:dyDescent="0.2">
      <c r="A196" t="s">
        <v>2185</v>
      </c>
      <c r="B196" t="s">
        <v>540</v>
      </c>
      <c r="C196">
        <v>2021</v>
      </c>
      <c r="D196" t="s">
        <v>2186</v>
      </c>
      <c r="E196" t="s">
        <v>2187</v>
      </c>
      <c r="F196" t="s">
        <v>2188</v>
      </c>
      <c r="G196" t="s">
        <v>2189</v>
      </c>
    </row>
    <row r="197" spans="1:7" x14ac:dyDescent="0.2">
      <c r="A197" t="s">
        <v>2431</v>
      </c>
      <c r="B197" t="s">
        <v>2432</v>
      </c>
      <c r="C197">
        <v>2021</v>
      </c>
      <c r="D197" t="s">
        <v>2433</v>
      </c>
      <c r="E197" t="s">
        <v>1833</v>
      </c>
      <c r="F197" t="s">
        <v>2434</v>
      </c>
      <c r="G197" t="s">
        <v>2435</v>
      </c>
    </row>
    <row r="198" spans="1:7" x14ac:dyDescent="0.2">
      <c r="A198" t="s">
        <v>2487</v>
      </c>
      <c r="B198" t="s">
        <v>2488</v>
      </c>
      <c r="C198">
        <v>2021</v>
      </c>
      <c r="D198" t="s">
        <v>2489</v>
      </c>
      <c r="E198" t="s">
        <v>2490</v>
      </c>
      <c r="F198" t="s">
        <v>2491</v>
      </c>
      <c r="G198" t="s">
        <v>2492</v>
      </c>
    </row>
    <row r="199" spans="1:7" x14ac:dyDescent="0.2">
      <c r="A199" t="s">
        <v>2541</v>
      </c>
      <c r="B199" t="s">
        <v>2542</v>
      </c>
      <c r="C199">
        <v>2021</v>
      </c>
      <c r="E199" t="s">
        <v>2125</v>
      </c>
      <c r="F199" t="s">
        <v>2543</v>
      </c>
      <c r="G199" t="s">
        <v>2544</v>
      </c>
    </row>
    <row r="200" spans="1:7" x14ac:dyDescent="0.2">
      <c r="A200" t="s">
        <v>2595</v>
      </c>
      <c r="B200" t="s">
        <v>2596</v>
      </c>
      <c r="C200">
        <v>2021</v>
      </c>
      <c r="E200" t="s">
        <v>2230</v>
      </c>
      <c r="F200" t="s">
        <v>2597</v>
      </c>
      <c r="G200" t="s">
        <v>2598</v>
      </c>
    </row>
    <row r="201" spans="1:7" x14ac:dyDescent="0.2">
      <c r="A201" t="s">
        <v>2603</v>
      </c>
      <c r="B201" t="s">
        <v>2604</v>
      </c>
      <c r="C201">
        <v>2021</v>
      </c>
      <c r="E201" t="s">
        <v>2146</v>
      </c>
      <c r="F201" t="s">
        <v>2605</v>
      </c>
      <c r="G201" t="s">
        <v>2606</v>
      </c>
    </row>
    <row r="202" spans="1:7" x14ac:dyDescent="0.2">
      <c r="A202" t="s">
        <v>2607</v>
      </c>
      <c r="B202" t="s">
        <v>2608</v>
      </c>
      <c r="C202">
        <v>2021</v>
      </c>
      <c r="E202" t="s">
        <v>2125</v>
      </c>
      <c r="F202" t="s">
        <v>2609</v>
      </c>
      <c r="G202" t="s">
        <v>2610</v>
      </c>
    </row>
    <row r="203" spans="1:7" x14ac:dyDescent="0.2">
      <c r="A203" t="s">
        <v>2627</v>
      </c>
      <c r="B203" t="s">
        <v>2628</v>
      </c>
      <c r="C203">
        <v>2021</v>
      </c>
      <c r="D203" t="s">
        <v>2629</v>
      </c>
      <c r="E203" t="s">
        <v>2125</v>
      </c>
      <c r="F203" t="s">
        <v>2630</v>
      </c>
      <c r="G203" t="s">
        <v>2631</v>
      </c>
    </row>
    <row r="204" spans="1:7" x14ac:dyDescent="0.2">
      <c r="A204" t="s">
        <v>2677</v>
      </c>
      <c r="B204" t="s">
        <v>2678</v>
      </c>
      <c r="C204">
        <v>2021</v>
      </c>
      <c r="E204" t="s">
        <v>2131</v>
      </c>
      <c r="F204" t="s">
        <v>2679</v>
      </c>
      <c r="G204" t="s">
        <v>2680</v>
      </c>
    </row>
    <row r="205" spans="1:7" x14ac:dyDescent="0.2">
      <c r="A205" t="s">
        <v>2627</v>
      </c>
      <c r="B205" t="s">
        <v>2707</v>
      </c>
      <c r="C205">
        <v>2021</v>
      </c>
      <c r="D205" t="s">
        <v>2708</v>
      </c>
      <c r="E205" t="s">
        <v>2709</v>
      </c>
      <c r="F205" t="s">
        <v>2710</v>
      </c>
      <c r="G205" t="s">
        <v>2711</v>
      </c>
    </row>
    <row r="206" spans="1:7" x14ac:dyDescent="0.2">
      <c r="A206" t="s">
        <v>2627</v>
      </c>
      <c r="B206" t="s">
        <v>2718</v>
      </c>
      <c r="C206">
        <v>2021</v>
      </c>
      <c r="D206" t="s">
        <v>2719</v>
      </c>
      <c r="E206" t="s">
        <v>2125</v>
      </c>
      <c r="F206" t="s">
        <v>2720</v>
      </c>
      <c r="G206" t="s">
        <v>2721</v>
      </c>
    </row>
    <row r="207" spans="1:7" x14ac:dyDescent="0.2">
      <c r="A207" t="s">
        <v>2722</v>
      </c>
      <c r="B207" t="s">
        <v>2723</v>
      </c>
      <c r="C207">
        <v>2021</v>
      </c>
      <c r="E207" t="s">
        <v>2724</v>
      </c>
      <c r="F207" t="s">
        <v>2725</v>
      </c>
      <c r="G207" t="s">
        <v>2726</v>
      </c>
    </row>
    <row r="208" spans="1:7" x14ac:dyDescent="0.2">
      <c r="A208" t="s">
        <v>1923</v>
      </c>
      <c r="B208" t="s">
        <v>1924</v>
      </c>
      <c r="C208">
        <v>2022</v>
      </c>
      <c r="D208" t="s">
        <v>1925</v>
      </c>
      <c r="E208" t="s">
        <v>1807</v>
      </c>
      <c r="F208" t="s">
        <v>1926</v>
      </c>
      <c r="G208" t="s">
        <v>1927</v>
      </c>
    </row>
    <row r="209" spans="1:7" x14ac:dyDescent="0.2">
      <c r="A209" t="s">
        <v>2002</v>
      </c>
      <c r="B209" t="s">
        <v>2003</v>
      </c>
      <c r="C209">
        <v>2022</v>
      </c>
      <c r="E209" t="s">
        <v>2004</v>
      </c>
      <c r="F209" t="s">
        <v>2005</v>
      </c>
      <c r="G209" t="s">
        <v>2006</v>
      </c>
    </row>
    <row r="210" spans="1:7" x14ac:dyDescent="0.2">
      <c r="A210" t="s">
        <v>2007</v>
      </c>
      <c r="B210" t="s">
        <v>1588</v>
      </c>
      <c r="C210">
        <v>2022</v>
      </c>
      <c r="D210" t="s">
        <v>1449</v>
      </c>
      <c r="E210" t="s">
        <v>1850</v>
      </c>
      <c r="F210" t="s">
        <v>2008</v>
      </c>
      <c r="G210" t="s">
        <v>2009</v>
      </c>
    </row>
    <row r="211" spans="1:7" x14ac:dyDescent="0.2">
      <c r="A211" t="s">
        <v>2016</v>
      </c>
      <c r="B211" t="s">
        <v>1555</v>
      </c>
      <c r="C211">
        <v>2022</v>
      </c>
      <c r="D211" t="s">
        <v>2017</v>
      </c>
      <c r="E211" t="s">
        <v>1802</v>
      </c>
      <c r="F211" t="s">
        <v>2018</v>
      </c>
      <c r="G211" t="s">
        <v>2019</v>
      </c>
    </row>
    <row r="212" spans="1:7" x14ac:dyDescent="0.2">
      <c r="A212" t="s">
        <v>2067</v>
      </c>
      <c r="B212" t="s">
        <v>1409</v>
      </c>
      <c r="C212">
        <v>2022</v>
      </c>
      <c r="D212" t="s">
        <v>1745</v>
      </c>
      <c r="E212" t="s">
        <v>1828</v>
      </c>
      <c r="F212" t="s">
        <v>2068</v>
      </c>
      <c r="G212" t="s">
        <v>2069</v>
      </c>
    </row>
    <row r="213" spans="1:7" x14ac:dyDescent="0.2">
      <c r="A213" t="s">
        <v>2208</v>
      </c>
      <c r="B213" t="s">
        <v>2209</v>
      </c>
      <c r="C213">
        <v>2022</v>
      </c>
      <c r="D213" t="s">
        <v>2210</v>
      </c>
      <c r="E213" t="s">
        <v>2211</v>
      </c>
      <c r="F213" t="s">
        <v>2212</v>
      </c>
      <c r="G213" t="s">
        <v>2213</v>
      </c>
    </row>
    <row r="214" spans="1:7" x14ac:dyDescent="0.2">
      <c r="A214" t="s">
        <v>2223</v>
      </c>
      <c r="B214" t="s">
        <v>2224</v>
      </c>
      <c r="C214">
        <v>2022</v>
      </c>
      <c r="D214" t="s">
        <v>2225</v>
      </c>
      <c r="E214" t="s">
        <v>2226</v>
      </c>
      <c r="F214" t="s">
        <v>2227</v>
      </c>
      <c r="G214" t="s">
        <v>2228</v>
      </c>
    </row>
    <row r="215" spans="1:7" x14ac:dyDescent="0.2">
      <c r="A215" t="s">
        <v>2294</v>
      </c>
      <c r="B215" t="s">
        <v>1502</v>
      </c>
      <c r="C215">
        <v>2022</v>
      </c>
      <c r="D215" t="s">
        <v>2295</v>
      </c>
      <c r="E215" t="s">
        <v>1828</v>
      </c>
      <c r="F215" t="s">
        <v>2296</v>
      </c>
      <c r="G215" t="s">
        <v>2297</v>
      </c>
    </row>
    <row r="216" spans="1:7" x14ac:dyDescent="0.2">
      <c r="A216" t="s">
        <v>2328</v>
      </c>
      <c r="B216" t="s">
        <v>2329</v>
      </c>
      <c r="C216">
        <v>2022</v>
      </c>
      <c r="E216" t="s">
        <v>2330</v>
      </c>
      <c r="F216" t="s">
        <v>2331</v>
      </c>
      <c r="G216" t="s">
        <v>2332</v>
      </c>
    </row>
    <row r="217" spans="1:7" x14ac:dyDescent="0.2">
      <c r="A217" t="s">
        <v>2352</v>
      </c>
      <c r="B217" t="s">
        <v>735</v>
      </c>
      <c r="C217">
        <v>2022</v>
      </c>
      <c r="D217" t="s">
        <v>1840</v>
      </c>
      <c r="E217" t="s">
        <v>1841</v>
      </c>
      <c r="F217" t="s">
        <v>737</v>
      </c>
      <c r="G217" t="s">
        <v>2353</v>
      </c>
    </row>
    <row r="218" spans="1:7" x14ac:dyDescent="0.2">
      <c r="A218" t="s">
        <v>2400</v>
      </c>
      <c r="B218" t="s">
        <v>2401</v>
      </c>
      <c r="C218">
        <v>2022</v>
      </c>
      <c r="D218" t="s">
        <v>2402</v>
      </c>
      <c r="E218" t="s">
        <v>2403</v>
      </c>
      <c r="F218" t="s">
        <v>2404</v>
      </c>
      <c r="G218" t="s">
        <v>2405</v>
      </c>
    </row>
    <row r="219" spans="1:7" x14ac:dyDescent="0.2">
      <c r="A219" t="s">
        <v>2453</v>
      </c>
      <c r="B219" t="s">
        <v>1658</v>
      </c>
      <c r="C219">
        <v>2022</v>
      </c>
      <c r="D219" t="s">
        <v>1449</v>
      </c>
      <c r="E219" t="s">
        <v>1850</v>
      </c>
      <c r="F219" t="s">
        <v>2454</v>
      </c>
      <c r="G219" t="s">
        <v>2455</v>
      </c>
    </row>
    <row r="220" spans="1:7" x14ac:dyDescent="0.2">
      <c r="A220" t="s">
        <v>2467</v>
      </c>
      <c r="B220" t="s">
        <v>1560</v>
      </c>
      <c r="C220">
        <v>2022</v>
      </c>
      <c r="D220" t="s">
        <v>2246</v>
      </c>
      <c r="E220" t="s">
        <v>1833</v>
      </c>
      <c r="F220" t="s">
        <v>2468</v>
      </c>
      <c r="G220" t="s">
        <v>2469</v>
      </c>
    </row>
    <row r="221" spans="1:7" x14ac:dyDescent="0.2">
      <c r="A221" t="s">
        <v>2479</v>
      </c>
      <c r="B221" t="s">
        <v>1725</v>
      </c>
      <c r="C221">
        <v>2022</v>
      </c>
      <c r="D221" t="s">
        <v>1726</v>
      </c>
      <c r="E221" t="s">
        <v>1828</v>
      </c>
      <c r="F221" t="s">
        <v>2480</v>
      </c>
      <c r="G221" t="s">
        <v>2481</v>
      </c>
    </row>
    <row r="222" spans="1:7" x14ac:dyDescent="0.2">
      <c r="A222" t="s">
        <v>2168</v>
      </c>
      <c r="B222" t="s">
        <v>2538</v>
      </c>
      <c r="C222">
        <v>2022</v>
      </c>
      <c r="D222" t="s">
        <v>1699</v>
      </c>
      <c r="E222" t="s">
        <v>2304</v>
      </c>
      <c r="F222" t="s">
        <v>2539</v>
      </c>
      <c r="G222" t="s">
        <v>2540</v>
      </c>
    </row>
    <row r="223" spans="1:7" x14ac:dyDescent="0.2">
      <c r="A223" t="s">
        <v>2575</v>
      </c>
      <c r="B223" t="s">
        <v>2576</v>
      </c>
      <c r="C223">
        <v>2022</v>
      </c>
      <c r="D223" t="s">
        <v>2577</v>
      </c>
      <c r="E223" t="s">
        <v>2578</v>
      </c>
      <c r="F223" t="s">
        <v>2579</v>
      </c>
      <c r="G223" t="s">
        <v>2580</v>
      </c>
    </row>
    <row r="224" spans="1:7" x14ac:dyDescent="0.2">
      <c r="A224" t="s">
        <v>1867</v>
      </c>
      <c r="B224" t="s">
        <v>1633</v>
      </c>
      <c r="C224">
        <v>2023</v>
      </c>
      <c r="D224" t="s">
        <v>1868</v>
      </c>
      <c r="E224" t="s">
        <v>1833</v>
      </c>
      <c r="F224" t="s">
        <v>1869</v>
      </c>
      <c r="G224" t="s">
        <v>1870</v>
      </c>
    </row>
    <row r="225" spans="1:7" x14ac:dyDescent="0.2">
      <c r="A225" t="s">
        <v>1902</v>
      </c>
      <c r="B225" t="s">
        <v>1903</v>
      </c>
      <c r="C225">
        <v>2023</v>
      </c>
      <c r="D225" t="s">
        <v>881</v>
      </c>
      <c r="E225" t="s">
        <v>1828</v>
      </c>
      <c r="F225" t="s">
        <v>1904</v>
      </c>
      <c r="G225" t="s">
        <v>1905</v>
      </c>
    </row>
    <row r="226" spans="1:7" x14ac:dyDescent="0.2">
      <c r="A226" t="s">
        <v>1928</v>
      </c>
      <c r="B226" t="s">
        <v>1581</v>
      </c>
      <c r="C226">
        <v>2023</v>
      </c>
      <c r="D226" t="s">
        <v>1929</v>
      </c>
      <c r="E226" t="s">
        <v>1930</v>
      </c>
      <c r="F226" t="s">
        <v>1931</v>
      </c>
      <c r="G226" t="s">
        <v>1932</v>
      </c>
    </row>
    <row r="227" spans="1:7" x14ac:dyDescent="0.2">
      <c r="A227" t="s">
        <v>1963</v>
      </c>
      <c r="B227" t="s">
        <v>1437</v>
      </c>
      <c r="C227">
        <v>2023</v>
      </c>
      <c r="D227" t="s">
        <v>1438</v>
      </c>
      <c r="E227" t="s">
        <v>1828</v>
      </c>
      <c r="F227" t="s">
        <v>1964</v>
      </c>
      <c r="G227" t="s">
        <v>1965</v>
      </c>
    </row>
    <row r="228" spans="1:7" x14ac:dyDescent="0.2">
      <c r="A228" t="s">
        <v>2020</v>
      </c>
      <c r="B228" t="s">
        <v>1488</v>
      </c>
      <c r="C228">
        <v>2023</v>
      </c>
      <c r="D228" t="s">
        <v>1812</v>
      </c>
      <c r="E228" t="s">
        <v>1813</v>
      </c>
      <c r="F228" t="s">
        <v>2021</v>
      </c>
      <c r="G228" t="s">
        <v>2022</v>
      </c>
    </row>
    <row r="229" spans="1:7" x14ac:dyDescent="0.2">
      <c r="A229" t="s">
        <v>2059</v>
      </c>
      <c r="B229" t="s">
        <v>2060</v>
      </c>
      <c r="C229">
        <v>2023</v>
      </c>
      <c r="D229" t="s">
        <v>2061</v>
      </c>
      <c r="E229" t="s">
        <v>1807</v>
      </c>
      <c r="F229" t="s">
        <v>2062</v>
      </c>
      <c r="G229" t="s">
        <v>2063</v>
      </c>
    </row>
    <row r="230" spans="1:7" x14ac:dyDescent="0.2">
      <c r="A230" t="s">
        <v>2072</v>
      </c>
      <c r="B230" t="s">
        <v>2073</v>
      </c>
      <c r="C230">
        <v>2023</v>
      </c>
      <c r="D230" t="s">
        <v>1688</v>
      </c>
      <c r="E230" t="s">
        <v>1850</v>
      </c>
      <c r="F230" t="s">
        <v>2074</v>
      </c>
      <c r="G230" t="s">
        <v>2075</v>
      </c>
    </row>
    <row r="231" spans="1:7" x14ac:dyDescent="0.2">
      <c r="A231" t="s">
        <v>2084</v>
      </c>
      <c r="B231" t="s">
        <v>2085</v>
      </c>
      <c r="C231">
        <v>2023</v>
      </c>
      <c r="E231" t="s">
        <v>2086</v>
      </c>
      <c r="F231" t="s">
        <v>2087</v>
      </c>
      <c r="G231" t="s">
        <v>2088</v>
      </c>
    </row>
    <row r="232" spans="1:7" x14ac:dyDescent="0.2">
      <c r="A232" t="s">
        <v>2111</v>
      </c>
      <c r="B232" t="s">
        <v>2112</v>
      </c>
      <c r="C232">
        <v>2023</v>
      </c>
      <c r="E232" t="s">
        <v>2113</v>
      </c>
      <c r="F232" t="s">
        <v>2114</v>
      </c>
      <c r="G232" t="s">
        <v>2115</v>
      </c>
    </row>
    <row r="233" spans="1:7" x14ac:dyDescent="0.2">
      <c r="A233" t="s">
        <v>2178</v>
      </c>
      <c r="B233" t="s">
        <v>1640</v>
      </c>
      <c r="C233">
        <v>2023</v>
      </c>
      <c r="D233" t="s">
        <v>2179</v>
      </c>
      <c r="E233" t="s">
        <v>1908</v>
      </c>
      <c r="F233" t="s">
        <v>2180</v>
      </c>
      <c r="G233" t="s">
        <v>2181</v>
      </c>
    </row>
    <row r="234" spans="1:7" x14ac:dyDescent="0.2">
      <c r="A234" t="s">
        <v>2219</v>
      </c>
      <c r="B234" t="s">
        <v>2220</v>
      </c>
      <c r="C234">
        <v>2023</v>
      </c>
      <c r="D234" t="s">
        <v>1496</v>
      </c>
      <c r="E234" t="s">
        <v>1850</v>
      </c>
      <c r="F234" t="s">
        <v>2221</v>
      </c>
      <c r="G234" t="s">
        <v>2222</v>
      </c>
    </row>
    <row r="235" spans="1:7" x14ac:dyDescent="0.2">
      <c r="A235" t="s">
        <v>2266</v>
      </c>
      <c r="B235" t="s">
        <v>2267</v>
      </c>
      <c r="C235">
        <v>2023</v>
      </c>
      <c r="D235" t="s">
        <v>2268</v>
      </c>
      <c r="E235" t="s">
        <v>2269</v>
      </c>
      <c r="F235" t="s">
        <v>2270</v>
      </c>
      <c r="G235" t="s">
        <v>2271</v>
      </c>
    </row>
    <row r="236" spans="1:7" x14ac:dyDescent="0.2">
      <c r="A236" t="s">
        <v>2286</v>
      </c>
      <c r="B236" t="s">
        <v>1593</v>
      </c>
      <c r="C236">
        <v>2023</v>
      </c>
      <c r="D236" t="s">
        <v>881</v>
      </c>
      <c r="E236" t="s">
        <v>1828</v>
      </c>
      <c r="F236" t="s">
        <v>2287</v>
      </c>
      <c r="G236" t="s">
        <v>2288</v>
      </c>
    </row>
    <row r="237" spans="1:7" x14ac:dyDescent="0.2">
      <c r="A237" t="s">
        <v>2289</v>
      </c>
      <c r="B237" t="s">
        <v>1647</v>
      </c>
      <c r="C237">
        <v>2023</v>
      </c>
      <c r="D237" t="s">
        <v>2290</v>
      </c>
      <c r="E237" t="s">
        <v>2291</v>
      </c>
      <c r="F237" t="s">
        <v>2292</v>
      </c>
      <c r="G237" t="s">
        <v>2293</v>
      </c>
    </row>
    <row r="238" spans="1:7" x14ac:dyDescent="0.2">
      <c r="A238" t="s">
        <v>2319</v>
      </c>
      <c r="B238" t="s">
        <v>2320</v>
      </c>
      <c r="C238">
        <v>2023</v>
      </c>
      <c r="D238" t="s">
        <v>1305</v>
      </c>
      <c r="E238" t="s">
        <v>1860</v>
      </c>
      <c r="F238" t="s">
        <v>2321</v>
      </c>
      <c r="G238" t="s">
        <v>2322</v>
      </c>
    </row>
    <row r="239" spans="1:7" x14ac:dyDescent="0.2">
      <c r="A239" t="s">
        <v>2333</v>
      </c>
      <c r="B239" t="s">
        <v>2334</v>
      </c>
      <c r="C239">
        <v>2023</v>
      </c>
      <c r="D239" t="s">
        <v>881</v>
      </c>
      <c r="E239" t="s">
        <v>1828</v>
      </c>
      <c r="F239" t="s">
        <v>2335</v>
      </c>
      <c r="G239" t="s">
        <v>2336</v>
      </c>
    </row>
    <row r="240" spans="1:7" x14ac:dyDescent="0.2">
      <c r="A240" t="s">
        <v>2427</v>
      </c>
      <c r="B240" t="s">
        <v>1718</v>
      </c>
      <c r="C240">
        <v>2023</v>
      </c>
      <c r="D240" t="s">
        <v>2428</v>
      </c>
      <c r="E240" t="s">
        <v>1850</v>
      </c>
      <c r="F240" t="s">
        <v>2429</v>
      </c>
      <c r="G240" t="s">
        <v>2430</v>
      </c>
    </row>
    <row r="241" spans="1:7" x14ac:dyDescent="0.2">
      <c r="A241" t="s">
        <v>2493</v>
      </c>
      <c r="B241" t="s">
        <v>2494</v>
      </c>
      <c r="C241">
        <v>2023</v>
      </c>
      <c r="E241" t="s">
        <v>2125</v>
      </c>
      <c r="F241" t="s">
        <v>2495</v>
      </c>
      <c r="G241" t="s">
        <v>2496</v>
      </c>
    </row>
    <row r="242" spans="1:7" x14ac:dyDescent="0.2">
      <c r="A242" t="s">
        <v>2523</v>
      </c>
      <c r="B242" t="s">
        <v>2524</v>
      </c>
      <c r="C242">
        <v>2023</v>
      </c>
      <c r="E242" t="s">
        <v>2525</v>
      </c>
      <c r="F242" t="s">
        <v>2526</v>
      </c>
      <c r="G242" t="s">
        <v>2527</v>
      </c>
    </row>
    <row r="243" spans="1:7" x14ac:dyDescent="0.2">
      <c r="A243" t="s">
        <v>2072</v>
      </c>
      <c r="B243" t="s">
        <v>2567</v>
      </c>
      <c r="C243">
        <v>2023</v>
      </c>
      <c r="E243" t="s">
        <v>2004</v>
      </c>
      <c r="F243" t="s">
        <v>2568</v>
      </c>
      <c r="G243" t="s">
        <v>2569</v>
      </c>
    </row>
    <row r="244" spans="1:7" x14ac:dyDescent="0.2">
      <c r="A244" t="s">
        <v>2632</v>
      </c>
      <c r="B244" t="s">
        <v>2633</v>
      </c>
      <c r="C244">
        <v>2011</v>
      </c>
      <c r="D244" t="s">
        <v>2634</v>
      </c>
      <c r="F244" t="s">
        <v>2635</v>
      </c>
      <c r="G244" t="s">
        <v>2636</v>
      </c>
    </row>
    <row r="245" spans="1:7" x14ac:dyDescent="0.2">
      <c r="A245" t="s">
        <v>2652</v>
      </c>
      <c r="B245" t="s">
        <v>2653</v>
      </c>
      <c r="C245">
        <v>2010</v>
      </c>
      <c r="D245" t="s">
        <v>2654</v>
      </c>
      <c r="E245" t="s">
        <v>2655</v>
      </c>
      <c r="F245" t="s">
        <v>2656</v>
      </c>
      <c r="G245" t="s">
        <v>2657</v>
      </c>
    </row>
    <row r="246" spans="1:7" x14ac:dyDescent="0.2">
      <c r="A246" t="s">
        <v>2667</v>
      </c>
      <c r="B246" t="s">
        <v>2668</v>
      </c>
      <c r="C246">
        <v>2017</v>
      </c>
      <c r="D246" t="s">
        <v>2304</v>
      </c>
      <c r="F246" t="s">
        <v>2669</v>
      </c>
      <c r="G246" t="s">
        <v>2670</v>
      </c>
    </row>
    <row r="247" spans="1:7" x14ac:dyDescent="0.2">
      <c r="A247" t="s">
        <v>2816</v>
      </c>
      <c r="B247" t="s">
        <v>2817</v>
      </c>
      <c r="D247" t="s">
        <v>2818</v>
      </c>
      <c r="F247" t="s">
        <v>2819</v>
      </c>
      <c r="G247" t="s">
        <v>2820</v>
      </c>
    </row>
    <row r="248" spans="1:7" x14ac:dyDescent="0.2">
      <c r="A248" t="s">
        <v>2829</v>
      </c>
      <c r="B248" t="s">
        <v>2830</v>
      </c>
      <c r="D248" t="s">
        <v>2304</v>
      </c>
      <c r="F248" t="s">
        <v>2831</v>
      </c>
      <c r="G248" t="s">
        <v>2832</v>
      </c>
    </row>
    <row r="249" spans="1:7" x14ac:dyDescent="0.2">
      <c r="A249" t="s">
        <v>4248</v>
      </c>
      <c r="B249" t="s">
        <v>4246</v>
      </c>
      <c r="C249">
        <v>2022</v>
      </c>
      <c r="D249" s="8" t="s">
        <v>2017</v>
      </c>
      <c r="E249" s="3" t="s">
        <v>4247</v>
      </c>
      <c r="F249" s="8" t="s">
        <v>4231</v>
      </c>
    </row>
    <row r="250" spans="1:7" x14ac:dyDescent="0.2">
      <c r="A250" s="8" t="s">
        <v>4251</v>
      </c>
      <c r="B250" s="5" t="s">
        <v>4249</v>
      </c>
      <c r="C250" s="8">
        <v>2020</v>
      </c>
      <c r="D250" s="8" t="s">
        <v>777</v>
      </c>
      <c r="E250" s="10" t="s">
        <v>4250</v>
      </c>
      <c r="F250" s="8" t="s">
        <v>4231</v>
      </c>
    </row>
  </sheetData>
  <sortState xmlns:xlrd2="http://schemas.microsoft.com/office/spreadsheetml/2017/richdata2" ref="A2:H248">
    <sortCondition ref="C2:C248"/>
  </sortState>
  <conditionalFormatting sqref="B83">
    <cfRule type="duplicateValues" dxfId="12" priority="2"/>
  </conditionalFormatting>
  <conditionalFormatting sqref="B174">
    <cfRule type="duplicateValues" dxfId="11" priority="1"/>
  </conditionalFormatting>
  <conditionalFormatting sqref="B249">
    <cfRule type="duplicateValues" dxfId="10" priority="3"/>
  </conditionalFormatting>
  <hyperlinks>
    <hyperlink ref="E249" r:id="rId1" xr:uid="{892AAADC-444F-924A-863D-A94037247FAD}"/>
    <hyperlink ref="E83" r:id="rId2" xr:uid="{F394158E-5714-8649-8242-28AAC634FBDB}"/>
    <hyperlink ref="E174" r:id="rId3" tooltip="https://doi.org/10.16380/j.kcxb.2021.09.006" xr:uid="{6FCA5F90-563F-3743-AFB9-D1ECB6D07DF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D9563-2E39-4A4B-8020-448AA220409E}">
  <dimension ref="A1:S194"/>
  <sheetViews>
    <sheetView topLeftCell="A194" workbookViewId="0">
      <selection activeCell="D152" sqref="D152"/>
    </sheetView>
  </sheetViews>
  <sheetFormatPr baseColWidth="10" defaultColWidth="8.83203125" defaultRowHeight="16" x14ac:dyDescent="0.2"/>
  <cols>
    <col min="1" max="3" width="8.83203125" customWidth="1"/>
    <col min="4" max="4" width="33.33203125" customWidth="1"/>
    <col min="5" max="5" width="8.83203125" customWidth="1"/>
  </cols>
  <sheetData>
    <row r="1" spans="1:19" x14ac:dyDescent="0.2">
      <c r="A1" t="s">
        <v>841</v>
      </c>
      <c r="B1" t="s">
        <v>3137</v>
      </c>
      <c r="C1" t="s">
        <v>3144</v>
      </c>
      <c r="D1" t="s">
        <v>3138</v>
      </c>
      <c r="E1" t="s">
        <v>3139</v>
      </c>
      <c r="F1" t="s">
        <v>3140</v>
      </c>
      <c r="G1" t="s">
        <v>3141</v>
      </c>
      <c r="H1" t="s">
        <v>849</v>
      </c>
      <c r="I1" t="s">
        <v>3142</v>
      </c>
      <c r="J1" t="s">
        <v>3143</v>
      </c>
      <c r="K1" t="s">
        <v>851</v>
      </c>
      <c r="L1" t="s">
        <v>852</v>
      </c>
      <c r="M1" t="s">
        <v>3145</v>
      </c>
      <c r="N1" t="s">
        <v>3146</v>
      </c>
      <c r="O1" t="s">
        <v>3147</v>
      </c>
      <c r="P1" t="s">
        <v>3148</v>
      </c>
      <c r="Q1" t="s">
        <v>848</v>
      </c>
      <c r="R1" t="s">
        <v>3149</v>
      </c>
      <c r="S1" t="s">
        <v>3150</v>
      </c>
    </row>
    <row r="2" spans="1:19" x14ac:dyDescent="0.2">
      <c r="A2" t="s">
        <v>3151</v>
      </c>
      <c r="B2" t="s">
        <v>3151</v>
      </c>
      <c r="C2">
        <v>1959</v>
      </c>
      <c r="D2" t="s">
        <v>3153</v>
      </c>
      <c r="E2" t="s">
        <v>3154</v>
      </c>
      <c r="F2" t="s">
        <v>3152</v>
      </c>
      <c r="G2" t="s">
        <v>3152</v>
      </c>
      <c r="H2" t="s">
        <v>3152</v>
      </c>
      <c r="I2" t="s">
        <v>3152</v>
      </c>
      <c r="J2" t="s">
        <v>3152</v>
      </c>
      <c r="K2">
        <v>96</v>
      </c>
      <c r="L2">
        <v>6</v>
      </c>
      <c r="M2" t="s">
        <v>3152</v>
      </c>
      <c r="N2" t="s">
        <v>3152</v>
      </c>
      <c r="O2">
        <v>689</v>
      </c>
      <c r="P2">
        <v>696</v>
      </c>
      <c r="Q2" t="s">
        <v>3152</v>
      </c>
      <c r="R2" t="s">
        <v>3152</v>
      </c>
      <c r="S2" t="s">
        <v>3152</v>
      </c>
    </row>
    <row r="3" spans="1:19" x14ac:dyDescent="0.2">
      <c r="A3" t="s">
        <v>3155</v>
      </c>
      <c r="B3" t="s">
        <v>3155</v>
      </c>
      <c r="C3">
        <v>1985</v>
      </c>
      <c r="D3" t="s">
        <v>3156</v>
      </c>
      <c r="E3" t="s">
        <v>3157</v>
      </c>
      <c r="F3" t="s">
        <v>3152</v>
      </c>
      <c r="G3" t="s">
        <v>3152</v>
      </c>
      <c r="H3" t="s">
        <v>3158</v>
      </c>
      <c r="I3" t="s">
        <v>3152</v>
      </c>
      <c r="J3" t="s">
        <v>3152</v>
      </c>
      <c r="K3">
        <v>15</v>
      </c>
      <c r="L3" t="s">
        <v>3152</v>
      </c>
      <c r="M3" t="s">
        <v>3152</v>
      </c>
      <c r="N3" t="s">
        <v>3159</v>
      </c>
      <c r="O3">
        <v>251</v>
      </c>
      <c r="P3">
        <v>256</v>
      </c>
      <c r="Q3" t="s">
        <v>3160</v>
      </c>
      <c r="R3" t="str">
        <f>HYPERLINK("http://dx.doi.org/10.1093/jac/15.suppl_A.251","http://dx.doi.org/10.1093/jac/15.suppl_A.251")</f>
        <v>http://dx.doi.org/10.1093/jac/15.suppl_A.251</v>
      </c>
      <c r="S3">
        <v>2984156</v>
      </c>
    </row>
    <row r="4" spans="1:19" x14ac:dyDescent="0.2">
      <c r="A4" t="s">
        <v>3161</v>
      </c>
      <c r="B4" t="s">
        <v>3161</v>
      </c>
      <c r="C4">
        <v>1991</v>
      </c>
      <c r="D4" t="s">
        <v>3162</v>
      </c>
      <c r="E4" t="s">
        <v>3163</v>
      </c>
      <c r="F4" t="s">
        <v>3152</v>
      </c>
      <c r="G4" t="s">
        <v>3152</v>
      </c>
      <c r="H4" t="s">
        <v>3164</v>
      </c>
      <c r="I4" t="s">
        <v>3152</v>
      </c>
      <c r="J4" t="s">
        <v>3165</v>
      </c>
      <c r="K4">
        <v>137</v>
      </c>
      <c r="L4" t="s">
        <v>3152</v>
      </c>
      <c r="M4">
        <v>4</v>
      </c>
      <c r="N4" t="s">
        <v>3152</v>
      </c>
      <c r="O4">
        <v>817</v>
      </c>
      <c r="P4">
        <v>826</v>
      </c>
      <c r="Q4" t="s">
        <v>3166</v>
      </c>
      <c r="R4" t="str">
        <f>HYPERLINK("http://dx.doi.org/10.1099/00221287-137-4-817","http://dx.doi.org/10.1099/00221287-137-4-817")</f>
        <v>http://dx.doi.org/10.1099/00221287-137-4-817</v>
      </c>
      <c r="S4">
        <v>1856678</v>
      </c>
    </row>
    <row r="5" spans="1:19" x14ac:dyDescent="0.2">
      <c r="A5" t="s">
        <v>3161</v>
      </c>
      <c r="B5" t="s">
        <v>3161</v>
      </c>
      <c r="C5">
        <v>1992</v>
      </c>
      <c r="D5" t="s">
        <v>3167</v>
      </c>
      <c r="E5" t="s">
        <v>3163</v>
      </c>
      <c r="F5" t="s">
        <v>3152</v>
      </c>
      <c r="G5" t="s">
        <v>3152</v>
      </c>
      <c r="H5" t="s">
        <v>3164</v>
      </c>
      <c r="I5" t="s">
        <v>3152</v>
      </c>
      <c r="J5" t="s">
        <v>3168</v>
      </c>
      <c r="K5">
        <v>138</v>
      </c>
      <c r="L5" t="s">
        <v>3152</v>
      </c>
      <c r="M5">
        <v>10</v>
      </c>
      <c r="N5" t="s">
        <v>3152</v>
      </c>
      <c r="O5">
        <v>2075</v>
      </c>
      <c r="P5">
        <v>2082</v>
      </c>
      <c r="Q5" t="s">
        <v>3169</v>
      </c>
      <c r="R5" t="str">
        <f>HYPERLINK("http://dx.doi.org/10.1099/00221287-138-10-2075","http://dx.doi.org/10.1099/00221287-138-10-2075")</f>
        <v>http://dx.doi.org/10.1099/00221287-138-10-2075</v>
      </c>
      <c r="S5">
        <v>1336030</v>
      </c>
    </row>
    <row r="6" spans="1:19" x14ac:dyDescent="0.2">
      <c r="A6" t="s">
        <v>3170</v>
      </c>
      <c r="B6" t="s">
        <v>3170</v>
      </c>
      <c r="C6">
        <v>1993</v>
      </c>
      <c r="D6" t="s">
        <v>3171</v>
      </c>
      <c r="E6" t="s">
        <v>3172</v>
      </c>
      <c r="F6" t="s">
        <v>3152</v>
      </c>
      <c r="G6" t="s">
        <v>3152</v>
      </c>
      <c r="H6" t="s">
        <v>1529</v>
      </c>
      <c r="I6" t="s">
        <v>2983</v>
      </c>
      <c r="J6" t="s">
        <v>3152</v>
      </c>
      <c r="K6">
        <v>38</v>
      </c>
      <c r="L6">
        <v>6</v>
      </c>
      <c r="M6" t="s">
        <v>3152</v>
      </c>
      <c r="N6" t="s">
        <v>3152</v>
      </c>
      <c r="O6">
        <v>515</v>
      </c>
      <c r="P6">
        <v>518</v>
      </c>
      <c r="Q6" t="s">
        <v>3173</v>
      </c>
      <c r="R6" t="str">
        <f>HYPERLINK("http://dx.doi.org/10.1007/BF02814406","http://dx.doi.org/10.1007/BF02814406")</f>
        <v>http://dx.doi.org/10.1007/BF02814406</v>
      </c>
      <c r="S6" t="s">
        <v>3152</v>
      </c>
    </row>
    <row r="7" spans="1:19" x14ac:dyDescent="0.2">
      <c r="A7" t="s">
        <v>3174</v>
      </c>
      <c r="B7" t="s">
        <v>3174</v>
      </c>
      <c r="C7">
        <v>1993</v>
      </c>
      <c r="D7" t="s">
        <v>3175</v>
      </c>
      <c r="E7" t="s">
        <v>3176</v>
      </c>
      <c r="F7" t="s">
        <v>3177</v>
      </c>
      <c r="G7" t="s">
        <v>3152</v>
      </c>
      <c r="H7" t="s">
        <v>3178</v>
      </c>
      <c r="I7" t="s">
        <v>3152</v>
      </c>
      <c r="J7" t="s">
        <v>3179</v>
      </c>
      <c r="K7">
        <v>5</v>
      </c>
      <c r="L7" t="s">
        <v>3152</v>
      </c>
      <c r="M7" t="s">
        <v>3152</v>
      </c>
      <c r="N7">
        <v>1</v>
      </c>
      <c r="O7">
        <v>292</v>
      </c>
      <c r="P7">
        <v>293</v>
      </c>
      <c r="Q7" t="s">
        <v>3152</v>
      </c>
      <c r="R7" t="s">
        <v>3152</v>
      </c>
      <c r="S7" t="s">
        <v>3152</v>
      </c>
    </row>
    <row r="8" spans="1:19" x14ac:dyDescent="0.2">
      <c r="A8" t="s">
        <v>3180</v>
      </c>
      <c r="B8" t="s">
        <v>3180</v>
      </c>
      <c r="C8">
        <v>1995</v>
      </c>
      <c r="D8" t="s">
        <v>3181</v>
      </c>
      <c r="E8" t="s">
        <v>3182</v>
      </c>
      <c r="F8" t="s">
        <v>3183</v>
      </c>
      <c r="G8" t="s">
        <v>3184</v>
      </c>
      <c r="H8" t="s">
        <v>3185</v>
      </c>
      <c r="I8" t="s">
        <v>3186</v>
      </c>
      <c r="J8" t="s">
        <v>3187</v>
      </c>
      <c r="K8">
        <v>28</v>
      </c>
      <c r="L8">
        <v>1</v>
      </c>
      <c r="M8" t="s">
        <v>3152</v>
      </c>
      <c r="N8" t="s">
        <v>3152</v>
      </c>
      <c r="O8">
        <v>79</v>
      </c>
      <c r="P8">
        <v>82</v>
      </c>
      <c r="Q8" t="s">
        <v>3152</v>
      </c>
      <c r="R8" t="s">
        <v>3152</v>
      </c>
      <c r="S8" t="s">
        <v>3152</v>
      </c>
    </row>
    <row r="9" spans="1:19" x14ac:dyDescent="0.2">
      <c r="A9" t="s">
        <v>3188</v>
      </c>
      <c r="B9" t="s">
        <v>3188</v>
      </c>
      <c r="C9">
        <v>1996</v>
      </c>
      <c r="D9" t="s">
        <v>3189</v>
      </c>
      <c r="E9" t="s">
        <v>3190</v>
      </c>
      <c r="F9" t="s">
        <v>3152</v>
      </c>
      <c r="G9" t="s">
        <v>3152</v>
      </c>
      <c r="H9" t="s">
        <v>1125</v>
      </c>
      <c r="I9" t="s">
        <v>3152</v>
      </c>
      <c r="J9" t="s">
        <v>3191</v>
      </c>
      <c r="K9">
        <v>25</v>
      </c>
      <c r="L9">
        <v>4</v>
      </c>
      <c r="M9" t="s">
        <v>3152</v>
      </c>
      <c r="N9" t="s">
        <v>3152</v>
      </c>
      <c r="O9">
        <v>859</v>
      </c>
      <c r="P9">
        <v>866</v>
      </c>
      <c r="Q9" t="s">
        <v>3192</v>
      </c>
      <c r="R9" t="str">
        <f>HYPERLINK("http://dx.doi.org/10.1093/ee/25.4.859","http://dx.doi.org/10.1093/ee/25.4.859")</f>
        <v>http://dx.doi.org/10.1093/ee/25.4.859</v>
      </c>
      <c r="S9" t="s">
        <v>3152</v>
      </c>
    </row>
    <row r="10" spans="1:19" x14ac:dyDescent="0.2">
      <c r="A10" t="s">
        <v>3193</v>
      </c>
      <c r="B10" t="s">
        <v>3193</v>
      </c>
      <c r="C10">
        <v>1996</v>
      </c>
      <c r="D10" t="s">
        <v>3194</v>
      </c>
      <c r="E10" t="s">
        <v>3195</v>
      </c>
      <c r="F10" t="s">
        <v>3196</v>
      </c>
      <c r="G10" t="s">
        <v>3197</v>
      </c>
      <c r="H10" t="s">
        <v>3198</v>
      </c>
      <c r="I10" t="s">
        <v>3199</v>
      </c>
      <c r="J10" t="s">
        <v>3191</v>
      </c>
      <c r="K10">
        <v>21</v>
      </c>
      <c r="L10">
        <v>3</v>
      </c>
      <c r="M10" t="s">
        <v>3152</v>
      </c>
      <c r="N10" t="s">
        <v>3152</v>
      </c>
      <c r="O10">
        <v>479</v>
      </c>
      <c r="P10">
        <v>489</v>
      </c>
      <c r="Q10" t="s">
        <v>3200</v>
      </c>
      <c r="R10" t="str">
        <f>HYPERLINK("http://dx.doi.org/10.1111/j.1365-2958.1996.tb02557.x","http://dx.doi.org/10.1111/j.1365-2958.1996.tb02557.x")</f>
        <v>http://dx.doi.org/10.1111/j.1365-2958.1996.tb02557.x</v>
      </c>
      <c r="S10">
        <v>8866472</v>
      </c>
    </row>
    <row r="11" spans="1:19" x14ac:dyDescent="0.2">
      <c r="A11" t="s">
        <v>3201</v>
      </c>
      <c r="B11" t="s">
        <v>3201</v>
      </c>
      <c r="C11">
        <v>1996</v>
      </c>
      <c r="D11" t="s">
        <v>3202</v>
      </c>
      <c r="E11" t="s">
        <v>3203</v>
      </c>
      <c r="F11" t="s">
        <v>3152</v>
      </c>
      <c r="G11" t="s">
        <v>3152</v>
      </c>
      <c r="H11" t="s">
        <v>136</v>
      </c>
      <c r="I11" t="s">
        <v>3204</v>
      </c>
      <c r="J11" t="s">
        <v>3205</v>
      </c>
      <c r="K11">
        <v>68</v>
      </c>
      <c r="L11">
        <v>3</v>
      </c>
      <c r="M11" t="s">
        <v>3152</v>
      </c>
      <c r="N11" t="s">
        <v>3152</v>
      </c>
      <c r="O11">
        <v>275</v>
      </c>
      <c r="P11">
        <v>277</v>
      </c>
      <c r="Q11" t="s">
        <v>3206</v>
      </c>
      <c r="R11" t="str">
        <f>HYPERLINK("http://dx.doi.org/10.1006/jipa.1996.0096","http://dx.doi.org/10.1006/jipa.1996.0096")</f>
        <v>http://dx.doi.org/10.1006/jipa.1996.0096</v>
      </c>
      <c r="S11">
        <v>8954815</v>
      </c>
    </row>
    <row r="12" spans="1:19" x14ac:dyDescent="0.2">
      <c r="A12" t="s">
        <v>3207</v>
      </c>
      <c r="B12" t="s">
        <v>3207</v>
      </c>
      <c r="C12">
        <v>1998</v>
      </c>
      <c r="D12" t="s">
        <v>1547</v>
      </c>
      <c r="E12" t="s">
        <v>3208</v>
      </c>
      <c r="F12" t="s">
        <v>3152</v>
      </c>
      <c r="G12" t="s">
        <v>3152</v>
      </c>
      <c r="H12" t="s">
        <v>1308</v>
      </c>
      <c r="I12" t="s">
        <v>3152</v>
      </c>
      <c r="J12" t="s">
        <v>3152</v>
      </c>
      <c r="K12">
        <v>31</v>
      </c>
      <c r="L12">
        <v>1</v>
      </c>
      <c r="M12" t="s">
        <v>3152</v>
      </c>
      <c r="N12" t="s">
        <v>3152</v>
      </c>
      <c r="O12">
        <v>77</v>
      </c>
      <c r="P12">
        <v>90</v>
      </c>
      <c r="Q12" t="s">
        <v>3152</v>
      </c>
      <c r="R12" t="s">
        <v>3152</v>
      </c>
      <c r="S12" t="s">
        <v>3152</v>
      </c>
    </row>
    <row r="13" spans="1:19" x14ac:dyDescent="0.2">
      <c r="A13" t="s">
        <v>3209</v>
      </c>
      <c r="B13" t="s">
        <v>3209</v>
      </c>
      <c r="C13">
        <v>1999</v>
      </c>
      <c r="D13" t="s">
        <v>3210</v>
      </c>
      <c r="E13" t="s">
        <v>3211</v>
      </c>
      <c r="F13" t="s">
        <v>3212</v>
      </c>
      <c r="G13" t="s">
        <v>3213</v>
      </c>
      <c r="H13" t="s">
        <v>3214</v>
      </c>
      <c r="I13" t="s">
        <v>3215</v>
      </c>
      <c r="J13" t="s">
        <v>3216</v>
      </c>
      <c r="K13">
        <v>398</v>
      </c>
      <c r="L13">
        <v>6729</v>
      </c>
      <c r="M13" t="s">
        <v>3152</v>
      </c>
      <c r="N13" t="s">
        <v>3152</v>
      </c>
      <c r="O13">
        <v>701</v>
      </c>
      <c r="P13">
        <v>704</v>
      </c>
      <c r="Q13" t="s">
        <v>3217</v>
      </c>
      <c r="R13" t="str">
        <f>HYPERLINK("http://dx.doi.org/10.1038/19519","http://dx.doi.org/10.1038/19519")</f>
        <v>http://dx.doi.org/10.1038/19519</v>
      </c>
      <c r="S13" t="s">
        <v>3152</v>
      </c>
    </row>
    <row r="14" spans="1:19" x14ac:dyDescent="0.2">
      <c r="A14" t="s">
        <v>3218</v>
      </c>
      <c r="B14" t="s">
        <v>3218</v>
      </c>
      <c r="C14">
        <v>1999</v>
      </c>
      <c r="D14" t="s">
        <v>1536</v>
      </c>
      <c r="E14" t="s">
        <v>3219</v>
      </c>
      <c r="F14" t="s">
        <v>3152</v>
      </c>
      <c r="G14" t="s">
        <v>3152</v>
      </c>
      <c r="H14" t="s">
        <v>1540</v>
      </c>
      <c r="I14" t="s">
        <v>3152</v>
      </c>
      <c r="J14" t="s">
        <v>3220</v>
      </c>
      <c r="K14">
        <v>38</v>
      </c>
      <c r="L14" t="s">
        <v>3152</v>
      </c>
      <c r="M14">
        <v>2</v>
      </c>
      <c r="N14" t="s">
        <v>3152</v>
      </c>
      <c r="O14">
        <v>124</v>
      </c>
      <c r="P14">
        <v>126</v>
      </c>
      <c r="Q14" t="s">
        <v>1539</v>
      </c>
      <c r="R14" t="str">
        <f>HYPERLINK("http://dx.doi.org/10.1046/j.1440-6055.1999.00092.x","http://dx.doi.org/10.1046/j.1440-6055.1999.00092.x")</f>
        <v>http://dx.doi.org/10.1046/j.1440-6055.1999.00092.x</v>
      </c>
      <c r="S14" t="s">
        <v>3152</v>
      </c>
    </row>
    <row r="15" spans="1:19" x14ac:dyDescent="0.2">
      <c r="A15" t="s">
        <v>3221</v>
      </c>
      <c r="B15" t="s">
        <v>3221</v>
      </c>
      <c r="C15">
        <v>2000</v>
      </c>
      <c r="D15" t="s">
        <v>600</v>
      </c>
      <c r="E15" t="s">
        <v>3222</v>
      </c>
      <c r="F15" t="s">
        <v>3152</v>
      </c>
      <c r="G15" t="s">
        <v>3223</v>
      </c>
      <c r="H15" t="s">
        <v>157</v>
      </c>
      <c r="I15" t="s">
        <v>3116</v>
      </c>
      <c r="J15" t="s">
        <v>3152</v>
      </c>
      <c r="K15">
        <v>29</v>
      </c>
      <c r="L15">
        <v>3</v>
      </c>
      <c r="M15" t="s">
        <v>3152</v>
      </c>
      <c r="N15" t="s">
        <v>3152</v>
      </c>
      <c r="O15">
        <v>259</v>
      </c>
      <c r="P15">
        <v>266</v>
      </c>
      <c r="Q15" t="s">
        <v>1106</v>
      </c>
      <c r="R15" t="str">
        <f>HYPERLINK("http://dx.doi.org/10.1016/S1467-8039(00)00029-3","http://dx.doi.org/10.1016/S1467-8039(00)00029-3")</f>
        <v>http://dx.doi.org/10.1016/S1467-8039(00)00029-3</v>
      </c>
      <c r="S15">
        <v>18088931</v>
      </c>
    </row>
    <row r="16" spans="1:19" x14ac:dyDescent="0.2">
      <c r="A16" t="s">
        <v>3224</v>
      </c>
      <c r="B16" t="s">
        <v>3224</v>
      </c>
      <c r="C16">
        <v>2000</v>
      </c>
      <c r="D16" t="s">
        <v>3225</v>
      </c>
      <c r="E16" t="s">
        <v>3226</v>
      </c>
      <c r="F16" t="s">
        <v>3196</v>
      </c>
      <c r="G16" t="s">
        <v>3197</v>
      </c>
      <c r="H16" t="s">
        <v>896</v>
      </c>
      <c r="I16" t="s">
        <v>3152</v>
      </c>
      <c r="J16" t="s">
        <v>3227</v>
      </c>
      <c r="K16">
        <v>50</v>
      </c>
      <c r="L16" t="s">
        <v>3152</v>
      </c>
      <c r="M16">
        <v>5</v>
      </c>
      <c r="N16" t="s">
        <v>3152</v>
      </c>
      <c r="O16">
        <v>1877</v>
      </c>
      <c r="P16">
        <v>1886</v>
      </c>
      <c r="Q16" t="s">
        <v>895</v>
      </c>
      <c r="R16" t="str">
        <f>HYPERLINK("http://dx.doi.org/10.1099/00207713-50-5-1877","http://dx.doi.org/10.1099/00207713-50-5-1877")</f>
        <v>http://dx.doi.org/10.1099/00207713-50-5-1877</v>
      </c>
      <c r="S16">
        <v>11034499</v>
      </c>
    </row>
    <row r="17" spans="1:19" x14ac:dyDescent="0.2">
      <c r="A17" t="s">
        <v>3228</v>
      </c>
      <c r="B17" t="s">
        <v>3228</v>
      </c>
      <c r="C17">
        <v>2001</v>
      </c>
      <c r="D17" t="s">
        <v>1543</v>
      </c>
      <c r="E17" t="s">
        <v>3208</v>
      </c>
      <c r="F17" t="s">
        <v>3152</v>
      </c>
      <c r="G17" t="s">
        <v>3152</v>
      </c>
      <c r="H17" t="s">
        <v>1308</v>
      </c>
      <c r="I17" t="s">
        <v>3152</v>
      </c>
      <c r="J17" t="s">
        <v>3152</v>
      </c>
      <c r="K17">
        <v>38</v>
      </c>
      <c r="L17" t="s">
        <v>3229</v>
      </c>
      <c r="M17" t="s">
        <v>3152</v>
      </c>
      <c r="N17" t="s">
        <v>3152</v>
      </c>
      <c r="O17">
        <v>695</v>
      </c>
      <c r="P17">
        <v>708</v>
      </c>
      <c r="Q17" t="s">
        <v>3152</v>
      </c>
      <c r="R17" t="s">
        <v>3152</v>
      </c>
      <c r="S17" t="s">
        <v>3152</v>
      </c>
    </row>
    <row r="18" spans="1:19" x14ac:dyDescent="0.2">
      <c r="A18" t="s">
        <v>3230</v>
      </c>
      <c r="B18" t="s">
        <v>3230</v>
      </c>
      <c r="C18">
        <v>2001</v>
      </c>
      <c r="D18" t="s">
        <v>3231</v>
      </c>
      <c r="E18" t="s">
        <v>3232</v>
      </c>
      <c r="F18" t="s">
        <v>3233</v>
      </c>
      <c r="G18" t="s">
        <v>3234</v>
      </c>
      <c r="H18" t="s">
        <v>3235</v>
      </c>
      <c r="I18" t="s">
        <v>3236</v>
      </c>
      <c r="J18" t="s">
        <v>3237</v>
      </c>
      <c r="K18">
        <v>5</v>
      </c>
      <c r="L18">
        <v>1</v>
      </c>
      <c r="M18" t="s">
        <v>3152</v>
      </c>
      <c r="N18" t="s">
        <v>3152</v>
      </c>
      <c r="O18">
        <v>35</v>
      </c>
      <c r="P18">
        <v>44</v>
      </c>
      <c r="Q18" t="s">
        <v>3152</v>
      </c>
      <c r="R18" t="s">
        <v>3152</v>
      </c>
      <c r="S18">
        <v>11302501</v>
      </c>
    </row>
    <row r="19" spans="1:19" x14ac:dyDescent="0.2">
      <c r="A19" t="s">
        <v>3238</v>
      </c>
      <c r="B19" t="s">
        <v>3238</v>
      </c>
      <c r="C19">
        <v>2002</v>
      </c>
      <c r="D19" t="s">
        <v>3239</v>
      </c>
      <c r="E19" t="s">
        <v>3240</v>
      </c>
      <c r="F19" t="s">
        <v>3241</v>
      </c>
      <c r="G19" t="s">
        <v>3242</v>
      </c>
      <c r="H19" t="s">
        <v>1154</v>
      </c>
      <c r="I19" t="s">
        <v>3243</v>
      </c>
      <c r="J19" t="s">
        <v>3152</v>
      </c>
      <c r="K19">
        <v>49</v>
      </c>
      <c r="L19">
        <v>1</v>
      </c>
      <c r="M19" t="s">
        <v>3152</v>
      </c>
      <c r="N19" t="s">
        <v>3152</v>
      </c>
      <c r="O19">
        <v>15</v>
      </c>
      <c r="P19">
        <v>19</v>
      </c>
      <c r="Q19" t="s">
        <v>3244</v>
      </c>
      <c r="R19" t="str">
        <f>HYPERLINK("http://dx.doi.org/10.1007/s00040-002-8271-5","http://dx.doi.org/10.1007/s00040-002-8271-5")</f>
        <v>http://dx.doi.org/10.1007/s00040-002-8271-5</v>
      </c>
      <c r="S19" t="s">
        <v>3152</v>
      </c>
    </row>
    <row r="20" spans="1:19" x14ac:dyDescent="0.2">
      <c r="A20" t="s">
        <v>3245</v>
      </c>
      <c r="B20" t="s">
        <v>3245</v>
      </c>
      <c r="C20">
        <v>2002</v>
      </c>
      <c r="D20" t="s">
        <v>3246</v>
      </c>
      <c r="E20" t="s">
        <v>3240</v>
      </c>
      <c r="F20" t="s">
        <v>3247</v>
      </c>
      <c r="G20" t="s">
        <v>3248</v>
      </c>
      <c r="H20" t="s">
        <v>1154</v>
      </c>
      <c r="I20" t="s">
        <v>3243</v>
      </c>
      <c r="J20" t="s">
        <v>3152</v>
      </c>
      <c r="K20">
        <v>49</v>
      </c>
      <c r="L20">
        <v>4</v>
      </c>
      <c r="M20" t="s">
        <v>3152</v>
      </c>
      <c r="N20" t="s">
        <v>3152</v>
      </c>
      <c r="O20">
        <v>363</v>
      </c>
      <c r="P20">
        <v>370</v>
      </c>
      <c r="Q20" t="s">
        <v>3249</v>
      </c>
      <c r="R20" t="str">
        <f>HYPERLINK("http://dx.doi.org/10.1007/PL00012660","http://dx.doi.org/10.1007/PL00012660")</f>
        <v>http://dx.doi.org/10.1007/PL00012660</v>
      </c>
      <c r="S20" t="s">
        <v>3152</v>
      </c>
    </row>
    <row r="21" spans="1:19" x14ac:dyDescent="0.2">
      <c r="A21" t="s">
        <v>3250</v>
      </c>
      <c r="B21" t="s">
        <v>3250</v>
      </c>
      <c r="C21">
        <v>2002</v>
      </c>
      <c r="D21" t="s">
        <v>3251</v>
      </c>
      <c r="E21" t="s">
        <v>3252</v>
      </c>
      <c r="F21" t="s">
        <v>3253</v>
      </c>
      <c r="G21" t="s">
        <v>3254</v>
      </c>
      <c r="H21" t="s">
        <v>884</v>
      </c>
      <c r="I21" t="s">
        <v>1748</v>
      </c>
      <c r="J21" t="s">
        <v>3187</v>
      </c>
      <c r="K21">
        <v>43</v>
      </c>
      <c r="L21">
        <v>1</v>
      </c>
      <c r="M21" t="s">
        <v>3152</v>
      </c>
      <c r="N21" t="s">
        <v>3152</v>
      </c>
      <c r="O21">
        <v>44</v>
      </c>
      <c r="P21">
        <v>54</v>
      </c>
      <c r="Q21" t="s">
        <v>3255</v>
      </c>
      <c r="R21" t="str">
        <f>HYPERLINK("http://dx.doi.org/10.1007/s00248-001-1019-3","http://dx.doi.org/10.1007/s00248-001-1019-3")</f>
        <v>http://dx.doi.org/10.1007/s00248-001-1019-3</v>
      </c>
      <c r="S21">
        <v>11984628</v>
      </c>
    </row>
    <row r="22" spans="1:19" x14ac:dyDescent="0.2">
      <c r="A22" t="s">
        <v>3256</v>
      </c>
      <c r="B22" t="s">
        <v>3256</v>
      </c>
      <c r="C22">
        <v>2002</v>
      </c>
      <c r="D22" t="s">
        <v>3257</v>
      </c>
      <c r="E22" t="s">
        <v>3258</v>
      </c>
      <c r="F22" t="s">
        <v>3152</v>
      </c>
      <c r="G22" t="s">
        <v>3152</v>
      </c>
      <c r="H22" t="s">
        <v>3259</v>
      </c>
      <c r="I22" t="s">
        <v>3152</v>
      </c>
      <c r="J22" t="s">
        <v>3260</v>
      </c>
      <c r="K22">
        <v>83</v>
      </c>
      <c r="L22">
        <v>4</v>
      </c>
      <c r="M22" t="s">
        <v>3152</v>
      </c>
      <c r="N22" t="s">
        <v>3152</v>
      </c>
      <c r="O22">
        <v>365</v>
      </c>
      <c r="P22">
        <v>366</v>
      </c>
      <c r="Q22" t="s">
        <v>3152</v>
      </c>
      <c r="R22" t="s">
        <v>3152</v>
      </c>
      <c r="S22" t="s">
        <v>3152</v>
      </c>
    </row>
    <row r="23" spans="1:19" x14ac:dyDescent="0.2">
      <c r="A23" t="s">
        <v>3261</v>
      </c>
      <c r="B23" t="s">
        <v>3261</v>
      </c>
      <c r="C23">
        <v>2002</v>
      </c>
      <c r="D23" t="s">
        <v>3262</v>
      </c>
      <c r="E23" t="s">
        <v>3263</v>
      </c>
      <c r="F23" t="s">
        <v>3196</v>
      </c>
      <c r="G23" t="s">
        <v>3264</v>
      </c>
      <c r="H23" t="s">
        <v>936</v>
      </c>
      <c r="I23" t="s">
        <v>2900</v>
      </c>
      <c r="J23" t="s">
        <v>3227</v>
      </c>
      <c r="K23">
        <v>68</v>
      </c>
      <c r="L23">
        <v>9</v>
      </c>
      <c r="M23" t="s">
        <v>3152</v>
      </c>
      <c r="N23" t="s">
        <v>3152</v>
      </c>
      <c r="O23">
        <v>4187</v>
      </c>
      <c r="P23">
        <v>4193</v>
      </c>
      <c r="Q23" t="s">
        <v>3265</v>
      </c>
      <c r="R23" t="str">
        <f>HYPERLINK("http://dx.doi.org/10.1128/AEM.68.9.4187-4193.2002","http://dx.doi.org/10.1128/AEM.68.9.4187-4193.2002")</f>
        <v>http://dx.doi.org/10.1128/AEM.68.9.4187-4193.2002</v>
      </c>
      <c r="S23">
        <v>12200264</v>
      </c>
    </row>
    <row r="24" spans="1:19" x14ac:dyDescent="0.2">
      <c r="A24" t="s">
        <v>3266</v>
      </c>
      <c r="B24" t="s">
        <v>3266</v>
      </c>
      <c r="C24">
        <v>2002</v>
      </c>
      <c r="D24" t="s">
        <v>3267</v>
      </c>
      <c r="E24" t="s">
        <v>3268</v>
      </c>
      <c r="F24" t="s">
        <v>3269</v>
      </c>
      <c r="G24" t="s">
        <v>3270</v>
      </c>
      <c r="H24" t="s">
        <v>1283</v>
      </c>
      <c r="I24" t="s">
        <v>3152</v>
      </c>
      <c r="J24" t="s">
        <v>3271</v>
      </c>
      <c r="K24">
        <v>269</v>
      </c>
      <c r="L24">
        <v>1504</v>
      </c>
      <c r="M24" t="s">
        <v>3152</v>
      </c>
      <c r="N24" t="s">
        <v>3152</v>
      </c>
      <c r="O24">
        <v>2023</v>
      </c>
      <c r="P24">
        <v>2027</v>
      </c>
      <c r="Q24" t="s">
        <v>3272</v>
      </c>
      <c r="R24" t="str">
        <f>HYPERLINK("http://dx.doi.org/10.1098/rspb.2002.2101","http://dx.doi.org/10.1098/rspb.2002.2101")</f>
        <v>http://dx.doi.org/10.1098/rspb.2002.2101</v>
      </c>
      <c r="S24">
        <v>12396501</v>
      </c>
    </row>
    <row r="25" spans="1:19" x14ac:dyDescent="0.2">
      <c r="A25" t="s">
        <v>3273</v>
      </c>
      <c r="B25" t="s">
        <v>3273</v>
      </c>
      <c r="C25">
        <v>2002</v>
      </c>
      <c r="D25" t="s">
        <v>3274</v>
      </c>
      <c r="E25" t="s">
        <v>3263</v>
      </c>
      <c r="F25" t="s">
        <v>3275</v>
      </c>
      <c r="G25" t="s">
        <v>3276</v>
      </c>
      <c r="H25" t="s">
        <v>936</v>
      </c>
      <c r="I25" t="s">
        <v>3152</v>
      </c>
      <c r="J25" t="s">
        <v>3277</v>
      </c>
      <c r="K25">
        <v>68</v>
      </c>
      <c r="L25">
        <v>12</v>
      </c>
      <c r="M25" t="s">
        <v>3152</v>
      </c>
      <c r="N25" t="s">
        <v>3152</v>
      </c>
      <c r="O25">
        <v>6202</v>
      </c>
      <c r="P25">
        <v>6209</v>
      </c>
      <c r="Q25" t="s">
        <v>3278</v>
      </c>
      <c r="R25" t="str">
        <f>HYPERLINK("http://dx.doi.org/10.1128/AEM.68.12.6202-6209.2002","http://dx.doi.org/10.1128/AEM.68.12.6202-6209.2002")</f>
        <v>http://dx.doi.org/10.1128/AEM.68.12.6202-6209.2002</v>
      </c>
      <c r="S25">
        <v>12450845</v>
      </c>
    </row>
    <row r="26" spans="1:19" x14ac:dyDescent="0.2">
      <c r="A26" t="s">
        <v>3279</v>
      </c>
      <c r="B26" t="s">
        <v>3279</v>
      </c>
      <c r="C26">
        <v>2003</v>
      </c>
      <c r="D26" t="s">
        <v>1195</v>
      </c>
      <c r="E26" t="s">
        <v>3280</v>
      </c>
      <c r="F26" t="s">
        <v>3281</v>
      </c>
      <c r="G26" t="s">
        <v>3282</v>
      </c>
      <c r="H26" t="s">
        <v>1199</v>
      </c>
      <c r="I26" t="s">
        <v>3283</v>
      </c>
      <c r="J26" t="s">
        <v>3165</v>
      </c>
      <c r="K26">
        <v>204</v>
      </c>
      <c r="L26">
        <v>2</v>
      </c>
      <c r="M26" t="s">
        <v>3152</v>
      </c>
      <c r="N26" t="s">
        <v>3152</v>
      </c>
      <c r="O26">
        <v>221</v>
      </c>
      <c r="P26">
        <v>231</v>
      </c>
      <c r="Q26" t="s">
        <v>1198</v>
      </c>
      <c r="R26" t="str">
        <f>HYPERLINK("http://dx.doi.org/10.2307/1543563","http://dx.doi.org/10.2307/1543563")</f>
        <v>http://dx.doi.org/10.2307/1543563</v>
      </c>
      <c r="S26">
        <v>12700158</v>
      </c>
    </row>
    <row r="27" spans="1:19" x14ac:dyDescent="0.2">
      <c r="A27" t="s">
        <v>3284</v>
      </c>
      <c r="B27" t="s">
        <v>3284</v>
      </c>
      <c r="C27">
        <v>2003</v>
      </c>
      <c r="D27" t="s">
        <v>3285</v>
      </c>
      <c r="E27" t="s">
        <v>3286</v>
      </c>
      <c r="F27" t="s">
        <v>3287</v>
      </c>
      <c r="G27" t="s">
        <v>3288</v>
      </c>
      <c r="H27" t="s">
        <v>3289</v>
      </c>
      <c r="I27" t="s">
        <v>3290</v>
      </c>
      <c r="J27" t="s">
        <v>3165</v>
      </c>
      <c r="K27">
        <v>17</v>
      </c>
      <c r="L27">
        <v>2</v>
      </c>
      <c r="M27" t="s">
        <v>3152</v>
      </c>
      <c r="N27" t="s">
        <v>3152</v>
      </c>
      <c r="O27">
        <v>260</v>
      </c>
      <c r="P27">
        <v>269</v>
      </c>
      <c r="Q27" t="s">
        <v>3291</v>
      </c>
      <c r="R27" t="str">
        <f>HYPERLINK("http://dx.doi.org/10.1046/j.1365-2435.2003.00726.x","http://dx.doi.org/10.1046/j.1365-2435.2003.00726.x")</f>
        <v>http://dx.doi.org/10.1046/j.1365-2435.2003.00726.x</v>
      </c>
      <c r="S27" t="s">
        <v>3152</v>
      </c>
    </row>
    <row r="28" spans="1:19" x14ac:dyDescent="0.2">
      <c r="A28" t="s">
        <v>3292</v>
      </c>
      <c r="B28" t="s">
        <v>3292</v>
      </c>
      <c r="C28">
        <v>2003</v>
      </c>
      <c r="D28" t="s">
        <v>3293</v>
      </c>
      <c r="E28" t="s">
        <v>3294</v>
      </c>
      <c r="F28" t="s">
        <v>3295</v>
      </c>
      <c r="G28" t="s">
        <v>3296</v>
      </c>
      <c r="H28" t="s">
        <v>3297</v>
      </c>
      <c r="I28" t="s">
        <v>3152</v>
      </c>
      <c r="J28" t="s">
        <v>3165</v>
      </c>
      <c r="K28">
        <v>101</v>
      </c>
      <c r="L28">
        <v>1</v>
      </c>
      <c r="M28" t="s">
        <v>3152</v>
      </c>
      <c r="N28" t="s">
        <v>3152</v>
      </c>
      <c r="O28">
        <v>91</v>
      </c>
      <c r="P28">
        <v>102</v>
      </c>
      <c r="Q28" t="s">
        <v>3298</v>
      </c>
      <c r="R28" t="str">
        <f>HYPERLINK("http://dx.doi.org/10.1034/j.1600-0706.2003.12036.x","http://dx.doi.org/10.1034/j.1600-0706.2003.12036.x")</f>
        <v>http://dx.doi.org/10.1034/j.1600-0706.2003.12036.x</v>
      </c>
      <c r="S28" t="s">
        <v>3152</v>
      </c>
    </row>
    <row r="29" spans="1:19" x14ac:dyDescent="0.2">
      <c r="A29" t="s">
        <v>3299</v>
      </c>
      <c r="B29" t="s">
        <v>3299</v>
      </c>
      <c r="C29">
        <v>2003</v>
      </c>
      <c r="D29" t="s">
        <v>3300</v>
      </c>
      <c r="E29" t="s">
        <v>3301</v>
      </c>
      <c r="F29" t="s">
        <v>3302</v>
      </c>
      <c r="G29" t="s">
        <v>3152</v>
      </c>
      <c r="H29" t="s">
        <v>3303</v>
      </c>
      <c r="I29" t="s">
        <v>3152</v>
      </c>
      <c r="J29" t="s">
        <v>3304</v>
      </c>
      <c r="K29">
        <v>20</v>
      </c>
      <c r="L29">
        <v>3</v>
      </c>
      <c r="M29" t="s">
        <v>3152</v>
      </c>
      <c r="N29" t="s">
        <v>3152</v>
      </c>
      <c r="O29">
        <v>157</v>
      </c>
      <c r="P29">
        <v>164</v>
      </c>
      <c r="Q29" t="s">
        <v>3152</v>
      </c>
      <c r="R29" t="s">
        <v>3152</v>
      </c>
      <c r="S29" t="s">
        <v>3152</v>
      </c>
    </row>
    <row r="30" spans="1:19" x14ac:dyDescent="0.2">
      <c r="A30" t="s">
        <v>3305</v>
      </c>
      <c r="B30" t="s">
        <v>3305</v>
      </c>
      <c r="C30">
        <v>2003</v>
      </c>
      <c r="D30" t="s">
        <v>3306</v>
      </c>
      <c r="E30" t="s">
        <v>3307</v>
      </c>
      <c r="F30" t="s">
        <v>3287</v>
      </c>
      <c r="G30" t="s">
        <v>3288</v>
      </c>
      <c r="H30" t="s">
        <v>3308</v>
      </c>
      <c r="I30" t="s">
        <v>3309</v>
      </c>
      <c r="J30" t="s">
        <v>3227</v>
      </c>
      <c r="K30">
        <v>90</v>
      </c>
      <c r="L30">
        <v>9</v>
      </c>
      <c r="M30" t="s">
        <v>3152</v>
      </c>
      <c r="N30" t="s">
        <v>3152</v>
      </c>
      <c r="O30">
        <v>406</v>
      </c>
      <c r="P30">
        <v>409</v>
      </c>
      <c r="Q30" t="s">
        <v>3310</v>
      </c>
      <c r="R30" t="str">
        <f>HYPERLINK("http://dx.doi.org/10.1007/s00114-003-0450-3","http://dx.doi.org/10.1007/s00114-003-0450-3")</f>
        <v>http://dx.doi.org/10.1007/s00114-003-0450-3</v>
      </c>
      <c r="S30">
        <v>14504783</v>
      </c>
    </row>
    <row r="31" spans="1:19" x14ac:dyDescent="0.2">
      <c r="A31" t="s">
        <v>3311</v>
      </c>
      <c r="B31" t="s">
        <v>3311</v>
      </c>
      <c r="C31">
        <v>2004</v>
      </c>
      <c r="D31" t="s">
        <v>3312</v>
      </c>
      <c r="E31" t="s">
        <v>3313</v>
      </c>
      <c r="F31" t="s">
        <v>3152</v>
      </c>
      <c r="G31" t="s">
        <v>3282</v>
      </c>
      <c r="H31" t="s">
        <v>3314</v>
      </c>
      <c r="I31" t="s">
        <v>3315</v>
      </c>
      <c r="J31" t="s">
        <v>3237</v>
      </c>
      <c r="K31">
        <v>53</v>
      </c>
      <c r="L31">
        <v>1</v>
      </c>
      <c r="M31" t="s">
        <v>3152</v>
      </c>
      <c r="N31" t="s">
        <v>3152</v>
      </c>
      <c r="O31">
        <v>95</v>
      </c>
      <c r="P31">
        <v>110</v>
      </c>
      <c r="Q31" t="s">
        <v>3316</v>
      </c>
      <c r="R31" t="str">
        <f>HYPERLINK("http://dx.doi.org/10.1080/10635150490264842","http://dx.doi.org/10.1080/10635150490264842")</f>
        <v>http://dx.doi.org/10.1080/10635150490264842</v>
      </c>
      <c r="S31">
        <v>14965905</v>
      </c>
    </row>
    <row r="32" spans="1:19" x14ac:dyDescent="0.2">
      <c r="A32" t="s">
        <v>3317</v>
      </c>
      <c r="B32" t="s">
        <v>3317</v>
      </c>
      <c r="C32">
        <v>2004</v>
      </c>
      <c r="D32" t="s">
        <v>3318</v>
      </c>
      <c r="E32" t="s">
        <v>3263</v>
      </c>
      <c r="F32" t="s">
        <v>3196</v>
      </c>
      <c r="G32" t="s">
        <v>3264</v>
      </c>
      <c r="H32" t="s">
        <v>936</v>
      </c>
      <c r="I32" t="s">
        <v>2900</v>
      </c>
      <c r="J32" t="s">
        <v>3304</v>
      </c>
      <c r="K32">
        <v>70</v>
      </c>
      <c r="L32">
        <v>7</v>
      </c>
      <c r="M32" t="s">
        <v>3152</v>
      </c>
      <c r="N32" t="s">
        <v>3152</v>
      </c>
      <c r="O32">
        <v>4096</v>
      </c>
      <c r="P32">
        <v>4102</v>
      </c>
      <c r="Q32" t="s">
        <v>3319</v>
      </c>
      <c r="R32" t="str">
        <f>HYPERLINK("http://dx.doi.org/10.1128/AEM.70.7.4096-4102.2004","http://dx.doi.org/10.1128/AEM.70.7.4096-4102.2004")</f>
        <v>http://dx.doi.org/10.1128/AEM.70.7.4096-4102.2004</v>
      </c>
      <c r="S32">
        <v>15240288</v>
      </c>
    </row>
    <row r="33" spans="1:19" x14ac:dyDescent="0.2">
      <c r="A33" t="s">
        <v>3320</v>
      </c>
      <c r="B33" t="s">
        <v>3320</v>
      </c>
      <c r="C33">
        <v>2004</v>
      </c>
      <c r="D33" t="s">
        <v>3321</v>
      </c>
      <c r="E33" t="s">
        <v>3322</v>
      </c>
      <c r="F33" t="s">
        <v>3323</v>
      </c>
      <c r="G33" t="s">
        <v>3324</v>
      </c>
      <c r="H33" t="s">
        <v>3325</v>
      </c>
      <c r="I33" t="s">
        <v>3326</v>
      </c>
      <c r="J33" t="s">
        <v>3327</v>
      </c>
      <c r="K33">
        <v>239</v>
      </c>
      <c r="L33">
        <v>2</v>
      </c>
      <c r="M33" t="s">
        <v>3152</v>
      </c>
      <c r="N33" t="s">
        <v>3152</v>
      </c>
      <c r="O33">
        <v>319</v>
      </c>
      <c r="P33">
        <v>323</v>
      </c>
      <c r="Q33" t="s">
        <v>3328</v>
      </c>
      <c r="R33" t="str">
        <f>HYPERLINK("http://dx.doi.org/10.1016/j.femsle.2004.09.005","http://dx.doi.org/10.1016/j.femsle.2004.09.005")</f>
        <v>http://dx.doi.org/10.1016/j.femsle.2004.09.005</v>
      </c>
      <c r="S33">
        <v>15476982</v>
      </c>
    </row>
    <row r="34" spans="1:19" x14ac:dyDescent="0.2">
      <c r="A34" t="s">
        <v>3329</v>
      </c>
      <c r="B34" t="s">
        <v>3329</v>
      </c>
      <c r="C34">
        <v>2005</v>
      </c>
      <c r="D34" t="s">
        <v>3330</v>
      </c>
      <c r="E34" t="s">
        <v>3208</v>
      </c>
      <c r="F34" t="s">
        <v>3331</v>
      </c>
      <c r="G34" t="s">
        <v>3152</v>
      </c>
      <c r="H34" t="s">
        <v>1308</v>
      </c>
      <c r="I34" t="s">
        <v>3152</v>
      </c>
      <c r="J34" t="s">
        <v>3152</v>
      </c>
      <c r="K34">
        <v>45</v>
      </c>
      <c r="L34">
        <v>1</v>
      </c>
      <c r="M34" t="s">
        <v>3152</v>
      </c>
      <c r="N34" t="s">
        <v>3152</v>
      </c>
      <c r="O34">
        <v>9</v>
      </c>
      <c r="P34">
        <v>14</v>
      </c>
      <c r="Q34" t="s">
        <v>3152</v>
      </c>
      <c r="R34" t="s">
        <v>3152</v>
      </c>
      <c r="S34" t="s">
        <v>3152</v>
      </c>
    </row>
    <row r="35" spans="1:19" x14ac:dyDescent="0.2">
      <c r="A35" t="s">
        <v>3332</v>
      </c>
      <c r="B35" t="s">
        <v>3332</v>
      </c>
      <c r="C35">
        <v>2005</v>
      </c>
      <c r="D35" t="s">
        <v>3333</v>
      </c>
      <c r="E35" t="s">
        <v>3334</v>
      </c>
      <c r="F35" t="s">
        <v>3335</v>
      </c>
      <c r="G35" t="s">
        <v>3336</v>
      </c>
      <c r="H35" t="s">
        <v>3337</v>
      </c>
      <c r="I35" t="s">
        <v>3338</v>
      </c>
      <c r="J35" t="s">
        <v>3165</v>
      </c>
      <c r="K35">
        <v>31</v>
      </c>
      <c r="L35">
        <v>4</v>
      </c>
      <c r="M35" t="s">
        <v>3152</v>
      </c>
      <c r="N35" t="s">
        <v>3152</v>
      </c>
      <c r="O35">
        <v>925</v>
      </c>
      <c r="P35">
        <v>947</v>
      </c>
      <c r="Q35" t="s">
        <v>3339</v>
      </c>
      <c r="R35" t="str">
        <f>HYPERLINK("http://dx.doi.org/10.1007/s10886-005-3553-9","http://dx.doi.org/10.1007/s10886-005-3553-9")</f>
        <v>http://dx.doi.org/10.1007/s10886-005-3553-9</v>
      </c>
      <c r="S35">
        <v>16124260</v>
      </c>
    </row>
    <row r="36" spans="1:19" x14ac:dyDescent="0.2">
      <c r="A36" t="s">
        <v>3340</v>
      </c>
      <c r="B36" t="s">
        <v>3340</v>
      </c>
      <c r="C36">
        <v>2005</v>
      </c>
      <c r="D36" t="s">
        <v>3341</v>
      </c>
      <c r="E36" t="s">
        <v>3342</v>
      </c>
      <c r="F36" t="s">
        <v>3343</v>
      </c>
      <c r="G36" t="s">
        <v>3344</v>
      </c>
      <c r="H36" t="s">
        <v>3345</v>
      </c>
      <c r="I36" t="s">
        <v>3346</v>
      </c>
      <c r="J36" t="s">
        <v>3347</v>
      </c>
      <c r="K36">
        <v>51</v>
      </c>
      <c r="L36">
        <v>6</v>
      </c>
      <c r="M36" t="s">
        <v>3152</v>
      </c>
      <c r="N36" t="s">
        <v>3152</v>
      </c>
      <c r="O36">
        <v>441</v>
      </c>
      <c r="P36">
        <v>446</v>
      </c>
      <c r="Q36" t="s">
        <v>3348</v>
      </c>
      <c r="R36" t="str">
        <f>HYPERLINK("http://dx.doi.org/10.1139/W05-023","http://dx.doi.org/10.1139/W05-023")</f>
        <v>http://dx.doi.org/10.1139/W05-023</v>
      </c>
      <c r="S36">
        <v>16121221</v>
      </c>
    </row>
    <row r="37" spans="1:19" x14ac:dyDescent="0.2">
      <c r="A37" t="s">
        <v>3349</v>
      </c>
      <c r="B37" t="s">
        <v>3349</v>
      </c>
      <c r="C37">
        <v>2005</v>
      </c>
      <c r="D37" t="s">
        <v>3350</v>
      </c>
      <c r="E37" t="s">
        <v>3351</v>
      </c>
      <c r="F37" t="s">
        <v>3352</v>
      </c>
      <c r="G37" t="s">
        <v>3353</v>
      </c>
      <c r="H37" t="s">
        <v>321</v>
      </c>
      <c r="I37" t="s">
        <v>2883</v>
      </c>
      <c r="J37" t="s">
        <v>3354</v>
      </c>
      <c r="K37">
        <v>53</v>
      </c>
      <c r="L37">
        <v>1</v>
      </c>
      <c r="M37" t="s">
        <v>3152</v>
      </c>
      <c r="N37" t="s">
        <v>3152</v>
      </c>
      <c r="O37">
        <v>157</v>
      </c>
      <c r="P37">
        <v>166</v>
      </c>
      <c r="Q37" t="s">
        <v>3355</v>
      </c>
      <c r="R37" t="str">
        <f>HYPERLINK("http://dx.doi.org/10.1016/j.femsec.2004.09.013","http://dx.doi.org/10.1016/j.femsec.2004.09.013")</f>
        <v>http://dx.doi.org/10.1016/j.femsec.2004.09.013</v>
      </c>
      <c r="S37">
        <v>16329937</v>
      </c>
    </row>
    <row r="38" spans="1:19" x14ac:dyDescent="0.2">
      <c r="A38" t="s">
        <v>3356</v>
      </c>
      <c r="B38" t="s">
        <v>3356</v>
      </c>
      <c r="C38">
        <v>2005</v>
      </c>
      <c r="D38" t="s">
        <v>705</v>
      </c>
      <c r="E38" t="s">
        <v>3203</v>
      </c>
      <c r="F38" t="s">
        <v>3357</v>
      </c>
      <c r="G38" t="s">
        <v>3358</v>
      </c>
      <c r="H38" t="s">
        <v>136</v>
      </c>
      <c r="I38" t="s">
        <v>3204</v>
      </c>
      <c r="J38" t="s">
        <v>3304</v>
      </c>
      <c r="K38">
        <v>89</v>
      </c>
      <c r="L38">
        <v>3</v>
      </c>
      <c r="M38" t="s">
        <v>3152</v>
      </c>
      <c r="N38" t="s">
        <v>3152</v>
      </c>
      <c r="O38">
        <v>203</v>
      </c>
      <c r="P38">
        <v>209</v>
      </c>
      <c r="Q38" t="s">
        <v>3359</v>
      </c>
      <c r="R38" t="str">
        <f>HYPERLINK("http://dx.doi.org/10.1016/j.jip.2005.05.008","http://dx.doi.org/10.1016/j.jip.2005.05.008")</f>
        <v>http://dx.doi.org/10.1016/j.jip.2005.05.008</v>
      </c>
      <c r="S38">
        <v>16039667</v>
      </c>
    </row>
    <row r="39" spans="1:19" x14ac:dyDescent="0.2">
      <c r="A39" t="s">
        <v>3360</v>
      </c>
      <c r="B39" t="s">
        <v>3360</v>
      </c>
      <c r="C39">
        <v>2005</v>
      </c>
      <c r="D39" t="s">
        <v>3361</v>
      </c>
      <c r="E39" t="s">
        <v>3362</v>
      </c>
      <c r="F39" t="s">
        <v>3363</v>
      </c>
      <c r="G39" t="s">
        <v>3364</v>
      </c>
      <c r="H39" t="s">
        <v>877</v>
      </c>
      <c r="I39" t="s">
        <v>2924</v>
      </c>
      <c r="J39" t="s">
        <v>3168</v>
      </c>
      <c r="K39">
        <v>14</v>
      </c>
      <c r="L39">
        <v>11</v>
      </c>
      <c r="M39" t="s">
        <v>3152</v>
      </c>
      <c r="N39" t="s">
        <v>3152</v>
      </c>
      <c r="O39">
        <v>3597</v>
      </c>
      <c r="P39">
        <v>3604</v>
      </c>
      <c r="Q39" t="s">
        <v>3365</v>
      </c>
      <c r="R39" t="str">
        <f>HYPERLINK("http://dx.doi.org/10.1111/j.1365-294X.2005.02695.x","http://dx.doi.org/10.1111/j.1365-294X.2005.02695.x")</f>
        <v>http://dx.doi.org/10.1111/j.1365-294X.2005.02695.x</v>
      </c>
      <c r="S39">
        <v>16156826</v>
      </c>
    </row>
    <row r="40" spans="1:19" x14ac:dyDescent="0.2">
      <c r="A40" t="s">
        <v>3366</v>
      </c>
      <c r="B40" t="s">
        <v>3366</v>
      </c>
      <c r="C40">
        <v>2005</v>
      </c>
      <c r="D40" t="s">
        <v>3367</v>
      </c>
      <c r="E40" t="s">
        <v>3368</v>
      </c>
      <c r="F40" t="s">
        <v>3369</v>
      </c>
      <c r="G40" t="s">
        <v>3152</v>
      </c>
      <c r="H40" t="s">
        <v>1400</v>
      </c>
      <c r="I40" t="s">
        <v>3023</v>
      </c>
      <c r="J40" t="s">
        <v>3370</v>
      </c>
      <c r="K40">
        <v>34</v>
      </c>
      <c r="L40">
        <v>6</v>
      </c>
      <c r="M40" t="s">
        <v>3152</v>
      </c>
      <c r="N40" t="s">
        <v>3152</v>
      </c>
      <c r="O40">
        <v>999</v>
      </c>
      <c r="P40">
        <v>1006</v>
      </c>
      <c r="Q40" t="s">
        <v>3371</v>
      </c>
      <c r="R40" t="str">
        <f>HYPERLINK("http://dx.doi.org/10.1590/S1519-566X2005000600017","http://dx.doi.org/10.1590/S1519-566X2005000600017")</f>
        <v>http://dx.doi.org/10.1590/S1519-566X2005000600017</v>
      </c>
      <c r="S40" t="s">
        <v>3152</v>
      </c>
    </row>
    <row r="41" spans="1:19" x14ac:dyDescent="0.2">
      <c r="A41" t="s">
        <v>3372</v>
      </c>
      <c r="B41" t="s">
        <v>3372</v>
      </c>
      <c r="C41">
        <v>2005</v>
      </c>
      <c r="D41" t="s">
        <v>996</v>
      </c>
      <c r="E41" t="s">
        <v>3263</v>
      </c>
      <c r="F41" t="s">
        <v>3152</v>
      </c>
      <c r="G41" t="s">
        <v>3152</v>
      </c>
      <c r="H41" t="s">
        <v>936</v>
      </c>
      <c r="I41" t="s">
        <v>2900</v>
      </c>
      <c r="J41" t="s">
        <v>3277</v>
      </c>
      <c r="K41">
        <v>71</v>
      </c>
      <c r="L41">
        <v>12</v>
      </c>
      <c r="M41" t="s">
        <v>3152</v>
      </c>
      <c r="N41" t="s">
        <v>3152</v>
      </c>
      <c r="O41">
        <v>8784</v>
      </c>
      <c r="P41">
        <v>8794</v>
      </c>
      <c r="Q41" t="s">
        <v>998</v>
      </c>
      <c r="R41" t="str">
        <f>HYPERLINK("http://dx.doi.org/10.1128/AEM.71.12.8784-8794.2005","http://dx.doi.org/10.1128/AEM.71.12.8784-8794.2005")</f>
        <v>http://dx.doi.org/10.1128/AEM.71.12.8784-8794.2005</v>
      </c>
      <c r="S41">
        <v>16332874</v>
      </c>
    </row>
    <row r="42" spans="1:19" x14ac:dyDescent="0.2">
      <c r="A42" t="s">
        <v>3373</v>
      </c>
      <c r="B42" t="s">
        <v>3373</v>
      </c>
      <c r="C42">
        <v>2006</v>
      </c>
      <c r="D42" t="s">
        <v>3374</v>
      </c>
      <c r="E42" t="s">
        <v>3375</v>
      </c>
      <c r="F42" t="s">
        <v>3376</v>
      </c>
      <c r="G42" t="s">
        <v>3377</v>
      </c>
      <c r="H42" t="s">
        <v>3378</v>
      </c>
      <c r="I42" t="s">
        <v>3379</v>
      </c>
      <c r="J42" t="s">
        <v>3380</v>
      </c>
      <c r="K42">
        <v>311</v>
      </c>
      <c r="L42">
        <v>5757</v>
      </c>
      <c r="M42" t="s">
        <v>3152</v>
      </c>
      <c r="N42" t="s">
        <v>3152</v>
      </c>
      <c r="O42">
        <v>81</v>
      </c>
      <c r="P42">
        <v>83</v>
      </c>
      <c r="Q42" t="s">
        <v>3381</v>
      </c>
      <c r="R42" t="str">
        <f>HYPERLINK("http://dx.doi.org/10.1126/science.1119744","http://dx.doi.org/10.1126/science.1119744")</f>
        <v>http://dx.doi.org/10.1126/science.1119744</v>
      </c>
      <c r="S42">
        <v>16400148</v>
      </c>
    </row>
    <row r="43" spans="1:19" x14ac:dyDescent="0.2">
      <c r="A43" t="s">
        <v>3382</v>
      </c>
      <c r="B43" t="s">
        <v>3383</v>
      </c>
      <c r="C43">
        <v>2006</v>
      </c>
      <c r="D43" t="s">
        <v>3384</v>
      </c>
      <c r="E43" t="s">
        <v>3385</v>
      </c>
      <c r="F43" t="s">
        <v>3386</v>
      </c>
      <c r="G43" t="s">
        <v>3387</v>
      </c>
      <c r="H43" t="s">
        <v>1348</v>
      </c>
      <c r="I43" t="s">
        <v>3152</v>
      </c>
      <c r="J43" t="s">
        <v>3370</v>
      </c>
      <c r="K43">
        <v>39</v>
      </c>
      <c r="L43">
        <v>6</v>
      </c>
      <c r="M43" t="s">
        <v>3152</v>
      </c>
      <c r="N43" t="s">
        <v>3152</v>
      </c>
      <c r="O43">
        <v>523</v>
      </c>
      <c r="P43">
        <v>526</v>
      </c>
      <c r="Q43" t="s">
        <v>3388</v>
      </c>
      <c r="R43" t="str">
        <f>HYPERLINK("http://dx.doi.org/10.1590/S0037-86822006000600002","http://dx.doi.org/10.1590/S0037-86822006000600002")</f>
        <v>http://dx.doi.org/10.1590/S0037-86822006000600002</v>
      </c>
      <c r="S43">
        <v>17308695</v>
      </c>
    </row>
    <row r="44" spans="1:19" x14ac:dyDescent="0.2">
      <c r="A44" t="s">
        <v>3389</v>
      </c>
      <c r="B44" t="s">
        <v>3390</v>
      </c>
      <c r="C44">
        <v>2007</v>
      </c>
      <c r="D44" t="s">
        <v>1286</v>
      </c>
      <c r="E44" t="s">
        <v>3391</v>
      </c>
      <c r="F44" t="s">
        <v>3392</v>
      </c>
      <c r="G44" t="s">
        <v>3152</v>
      </c>
      <c r="H44" t="s">
        <v>1290</v>
      </c>
      <c r="I44" t="s">
        <v>3393</v>
      </c>
      <c r="J44" t="s">
        <v>3152</v>
      </c>
      <c r="K44">
        <v>6</v>
      </c>
      <c r="L44">
        <v>4</v>
      </c>
      <c r="M44" t="s">
        <v>3152</v>
      </c>
      <c r="N44" t="s">
        <v>3152</v>
      </c>
      <c r="O44">
        <v>615</v>
      </c>
      <c r="P44">
        <v>632</v>
      </c>
      <c r="Q44" t="s">
        <v>1289</v>
      </c>
      <c r="R44" t="str">
        <f>HYPERLINK("http://dx.doi.org/10.1656/1528-7092(2007)6[615:SOBAFA]2.0.CO;2","http://dx.doi.org/10.1656/1528-7092(2007)6[615:SOBAFA]2.0.CO;2")</f>
        <v>http://dx.doi.org/10.1656/1528-7092(2007)6[615:SOBAFA]2.0.CO;2</v>
      </c>
      <c r="S44" t="s">
        <v>3152</v>
      </c>
    </row>
    <row r="45" spans="1:19" x14ac:dyDescent="0.2">
      <c r="A45" t="s">
        <v>3394</v>
      </c>
      <c r="B45" t="s">
        <v>3395</v>
      </c>
      <c r="C45">
        <v>2007</v>
      </c>
      <c r="D45" t="s">
        <v>955</v>
      </c>
      <c r="E45" t="s">
        <v>3396</v>
      </c>
      <c r="F45" t="s">
        <v>3196</v>
      </c>
      <c r="G45" t="s">
        <v>3397</v>
      </c>
      <c r="H45" t="s">
        <v>959</v>
      </c>
      <c r="I45" t="s">
        <v>3398</v>
      </c>
      <c r="J45" t="s">
        <v>3399</v>
      </c>
      <c r="K45">
        <v>90</v>
      </c>
      <c r="L45">
        <v>3</v>
      </c>
      <c r="M45" t="s">
        <v>3152</v>
      </c>
      <c r="N45" t="s">
        <v>3152</v>
      </c>
      <c r="O45">
        <v>399</v>
      </c>
      <c r="P45">
        <v>412</v>
      </c>
      <c r="Q45" t="s">
        <v>958</v>
      </c>
      <c r="R45" t="str">
        <f>HYPERLINK("http://dx.doi.org/10.1111/j.1095-8312.2006.00730.x","http://dx.doi.org/10.1111/j.1095-8312.2006.00730.x")</f>
        <v>http://dx.doi.org/10.1111/j.1095-8312.2006.00730.x</v>
      </c>
      <c r="S45" t="s">
        <v>3152</v>
      </c>
    </row>
    <row r="46" spans="1:19" x14ac:dyDescent="0.2">
      <c r="A46" t="s">
        <v>3400</v>
      </c>
      <c r="B46" t="s">
        <v>3401</v>
      </c>
      <c r="C46">
        <v>2007</v>
      </c>
      <c r="D46" t="s">
        <v>3402</v>
      </c>
      <c r="E46" t="s">
        <v>3368</v>
      </c>
      <c r="F46" t="s">
        <v>3403</v>
      </c>
      <c r="G46" t="s">
        <v>3404</v>
      </c>
      <c r="H46" t="s">
        <v>1400</v>
      </c>
      <c r="I46" t="s">
        <v>3023</v>
      </c>
      <c r="J46" t="s">
        <v>3405</v>
      </c>
      <c r="K46">
        <v>36</v>
      </c>
      <c r="L46">
        <v>3</v>
      </c>
      <c r="M46" t="s">
        <v>3152</v>
      </c>
      <c r="N46" t="s">
        <v>3152</v>
      </c>
      <c r="O46">
        <v>454</v>
      </c>
      <c r="P46">
        <v>458</v>
      </c>
      <c r="Q46" t="s">
        <v>3406</v>
      </c>
      <c r="R46" t="str">
        <f>HYPERLINK("http://dx.doi.org/10.1590/S1519-566X2007000300014","http://dx.doi.org/10.1590/S1519-566X2007000300014")</f>
        <v>http://dx.doi.org/10.1590/S1519-566X2007000300014</v>
      </c>
      <c r="S46">
        <v>17710329</v>
      </c>
    </row>
    <row r="47" spans="1:19" x14ac:dyDescent="0.2">
      <c r="A47" t="s">
        <v>3407</v>
      </c>
      <c r="B47" t="s">
        <v>3408</v>
      </c>
      <c r="C47">
        <v>2007</v>
      </c>
      <c r="D47" t="s">
        <v>3409</v>
      </c>
      <c r="E47" t="s">
        <v>3410</v>
      </c>
      <c r="F47" t="s">
        <v>3411</v>
      </c>
      <c r="G47" t="s">
        <v>3412</v>
      </c>
      <c r="H47" t="s">
        <v>915</v>
      </c>
      <c r="I47" t="s">
        <v>3152</v>
      </c>
      <c r="J47" t="s">
        <v>3191</v>
      </c>
      <c r="K47">
        <v>1</v>
      </c>
      <c r="L47">
        <v>4</v>
      </c>
      <c r="M47" t="s">
        <v>3152</v>
      </c>
      <c r="N47" t="s">
        <v>3152</v>
      </c>
      <c r="O47">
        <v>313</v>
      </c>
      <c r="P47">
        <v>320</v>
      </c>
      <c r="Q47" t="s">
        <v>3413</v>
      </c>
      <c r="R47" t="str">
        <f>HYPERLINK("http://dx.doi.org/10.1038/ismej.2007.41","http://dx.doi.org/10.1038/ismej.2007.41")</f>
        <v>http://dx.doi.org/10.1038/ismej.2007.41</v>
      </c>
      <c r="S47">
        <v>18043642</v>
      </c>
    </row>
    <row r="48" spans="1:19" x14ac:dyDescent="0.2">
      <c r="A48" t="s">
        <v>3414</v>
      </c>
      <c r="B48" t="s">
        <v>3415</v>
      </c>
      <c r="C48">
        <v>2007</v>
      </c>
      <c r="D48" t="s">
        <v>3416</v>
      </c>
      <c r="E48" t="s">
        <v>3417</v>
      </c>
      <c r="F48" t="s">
        <v>3418</v>
      </c>
      <c r="G48" t="s">
        <v>3419</v>
      </c>
      <c r="H48" t="s">
        <v>952</v>
      </c>
      <c r="I48" t="s">
        <v>3152</v>
      </c>
      <c r="J48" t="s">
        <v>3420</v>
      </c>
      <c r="K48">
        <v>2</v>
      </c>
      <c r="L48">
        <v>9</v>
      </c>
      <c r="M48" t="s">
        <v>3152</v>
      </c>
      <c r="N48" t="s">
        <v>3152</v>
      </c>
      <c r="O48" t="s">
        <v>3152</v>
      </c>
      <c r="P48" t="s">
        <v>3152</v>
      </c>
      <c r="Q48" t="s">
        <v>1033</v>
      </c>
      <c r="R48" t="str">
        <f>HYPERLINK("http://dx.doi.org/10.1371/journal.pone.0000960","http://dx.doi.org/10.1371/journal.pone.0000960")</f>
        <v>http://dx.doi.org/10.1371/journal.pone.0000960</v>
      </c>
      <c r="S48">
        <v>17896000</v>
      </c>
    </row>
    <row r="49" spans="1:19" x14ac:dyDescent="0.2">
      <c r="A49" t="s">
        <v>3421</v>
      </c>
      <c r="B49" t="s">
        <v>3422</v>
      </c>
      <c r="C49">
        <v>2007</v>
      </c>
      <c r="D49" t="s">
        <v>3423</v>
      </c>
      <c r="E49" t="s">
        <v>3307</v>
      </c>
      <c r="F49" t="s">
        <v>3424</v>
      </c>
      <c r="G49" t="s">
        <v>3425</v>
      </c>
      <c r="H49" t="s">
        <v>3308</v>
      </c>
      <c r="I49" t="s">
        <v>3152</v>
      </c>
      <c r="J49" t="s">
        <v>3168</v>
      </c>
      <c r="K49">
        <v>94</v>
      </c>
      <c r="L49">
        <v>10</v>
      </c>
      <c r="M49" t="s">
        <v>3152</v>
      </c>
      <c r="N49" t="s">
        <v>3152</v>
      </c>
      <c r="O49">
        <v>821</v>
      </c>
      <c r="P49">
        <v>828</v>
      </c>
      <c r="Q49" t="s">
        <v>3426</v>
      </c>
      <c r="R49" t="str">
        <f>HYPERLINK("http://dx.doi.org/10.1007/s00114-007-0262-y","http://dx.doi.org/10.1007/s00114-007-0262-y")</f>
        <v>http://dx.doi.org/10.1007/s00114-007-0262-y</v>
      </c>
      <c r="S49">
        <v>17541536</v>
      </c>
    </row>
    <row r="50" spans="1:19" x14ac:dyDescent="0.2">
      <c r="A50" t="s">
        <v>3427</v>
      </c>
      <c r="B50" t="s">
        <v>3428</v>
      </c>
      <c r="C50">
        <v>2008</v>
      </c>
      <c r="D50" t="s">
        <v>604</v>
      </c>
      <c r="E50" t="s">
        <v>3203</v>
      </c>
      <c r="F50" t="s">
        <v>3429</v>
      </c>
      <c r="G50" t="s">
        <v>3430</v>
      </c>
      <c r="H50" t="s">
        <v>136</v>
      </c>
      <c r="I50" t="s">
        <v>3204</v>
      </c>
      <c r="J50" t="s">
        <v>3179</v>
      </c>
      <c r="K50">
        <v>98</v>
      </c>
      <c r="L50">
        <v>1</v>
      </c>
      <c r="M50" t="s">
        <v>3152</v>
      </c>
      <c r="N50" t="s">
        <v>3152</v>
      </c>
      <c r="O50">
        <v>20</v>
      </c>
      <c r="P50">
        <v>33</v>
      </c>
      <c r="Q50" t="s">
        <v>3431</v>
      </c>
      <c r="R50" t="str">
        <f>HYPERLINK("http://dx.doi.org/10.1016/j.jip.2007.10.008","http://dx.doi.org/10.1016/j.jip.2007.10.008")</f>
        <v>http://dx.doi.org/10.1016/j.jip.2007.10.008</v>
      </c>
      <c r="S50">
        <v>18023455</v>
      </c>
    </row>
    <row r="51" spans="1:19" x14ac:dyDescent="0.2">
      <c r="A51" t="s">
        <v>3432</v>
      </c>
      <c r="B51" t="s">
        <v>3433</v>
      </c>
      <c r="C51">
        <v>2008</v>
      </c>
      <c r="D51" t="s">
        <v>3434</v>
      </c>
      <c r="E51" t="s">
        <v>3368</v>
      </c>
      <c r="F51" t="s">
        <v>3435</v>
      </c>
      <c r="G51" t="s">
        <v>3436</v>
      </c>
      <c r="H51" t="s">
        <v>1400</v>
      </c>
      <c r="I51" t="s">
        <v>3023</v>
      </c>
      <c r="J51" t="s">
        <v>3437</v>
      </c>
      <c r="K51">
        <v>37</v>
      </c>
      <c r="L51">
        <v>4</v>
      </c>
      <c r="M51" t="s">
        <v>3152</v>
      </c>
      <c r="N51" t="s">
        <v>3152</v>
      </c>
      <c r="O51">
        <v>472</v>
      </c>
      <c r="P51">
        <v>477</v>
      </c>
      <c r="Q51" t="s">
        <v>3438</v>
      </c>
      <c r="R51" t="str">
        <f>HYPERLINK("http://dx.doi.org/10.1590/S1519-566X2008000400017","http://dx.doi.org/10.1590/S1519-566X2008000400017")</f>
        <v>http://dx.doi.org/10.1590/S1519-566X2008000400017</v>
      </c>
      <c r="S51">
        <v>18813751</v>
      </c>
    </row>
    <row r="52" spans="1:19" x14ac:dyDescent="0.2">
      <c r="A52" t="s">
        <v>3439</v>
      </c>
      <c r="B52" t="s">
        <v>3440</v>
      </c>
      <c r="C52">
        <v>2008</v>
      </c>
      <c r="D52" t="s">
        <v>3441</v>
      </c>
      <c r="E52" t="s">
        <v>3442</v>
      </c>
      <c r="F52" t="s">
        <v>3152</v>
      </c>
      <c r="G52" t="s">
        <v>3152</v>
      </c>
      <c r="H52" t="s">
        <v>1218</v>
      </c>
      <c r="I52" t="s">
        <v>3152</v>
      </c>
      <c r="J52" t="s">
        <v>3277</v>
      </c>
      <c r="K52">
        <v>57</v>
      </c>
      <c r="L52">
        <v>6</v>
      </c>
      <c r="M52" t="s">
        <v>3152</v>
      </c>
      <c r="N52" t="s">
        <v>3152</v>
      </c>
      <c r="O52">
        <v>575</v>
      </c>
      <c r="P52">
        <v>579</v>
      </c>
      <c r="Q52" t="s">
        <v>3443</v>
      </c>
      <c r="R52" t="str">
        <f>HYPERLINK("http://dx.doi.org/10.1007/s00284-008-9245-2","http://dx.doi.org/10.1007/s00284-008-9245-2")</f>
        <v>http://dx.doi.org/10.1007/s00284-008-9245-2</v>
      </c>
      <c r="S52">
        <v>18795363</v>
      </c>
    </row>
    <row r="53" spans="1:19" x14ac:dyDescent="0.2">
      <c r="A53" t="s">
        <v>3444</v>
      </c>
      <c r="B53" t="s">
        <v>3445</v>
      </c>
      <c r="C53">
        <v>2009</v>
      </c>
      <c r="D53" t="s">
        <v>3446</v>
      </c>
      <c r="E53" t="s">
        <v>3385</v>
      </c>
      <c r="F53" t="s">
        <v>3152</v>
      </c>
      <c r="G53" t="s">
        <v>3152</v>
      </c>
      <c r="H53" t="s">
        <v>1348</v>
      </c>
      <c r="I53" t="s">
        <v>3152</v>
      </c>
      <c r="J53" t="s">
        <v>3152</v>
      </c>
      <c r="K53">
        <v>42</v>
      </c>
      <c r="L53">
        <v>5</v>
      </c>
      <c r="M53" t="s">
        <v>3152</v>
      </c>
      <c r="N53" t="s">
        <v>3152</v>
      </c>
      <c r="O53">
        <v>565</v>
      </c>
      <c r="P53">
        <v>569</v>
      </c>
      <c r="Q53" t="s">
        <v>3447</v>
      </c>
      <c r="R53" t="str">
        <f>HYPERLINK("http://dx.doi.org/10.1590/S0037-86822009000500016","http://dx.doi.org/10.1590/S0037-86822009000500016")</f>
        <v>http://dx.doi.org/10.1590/S0037-86822009000500016</v>
      </c>
      <c r="S53">
        <v>19967241</v>
      </c>
    </row>
    <row r="54" spans="1:19" x14ac:dyDescent="0.2">
      <c r="A54" t="s">
        <v>3448</v>
      </c>
      <c r="B54" t="s">
        <v>3449</v>
      </c>
      <c r="C54">
        <v>2009</v>
      </c>
      <c r="D54" t="s">
        <v>3450</v>
      </c>
      <c r="E54" t="s">
        <v>3451</v>
      </c>
      <c r="F54" t="s">
        <v>3152</v>
      </c>
      <c r="G54" t="s">
        <v>3452</v>
      </c>
      <c r="H54" t="s">
        <v>3453</v>
      </c>
      <c r="I54" t="s">
        <v>3454</v>
      </c>
      <c r="J54" t="s">
        <v>3399</v>
      </c>
      <c r="K54">
        <v>133</v>
      </c>
      <c r="L54">
        <v>2</v>
      </c>
      <c r="M54" t="s">
        <v>3152</v>
      </c>
      <c r="N54" t="s">
        <v>3152</v>
      </c>
      <c r="O54">
        <v>117</v>
      </c>
      <c r="P54">
        <v>124</v>
      </c>
      <c r="Q54" t="s">
        <v>3455</v>
      </c>
      <c r="R54" t="str">
        <f>HYPERLINK("http://dx.doi.org/10.1111/j.1439-0418.2008.01329.x","http://dx.doi.org/10.1111/j.1439-0418.2008.01329.x")</f>
        <v>http://dx.doi.org/10.1111/j.1439-0418.2008.01329.x</v>
      </c>
      <c r="S54" t="s">
        <v>3152</v>
      </c>
    </row>
    <row r="55" spans="1:19" x14ac:dyDescent="0.2">
      <c r="A55" t="s">
        <v>3456</v>
      </c>
      <c r="B55" t="s">
        <v>3457</v>
      </c>
      <c r="C55">
        <v>2009</v>
      </c>
      <c r="D55" t="s">
        <v>3458</v>
      </c>
      <c r="E55" t="s">
        <v>3442</v>
      </c>
      <c r="F55" t="s">
        <v>3357</v>
      </c>
      <c r="G55" t="s">
        <v>3358</v>
      </c>
      <c r="H55" t="s">
        <v>1218</v>
      </c>
      <c r="I55" t="s">
        <v>2846</v>
      </c>
      <c r="J55" t="s">
        <v>3179</v>
      </c>
      <c r="K55">
        <v>58</v>
      </c>
      <c r="L55">
        <v>5</v>
      </c>
      <c r="M55" t="s">
        <v>3152</v>
      </c>
      <c r="N55" t="s">
        <v>3152</v>
      </c>
      <c r="O55">
        <v>478</v>
      </c>
      <c r="P55">
        <v>482</v>
      </c>
      <c r="Q55" t="s">
        <v>3459</v>
      </c>
      <c r="R55" t="str">
        <f>HYPERLINK("http://dx.doi.org/10.1007/s00284-008-9350-2","http://dx.doi.org/10.1007/s00284-008-9350-2")</f>
        <v>http://dx.doi.org/10.1007/s00284-008-9350-2</v>
      </c>
      <c r="S55">
        <v>19159973</v>
      </c>
    </row>
    <row r="56" spans="1:19" x14ac:dyDescent="0.2">
      <c r="A56" t="s">
        <v>3460</v>
      </c>
      <c r="B56" t="s">
        <v>3461</v>
      </c>
      <c r="C56">
        <v>2009</v>
      </c>
      <c r="D56" t="s">
        <v>1973</v>
      </c>
      <c r="E56" t="s">
        <v>3462</v>
      </c>
      <c r="F56" t="s">
        <v>3418</v>
      </c>
      <c r="G56" t="s">
        <v>3419</v>
      </c>
      <c r="H56" t="s">
        <v>863</v>
      </c>
      <c r="I56" t="s">
        <v>3110</v>
      </c>
      <c r="J56" t="s">
        <v>3347</v>
      </c>
      <c r="K56">
        <v>5</v>
      </c>
      <c r="L56">
        <v>6</v>
      </c>
      <c r="M56" t="s">
        <v>3152</v>
      </c>
      <c r="N56" t="s">
        <v>3152</v>
      </c>
      <c r="O56">
        <v>391</v>
      </c>
      <c r="P56">
        <v>393</v>
      </c>
      <c r="Q56" t="s">
        <v>862</v>
      </c>
      <c r="R56" t="str">
        <f>HYPERLINK("http://dx.doi.org/10.1038/nchembio.159","http://dx.doi.org/10.1038/nchembio.159")</f>
        <v>http://dx.doi.org/10.1038/nchembio.159</v>
      </c>
      <c r="S56">
        <v>19330011</v>
      </c>
    </row>
    <row r="57" spans="1:19" x14ac:dyDescent="0.2">
      <c r="A57" t="s">
        <v>3463</v>
      </c>
      <c r="B57" t="s">
        <v>3464</v>
      </c>
      <c r="C57">
        <v>2009</v>
      </c>
      <c r="D57" t="s">
        <v>3465</v>
      </c>
      <c r="E57" t="s">
        <v>3263</v>
      </c>
      <c r="F57" t="s">
        <v>3466</v>
      </c>
      <c r="G57" t="s">
        <v>3467</v>
      </c>
      <c r="H57" t="s">
        <v>936</v>
      </c>
      <c r="I57" t="s">
        <v>2900</v>
      </c>
      <c r="J57" t="s">
        <v>3468</v>
      </c>
      <c r="K57">
        <v>75</v>
      </c>
      <c r="L57">
        <v>13</v>
      </c>
      <c r="M57" t="s">
        <v>3152</v>
      </c>
      <c r="N57" t="s">
        <v>3152</v>
      </c>
      <c r="O57">
        <v>4324</v>
      </c>
      <c r="P57">
        <v>4332</v>
      </c>
      <c r="Q57" t="s">
        <v>1015</v>
      </c>
      <c r="R57" t="str">
        <f>HYPERLINK("http://dx.doi.org/10.1128/AEM.00455-09","http://dx.doi.org/10.1128/AEM.00455-09")</f>
        <v>http://dx.doi.org/10.1128/AEM.00455-09</v>
      </c>
      <c r="S57">
        <v>19447959</v>
      </c>
    </row>
    <row r="58" spans="1:19" x14ac:dyDescent="0.2">
      <c r="A58" t="s">
        <v>3469</v>
      </c>
      <c r="B58" t="s">
        <v>3470</v>
      </c>
      <c r="C58">
        <v>2009</v>
      </c>
      <c r="D58" t="s">
        <v>3471</v>
      </c>
      <c r="E58" t="s">
        <v>3368</v>
      </c>
      <c r="F58" t="s">
        <v>3472</v>
      </c>
      <c r="G58" t="s">
        <v>3473</v>
      </c>
      <c r="H58" t="s">
        <v>1400</v>
      </c>
      <c r="I58" t="s">
        <v>3023</v>
      </c>
      <c r="J58" t="s">
        <v>3437</v>
      </c>
      <c r="K58">
        <v>38</v>
      </c>
      <c r="L58">
        <v>4</v>
      </c>
      <c r="M58" t="s">
        <v>3152</v>
      </c>
      <c r="N58" t="s">
        <v>3152</v>
      </c>
      <c r="O58">
        <v>537</v>
      </c>
      <c r="P58">
        <v>541</v>
      </c>
      <c r="Q58" t="s">
        <v>1399</v>
      </c>
      <c r="R58" t="str">
        <f>HYPERLINK("http://dx.doi.org/10.1590/S1519-566X2009000400017","http://dx.doi.org/10.1590/S1519-566X2009000400017")</f>
        <v>http://dx.doi.org/10.1590/S1519-566X2009000400017</v>
      </c>
      <c r="S58">
        <v>19768276</v>
      </c>
    </row>
    <row r="59" spans="1:19" x14ac:dyDescent="0.2">
      <c r="A59" t="s">
        <v>3474</v>
      </c>
      <c r="B59" t="s">
        <v>3475</v>
      </c>
      <c r="C59">
        <v>2009</v>
      </c>
      <c r="D59" t="s">
        <v>2349</v>
      </c>
      <c r="E59" t="s">
        <v>3190</v>
      </c>
      <c r="F59" t="s">
        <v>3152</v>
      </c>
      <c r="G59" t="s">
        <v>3152</v>
      </c>
      <c r="H59" t="s">
        <v>1125</v>
      </c>
      <c r="I59" t="s">
        <v>3152</v>
      </c>
      <c r="J59" t="s">
        <v>3168</v>
      </c>
      <c r="K59">
        <v>38</v>
      </c>
      <c r="L59">
        <v>5</v>
      </c>
      <c r="M59" t="s">
        <v>3152</v>
      </c>
      <c r="N59" t="s">
        <v>3152</v>
      </c>
      <c r="O59">
        <v>1360</v>
      </c>
      <c r="P59">
        <v>1364</v>
      </c>
      <c r="Q59" t="s">
        <v>1435</v>
      </c>
      <c r="R59" t="str">
        <f>HYPERLINK("http://dx.doi.org/10.1603/022.038.0502","http://dx.doi.org/10.1603/022.038.0502")</f>
        <v>http://dx.doi.org/10.1603/022.038.0502</v>
      </c>
      <c r="S59">
        <v>19825289</v>
      </c>
    </row>
    <row r="60" spans="1:19" x14ac:dyDescent="0.2">
      <c r="A60" t="s">
        <v>3476</v>
      </c>
      <c r="B60" t="s">
        <v>3477</v>
      </c>
      <c r="C60">
        <v>2009</v>
      </c>
      <c r="D60" t="s">
        <v>3478</v>
      </c>
      <c r="E60" t="s">
        <v>3479</v>
      </c>
      <c r="F60" t="s">
        <v>3480</v>
      </c>
      <c r="G60" t="s">
        <v>3481</v>
      </c>
      <c r="H60" t="s">
        <v>870</v>
      </c>
      <c r="I60" t="s">
        <v>3152</v>
      </c>
      <c r="J60" t="s">
        <v>3482</v>
      </c>
      <c r="K60">
        <v>106</v>
      </c>
      <c r="L60">
        <v>42</v>
      </c>
      <c r="M60" t="s">
        <v>3152</v>
      </c>
      <c r="N60" t="s">
        <v>3152</v>
      </c>
      <c r="O60">
        <v>17805</v>
      </c>
      <c r="P60">
        <v>17810</v>
      </c>
      <c r="Q60" t="s">
        <v>3483</v>
      </c>
      <c r="R60" t="str">
        <f>HYPERLINK("http://dx.doi.org/10.1073/pnas.0904827106","http://dx.doi.org/10.1073/pnas.0904827106")</f>
        <v>http://dx.doi.org/10.1073/pnas.0904827106</v>
      </c>
      <c r="S60">
        <v>19805175</v>
      </c>
    </row>
    <row r="61" spans="1:19" x14ac:dyDescent="0.2">
      <c r="A61" t="s">
        <v>3484</v>
      </c>
      <c r="B61" t="s">
        <v>3485</v>
      </c>
      <c r="C61">
        <v>2009</v>
      </c>
      <c r="D61" t="s">
        <v>866</v>
      </c>
      <c r="E61" t="s">
        <v>3479</v>
      </c>
      <c r="F61" t="s">
        <v>3486</v>
      </c>
      <c r="G61" t="s">
        <v>3487</v>
      </c>
      <c r="H61" t="s">
        <v>870</v>
      </c>
      <c r="I61" t="s">
        <v>3152</v>
      </c>
      <c r="J61" t="s">
        <v>3488</v>
      </c>
      <c r="K61">
        <v>106</v>
      </c>
      <c r="L61">
        <v>50</v>
      </c>
      <c r="M61" t="s">
        <v>3152</v>
      </c>
      <c r="N61" t="s">
        <v>3152</v>
      </c>
      <c r="O61">
        <v>21236</v>
      </c>
      <c r="P61">
        <v>21241</v>
      </c>
      <c r="Q61" t="s">
        <v>869</v>
      </c>
      <c r="R61" t="str">
        <f>HYPERLINK("http://dx.doi.org/10.1073/pnas.0907926106","http://dx.doi.org/10.1073/pnas.0907926106")</f>
        <v>http://dx.doi.org/10.1073/pnas.0907926106</v>
      </c>
      <c r="S61">
        <v>19948964</v>
      </c>
    </row>
    <row r="62" spans="1:19" x14ac:dyDescent="0.2">
      <c r="A62" t="s">
        <v>3489</v>
      </c>
      <c r="B62" t="s">
        <v>3490</v>
      </c>
      <c r="C62">
        <v>2010</v>
      </c>
      <c r="D62" t="s">
        <v>3491</v>
      </c>
      <c r="E62" t="s">
        <v>3368</v>
      </c>
      <c r="F62" t="s">
        <v>3492</v>
      </c>
      <c r="G62" t="s">
        <v>3493</v>
      </c>
      <c r="H62" t="s">
        <v>1400</v>
      </c>
      <c r="I62" t="s">
        <v>3023</v>
      </c>
      <c r="J62" t="s">
        <v>3437</v>
      </c>
      <c r="K62">
        <v>39</v>
      </c>
      <c r="L62">
        <v>4</v>
      </c>
      <c r="M62" t="s">
        <v>3152</v>
      </c>
      <c r="N62" t="s">
        <v>3152</v>
      </c>
      <c r="O62">
        <v>655</v>
      </c>
      <c r="P62">
        <v>663</v>
      </c>
      <c r="Q62" t="s">
        <v>3494</v>
      </c>
      <c r="R62" t="str">
        <f>HYPERLINK("http://dx.doi.org/10.1590/S1519-566X2010000400029","http://dx.doi.org/10.1590/S1519-566X2010000400029")</f>
        <v>http://dx.doi.org/10.1590/S1519-566X2010000400029</v>
      </c>
      <c r="S62">
        <v>20878006</v>
      </c>
    </row>
    <row r="63" spans="1:19" x14ac:dyDescent="0.2">
      <c r="A63" t="s">
        <v>3495</v>
      </c>
      <c r="B63" t="s">
        <v>3496</v>
      </c>
      <c r="C63">
        <v>2010</v>
      </c>
      <c r="D63" t="s">
        <v>3497</v>
      </c>
      <c r="E63" t="s">
        <v>3498</v>
      </c>
      <c r="F63" t="s">
        <v>3499</v>
      </c>
      <c r="G63" t="s">
        <v>3500</v>
      </c>
      <c r="H63" t="s">
        <v>1269</v>
      </c>
      <c r="I63" t="s">
        <v>3501</v>
      </c>
      <c r="J63" t="s">
        <v>3191</v>
      </c>
      <c r="K63">
        <v>91</v>
      </c>
      <c r="L63">
        <v>8</v>
      </c>
      <c r="M63" t="s">
        <v>3152</v>
      </c>
      <c r="N63" t="s">
        <v>3152</v>
      </c>
      <c r="O63">
        <v>2221</v>
      </c>
      <c r="P63">
        <v>2226</v>
      </c>
      <c r="Q63" t="s">
        <v>3502</v>
      </c>
      <c r="R63" t="str">
        <f>HYPERLINK("http://dx.doi.org/10.1890/09-2089.1","http://dx.doi.org/10.1890/09-2089.1")</f>
        <v>http://dx.doi.org/10.1890/09-2089.1</v>
      </c>
      <c r="S63">
        <v>20836443</v>
      </c>
    </row>
    <row r="64" spans="1:19" x14ac:dyDescent="0.2">
      <c r="A64" t="s">
        <v>3503</v>
      </c>
      <c r="B64" t="s">
        <v>3504</v>
      </c>
      <c r="C64">
        <v>2011</v>
      </c>
      <c r="D64" t="s">
        <v>3505</v>
      </c>
      <c r="E64" t="s">
        <v>3263</v>
      </c>
      <c r="F64" t="s">
        <v>3506</v>
      </c>
      <c r="G64" t="s">
        <v>3507</v>
      </c>
      <c r="H64" t="s">
        <v>936</v>
      </c>
      <c r="I64" t="s">
        <v>2900</v>
      </c>
      <c r="J64" t="s">
        <v>3187</v>
      </c>
      <c r="K64">
        <v>77</v>
      </c>
      <c r="L64">
        <v>1</v>
      </c>
      <c r="M64" t="s">
        <v>3152</v>
      </c>
      <c r="N64" t="s">
        <v>3152</v>
      </c>
      <c r="O64">
        <v>346</v>
      </c>
      <c r="P64">
        <v>350</v>
      </c>
      <c r="Q64" t="s">
        <v>3508</v>
      </c>
      <c r="R64" t="str">
        <f>HYPERLINK("http://dx.doi.org/10.1128/AEM.01896-10","http://dx.doi.org/10.1128/AEM.01896-10")</f>
        <v>http://dx.doi.org/10.1128/AEM.01896-10</v>
      </c>
      <c r="S64">
        <v>21075876</v>
      </c>
    </row>
    <row r="65" spans="1:19" x14ac:dyDescent="0.2">
      <c r="A65" t="s">
        <v>3509</v>
      </c>
      <c r="B65" t="s">
        <v>3510</v>
      </c>
      <c r="C65">
        <v>2011</v>
      </c>
      <c r="D65" t="s">
        <v>880</v>
      </c>
      <c r="E65" t="s">
        <v>3252</v>
      </c>
      <c r="F65" t="s">
        <v>3480</v>
      </c>
      <c r="G65" t="s">
        <v>3511</v>
      </c>
      <c r="H65" t="s">
        <v>884</v>
      </c>
      <c r="I65" t="s">
        <v>1748</v>
      </c>
      <c r="J65" t="s">
        <v>3179</v>
      </c>
      <c r="K65">
        <v>61</v>
      </c>
      <c r="L65">
        <v>4</v>
      </c>
      <c r="M65" t="s">
        <v>3152</v>
      </c>
      <c r="N65" t="s">
        <v>3152</v>
      </c>
      <c r="O65">
        <v>821</v>
      </c>
      <c r="P65">
        <v>831</v>
      </c>
      <c r="Q65" t="s">
        <v>883</v>
      </c>
      <c r="R65" t="str">
        <f>HYPERLINK("http://dx.doi.org/10.1007/s00248-010-9793-4","http://dx.doi.org/10.1007/s00248-010-9793-4")</f>
        <v>http://dx.doi.org/10.1007/s00248-010-9793-4</v>
      </c>
      <c r="S65">
        <v>21243351</v>
      </c>
    </row>
    <row r="66" spans="1:19" x14ac:dyDescent="0.2">
      <c r="A66" t="s">
        <v>3512</v>
      </c>
      <c r="B66" t="s">
        <v>3513</v>
      </c>
      <c r="C66">
        <v>2011</v>
      </c>
      <c r="D66" t="s">
        <v>3514</v>
      </c>
      <c r="E66" t="s">
        <v>3268</v>
      </c>
      <c r="F66" t="s">
        <v>3515</v>
      </c>
      <c r="G66" t="s">
        <v>3516</v>
      </c>
      <c r="H66" t="s">
        <v>1283</v>
      </c>
      <c r="I66" t="s">
        <v>3011</v>
      </c>
      <c r="J66" t="s">
        <v>3517</v>
      </c>
      <c r="K66">
        <v>278</v>
      </c>
      <c r="L66">
        <v>1713</v>
      </c>
      <c r="M66" t="s">
        <v>3152</v>
      </c>
      <c r="N66" t="s">
        <v>3152</v>
      </c>
      <c r="O66">
        <v>1814</v>
      </c>
      <c r="P66">
        <v>1822</v>
      </c>
      <c r="Q66" t="s">
        <v>3518</v>
      </c>
      <c r="R66" t="str">
        <f>HYPERLINK("http://dx.doi.org/10.1098/rspb.2010.2118","http://dx.doi.org/10.1098/rspb.2010.2118")</f>
        <v>http://dx.doi.org/10.1098/rspb.2010.2118</v>
      </c>
      <c r="S66">
        <v>21106596</v>
      </c>
    </row>
    <row r="67" spans="1:19" x14ac:dyDescent="0.2">
      <c r="A67" t="s">
        <v>3519</v>
      </c>
      <c r="B67" t="s">
        <v>3520</v>
      </c>
      <c r="C67">
        <v>2012</v>
      </c>
      <c r="D67" t="s">
        <v>3521</v>
      </c>
      <c r="E67" t="s">
        <v>3208</v>
      </c>
      <c r="F67" t="s">
        <v>3429</v>
      </c>
      <c r="G67" t="s">
        <v>3152</v>
      </c>
      <c r="H67" t="s">
        <v>1308</v>
      </c>
      <c r="I67" t="s">
        <v>3152</v>
      </c>
      <c r="J67" t="s">
        <v>3152</v>
      </c>
      <c r="K67">
        <v>59</v>
      </c>
      <c r="L67">
        <v>1</v>
      </c>
      <c r="M67" t="s">
        <v>3152</v>
      </c>
      <c r="N67" t="s">
        <v>3152</v>
      </c>
      <c r="O67">
        <v>27</v>
      </c>
      <c r="P67">
        <v>48</v>
      </c>
      <c r="Q67" t="s">
        <v>3152</v>
      </c>
      <c r="R67" t="s">
        <v>3152</v>
      </c>
      <c r="S67" t="s">
        <v>3152</v>
      </c>
    </row>
    <row r="68" spans="1:19" x14ac:dyDescent="0.2">
      <c r="A68" t="s">
        <v>3522</v>
      </c>
      <c r="B68" t="s">
        <v>3523</v>
      </c>
      <c r="C68">
        <v>2012</v>
      </c>
      <c r="D68" t="s">
        <v>1253</v>
      </c>
      <c r="E68" t="s">
        <v>3240</v>
      </c>
      <c r="F68" t="s">
        <v>3524</v>
      </c>
      <c r="G68" t="s">
        <v>3525</v>
      </c>
      <c r="H68" t="s">
        <v>1154</v>
      </c>
      <c r="I68" t="s">
        <v>3243</v>
      </c>
      <c r="J68" t="s">
        <v>3237</v>
      </c>
      <c r="K68">
        <v>59</v>
      </c>
      <c r="L68">
        <v>1</v>
      </c>
      <c r="M68" t="s">
        <v>3152</v>
      </c>
      <c r="N68" t="s">
        <v>3152</v>
      </c>
      <c r="O68">
        <v>33</v>
      </c>
      <c r="P68">
        <v>40</v>
      </c>
      <c r="Q68" t="s">
        <v>1255</v>
      </c>
      <c r="R68" t="str">
        <f>HYPERLINK("http://dx.doi.org/10.1007/s00040-011-0184-8","http://dx.doi.org/10.1007/s00040-011-0184-8")</f>
        <v>http://dx.doi.org/10.1007/s00040-011-0184-8</v>
      </c>
      <c r="S68" t="s">
        <v>3152</v>
      </c>
    </row>
    <row r="69" spans="1:19" x14ac:dyDescent="0.2">
      <c r="A69" t="s">
        <v>3526</v>
      </c>
      <c r="B69" t="s">
        <v>3527</v>
      </c>
      <c r="C69">
        <v>2012</v>
      </c>
      <c r="D69" t="s">
        <v>3528</v>
      </c>
      <c r="E69" t="s">
        <v>3529</v>
      </c>
      <c r="F69" t="s">
        <v>3530</v>
      </c>
      <c r="G69" t="s">
        <v>3531</v>
      </c>
      <c r="H69" t="s">
        <v>929</v>
      </c>
      <c r="I69" t="s">
        <v>3152</v>
      </c>
      <c r="J69" t="s">
        <v>3532</v>
      </c>
      <c r="K69">
        <v>8</v>
      </c>
      <c r="L69">
        <v>3</v>
      </c>
      <c r="M69" t="s">
        <v>3152</v>
      </c>
      <c r="N69" t="s">
        <v>3152</v>
      </c>
      <c r="O69">
        <v>461</v>
      </c>
      <c r="P69">
        <v>464</v>
      </c>
      <c r="Q69" t="s">
        <v>3533</v>
      </c>
      <c r="R69" t="str">
        <f>HYPERLINK("http://dx.doi.org/10.1098/rsbl.2011.0963","http://dx.doi.org/10.1098/rsbl.2011.0963")</f>
        <v>http://dx.doi.org/10.1098/rsbl.2011.0963</v>
      </c>
      <c r="S69">
        <v>22130174</v>
      </c>
    </row>
    <row r="70" spans="1:19" x14ac:dyDescent="0.2">
      <c r="A70" t="s">
        <v>3534</v>
      </c>
      <c r="B70" t="s">
        <v>3535</v>
      </c>
      <c r="C70">
        <v>2012</v>
      </c>
      <c r="D70" t="s">
        <v>911</v>
      </c>
      <c r="E70" t="s">
        <v>3410</v>
      </c>
      <c r="F70" t="s">
        <v>3536</v>
      </c>
      <c r="G70" t="s">
        <v>3537</v>
      </c>
      <c r="H70" t="s">
        <v>915</v>
      </c>
      <c r="I70" t="s">
        <v>2959</v>
      </c>
      <c r="J70" t="s">
        <v>3227</v>
      </c>
      <c r="K70">
        <v>6</v>
      </c>
      <c r="L70">
        <v>9</v>
      </c>
      <c r="M70" t="s">
        <v>3152</v>
      </c>
      <c r="N70" t="s">
        <v>3152</v>
      </c>
      <c r="O70">
        <v>1688</v>
      </c>
      <c r="P70">
        <v>1701</v>
      </c>
      <c r="Q70" t="s">
        <v>914</v>
      </c>
      <c r="R70" t="str">
        <f>HYPERLINK("http://dx.doi.org/10.1038/ismej.2012.10","http://dx.doi.org/10.1038/ismej.2012.10")</f>
        <v>http://dx.doi.org/10.1038/ismej.2012.10</v>
      </c>
      <c r="S70">
        <v>22378535</v>
      </c>
    </row>
    <row r="71" spans="1:19" x14ac:dyDescent="0.2">
      <c r="A71" t="s">
        <v>3538</v>
      </c>
      <c r="B71" t="s">
        <v>3539</v>
      </c>
      <c r="C71">
        <v>2012</v>
      </c>
      <c r="D71" t="s">
        <v>2254</v>
      </c>
      <c r="E71" t="s">
        <v>3540</v>
      </c>
      <c r="F71" t="s">
        <v>3152</v>
      </c>
      <c r="G71" t="s">
        <v>3541</v>
      </c>
      <c r="H71" t="s">
        <v>1095</v>
      </c>
      <c r="I71" t="s">
        <v>3071</v>
      </c>
      <c r="J71" t="s">
        <v>3205</v>
      </c>
      <c r="K71">
        <v>180</v>
      </c>
      <c r="L71">
        <v>5</v>
      </c>
      <c r="M71" t="s">
        <v>3152</v>
      </c>
      <c r="N71" t="s">
        <v>3152</v>
      </c>
      <c r="O71">
        <v>604</v>
      </c>
      <c r="P71">
        <v>617</v>
      </c>
      <c r="Q71" t="s">
        <v>1094</v>
      </c>
      <c r="R71" t="str">
        <f>HYPERLINK("http://dx.doi.org/10.1086/667886","http://dx.doi.org/10.1086/667886")</f>
        <v>http://dx.doi.org/10.1086/667886</v>
      </c>
      <c r="S71">
        <v>23070321</v>
      </c>
    </row>
    <row r="72" spans="1:19" x14ac:dyDescent="0.2">
      <c r="A72" t="s">
        <v>3542</v>
      </c>
      <c r="B72" t="s">
        <v>3543</v>
      </c>
      <c r="C72">
        <v>2012</v>
      </c>
      <c r="D72" t="s">
        <v>3544</v>
      </c>
      <c r="E72" t="s">
        <v>3417</v>
      </c>
      <c r="F72" t="s">
        <v>3545</v>
      </c>
      <c r="G72" t="s">
        <v>3507</v>
      </c>
      <c r="H72" t="s">
        <v>952</v>
      </c>
      <c r="I72" t="s">
        <v>3152</v>
      </c>
      <c r="J72" t="s">
        <v>3546</v>
      </c>
      <c r="K72">
        <v>7</v>
      </c>
      <c r="L72">
        <v>12</v>
      </c>
      <c r="M72" t="s">
        <v>3152</v>
      </c>
      <c r="N72" t="s">
        <v>3152</v>
      </c>
      <c r="O72" t="s">
        <v>3152</v>
      </c>
      <c r="P72" t="s">
        <v>3152</v>
      </c>
      <c r="Q72" t="s">
        <v>3547</v>
      </c>
      <c r="R72" t="str">
        <f>HYPERLINK("http://dx.doi.org/10.1371/journal.pone.0051027","http://dx.doi.org/10.1371/journal.pone.0051027")</f>
        <v>http://dx.doi.org/10.1371/journal.pone.0051027</v>
      </c>
      <c r="S72">
        <v>23284655</v>
      </c>
    </row>
    <row r="73" spans="1:19" x14ac:dyDescent="0.2">
      <c r="A73" t="s">
        <v>3548</v>
      </c>
      <c r="B73" t="s">
        <v>3549</v>
      </c>
      <c r="C73">
        <v>2013</v>
      </c>
      <c r="D73" t="s">
        <v>1622</v>
      </c>
      <c r="E73" t="s">
        <v>3550</v>
      </c>
      <c r="F73" t="s">
        <v>3551</v>
      </c>
      <c r="G73" t="s">
        <v>3152</v>
      </c>
      <c r="H73" t="s">
        <v>3152</v>
      </c>
      <c r="I73" t="s">
        <v>3552</v>
      </c>
      <c r="J73" t="s">
        <v>3152</v>
      </c>
      <c r="K73">
        <v>110</v>
      </c>
      <c r="L73">
        <v>2</v>
      </c>
      <c r="M73" t="s">
        <v>3152</v>
      </c>
      <c r="N73" t="s">
        <v>3152</v>
      </c>
      <c r="O73">
        <v>197</v>
      </c>
      <c r="P73">
        <v>204</v>
      </c>
      <c r="Q73" t="s">
        <v>1625</v>
      </c>
      <c r="R73" t="str">
        <f>HYPERLINK("http://dx.doi.org/10.14411/eje.2013.030","http://dx.doi.org/10.14411/eje.2013.030")</f>
        <v>http://dx.doi.org/10.14411/eje.2013.030</v>
      </c>
      <c r="S73" t="s">
        <v>3152</v>
      </c>
    </row>
    <row r="74" spans="1:19" x14ac:dyDescent="0.2">
      <c r="A74" t="s">
        <v>3553</v>
      </c>
      <c r="B74" t="s">
        <v>3554</v>
      </c>
      <c r="C74">
        <v>2013</v>
      </c>
      <c r="D74" t="s">
        <v>3555</v>
      </c>
      <c r="E74" t="s">
        <v>3263</v>
      </c>
      <c r="F74" t="s">
        <v>3556</v>
      </c>
      <c r="G74" t="s">
        <v>3557</v>
      </c>
      <c r="H74" t="s">
        <v>936</v>
      </c>
      <c r="I74" t="s">
        <v>2900</v>
      </c>
      <c r="J74" t="s">
        <v>3187</v>
      </c>
      <c r="K74">
        <v>79</v>
      </c>
      <c r="L74">
        <v>2</v>
      </c>
      <c r="M74" t="s">
        <v>3152</v>
      </c>
      <c r="N74" t="s">
        <v>3152</v>
      </c>
      <c r="O74">
        <v>525</v>
      </c>
      <c r="P74">
        <v>534</v>
      </c>
      <c r="Q74" t="s">
        <v>935</v>
      </c>
      <c r="R74" t="str">
        <f>HYPERLINK("http://dx.doi.org/10.1128/AEM.03107-12","http://dx.doi.org/10.1128/AEM.03107-12")</f>
        <v>http://dx.doi.org/10.1128/AEM.03107-12</v>
      </c>
      <c r="S74">
        <v>23124239</v>
      </c>
    </row>
    <row r="75" spans="1:19" x14ac:dyDescent="0.2">
      <c r="A75" t="s">
        <v>3558</v>
      </c>
      <c r="B75" t="s">
        <v>3559</v>
      </c>
      <c r="C75">
        <v>2013</v>
      </c>
      <c r="D75" t="s">
        <v>3560</v>
      </c>
      <c r="E75" t="s">
        <v>3561</v>
      </c>
      <c r="F75" t="s">
        <v>3152</v>
      </c>
      <c r="G75" t="s">
        <v>3562</v>
      </c>
      <c r="H75" t="s">
        <v>1393</v>
      </c>
      <c r="I75" t="s">
        <v>3563</v>
      </c>
      <c r="J75" t="s">
        <v>3564</v>
      </c>
      <c r="K75">
        <v>59</v>
      </c>
      <c r="L75">
        <v>2</v>
      </c>
      <c r="M75" t="s">
        <v>3152</v>
      </c>
      <c r="N75" t="s">
        <v>3152</v>
      </c>
      <c r="O75">
        <v>150</v>
      </c>
      <c r="P75">
        <v>156</v>
      </c>
      <c r="Q75" t="s">
        <v>1392</v>
      </c>
      <c r="R75" t="str">
        <f>HYPERLINK("http://dx.doi.org/10.1080/09670874.2013.784931","http://dx.doi.org/10.1080/09670874.2013.784931")</f>
        <v>http://dx.doi.org/10.1080/09670874.2013.784931</v>
      </c>
      <c r="S75" t="s">
        <v>3152</v>
      </c>
    </row>
    <row r="76" spans="1:19" x14ac:dyDescent="0.2">
      <c r="A76" t="s">
        <v>3565</v>
      </c>
      <c r="B76" t="s">
        <v>3566</v>
      </c>
      <c r="C76">
        <v>2013</v>
      </c>
      <c r="D76" t="s">
        <v>1084</v>
      </c>
      <c r="E76" t="s">
        <v>3567</v>
      </c>
      <c r="F76" t="s">
        <v>3568</v>
      </c>
      <c r="G76" t="s">
        <v>3569</v>
      </c>
      <c r="H76" t="s">
        <v>1088</v>
      </c>
      <c r="I76" t="s">
        <v>3152</v>
      </c>
      <c r="J76" t="s">
        <v>3165</v>
      </c>
      <c r="K76">
        <v>2</v>
      </c>
      <c r="L76">
        <v>2</v>
      </c>
      <c r="M76" t="s">
        <v>3152</v>
      </c>
      <c r="N76" t="s">
        <v>3152</v>
      </c>
      <c r="O76">
        <v>276</v>
      </c>
      <c r="P76">
        <v>283</v>
      </c>
      <c r="Q76" t="s">
        <v>1087</v>
      </c>
      <c r="R76" t="str">
        <f>HYPERLINK("http://dx.doi.org/10.1002/mbo3.73","http://dx.doi.org/10.1002/mbo3.73")</f>
        <v>http://dx.doi.org/10.1002/mbo3.73</v>
      </c>
      <c r="S76">
        <v>23417898</v>
      </c>
    </row>
    <row r="77" spans="1:19" x14ac:dyDescent="0.2">
      <c r="A77" t="s">
        <v>3570</v>
      </c>
      <c r="B77" t="s">
        <v>3571</v>
      </c>
      <c r="C77">
        <v>2013</v>
      </c>
      <c r="D77" t="s">
        <v>3572</v>
      </c>
      <c r="E77" t="s">
        <v>3417</v>
      </c>
      <c r="F77" t="s">
        <v>3573</v>
      </c>
      <c r="G77" t="s">
        <v>3574</v>
      </c>
      <c r="H77" t="s">
        <v>952</v>
      </c>
      <c r="I77" t="s">
        <v>3152</v>
      </c>
      <c r="J77" t="s">
        <v>3575</v>
      </c>
      <c r="K77">
        <v>8</v>
      </c>
      <c r="L77">
        <v>6</v>
      </c>
      <c r="M77" t="s">
        <v>3152</v>
      </c>
      <c r="N77" t="s">
        <v>3152</v>
      </c>
      <c r="O77" t="s">
        <v>3152</v>
      </c>
      <c r="P77" t="s">
        <v>3152</v>
      </c>
      <c r="Q77" t="s">
        <v>3576</v>
      </c>
      <c r="R77" t="str">
        <f>HYPERLINK("http://dx.doi.org/10.1371/journal.pone.0066580","http://dx.doi.org/10.1371/journal.pone.0066580")</f>
        <v>http://dx.doi.org/10.1371/journal.pone.0066580</v>
      </c>
      <c r="S77">
        <v>23818946</v>
      </c>
    </row>
    <row r="78" spans="1:19" x14ac:dyDescent="0.2">
      <c r="A78" t="s">
        <v>3577</v>
      </c>
      <c r="B78" t="s">
        <v>3578</v>
      </c>
      <c r="C78">
        <v>2013</v>
      </c>
      <c r="D78" t="s">
        <v>1344</v>
      </c>
      <c r="E78" t="s">
        <v>3385</v>
      </c>
      <c r="F78" t="s">
        <v>3152</v>
      </c>
      <c r="G78" t="s">
        <v>3152</v>
      </c>
      <c r="H78" t="s">
        <v>1348</v>
      </c>
      <c r="I78" t="s">
        <v>3152</v>
      </c>
      <c r="J78" t="s">
        <v>3579</v>
      </c>
      <c r="K78">
        <v>46</v>
      </c>
      <c r="L78">
        <v>5</v>
      </c>
      <c r="M78" t="s">
        <v>3152</v>
      </c>
      <c r="N78" t="s">
        <v>3152</v>
      </c>
      <c r="O78">
        <v>637</v>
      </c>
      <c r="P78">
        <v>640</v>
      </c>
      <c r="Q78" t="s">
        <v>1347</v>
      </c>
      <c r="R78" t="str">
        <f>HYPERLINK("http://dx.doi.org/10.1590/0037-8682-1607-2013","http://dx.doi.org/10.1590/0037-8682-1607-2013")</f>
        <v>http://dx.doi.org/10.1590/0037-8682-1607-2013</v>
      </c>
      <c r="S78">
        <v>24270256</v>
      </c>
    </row>
    <row r="79" spans="1:19" x14ac:dyDescent="0.2">
      <c r="A79" t="s">
        <v>3580</v>
      </c>
      <c r="B79" t="s">
        <v>3581</v>
      </c>
      <c r="C79">
        <v>2013</v>
      </c>
      <c r="D79" t="s">
        <v>1041</v>
      </c>
      <c r="E79" t="s">
        <v>3252</v>
      </c>
      <c r="F79" t="s">
        <v>3152</v>
      </c>
      <c r="G79" t="s">
        <v>3152</v>
      </c>
      <c r="H79" t="s">
        <v>884</v>
      </c>
      <c r="I79" t="s">
        <v>1748</v>
      </c>
      <c r="J79" t="s">
        <v>3168</v>
      </c>
      <c r="K79">
        <v>66</v>
      </c>
      <c r="L79">
        <v>3</v>
      </c>
      <c r="M79" t="s">
        <v>3152</v>
      </c>
      <c r="N79" t="s">
        <v>3152</v>
      </c>
      <c r="O79">
        <v>727</v>
      </c>
      <c r="P79">
        <v>733</v>
      </c>
      <c r="Q79" t="s">
        <v>1043</v>
      </c>
      <c r="R79" t="str">
        <f>HYPERLINK("http://dx.doi.org/10.1007/s00248-013-0264-6","http://dx.doi.org/10.1007/s00248-013-0264-6")</f>
        <v>http://dx.doi.org/10.1007/s00248-013-0264-6</v>
      </c>
      <c r="S79">
        <v>23872930</v>
      </c>
    </row>
    <row r="80" spans="1:19" x14ac:dyDescent="0.2">
      <c r="A80" t="s">
        <v>3582</v>
      </c>
      <c r="B80" t="s">
        <v>3583</v>
      </c>
      <c r="C80">
        <v>2013</v>
      </c>
      <c r="D80" t="s">
        <v>1811</v>
      </c>
      <c r="E80" t="s">
        <v>3417</v>
      </c>
      <c r="F80" t="s">
        <v>3584</v>
      </c>
      <c r="G80" t="s">
        <v>3585</v>
      </c>
      <c r="H80" t="s">
        <v>952</v>
      </c>
      <c r="I80" t="s">
        <v>3152</v>
      </c>
      <c r="J80" t="s">
        <v>3586</v>
      </c>
      <c r="K80">
        <v>8</v>
      </c>
      <c r="L80">
        <v>11</v>
      </c>
      <c r="M80" t="s">
        <v>3152</v>
      </c>
      <c r="N80" t="s">
        <v>3152</v>
      </c>
      <c r="O80" t="s">
        <v>3152</v>
      </c>
      <c r="P80" t="s">
        <v>3152</v>
      </c>
      <c r="Q80" t="s">
        <v>1010</v>
      </c>
      <c r="R80" t="str">
        <f>HYPERLINK("http://dx.doi.org/10.1371/journal.pone.0079777","http://dx.doi.org/10.1371/journal.pone.0079777")</f>
        <v>http://dx.doi.org/10.1371/journal.pone.0079777</v>
      </c>
      <c r="S80">
        <v>24260298</v>
      </c>
    </row>
    <row r="81" spans="1:19" x14ac:dyDescent="0.2">
      <c r="A81" t="s">
        <v>3587</v>
      </c>
      <c r="B81" t="s">
        <v>3588</v>
      </c>
      <c r="C81">
        <v>2014</v>
      </c>
      <c r="D81" t="s">
        <v>3589</v>
      </c>
      <c r="E81" t="s">
        <v>3590</v>
      </c>
      <c r="F81" t="s">
        <v>3591</v>
      </c>
      <c r="G81" t="s">
        <v>3592</v>
      </c>
      <c r="H81" t="s">
        <v>3593</v>
      </c>
      <c r="I81" t="s">
        <v>3152</v>
      </c>
      <c r="J81" t="s">
        <v>3152</v>
      </c>
      <c r="K81">
        <v>4</v>
      </c>
      <c r="L81">
        <v>100</v>
      </c>
      <c r="M81" t="s">
        <v>3152</v>
      </c>
      <c r="N81" t="s">
        <v>3152</v>
      </c>
      <c r="O81">
        <v>57267</v>
      </c>
      <c r="P81">
        <v>57270</v>
      </c>
      <c r="Q81" t="s">
        <v>3594</v>
      </c>
      <c r="R81" t="str">
        <f>HYPERLINK("http://dx.doi.org/10.1039/c4ra09875g","http://dx.doi.org/10.1039/c4ra09875g")</f>
        <v>http://dx.doi.org/10.1039/c4ra09875g</v>
      </c>
      <c r="S81" t="s">
        <v>3152</v>
      </c>
    </row>
    <row r="82" spans="1:19" x14ac:dyDescent="0.2">
      <c r="A82" t="s">
        <v>3595</v>
      </c>
      <c r="B82" t="s">
        <v>3596</v>
      </c>
      <c r="C82">
        <v>2014</v>
      </c>
      <c r="D82" t="s">
        <v>1885</v>
      </c>
      <c r="E82" t="s">
        <v>3362</v>
      </c>
      <c r="F82" t="s">
        <v>3597</v>
      </c>
      <c r="G82" t="s">
        <v>3598</v>
      </c>
      <c r="H82" t="s">
        <v>877</v>
      </c>
      <c r="I82" t="s">
        <v>2924</v>
      </c>
      <c r="J82" t="s">
        <v>3399</v>
      </c>
      <c r="K82">
        <v>23</v>
      </c>
      <c r="L82">
        <v>6</v>
      </c>
      <c r="M82" t="s">
        <v>3152</v>
      </c>
      <c r="N82" t="s">
        <v>3152</v>
      </c>
      <c r="O82">
        <v>1268</v>
      </c>
      <c r="P82">
        <v>1283</v>
      </c>
      <c r="Q82" t="s">
        <v>876</v>
      </c>
      <c r="R82" t="str">
        <f>HYPERLINK("http://dx.doi.org/10.1111/mec.12611","http://dx.doi.org/10.1111/mec.12611")</f>
        <v>http://dx.doi.org/10.1111/mec.12611</v>
      </c>
      <c r="S82">
        <v>24304129</v>
      </c>
    </row>
    <row r="83" spans="1:19" x14ac:dyDescent="0.2">
      <c r="A83" t="s">
        <v>3599</v>
      </c>
      <c r="B83" t="s">
        <v>3600</v>
      </c>
      <c r="C83">
        <v>2014</v>
      </c>
      <c r="D83" t="s">
        <v>3601</v>
      </c>
      <c r="E83" t="s">
        <v>3307</v>
      </c>
      <c r="F83" t="s">
        <v>3602</v>
      </c>
      <c r="G83" t="s">
        <v>3603</v>
      </c>
      <c r="H83" t="s">
        <v>3308</v>
      </c>
      <c r="I83" t="s">
        <v>3309</v>
      </c>
      <c r="J83" t="s">
        <v>3179</v>
      </c>
      <c r="K83">
        <v>101</v>
      </c>
      <c r="L83">
        <v>5</v>
      </c>
      <c r="M83" t="s">
        <v>3152</v>
      </c>
      <c r="N83" t="s">
        <v>3152</v>
      </c>
      <c r="O83">
        <v>397</v>
      </c>
      <c r="P83">
        <v>406</v>
      </c>
      <c r="Q83" t="s">
        <v>3604</v>
      </c>
      <c r="R83" t="str">
        <f>HYPERLINK("http://dx.doi.org/10.1007/s00114-014-1168-0","http://dx.doi.org/10.1007/s00114-014-1168-0")</f>
        <v>http://dx.doi.org/10.1007/s00114-014-1168-0</v>
      </c>
      <c r="S83">
        <v>24682514</v>
      </c>
    </row>
    <row r="84" spans="1:19" x14ac:dyDescent="0.2">
      <c r="A84" t="s">
        <v>3605</v>
      </c>
      <c r="B84" t="s">
        <v>3606</v>
      </c>
      <c r="C84">
        <v>2014</v>
      </c>
      <c r="D84" t="s">
        <v>2102</v>
      </c>
      <c r="E84" t="s">
        <v>3417</v>
      </c>
      <c r="F84" t="s">
        <v>3607</v>
      </c>
      <c r="G84" t="s">
        <v>3608</v>
      </c>
      <c r="H84" t="s">
        <v>952</v>
      </c>
      <c r="I84" t="s">
        <v>3152</v>
      </c>
      <c r="J84" t="s">
        <v>3609</v>
      </c>
      <c r="K84">
        <v>9</v>
      </c>
      <c r="L84">
        <v>7</v>
      </c>
      <c r="M84" t="s">
        <v>3152</v>
      </c>
      <c r="N84" t="s">
        <v>3152</v>
      </c>
      <c r="O84" t="s">
        <v>3152</v>
      </c>
      <c r="P84" t="s">
        <v>3152</v>
      </c>
      <c r="Q84" t="s">
        <v>1140</v>
      </c>
      <c r="R84" t="str">
        <f>HYPERLINK("http://dx.doi.org/10.1371/journal.pone.0103269","http://dx.doi.org/10.1371/journal.pone.0103269")</f>
        <v>http://dx.doi.org/10.1371/journal.pone.0103269</v>
      </c>
      <c r="S84">
        <v>25058579</v>
      </c>
    </row>
    <row r="85" spans="1:19" x14ac:dyDescent="0.2">
      <c r="A85" t="s">
        <v>3610</v>
      </c>
      <c r="B85" t="s">
        <v>3611</v>
      </c>
      <c r="C85">
        <v>2014</v>
      </c>
      <c r="D85" t="s">
        <v>1844</v>
      </c>
      <c r="E85" t="s">
        <v>3442</v>
      </c>
      <c r="F85" t="s">
        <v>3152</v>
      </c>
      <c r="G85" t="s">
        <v>3152</v>
      </c>
      <c r="H85" t="s">
        <v>1218</v>
      </c>
      <c r="I85" t="s">
        <v>2846</v>
      </c>
      <c r="J85" t="s">
        <v>3227</v>
      </c>
      <c r="K85">
        <v>69</v>
      </c>
      <c r="L85">
        <v>3</v>
      </c>
      <c r="M85" t="s">
        <v>3152</v>
      </c>
      <c r="N85" t="s">
        <v>3152</v>
      </c>
      <c r="O85">
        <v>292</v>
      </c>
      <c r="P85">
        <v>302</v>
      </c>
      <c r="Q85" t="s">
        <v>1341</v>
      </c>
      <c r="R85" t="str">
        <f>HYPERLINK("http://dx.doi.org/10.1007/s00284-014-0586-8","http://dx.doi.org/10.1007/s00284-014-0586-8")</f>
        <v>http://dx.doi.org/10.1007/s00284-014-0586-8</v>
      </c>
      <c r="S85">
        <v>24748441</v>
      </c>
    </row>
    <row r="86" spans="1:19" x14ac:dyDescent="0.2">
      <c r="A86" t="s">
        <v>3612</v>
      </c>
      <c r="B86" t="s">
        <v>3613</v>
      </c>
      <c r="C86">
        <v>2014</v>
      </c>
      <c r="D86" t="s">
        <v>1384</v>
      </c>
      <c r="E86" t="s">
        <v>3442</v>
      </c>
      <c r="F86" t="s">
        <v>3152</v>
      </c>
      <c r="G86" t="s">
        <v>3614</v>
      </c>
      <c r="H86" t="s">
        <v>1218</v>
      </c>
      <c r="I86" t="s">
        <v>2846</v>
      </c>
      <c r="J86" t="s">
        <v>3168</v>
      </c>
      <c r="K86">
        <v>69</v>
      </c>
      <c r="L86">
        <v>4</v>
      </c>
      <c r="M86" t="s">
        <v>3152</v>
      </c>
      <c r="N86" t="s">
        <v>3152</v>
      </c>
      <c r="O86">
        <v>580</v>
      </c>
      <c r="P86">
        <v>585</v>
      </c>
      <c r="Q86" t="s">
        <v>1386</v>
      </c>
      <c r="R86" t="str">
        <f>HYPERLINK("http://dx.doi.org/10.1007/s00284-014-0626-4","http://dx.doi.org/10.1007/s00284-014-0626-4")</f>
        <v>http://dx.doi.org/10.1007/s00284-014-0626-4</v>
      </c>
      <c r="S86">
        <v>24934994</v>
      </c>
    </row>
    <row r="87" spans="1:19" x14ac:dyDescent="0.2">
      <c r="A87" t="s">
        <v>3615</v>
      </c>
      <c r="B87" t="s">
        <v>3616</v>
      </c>
      <c r="C87">
        <v>2015</v>
      </c>
      <c r="D87" t="s">
        <v>3617</v>
      </c>
      <c r="E87" t="s">
        <v>3618</v>
      </c>
      <c r="F87" t="s">
        <v>3619</v>
      </c>
      <c r="G87" t="s">
        <v>3620</v>
      </c>
      <c r="H87" t="s">
        <v>1028</v>
      </c>
      <c r="I87" t="s">
        <v>3152</v>
      </c>
      <c r="J87" t="s">
        <v>3621</v>
      </c>
      <c r="K87">
        <v>15</v>
      </c>
      <c r="L87" t="s">
        <v>3152</v>
      </c>
      <c r="M87" t="s">
        <v>3152</v>
      </c>
      <c r="N87" t="s">
        <v>3152</v>
      </c>
      <c r="O87" t="s">
        <v>3152</v>
      </c>
      <c r="P87" t="s">
        <v>3152</v>
      </c>
      <c r="Q87" t="s">
        <v>3622</v>
      </c>
      <c r="R87" t="str">
        <f>HYPERLINK("http://dx.doi.org/10.1186/s12862-015-0308-2","http://dx.doi.org/10.1186/s12862-015-0308-2")</f>
        <v>http://dx.doi.org/10.1186/s12862-015-0308-2</v>
      </c>
      <c r="S87">
        <v>25886448</v>
      </c>
    </row>
    <row r="88" spans="1:19" x14ac:dyDescent="0.2">
      <c r="A88" t="s">
        <v>3623</v>
      </c>
      <c r="B88" t="s">
        <v>3624</v>
      </c>
      <c r="C88">
        <v>2015</v>
      </c>
      <c r="D88" t="s">
        <v>3625</v>
      </c>
      <c r="E88" t="s">
        <v>3626</v>
      </c>
      <c r="F88" t="s">
        <v>3152</v>
      </c>
      <c r="G88" t="s">
        <v>3152</v>
      </c>
      <c r="H88" t="s">
        <v>1187</v>
      </c>
      <c r="I88" t="s">
        <v>3152</v>
      </c>
      <c r="J88" t="s">
        <v>3627</v>
      </c>
      <c r="K88">
        <v>3</v>
      </c>
      <c r="L88" t="s">
        <v>3152</v>
      </c>
      <c r="M88" t="s">
        <v>3152</v>
      </c>
      <c r="N88" t="s">
        <v>3152</v>
      </c>
      <c r="O88" t="s">
        <v>3152</v>
      </c>
      <c r="P88" t="s">
        <v>3152</v>
      </c>
      <c r="Q88" t="s">
        <v>3628</v>
      </c>
      <c r="R88" t="str">
        <f>HYPERLINK("http://dx.doi.org/10.7717/peerj.881","http://dx.doi.org/10.7717/peerj.881")</f>
        <v>http://dx.doi.org/10.7717/peerj.881</v>
      </c>
      <c r="S88">
        <v>25861561</v>
      </c>
    </row>
    <row r="89" spans="1:19" x14ac:dyDescent="0.2">
      <c r="A89" t="s">
        <v>3629</v>
      </c>
      <c r="B89" t="s">
        <v>3630</v>
      </c>
      <c r="C89">
        <v>2015</v>
      </c>
      <c r="D89" t="s">
        <v>1116</v>
      </c>
      <c r="E89" t="s">
        <v>3362</v>
      </c>
      <c r="F89" t="s">
        <v>3631</v>
      </c>
      <c r="G89" t="s">
        <v>3632</v>
      </c>
      <c r="H89" t="s">
        <v>877</v>
      </c>
      <c r="I89" t="s">
        <v>2924</v>
      </c>
      <c r="J89" t="s">
        <v>3347</v>
      </c>
      <c r="K89">
        <v>24</v>
      </c>
      <c r="L89">
        <v>12</v>
      </c>
      <c r="M89" t="s">
        <v>3152</v>
      </c>
      <c r="N89" t="s">
        <v>3152</v>
      </c>
      <c r="O89">
        <v>3151</v>
      </c>
      <c r="P89">
        <v>3169</v>
      </c>
      <c r="Q89" t="s">
        <v>1118</v>
      </c>
      <c r="R89" t="str">
        <f>HYPERLINK("http://dx.doi.org/10.1111/mec.13216","http://dx.doi.org/10.1111/mec.13216")</f>
        <v>http://dx.doi.org/10.1111/mec.13216</v>
      </c>
      <c r="S89">
        <v>25907143</v>
      </c>
    </row>
    <row r="90" spans="1:19" x14ac:dyDescent="0.2">
      <c r="A90" t="s">
        <v>3633</v>
      </c>
      <c r="B90" t="s">
        <v>3634</v>
      </c>
      <c r="C90">
        <v>2015</v>
      </c>
      <c r="D90" t="s">
        <v>610</v>
      </c>
      <c r="E90" t="s">
        <v>3635</v>
      </c>
      <c r="F90" t="s">
        <v>3636</v>
      </c>
      <c r="G90" t="s">
        <v>3637</v>
      </c>
      <c r="H90" t="s">
        <v>52</v>
      </c>
      <c r="I90" t="s">
        <v>3638</v>
      </c>
      <c r="J90" t="s">
        <v>3437</v>
      </c>
      <c r="K90">
        <v>69</v>
      </c>
      <c r="L90" t="s">
        <v>3152</v>
      </c>
      <c r="M90" t="s">
        <v>3152</v>
      </c>
      <c r="N90" t="s">
        <v>3152</v>
      </c>
      <c r="O90">
        <v>66</v>
      </c>
      <c r="P90">
        <v>73</v>
      </c>
      <c r="Q90" t="s">
        <v>3639</v>
      </c>
      <c r="R90" t="str">
        <f>HYPERLINK("http://dx.doi.org/10.1016/j.ejsobi.2015.05.004","http://dx.doi.org/10.1016/j.ejsobi.2015.05.004")</f>
        <v>http://dx.doi.org/10.1016/j.ejsobi.2015.05.004</v>
      </c>
      <c r="S90" t="s">
        <v>3152</v>
      </c>
    </row>
    <row r="91" spans="1:19" x14ac:dyDescent="0.2">
      <c r="A91" t="s">
        <v>3640</v>
      </c>
      <c r="B91" t="s">
        <v>3641</v>
      </c>
      <c r="C91">
        <v>2015</v>
      </c>
      <c r="D91" t="s">
        <v>1036</v>
      </c>
      <c r="E91" t="s">
        <v>3351</v>
      </c>
      <c r="F91" t="s">
        <v>3152</v>
      </c>
      <c r="G91" t="s">
        <v>3642</v>
      </c>
      <c r="H91" t="s">
        <v>321</v>
      </c>
      <c r="I91" t="s">
        <v>2883</v>
      </c>
      <c r="J91" t="s">
        <v>3304</v>
      </c>
      <c r="K91">
        <v>91</v>
      </c>
      <c r="L91">
        <v>7</v>
      </c>
      <c r="M91" t="s">
        <v>3152</v>
      </c>
      <c r="N91" t="s">
        <v>3152</v>
      </c>
      <c r="O91" t="s">
        <v>3152</v>
      </c>
      <c r="P91" t="s">
        <v>3152</v>
      </c>
      <c r="Q91" t="s">
        <v>1038</v>
      </c>
      <c r="R91" t="str">
        <f>HYPERLINK("http://dx.doi.org/10.1093/femsec/fiv073","http://dx.doi.org/10.1093/femsec/fiv073")</f>
        <v>http://dx.doi.org/10.1093/femsec/fiv073</v>
      </c>
      <c r="S91">
        <v>26113689</v>
      </c>
    </row>
    <row r="92" spans="1:19" x14ac:dyDescent="0.2">
      <c r="A92" t="s">
        <v>3643</v>
      </c>
      <c r="B92" t="s">
        <v>3644</v>
      </c>
      <c r="C92">
        <v>2015</v>
      </c>
      <c r="D92" t="s">
        <v>3036</v>
      </c>
      <c r="E92" t="s">
        <v>3263</v>
      </c>
      <c r="F92" t="s">
        <v>3645</v>
      </c>
      <c r="G92" t="s">
        <v>3646</v>
      </c>
      <c r="H92" t="s">
        <v>936</v>
      </c>
      <c r="I92" t="s">
        <v>2900</v>
      </c>
      <c r="J92" t="s">
        <v>3191</v>
      </c>
      <c r="K92">
        <v>81</v>
      </c>
      <c r="L92">
        <v>16</v>
      </c>
      <c r="M92" t="s">
        <v>3152</v>
      </c>
      <c r="N92" t="s">
        <v>3152</v>
      </c>
      <c r="O92">
        <v>5527</v>
      </c>
      <c r="P92">
        <v>5537</v>
      </c>
      <c r="Q92" t="s">
        <v>964</v>
      </c>
      <c r="R92" t="str">
        <f>HYPERLINK("http://dx.doi.org/10.1128/AEM.00961-15","http://dx.doi.org/10.1128/AEM.00961-15")</f>
        <v>http://dx.doi.org/10.1128/AEM.00961-15</v>
      </c>
      <c r="S92">
        <v>26048932</v>
      </c>
    </row>
    <row r="93" spans="1:19" x14ac:dyDescent="0.2">
      <c r="A93" t="s">
        <v>3647</v>
      </c>
      <c r="B93" t="s">
        <v>3648</v>
      </c>
      <c r="C93">
        <v>2015</v>
      </c>
      <c r="D93" t="s">
        <v>3649</v>
      </c>
      <c r="E93" t="s">
        <v>3650</v>
      </c>
      <c r="F93" t="s">
        <v>3152</v>
      </c>
      <c r="G93" t="s">
        <v>3152</v>
      </c>
      <c r="H93" t="s">
        <v>1585</v>
      </c>
      <c r="I93" t="s">
        <v>3152</v>
      </c>
      <c r="J93" t="s">
        <v>3227</v>
      </c>
      <c r="K93">
        <v>21</v>
      </c>
      <c r="L93" t="s">
        <v>3152</v>
      </c>
      <c r="M93" t="s">
        <v>3152</v>
      </c>
      <c r="N93" t="s">
        <v>3152</v>
      </c>
      <c r="O93">
        <v>49</v>
      </c>
      <c r="P93">
        <v>57</v>
      </c>
      <c r="Q93" t="s">
        <v>3152</v>
      </c>
      <c r="R93" t="s">
        <v>3152</v>
      </c>
      <c r="S93" t="s">
        <v>3152</v>
      </c>
    </row>
    <row r="94" spans="1:19" x14ac:dyDescent="0.2">
      <c r="A94" t="s">
        <v>3651</v>
      </c>
      <c r="B94" t="s">
        <v>3652</v>
      </c>
      <c r="C94">
        <v>2015</v>
      </c>
      <c r="D94" t="s">
        <v>3653</v>
      </c>
      <c r="E94" t="s">
        <v>3654</v>
      </c>
      <c r="F94" t="s">
        <v>3466</v>
      </c>
      <c r="G94" t="s">
        <v>3655</v>
      </c>
      <c r="H94" t="s">
        <v>3656</v>
      </c>
      <c r="I94" t="s">
        <v>3657</v>
      </c>
      <c r="J94" t="s">
        <v>3168</v>
      </c>
      <c r="K94">
        <v>25</v>
      </c>
      <c r="L94">
        <v>5</v>
      </c>
      <c r="M94" t="s">
        <v>3152</v>
      </c>
      <c r="N94" t="s">
        <v>3152</v>
      </c>
      <c r="O94">
        <v>223</v>
      </c>
      <c r="P94">
        <v>232</v>
      </c>
      <c r="Q94" t="s">
        <v>3658</v>
      </c>
      <c r="R94" t="str">
        <f>HYPERLINK("http://dx.doi.org/10.1007/s00049-015-0188-3","http://dx.doi.org/10.1007/s00049-015-0188-3")</f>
        <v>http://dx.doi.org/10.1007/s00049-015-0188-3</v>
      </c>
      <c r="S94" t="s">
        <v>3152</v>
      </c>
    </row>
    <row r="95" spans="1:19" x14ac:dyDescent="0.2">
      <c r="A95" t="s">
        <v>3659</v>
      </c>
      <c r="B95" t="s">
        <v>3660</v>
      </c>
      <c r="C95">
        <v>2015</v>
      </c>
      <c r="D95" t="s">
        <v>939</v>
      </c>
      <c r="E95" t="s">
        <v>3479</v>
      </c>
      <c r="F95" t="s">
        <v>3661</v>
      </c>
      <c r="G95" t="s">
        <v>3662</v>
      </c>
      <c r="H95" t="s">
        <v>870</v>
      </c>
      <c r="I95" t="s">
        <v>3152</v>
      </c>
      <c r="J95" t="s">
        <v>3663</v>
      </c>
      <c r="K95">
        <v>112</v>
      </c>
      <c r="L95">
        <v>43</v>
      </c>
      <c r="M95" t="s">
        <v>3152</v>
      </c>
      <c r="N95" t="s">
        <v>3152</v>
      </c>
      <c r="O95">
        <v>13150</v>
      </c>
      <c r="P95">
        <v>13154</v>
      </c>
      <c r="Q95" t="s">
        <v>941</v>
      </c>
      <c r="R95" t="str">
        <f>HYPERLINK("http://dx.doi.org/10.1073/pnas.1515348112","http://dx.doi.org/10.1073/pnas.1515348112")</f>
        <v>http://dx.doi.org/10.1073/pnas.1515348112</v>
      </c>
      <c r="S95">
        <v>26438860</v>
      </c>
    </row>
    <row r="96" spans="1:19" x14ac:dyDescent="0.2">
      <c r="A96" t="s">
        <v>3664</v>
      </c>
      <c r="B96" t="s">
        <v>3665</v>
      </c>
      <c r="C96">
        <v>2016</v>
      </c>
      <c r="D96" t="s">
        <v>1143</v>
      </c>
      <c r="E96" t="s">
        <v>3666</v>
      </c>
      <c r="F96" t="s">
        <v>3667</v>
      </c>
      <c r="G96" t="s">
        <v>3152</v>
      </c>
      <c r="H96" t="s">
        <v>1147</v>
      </c>
      <c r="I96" t="s">
        <v>3668</v>
      </c>
      <c r="J96" t="s">
        <v>3152</v>
      </c>
      <c r="K96">
        <v>2016</v>
      </c>
      <c r="L96" t="s">
        <v>3152</v>
      </c>
      <c r="M96" t="s">
        <v>3152</v>
      </c>
      <c r="N96" t="s">
        <v>3152</v>
      </c>
      <c r="O96" t="s">
        <v>3152</v>
      </c>
      <c r="P96" t="s">
        <v>3152</v>
      </c>
      <c r="Q96" t="s">
        <v>1146</v>
      </c>
      <c r="R96" t="str">
        <f>HYPERLINK("http://dx.doi.org/10.1155/2016/6469721","http://dx.doi.org/10.1155/2016/6469721")</f>
        <v>http://dx.doi.org/10.1155/2016/6469721</v>
      </c>
      <c r="S96" t="s">
        <v>3152</v>
      </c>
    </row>
    <row r="97" spans="1:19" x14ac:dyDescent="0.2">
      <c r="A97" t="s">
        <v>3669</v>
      </c>
      <c r="B97" t="s">
        <v>3670</v>
      </c>
      <c r="C97">
        <v>2016</v>
      </c>
      <c r="D97" t="s">
        <v>1183</v>
      </c>
      <c r="E97" t="s">
        <v>3626</v>
      </c>
      <c r="F97" t="s">
        <v>3152</v>
      </c>
      <c r="G97" t="s">
        <v>3152</v>
      </c>
      <c r="H97" t="s">
        <v>1187</v>
      </c>
      <c r="I97" t="s">
        <v>3152</v>
      </c>
      <c r="J97" t="s">
        <v>3671</v>
      </c>
      <c r="K97">
        <v>4</v>
      </c>
      <c r="L97" t="s">
        <v>3152</v>
      </c>
      <c r="M97" t="s">
        <v>3152</v>
      </c>
      <c r="N97" t="s">
        <v>3152</v>
      </c>
      <c r="O97" t="s">
        <v>3152</v>
      </c>
      <c r="P97" t="s">
        <v>3152</v>
      </c>
      <c r="Q97" t="s">
        <v>1186</v>
      </c>
      <c r="R97" t="str">
        <f>HYPERLINK("http://dx.doi.org/10.7717/peerj.1566","http://dx.doi.org/10.7717/peerj.1566")</f>
        <v>http://dx.doi.org/10.7717/peerj.1566</v>
      </c>
      <c r="S97">
        <v>26855857</v>
      </c>
    </row>
    <row r="98" spans="1:19" x14ac:dyDescent="0.2">
      <c r="A98" t="s">
        <v>3672</v>
      </c>
      <c r="B98" t="s">
        <v>3673</v>
      </c>
      <c r="C98">
        <v>2016</v>
      </c>
      <c r="D98" t="s">
        <v>3674</v>
      </c>
      <c r="E98" t="s">
        <v>3410</v>
      </c>
      <c r="F98" t="s">
        <v>3675</v>
      </c>
      <c r="G98" t="s">
        <v>3676</v>
      </c>
      <c r="H98" t="s">
        <v>915</v>
      </c>
      <c r="I98" t="s">
        <v>2959</v>
      </c>
      <c r="J98" t="s">
        <v>3237</v>
      </c>
      <c r="K98">
        <v>10</v>
      </c>
      <c r="L98">
        <v>2</v>
      </c>
      <c r="M98" t="s">
        <v>3152</v>
      </c>
      <c r="N98" t="s">
        <v>3152</v>
      </c>
      <c r="O98">
        <v>376</v>
      </c>
      <c r="P98">
        <v>388</v>
      </c>
      <c r="Q98" t="s">
        <v>3677</v>
      </c>
      <c r="R98" t="str">
        <f>HYPERLINK("http://dx.doi.org/10.1038/ismej.2015.119","http://dx.doi.org/10.1038/ismej.2015.119")</f>
        <v>http://dx.doi.org/10.1038/ismej.2015.119</v>
      </c>
      <c r="S98">
        <v>26172209</v>
      </c>
    </row>
    <row r="99" spans="1:19" x14ac:dyDescent="0.2">
      <c r="A99" t="s">
        <v>3678</v>
      </c>
      <c r="B99" t="s">
        <v>3679</v>
      </c>
      <c r="C99">
        <v>2016</v>
      </c>
      <c r="D99" t="s">
        <v>3680</v>
      </c>
      <c r="E99" t="s">
        <v>3208</v>
      </c>
      <c r="F99" t="s">
        <v>3681</v>
      </c>
      <c r="G99" t="s">
        <v>3682</v>
      </c>
      <c r="H99" t="s">
        <v>1308</v>
      </c>
      <c r="I99" t="s">
        <v>3152</v>
      </c>
      <c r="J99" t="s">
        <v>3399</v>
      </c>
      <c r="K99">
        <v>63</v>
      </c>
      <c r="L99">
        <v>1</v>
      </c>
      <c r="M99" t="s">
        <v>3152</v>
      </c>
      <c r="N99" t="s">
        <v>3152</v>
      </c>
      <c r="O99">
        <v>637</v>
      </c>
      <c r="P99">
        <v>644</v>
      </c>
      <c r="Q99" t="s">
        <v>1307</v>
      </c>
      <c r="R99" t="str">
        <f>HYPERLINK("http://dx.doi.org/10.13102/sociobiology.v63i1.882","http://dx.doi.org/10.13102/sociobiology.v63i1.882")</f>
        <v>http://dx.doi.org/10.13102/sociobiology.v63i1.882</v>
      </c>
      <c r="S99" t="s">
        <v>3152</v>
      </c>
    </row>
    <row r="100" spans="1:19" x14ac:dyDescent="0.2">
      <c r="A100" t="s">
        <v>3683</v>
      </c>
      <c r="B100" t="s">
        <v>3684</v>
      </c>
      <c r="C100">
        <v>2016</v>
      </c>
      <c r="D100" t="s">
        <v>3685</v>
      </c>
      <c r="E100" t="s">
        <v>3391</v>
      </c>
      <c r="F100" t="s">
        <v>3392</v>
      </c>
      <c r="G100" t="s">
        <v>3686</v>
      </c>
      <c r="H100" t="s">
        <v>1290</v>
      </c>
      <c r="I100" t="s">
        <v>3393</v>
      </c>
      <c r="J100" t="s">
        <v>3399</v>
      </c>
      <c r="K100">
        <v>15</v>
      </c>
      <c r="L100">
        <v>1</v>
      </c>
      <c r="M100" t="s">
        <v>3152</v>
      </c>
      <c r="N100" t="s">
        <v>3152</v>
      </c>
      <c r="O100">
        <v>83</v>
      </c>
      <c r="P100">
        <v>101</v>
      </c>
      <c r="Q100" t="s">
        <v>3687</v>
      </c>
      <c r="R100" t="str">
        <f>HYPERLINK("http://dx.doi.org/10.1656/058.015.0107","http://dx.doi.org/10.1656/058.015.0107")</f>
        <v>http://dx.doi.org/10.1656/058.015.0107</v>
      </c>
      <c r="S100" t="s">
        <v>3152</v>
      </c>
    </row>
    <row r="101" spans="1:19" x14ac:dyDescent="0.2">
      <c r="A101" t="s">
        <v>3688</v>
      </c>
      <c r="B101" t="s">
        <v>3689</v>
      </c>
      <c r="C101">
        <v>2016</v>
      </c>
      <c r="D101" t="s">
        <v>3690</v>
      </c>
      <c r="E101" t="s">
        <v>3691</v>
      </c>
      <c r="F101" t="s">
        <v>3692</v>
      </c>
      <c r="G101" t="s">
        <v>3693</v>
      </c>
      <c r="H101" t="s">
        <v>3694</v>
      </c>
      <c r="I101" t="s">
        <v>3695</v>
      </c>
      <c r="J101" t="s">
        <v>3179</v>
      </c>
      <c r="K101">
        <v>69</v>
      </c>
      <c r="L101">
        <v>1</v>
      </c>
      <c r="M101" t="s">
        <v>3152</v>
      </c>
      <c r="N101" t="s">
        <v>3152</v>
      </c>
      <c r="O101">
        <v>1</v>
      </c>
      <c r="P101">
        <v>7</v>
      </c>
      <c r="Q101" t="s">
        <v>3696</v>
      </c>
      <c r="R101" t="str">
        <f>HYPERLINK("http://dx.doi.org/10.1007/s13199-015-0367-6","http://dx.doi.org/10.1007/s13199-015-0367-6")</f>
        <v>http://dx.doi.org/10.1007/s13199-015-0367-6</v>
      </c>
      <c r="S101" t="s">
        <v>3152</v>
      </c>
    </row>
    <row r="102" spans="1:19" x14ac:dyDescent="0.2">
      <c r="A102" t="s">
        <v>3697</v>
      </c>
      <c r="B102" t="s">
        <v>3698</v>
      </c>
      <c r="C102">
        <v>2016</v>
      </c>
      <c r="D102" t="s">
        <v>3699</v>
      </c>
      <c r="E102" t="s">
        <v>3700</v>
      </c>
      <c r="F102" t="s">
        <v>3701</v>
      </c>
      <c r="G102" t="s">
        <v>3702</v>
      </c>
      <c r="H102" t="s">
        <v>3703</v>
      </c>
      <c r="I102" t="s">
        <v>3152</v>
      </c>
      <c r="J102" t="s">
        <v>3704</v>
      </c>
      <c r="K102">
        <v>42</v>
      </c>
      <c r="L102">
        <v>2</v>
      </c>
      <c r="M102" t="s">
        <v>3152</v>
      </c>
      <c r="N102" t="s">
        <v>3152</v>
      </c>
      <c r="O102">
        <v>162</v>
      </c>
      <c r="P102">
        <v>170</v>
      </c>
      <c r="Q102" t="s">
        <v>3705</v>
      </c>
      <c r="R102" t="str">
        <f>HYPERLINK("http://dx.doi.org/10.25100/socolen.v42i2.6687","http://dx.doi.org/10.25100/socolen.v42i2.6687")</f>
        <v>http://dx.doi.org/10.25100/socolen.v42i2.6687</v>
      </c>
      <c r="S102" t="s">
        <v>3152</v>
      </c>
    </row>
    <row r="103" spans="1:19" x14ac:dyDescent="0.2">
      <c r="A103" t="s">
        <v>3706</v>
      </c>
      <c r="B103" t="s">
        <v>3707</v>
      </c>
      <c r="C103">
        <v>2016</v>
      </c>
      <c r="D103" t="s">
        <v>1732</v>
      </c>
      <c r="E103" t="s">
        <v>3708</v>
      </c>
      <c r="F103" t="s">
        <v>3709</v>
      </c>
      <c r="G103" t="s">
        <v>3710</v>
      </c>
      <c r="H103" t="s">
        <v>1736</v>
      </c>
      <c r="I103" t="s">
        <v>3711</v>
      </c>
      <c r="J103" t="s">
        <v>3227</v>
      </c>
      <c r="K103">
        <v>43</v>
      </c>
      <c r="L103">
        <v>5</v>
      </c>
      <c r="M103" t="s">
        <v>3152</v>
      </c>
      <c r="N103" t="s">
        <v>3152</v>
      </c>
      <c r="O103">
        <v>390</v>
      </c>
      <c r="P103">
        <v>397</v>
      </c>
      <c r="Q103" t="s">
        <v>1735</v>
      </c>
      <c r="R103" t="str">
        <f>HYPERLINK("http://dx.doi.org/10.1134/S1062359016050022","http://dx.doi.org/10.1134/S1062359016050022")</f>
        <v>http://dx.doi.org/10.1134/S1062359016050022</v>
      </c>
      <c r="S103" t="s">
        <v>3152</v>
      </c>
    </row>
    <row r="104" spans="1:19" x14ac:dyDescent="0.2">
      <c r="A104" t="s">
        <v>3712</v>
      </c>
      <c r="B104" t="s">
        <v>3713</v>
      </c>
      <c r="C104">
        <v>2016</v>
      </c>
      <c r="D104" t="s">
        <v>1056</v>
      </c>
      <c r="E104" t="s">
        <v>3714</v>
      </c>
      <c r="F104" t="s">
        <v>3715</v>
      </c>
      <c r="G104" t="s">
        <v>3716</v>
      </c>
      <c r="H104" t="s">
        <v>1060</v>
      </c>
      <c r="I104" t="s">
        <v>3152</v>
      </c>
      <c r="J104" t="s">
        <v>3168</v>
      </c>
      <c r="K104">
        <v>8</v>
      </c>
      <c r="L104">
        <v>5</v>
      </c>
      <c r="M104" t="s">
        <v>3152</v>
      </c>
      <c r="N104" t="s">
        <v>3152</v>
      </c>
      <c r="O104">
        <v>630</v>
      </c>
      <c r="P104">
        <v>640</v>
      </c>
      <c r="Q104" t="s">
        <v>1059</v>
      </c>
      <c r="R104" t="str">
        <f>HYPERLINK("http://dx.doi.org/10.1111/1758-2229.12415","http://dx.doi.org/10.1111/1758-2229.12415")</f>
        <v>http://dx.doi.org/10.1111/1758-2229.12415</v>
      </c>
      <c r="S104">
        <v>27273758</v>
      </c>
    </row>
    <row r="105" spans="1:19" x14ac:dyDescent="0.2">
      <c r="A105" t="s">
        <v>3717</v>
      </c>
      <c r="B105" t="s">
        <v>3718</v>
      </c>
      <c r="C105">
        <v>2016</v>
      </c>
      <c r="D105" t="s">
        <v>3719</v>
      </c>
      <c r="E105" t="s">
        <v>3720</v>
      </c>
      <c r="F105" t="s">
        <v>3721</v>
      </c>
      <c r="G105" t="s">
        <v>3722</v>
      </c>
      <c r="H105" t="s">
        <v>993</v>
      </c>
      <c r="I105" t="s">
        <v>3152</v>
      </c>
      <c r="J105" t="s">
        <v>3488</v>
      </c>
      <c r="K105">
        <v>6</v>
      </c>
      <c r="L105" t="s">
        <v>3152</v>
      </c>
      <c r="M105" t="s">
        <v>3152</v>
      </c>
      <c r="N105" t="s">
        <v>3152</v>
      </c>
      <c r="O105" t="s">
        <v>3152</v>
      </c>
      <c r="P105" t="s">
        <v>3152</v>
      </c>
      <c r="Q105" t="s">
        <v>3723</v>
      </c>
      <c r="R105" t="str">
        <f>HYPERLINK("http://dx.doi.org/10.1038/srep39197","http://dx.doi.org/10.1038/srep39197")</f>
        <v>http://dx.doi.org/10.1038/srep39197</v>
      </c>
      <c r="S105">
        <v>27976703</v>
      </c>
    </row>
    <row r="106" spans="1:19" x14ac:dyDescent="0.2">
      <c r="A106" t="s">
        <v>3724</v>
      </c>
      <c r="B106" t="s">
        <v>3725</v>
      </c>
      <c r="C106">
        <v>2017</v>
      </c>
      <c r="D106" t="s">
        <v>3726</v>
      </c>
      <c r="E106" t="s">
        <v>3727</v>
      </c>
      <c r="F106" t="s">
        <v>3728</v>
      </c>
      <c r="G106" t="s">
        <v>3729</v>
      </c>
      <c r="H106" t="s">
        <v>1081</v>
      </c>
      <c r="I106" t="s">
        <v>3152</v>
      </c>
      <c r="J106" t="s">
        <v>3237</v>
      </c>
      <c r="K106">
        <v>8</v>
      </c>
      <c r="L106">
        <v>2</v>
      </c>
      <c r="M106" t="s">
        <v>3152</v>
      </c>
      <c r="N106" t="s">
        <v>3152</v>
      </c>
      <c r="O106" t="s">
        <v>3152</v>
      </c>
      <c r="P106" t="s">
        <v>3152</v>
      </c>
      <c r="Q106" t="s">
        <v>1080</v>
      </c>
      <c r="R106" t="str">
        <f>HYPERLINK("http://dx.doi.org/10.1002/ecs2.1639","http://dx.doi.org/10.1002/ecs2.1639")</f>
        <v>http://dx.doi.org/10.1002/ecs2.1639</v>
      </c>
      <c r="S106" t="s">
        <v>3152</v>
      </c>
    </row>
    <row r="107" spans="1:19" x14ac:dyDescent="0.2">
      <c r="A107" t="s">
        <v>3730</v>
      </c>
      <c r="B107" t="s">
        <v>3731</v>
      </c>
      <c r="C107">
        <v>2017</v>
      </c>
      <c r="D107" t="s">
        <v>1265</v>
      </c>
      <c r="E107" t="s">
        <v>3498</v>
      </c>
      <c r="F107" t="s">
        <v>3732</v>
      </c>
      <c r="G107" t="s">
        <v>3733</v>
      </c>
      <c r="H107" t="s">
        <v>1269</v>
      </c>
      <c r="I107" t="s">
        <v>3501</v>
      </c>
      <c r="J107" t="s">
        <v>3399</v>
      </c>
      <c r="K107">
        <v>98</v>
      </c>
      <c r="L107">
        <v>3</v>
      </c>
      <c r="M107" t="s">
        <v>3152</v>
      </c>
      <c r="N107" t="s">
        <v>3152</v>
      </c>
      <c r="O107">
        <v>861</v>
      </c>
      <c r="P107">
        <v>874</v>
      </c>
      <c r="Q107" t="s">
        <v>1268</v>
      </c>
      <c r="R107" t="str">
        <f>HYPERLINK("http://dx.doi.org/10.1002/ecy.1714","http://dx.doi.org/10.1002/ecy.1714")</f>
        <v>http://dx.doi.org/10.1002/ecy.1714</v>
      </c>
      <c r="S107">
        <v>28039867</v>
      </c>
    </row>
    <row r="108" spans="1:19" x14ac:dyDescent="0.2">
      <c r="A108" t="s">
        <v>3734</v>
      </c>
      <c r="B108" t="s">
        <v>3735</v>
      </c>
      <c r="C108">
        <v>2017</v>
      </c>
      <c r="D108" t="s">
        <v>2341</v>
      </c>
      <c r="E108" t="s">
        <v>3736</v>
      </c>
      <c r="F108" t="s">
        <v>3737</v>
      </c>
      <c r="G108" t="s">
        <v>3738</v>
      </c>
      <c r="H108" t="s">
        <v>3152</v>
      </c>
      <c r="I108" t="s">
        <v>1262</v>
      </c>
      <c r="J108" t="s">
        <v>3399</v>
      </c>
      <c r="K108">
        <v>5</v>
      </c>
      <c r="L108">
        <v>1</v>
      </c>
      <c r="M108" t="s">
        <v>3152</v>
      </c>
      <c r="N108" t="s">
        <v>3152</v>
      </c>
      <c r="O108" t="s">
        <v>3152</v>
      </c>
      <c r="P108" t="s">
        <v>3152</v>
      </c>
      <c r="Q108" t="s">
        <v>1261</v>
      </c>
      <c r="R108" t="str">
        <f>HYPERLINK("http://dx.doi.org/10.3390/microorganisms5010008","http://dx.doi.org/10.3390/microorganisms5010008")</f>
        <v>http://dx.doi.org/10.3390/microorganisms5010008</v>
      </c>
      <c r="S108">
        <v>28230808</v>
      </c>
    </row>
    <row r="109" spans="1:19" x14ac:dyDescent="0.2">
      <c r="A109" t="s">
        <v>3739</v>
      </c>
      <c r="B109" t="s">
        <v>3740</v>
      </c>
      <c r="C109">
        <v>2017</v>
      </c>
      <c r="D109" t="s">
        <v>3741</v>
      </c>
      <c r="E109" t="s">
        <v>3742</v>
      </c>
      <c r="F109" t="s">
        <v>3152</v>
      </c>
      <c r="G109" t="s">
        <v>3743</v>
      </c>
      <c r="H109" t="s">
        <v>3744</v>
      </c>
      <c r="I109" t="s">
        <v>3745</v>
      </c>
      <c r="J109" t="s">
        <v>3165</v>
      </c>
      <c r="K109">
        <v>24</v>
      </c>
      <c r="L109">
        <v>2</v>
      </c>
      <c r="M109" t="s">
        <v>3152</v>
      </c>
      <c r="N109" t="s">
        <v>3152</v>
      </c>
      <c r="O109">
        <v>278</v>
      </c>
      <c r="P109">
        <v>284</v>
      </c>
      <c r="Q109" t="s">
        <v>3746</v>
      </c>
      <c r="R109" t="str">
        <f>HYPERLINK("http://dx.doi.org/10.1111/1744-7917.12302","http://dx.doi.org/10.1111/1744-7917.12302")</f>
        <v>http://dx.doi.org/10.1111/1744-7917.12302</v>
      </c>
      <c r="S109">
        <v>26639575</v>
      </c>
    </row>
    <row r="110" spans="1:19" x14ac:dyDescent="0.2">
      <c r="A110" t="s">
        <v>3747</v>
      </c>
      <c r="B110" t="s">
        <v>3748</v>
      </c>
      <c r="C110">
        <v>2017</v>
      </c>
      <c r="D110" t="s">
        <v>3749</v>
      </c>
      <c r="E110" t="s">
        <v>3442</v>
      </c>
      <c r="F110" t="s">
        <v>3152</v>
      </c>
      <c r="G110" t="s">
        <v>3750</v>
      </c>
      <c r="H110" t="s">
        <v>1218</v>
      </c>
      <c r="I110" t="s">
        <v>2846</v>
      </c>
      <c r="J110" t="s">
        <v>3179</v>
      </c>
      <c r="K110">
        <v>74</v>
      </c>
      <c r="L110">
        <v>5</v>
      </c>
      <c r="M110" t="s">
        <v>3152</v>
      </c>
      <c r="N110" t="s">
        <v>3152</v>
      </c>
      <c r="O110">
        <v>589</v>
      </c>
      <c r="P110">
        <v>597</v>
      </c>
      <c r="Q110" t="s">
        <v>3751</v>
      </c>
      <c r="R110" t="str">
        <f>HYPERLINK("http://dx.doi.org/10.1007/s00284-017-1201-6","http://dx.doi.org/10.1007/s00284-017-1201-6")</f>
        <v>http://dx.doi.org/10.1007/s00284-017-1201-6</v>
      </c>
      <c r="S110">
        <v>28261755</v>
      </c>
    </row>
    <row r="111" spans="1:19" x14ac:dyDescent="0.2">
      <c r="A111" t="s">
        <v>3752</v>
      </c>
      <c r="B111" t="s">
        <v>3753</v>
      </c>
      <c r="C111">
        <v>2017</v>
      </c>
      <c r="D111" t="s">
        <v>1150</v>
      </c>
      <c r="E111" t="s">
        <v>3240</v>
      </c>
      <c r="F111" t="s">
        <v>3754</v>
      </c>
      <c r="G111" t="s">
        <v>3733</v>
      </c>
      <c r="H111" t="s">
        <v>1154</v>
      </c>
      <c r="I111" t="s">
        <v>3243</v>
      </c>
      <c r="J111" t="s">
        <v>3179</v>
      </c>
      <c r="K111">
        <v>64</v>
      </c>
      <c r="L111">
        <v>2</v>
      </c>
      <c r="M111" t="s">
        <v>3152</v>
      </c>
      <c r="N111" t="s">
        <v>3152</v>
      </c>
      <c r="O111">
        <v>197</v>
      </c>
      <c r="P111">
        <v>207</v>
      </c>
      <c r="Q111" t="s">
        <v>1153</v>
      </c>
      <c r="R111" t="str">
        <f>HYPERLINK("http://dx.doi.org/10.1007/s00040-016-0531-x","http://dx.doi.org/10.1007/s00040-016-0531-x")</f>
        <v>http://dx.doi.org/10.1007/s00040-016-0531-x</v>
      </c>
      <c r="S111" t="s">
        <v>3152</v>
      </c>
    </row>
    <row r="112" spans="1:19" x14ac:dyDescent="0.2">
      <c r="A112" t="s">
        <v>3755</v>
      </c>
      <c r="B112" t="s">
        <v>3756</v>
      </c>
      <c r="C112">
        <v>2017</v>
      </c>
      <c r="D112" t="s">
        <v>3757</v>
      </c>
      <c r="E112" t="s">
        <v>3758</v>
      </c>
      <c r="F112" t="s">
        <v>3759</v>
      </c>
      <c r="G112" t="s">
        <v>3760</v>
      </c>
      <c r="H112" t="s">
        <v>481</v>
      </c>
      <c r="I112" t="s">
        <v>3761</v>
      </c>
      <c r="J112" t="s">
        <v>3304</v>
      </c>
      <c r="K112">
        <v>92</v>
      </c>
      <c r="L112" t="s">
        <v>3152</v>
      </c>
      <c r="M112" t="s">
        <v>3152</v>
      </c>
      <c r="N112" t="s">
        <v>3152</v>
      </c>
      <c r="O112">
        <v>49</v>
      </c>
      <c r="P112">
        <v>56</v>
      </c>
      <c r="Q112" t="s">
        <v>3762</v>
      </c>
      <c r="R112" t="str">
        <f>HYPERLINK("http://dx.doi.org/10.1016/j.plasmid.2017.08.001","http://dx.doi.org/10.1016/j.plasmid.2017.08.001")</f>
        <v>http://dx.doi.org/10.1016/j.plasmid.2017.08.001</v>
      </c>
      <c r="S112">
        <v>28802584</v>
      </c>
    </row>
    <row r="113" spans="1:19" x14ac:dyDescent="0.2">
      <c r="A113" t="s">
        <v>3763</v>
      </c>
      <c r="B113" t="s">
        <v>3764</v>
      </c>
      <c r="C113">
        <v>2017</v>
      </c>
      <c r="D113" t="s">
        <v>3765</v>
      </c>
      <c r="E113" t="s">
        <v>3720</v>
      </c>
      <c r="F113" t="s">
        <v>3766</v>
      </c>
      <c r="G113" t="s">
        <v>3767</v>
      </c>
      <c r="H113" t="s">
        <v>993</v>
      </c>
      <c r="I113" t="s">
        <v>3152</v>
      </c>
      <c r="J113" t="s">
        <v>3768</v>
      </c>
      <c r="K113">
        <v>7</v>
      </c>
      <c r="L113" t="s">
        <v>3152</v>
      </c>
      <c r="M113" t="s">
        <v>3152</v>
      </c>
      <c r="N113" t="s">
        <v>3152</v>
      </c>
      <c r="O113" t="s">
        <v>3152</v>
      </c>
      <c r="P113" t="s">
        <v>3152</v>
      </c>
      <c r="Q113" t="s">
        <v>3769</v>
      </c>
      <c r="R113" t="str">
        <f>HYPERLINK("http://dx.doi.org/10.1038/s41598-017-05515-6","http://dx.doi.org/10.1038/s41598-017-05515-6")</f>
        <v>http://dx.doi.org/10.1038/s41598-017-05515-6</v>
      </c>
      <c r="S113">
        <v>28717220</v>
      </c>
    </row>
    <row r="114" spans="1:19" x14ac:dyDescent="0.2">
      <c r="A114" t="s">
        <v>3770</v>
      </c>
      <c r="B114" t="s">
        <v>3771</v>
      </c>
      <c r="C114">
        <v>2017</v>
      </c>
      <c r="D114" t="s">
        <v>3772</v>
      </c>
      <c r="E114" t="s">
        <v>3773</v>
      </c>
      <c r="F114" t="s">
        <v>3152</v>
      </c>
      <c r="G114" t="s">
        <v>3774</v>
      </c>
      <c r="H114" t="s">
        <v>1474</v>
      </c>
      <c r="I114" t="s">
        <v>662</v>
      </c>
      <c r="J114" t="s">
        <v>3191</v>
      </c>
      <c r="K114">
        <v>12</v>
      </c>
      <c r="L114">
        <v>8</v>
      </c>
      <c r="M114" t="s">
        <v>3152</v>
      </c>
      <c r="N114" t="s">
        <v>3152</v>
      </c>
      <c r="O114">
        <v>1980</v>
      </c>
      <c r="P114">
        <v>1985</v>
      </c>
      <c r="Q114" t="s">
        <v>3775</v>
      </c>
      <c r="R114" t="str">
        <f>HYPERLINK("http://dx.doi.org/10.1021/acschembio.7b00038","http://dx.doi.org/10.1021/acschembio.7b00038")</f>
        <v>http://dx.doi.org/10.1021/acschembio.7b00038</v>
      </c>
      <c r="S114">
        <v>28617577</v>
      </c>
    </row>
    <row r="115" spans="1:19" x14ac:dyDescent="0.2">
      <c r="A115" t="s">
        <v>3776</v>
      </c>
      <c r="B115" t="s">
        <v>3777</v>
      </c>
      <c r="C115">
        <v>2017</v>
      </c>
      <c r="D115" t="s">
        <v>2999</v>
      </c>
      <c r="E115" t="s">
        <v>3778</v>
      </c>
      <c r="F115" t="s">
        <v>3779</v>
      </c>
      <c r="G115" t="s">
        <v>3557</v>
      </c>
      <c r="H115" t="s">
        <v>970</v>
      </c>
      <c r="I115" t="s">
        <v>2994</v>
      </c>
      <c r="J115" t="s">
        <v>3168</v>
      </c>
      <c r="K115">
        <v>57</v>
      </c>
      <c r="L115">
        <v>4</v>
      </c>
      <c r="M115" t="s">
        <v>3152</v>
      </c>
      <c r="N115" t="s">
        <v>3152</v>
      </c>
      <c r="O115">
        <v>682</v>
      </c>
      <c r="P115">
        <v>689</v>
      </c>
      <c r="Q115" t="s">
        <v>1237</v>
      </c>
      <c r="R115" t="str">
        <f>HYPERLINK("http://dx.doi.org/10.1093/icb/icx037","http://dx.doi.org/10.1093/icb/icx037")</f>
        <v>http://dx.doi.org/10.1093/icb/icx037</v>
      </c>
      <c r="S115">
        <v>28655188</v>
      </c>
    </row>
    <row r="116" spans="1:19" x14ac:dyDescent="0.2">
      <c r="A116" t="s">
        <v>3780</v>
      </c>
      <c r="B116" t="s">
        <v>3781</v>
      </c>
      <c r="C116">
        <v>2017</v>
      </c>
      <c r="D116" t="s">
        <v>2992</v>
      </c>
      <c r="E116" t="s">
        <v>3778</v>
      </c>
      <c r="F116" t="s">
        <v>3782</v>
      </c>
      <c r="G116" t="s">
        <v>3783</v>
      </c>
      <c r="H116" t="s">
        <v>970</v>
      </c>
      <c r="I116" t="s">
        <v>2994</v>
      </c>
      <c r="J116" t="s">
        <v>3168</v>
      </c>
      <c r="K116">
        <v>57</v>
      </c>
      <c r="L116">
        <v>4</v>
      </c>
      <c r="M116" t="s">
        <v>3152</v>
      </c>
      <c r="N116" t="s">
        <v>3152</v>
      </c>
      <c r="O116">
        <v>705</v>
      </c>
      <c r="P116">
        <v>722</v>
      </c>
      <c r="Q116" t="s">
        <v>969</v>
      </c>
      <c r="R116" t="str">
        <f>HYPERLINK("http://dx.doi.org/10.1093/icb/icx088","http://dx.doi.org/10.1093/icb/icx088")</f>
        <v>http://dx.doi.org/10.1093/icb/icx088</v>
      </c>
      <c r="S116">
        <v>28985400</v>
      </c>
    </row>
    <row r="117" spans="1:19" x14ac:dyDescent="0.2">
      <c r="A117" t="s">
        <v>3784</v>
      </c>
      <c r="B117" t="s">
        <v>3785</v>
      </c>
      <c r="C117">
        <v>2017</v>
      </c>
      <c r="D117" t="s">
        <v>3786</v>
      </c>
      <c r="E117" t="s">
        <v>3787</v>
      </c>
      <c r="F117" t="s">
        <v>3788</v>
      </c>
      <c r="G117" t="s">
        <v>3789</v>
      </c>
      <c r="H117" t="s">
        <v>1418</v>
      </c>
      <c r="I117" t="s">
        <v>3152</v>
      </c>
      <c r="J117" t="s">
        <v>3790</v>
      </c>
      <c r="K117">
        <v>8</v>
      </c>
      <c r="L117" t="s">
        <v>3152</v>
      </c>
      <c r="M117" t="s">
        <v>3152</v>
      </c>
      <c r="N117" t="s">
        <v>3152</v>
      </c>
      <c r="O117" t="s">
        <v>3152</v>
      </c>
      <c r="P117" t="s">
        <v>3152</v>
      </c>
      <c r="Q117" t="s">
        <v>3791</v>
      </c>
      <c r="R117" t="str">
        <f>HYPERLINK("http://dx.doi.org/10.3389/fmicb.2017.01942","http://dx.doi.org/10.3389/fmicb.2017.01942")</f>
        <v>http://dx.doi.org/10.3389/fmicb.2017.01942</v>
      </c>
      <c r="S117">
        <v>29067008</v>
      </c>
    </row>
    <row r="118" spans="1:19" x14ac:dyDescent="0.2">
      <c r="A118" t="s">
        <v>3792</v>
      </c>
      <c r="B118" t="s">
        <v>3793</v>
      </c>
      <c r="C118">
        <v>2017</v>
      </c>
      <c r="D118" t="s">
        <v>1221</v>
      </c>
      <c r="E118" t="s">
        <v>3794</v>
      </c>
      <c r="F118" t="s">
        <v>3795</v>
      </c>
      <c r="G118" t="s">
        <v>3796</v>
      </c>
      <c r="H118" t="s">
        <v>1225</v>
      </c>
      <c r="I118" t="s">
        <v>3004</v>
      </c>
      <c r="J118" t="s">
        <v>3205</v>
      </c>
      <c r="K118">
        <v>17</v>
      </c>
      <c r="L118">
        <v>6</v>
      </c>
      <c r="M118" t="s">
        <v>3152</v>
      </c>
      <c r="N118" t="s">
        <v>3152</v>
      </c>
      <c r="O118" t="s">
        <v>3797</v>
      </c>
      <c r="P118" t="s">
        <v>3798</v>
      </c>
      <c r="Q118" t="s">
        <v>1224</v>
      </c>
      <c r="R118" t="str">
        <f>HYPERLINK("http://dx.doi.org/10.1111/1755-0998.12688","http://dx.doi.org/10.1111/1755-0998.12688")</f>
        <v>http://dx.doi.org/10.1111/1755-0998.12688</v>
      </c>
      <c r="S118">
        <v>28477337</v>
      </c>
    </row>
    <row r="119" spans="1:19" x14ac:dyDescent="0.2">
      <c r="A119" t="s">
        <v>3799</v>
      </c>
      <c r="B119" t="s">
        <v>3800</v>
      </c>
      <c r="C119">
        <v>2017</v>
      </c>
      <c r="D119" t="s">
        <v>3801</v>
      </c>
      <c r="E119" t="s">
        <v>3802</v>
      </c>
      <c r="F119" t="s">
        <v>3803</v>
      </c>
      <c r="G119" t="s">
        <v>3804</v>
      </c>
      <c r="H119" t="s">
        <v>1297</v>
      </c>
      <c r="I119" t="s">
        <v>2934</v>
      </c>
      <c r="J119" t="s">
        <v>3205</v>
      </c>
      <c r="K119">
        <v>80</v>
      </c>
      <c r="L119">
        <v>11</v>
      </c>
      <c r="M119" t="s">
        <v>3152</v>
      </c>
      <c r="N119" t="s">
        <v>3152</v>
      </c>
      <c r="O119">
        <v>2910</v>
      </c>
      <c r="P119">
        <v>2916</v>
      </c>
      <c r="Q119" t="s">
        <v>3805</v>
      </c>
      <c r="R119" t="str">
        <f>HYPERLINK("http://dx.doi.org/10.1021/acs.jnatprod.7b00426","http://dx.doi.org/10.1021/acs.jnatprod.7b00426")</f>
        <v>http://dx.doi.org/10.1021/acs.jnatprod.7b00426</v>
      </c>
      <c r="S119">
        <v>29090916</v>
      </c>
    </row>
    <row r="120" spans="1:19" x14ac:dyDescent="0.2">
      <c r="A120" t="s">
        <v>3806</v>
      </c>
      <c r="B120" t="s">
        <v>3807</v>
      </c>
      <c r="C120">
        <v>2017</v>
      </c>
      <c r="D120" t="s">
        <v>1072</v>
      </c>
      <c r="E120" t="s">
        <v>3417</v>
      </c>
      <c r="F120" t="s">
        <v>3779</v>
      </c>
      <c r="G120" t="s">
        <v>3557</v>
      </c>
      <c r="H120" t="s">
        <v>952</v>
      </c>
      <c r="I120" t="s">
        <v>3152</v>
      </c>
      <c r="J120" t="s">
        <v>3808</v>
      </c>
      <c r="K120">
        <v>12</v>
      </c>
      <c r="L120">
        <v>11</v>
      </c>
      <c r="M120" t="s">
        <v>3152</v>
      </c>
      <c r="N120" t="s">
        <v>3152</v>
      </c>
      <c r="O120" t="s">
        <v>3152</v>
      </c>
      <c r="P120" t="s">
        <v>3152</v>
      </c>
      <c r="Q120" t="s">
        <v>1074</v>
      </c>
      <c r="R120" t="str">
        <f>HYPERLINK("http://dx.doi.org/10.1371/journal.pone.0187461","http://dx.doi.org/10.1371/journal.pone.0187461")</f>
        <v>http://dx.doi.org/10.1371/journal.pone.0187461</v>
      </c>
      <c r="S120">
        <v>29166404</v>
      </c>
    </row>
    <row r="121" spans="1:19" x14ac:dyDescent="0.2">
      <c r="A121" t="s">
        <v>3809</v>
      </c>
      <c r="B121" t="s">
        <v>3810</v>
      </c>
      <c r="C121">
        <v>2018</v>
      </c>
      <c r="D121" t="s">
        <v>3811</v>
      </c>
      <c r="E121" t="s">
        <v>3550</v>
      </c>
      <c r="F121" t="s">
        <v>3812</v>
      </c>
      <c r="G121" t="s">
        <v>3813</v>
      </c>
      <c r="H121" t="s">
        <v>3152</v>
      </c>
      <c r="I121" t="s">
        <v>3552</v>
      </c>
      <c r="J121" t="s">
        <v>3152</v>
      </c>
      <c r="K121">
        <v>115</v>
      </c>
      <c r="L121" t="s">
        <v>3152</v>
      </c>
      <c r="M121" t="s">
        <v>3152</v>
      </c>
      <c r="N121" t="s">
        <v>3152</v>
      </c>
      <c r="O121">
        <v>312</v>
      </c>
      <c r="P121">
        <v>317</v>
      </c>
      <c r="Q121" t="s">
        <v>3814</v>
      </c>
      <c r="R121" t="str">
        <f>HYPERLINK("http://dx.doi.org/10.14411/eje.2018.030","http://dx.doi.org/10.14411/eje.2018.030")</f>
        <v>http://dx.doi.org/10.14411/eje.2018.030</v>
      </c>
      <c r="S121" t="s">
        <v>3152</v>
      </c>
    </row>
    <row r="122" spans="1:19" x14ac:dyDescent="0.2">
      <c r="A122" t="s">
        <v>3815</v>
      </c>
      <c r="B122" t="s">
        <v>3816</v>
      </c>
      <c r="C122">
        <v>2018</v>
      </c>
      <c r="D122" t="s">
        <v>3817</v>
      </c>
      <c r="E122" t="s">
        <v>3720</v>
      </c>
      <c r="F122" t="s">
        <v>3818</v>
      </c>
      <c r="G122" t="s">
        <v>3819</v>
      </c>
      <c r="H122" t="s">
        <v>993</v>
      </c>
      <c r="I122" t="s">
        <v>3152</v>
      </c>
      <c r="J122" t="s">
        <v>3820</v>
      </c>
      <c r="K122">
        <v>8</v>
      </c>
      <c r="L122" t="s">
        <v>3152</v>
      </c>
      <c r="M122" t="s">
        <v>3152</v>
      </c>
      <c r="N122" t="s">
        <v>3152</v>
      </c>
      <c r="O122" t="s">
        <v>3152</v>
      </c>
      <c r="P122" t="s">
        <v>3152</v>
      </c>
      <c r="Q122" t="s">
        <v>3821</v>
      </c>
      <c r="R122" t="str">
        <f>HYPERLINK("http://dx.doi.org/10.1038/s41598-018-20953-6","http://dx.doi.org/10.1038/s41598-018-20953-6")</f>
        <v>http://dx.doi.org/10.1038/s41598-018-20953-6</v>
      </c>
      <c r="S122">
        <v>29416082</v>
      </c>
    </row>
    <row r="123" spans="1:19" x14ac:dyDescent="0.2">
      <c r="A123" t="s">
        <v>3822</v>
      </c>
      <c r="B123" t="s">
        <v>3823</v>
      </c>
      <c r="C123">
        <v>2018</v>
      </c>
      <c r="D123" t="s">
        <v>904</v>
      </c>
      <c r="E123" t="s">
        <v>3824</v>
      </c>
      <c r="F123" t="s">
        <v>3825</v>
      </c>
      <c r="G123" t="s">
        <v>3826</v>
      </c>
      <c r="H123" t="s">
        <v>3152</v>
      </c>
      <c r="I123" t="s">
        <v>908</v>
      </c>
      <c r="J123" t="s">
        <v>3827</v>
      </c>
      <c r="K123">
        <v>9</v>
      </c>
      <c r="L123" t="s">
        <v>3152</v>
      </c>
      <c r="M123" t="s">
        <v>3152</v>
      </c>
      <c r="N123" t="s">
        <v>3152</v>
      </c>
      <c r="O123" t="s">
        <v>3152</v>
      </c>
      <c r="P123" t="s">
        <v>3152</v>
      </c>
      <c r="Q123" t="s">
        <v>907</v>
      </c>
      <c r="R123" t="str">
        <f>HYPERLINK("http://dx.doi.org/10.1038/s41467-018-03357-y","http://dx.doi.org/10.1038/s41467-018-03357-y")</f>
        <v>http://dx.doi.org/10.1038/s41467-018-03357-y</v>
      </c>
      <c r="S123">
        <v>29511180</v>
      </c>
    </row>
    <row r="124" spans="1:19" x14ac:dyDescent="0.2">
      <c r="A124" t="s">
        <v>3828</v>
      </c>
      <c r="B124" t="s">
        <v>3829</v>
      </c>
      <c r="C124">
        <v>2018</v>
      </c>
      <c r="D124" t="s">
        <v>1098</v>
      </c>
      <c r="E124" t="s">
        <v>3362</v>
      </c>
      <c r="F124" t="s">
        <v>3830</v>
      </c>
      <c r="G124" t="s">
        <v>3831</v>
      </c>
      <c r="H124" t="s">
        <v>877</v>
      </c>
      <c r="I124" t="s">
        <v>2924</v>
      </c>
      <c r="J124" t="s">
        <v>3165</v>
      </c>
      <c r="K124">
        <v>27</v>
      </c>
      <c r="L124">
        <v>8</v>
      </c>
      <c r="M124" t="s">
        <v>3152</v>
      </c>
      <c r="N124" t="s">
        <v>3152</v>
      </c>
      <c r="O124">
        <v>1898</v>
      </c>
      <c r="P124">
        <v>1914</v>
      </c>
      <c r="Q124" t="s">
        <v>1100</v>
      </c>
      <c r="R124" t="str">
        <f>HYPERLINK("http://dx.doi.org/10.1111/mec.14506","http://dx.doi.org/10.1111/mec.14506")</f>
        <v>http://dx.doi.org/10.1111/mec.14506</v>
      </c>
      <c r="S124">
        <v>29411455</v>
      </c>
    </row>
    <row r="125" spans="1:19" x14ac:dyDescent="0.2">
      <c r="A125" t="s">
        <v>3832</v>
      </c>
      <c r="B125" t="s">
        <v>3833</v>
      </c>
      <c r="C125">
        <v>2018</v>
      </c>
      <c r="D125" t="s">
        <v>803</v>
      </c>
      <c r="E125" t="s">
        <v>3834</v>
      </c>
      <c r="F125" t="s">
        <v>3835</v>
      </c>
      <c r="G125" t="s">
        <v>3836</v>
      </c>
      <c r="H125" t="s">
        <v>805</v>
      </c>
      <c r="I125" t="s">
        <v>2976</v>
      </c>
      <c r="J125" t="s">
        <v>3304</v>
      </c>
      <c r="K125">
        <v>109</v>
      </c>
      <c r="L125" t="s">
        <v>3152</v>
      </c>
      <c r="M125" t="s">
        <v>3152</v>
      </c>
      <c r="N125" t="s">
        <v>3152</v>
      </c>
      <c r="O125">
        <v>497</v>
      </c>
      <c r="P125">
        <v>505</v>
      </c>
      <c r="Q125" t="s">
        <v>1372</v>
      </c>
      <c r="R125" t="str">
        <f>HYPERLINK("http://dx.doi.org/10.1016/j.foodres.2018.04.049","http://dx.doi.org/10.1016/j.foodres.2018.04.049")</f>
        <v>http://dx.doi.org/10.1016/j.foodres.2018.04.049</v>
      </c>
      <c r="S125">
        <v>29803476</v>
      </c>
    </row>
    <row r="126" spans="1:19" x14ac:dyDescent="0.2">
      <c r="A126" t="s">
        <v>3837</v>
      </c>
      <c r="B126" t="s">
        <v>3838</v>
      </c>
      <c r="C126">
        <v>2018</v>
      </c>
      <c r="D126" t="s">
        <v>1190</v>
      </c>
      <c r="E126" t="s">
        <v>3720</v>
      </c>
      <c r="F126" t="s">
        <v>3839</v>
      </c>
      <c r="G126" t="s">
        <v>3840</v>
      </c>
      <c r="H126" t="s">
        <v>993</v>
      </c>
      <c r="I126" t="s">
        <v>3152</v>
      </c>
      <c r="J126" t="s">
        <v>3768</v>
      </c>
      <c r="K126">
        <v>8</v>
      </c>
      <c r="L126" t="s">
        <v>3152</v>
      </c>
      <c r="M126" t="s">
        <v>3152</v>
      </c>
      <c r="N126" t="s">
        <v>3152</v>
      </c>
      <c r="O126" t="s">
        <v>3152</v>
      </c>
      <c r="P126" t="s">
        <v>3152</v>
      </c>
      <c r="Q126" t="s">
        <v>1192</v>
      </c>
      <c r="R126" t="str">
        <f>HYPERLINK("http://dx.doi.org/10.1038/s41598-018-29159-2","http://dx.doi.org/10.1038/s41598-018-29159-2")</f>
        <v>http://dx.doi.org/10.1038/s41598-018-29159-2</v>
      </c>
      <c r="S126">
        <v>30018403</v>
      </c>
    </row>
    <row r="127" spans="1:19" x14ac:dyDescent="0.2">
      <c r="A127" t="s">
        <v>3841</v>
      </c>
      <c r="B127" t="s">
        <v>3842</v>
      </c>
      <c r="C127">
        <v>2018</v>
      </c>
      <c r="D127" t="s">
        <v>1209</v>
      </c>
      <c r="E127" t="s">
        <v>3626</v>
      </c>
      <c r="F127" t="s">
        <v>3843</v>
      </c>
      <c r="G127" t="s">
        <v>3844</v>
      </c>
      <c r="H127" t="s">
        <v>1187</v>
      </c>
      <c r="I127" t="s">
        <v>3152</v>
      </c>
      <c r="J127" t="s">
        <v>3845</v>
      </c>
      <c r="K127">
        <v>6</v>
      </c>
      <c r="L127" t="s">
        <v>3152</v>
      </c>
      <c r="M127" t="s">
        <v>3152</v>
      </c>
      <c r="N127" t="s">
        <v>3152</v>
      </c>
      <c r="O127" t="s">
        <v>3152</v>
      </c>
      <c r="P127" t="s">
        <v>3152</v>
      </c>
      <c r="Q127" t="s">
        <v>1211</v>
      </c>
      <c r="R127" t="str">
        <f>HYPERLINK("http://dx.doi.org/10.7717/peerj.5289","http://dx.doi.org/10.7717/peerj.5289")</f>
        <v>http://dx.doi.org/10.7717/peerj.5289</v>
      </c>
      <c r="S127">
        <v>30042898</v>
      </c>
    </row>
    <row r="128" spans="1:19" x14ac:dyDescent="0.2">
      <c r="A128" t="s">
        <v>3846</v>
      </c>
      <c r="B128" t="s">
        <v>3847</v>
      </c>
      <c r="C128">
        <v>2018</v>
      </c>
      <c r="D128" t="s">
        <v>973</v>
      </c>
      <c r="E128" t="s">
        <v>3479</v>
      </c>
      <c r="F128" t="s">
        <v>3848</v>
      </c>
      <c r="G128" t="s">
        <v>3849</v>
      </c>
      <c r="H128" t="s">
        <v>870</v>
      </c>
      <c r="I128" t="s">
        <v>2962</v>
      </c>
      <c r="J128" t="s">
        <v>3850</v>
      </c>
      <c r="K128">
        <v>115</v>
      </c>
      <c r="L128">
        <v>42</v>
      </c>
      <c r="M128" t="s">
        <v>3152</v>
      </c>
      <c r="N128" t="s">
        <v>3152</v>
      </c>
      <c r="O128">
        <v>10720</v>
      </c>
      <c r="P128">
        <v>10725</v>
      </c>
      <c r="Q128" t="s">
        <v>975</v>
      </c>
      <c r="R128" t="str">
        <f>HYPERLINK("http://dx.doi.org/10.1073/pnas.1809332115","http://dx.doi.org/10.1073/pnas.1809332115")</f>
        <v>http://dx.doi.org/10.1073/pnas.1809332115</v>
      </c>
      <c r="S128">
        <v>30282739</v>
      </c>
    </row>
    <row r="129" spans="1:19" x14ac:dyDescent="0.2">
      <c r="A129" t="s">
        <v>3851</v>
      </c>
      <c r="B129" t="s">
        <v>3852</v>
      </c>
      <c r="C129">
        <v>2018</v>
      </c>
      <c r="D129" t="s">
        <v>3853</v>
      </c>
      <c r="E129" t="s">
        <v>3854</v>
      </c>
      <c r="F129" t="s">
        <v>3855</v>
      </c>
      <c r="G129" t="s">
        <v>3856</v>
      </c>
      <c r="H129" t="s">
        <v>1232</v>
      </c>
      <c r="I129" t="s">
        <v>3152</v>
      </c>
      <c r="J129" t="s">
        <v>3205</v>
      </c>
      <c r="K129">
        <v>8</v>
      </c>
      <c r="L129">
        <v>22</v>
      </c>
      <c r="M129" t="s">
        <v>3152</v>
      </c>
      <c r="N129" t="s">
        <v>3152</v>
      </c>
      <c r="O129">
        <v>11031</v>
      </c>
      <c r="P129">
        <v>11070</v>
      </c>
      <c r="Q129" t="s">
        <v>3857</v>
      </c>
      <c r="R129" t="str">
        <f>HYPERLINK("http://dx.doi.org/10.1002/ece3.4573","http://dx.doi.org/10.1002/ece3.4573")</f>
        <v>http://dx.doi.org/10.1002/ece3.4573</v>
      </c>
      <c r="S129">
        <v>30519425</v>
      </c>
    </row>
    <row r="130" spans="1:19" x14ac:dyDescent="0.2">
      <c r="A130" t="s">
        <v>3858</v>
      </c>
      <c r="B130" t="s">
        <v>3859</v>
      </c>
      <c r="C130">
        <v>2019</v>
      </c>
      <c r="D130" t="s">
        <v>3860</v>
      </c>
      <c r="E130" t="s">
        <v>3362</v>
      </c>
      <c r="F130" t="s">
        <v>3779</v>
      </c>
      <c r="G130" t="s">
        <v>3861</v>
      </c>
      <c r="H130" t="s">
        <v>877</v>
      </c>
      <c r="I130" t="s">
        <v>2924</v>
      </c>
      <c r="J130" t="s">
        <v>3237</v>
      </c>
      <c r="K130">
        <v>28</v>
      </c>
      <c r="L130">
        <v>4</v>
      </c>
      <c r="M130" t="s">
        <v>3152</v>
      </c>
      <c r="N130" t="s">
        <v>3152</v>
      </c>
      <c r="O130">
        <v>900</v>
      </c>
      <c r="P130">
        <v>916</v>
      </c>
      <c r="Q130" t="s">
        <v>3862</v>
      </c>
      <c r="R130" t="str">
        <f>HYPERLINK("http://dx.doi.org/10.1111/mec.14834","http://dx.doi.org/10.1111/mec.14834")</f>
        <v>http://dx.doi.org/10.1111/mec.14834</v>
      </c>
      <c r="S130">
        <v>30106217</v>
      </c>
    </row>
    <row r="131" spans="1:19" x14ac:dyDescent="0.2">
      <c r="A131" t="s">
        <v>3863</v>
      </c>
      <c r="B131" t="s">
        <v>3864</v>
      </c>
      <c r="C131">
        <v>2019</v>
      </c>
      <c r="D131" t="s">
        <v>3865</v>
      </c>
      <c r="E131" t="s">
        <v>3626</v>
      </c>
      <c r="F131" t="s">
        <v>3866</v>
      </c>
      <c r="G131" t="s">
        <v>3867</v>
      </c>
      <c r="H131" t="s">
        <v>1187</v>
      </c>
      <c r="I131" t="s">
        <v>3152</v>
      </c>
      <c r="J131" t="s">
        <v>3868</v>
      </c>
      <c r="K131">
        <v>7</v>
      </c>
      <c r="L131" t="s">
        <v>3152</v>
      </c>
      <c r="M131" t="s">
        <v>3152</v>
      </c>
      <c r="N131" t="s">
        <v>3152</v>
      </c>
      <c r="O131" t="s">
        <v>3152</v>
      </c>
      <c r="P131" t="s">
        <v>3152</v>
      </c>
      <c r="Q131" t="s">
        <v>3869</v>
      </c>
      <c r="R131" t="str">
        <f>HYPERLINK("http://dx.doi.org/10.7717/peerj.6428","http://dx.doi.org/10.7717/peerj.6428")</f>
        <v>http://dx.doi.org/10.7717/peerj.6428</v>
      </c>
      <c r="S131">
        <v>30805249</v>
      </c>
    </row>
    <row r="132" spans="1:19" x14ac:dyDescent="0.2">
      <c r="A132" t="s">
        <v>3870</v>
      </c>
      <c r="B132" t="s">
        <v>3871</v>
      </c>
      <c r="C132">
        <v>2019</v>
      </c>
      <c r="D132" t="s">
        <v>1421</v>
      </c>
      <c r="E132" t="s">
        <v>3854</v>
      </c>
      <c r="F132" t="s">
        <v>3872</v>
      </c>
      <c r="G132" t="s">
        <v>3873</v>
      </c>
      <c r="H132" t="s">
        <v>1232</v>
      </c>
      <c r="I132" t="s">
        <v>3152</v>
      </c>
      <c r="J132" t="s">
        <v>3165</v>
      </c>
      <c r="K132">
        <v>9</v>
      </c>
      <c r="L132">
        <v>8</v>
      </c>
      <c r="M132" t="s">
        <v>3152</v>
      </c>
      <c r="N132" t="s">
        <v>3152</v>
      </c>
      <c r="O132">
        <v>4452</v>
      </c>
      <c r="P132">
        <v>4464</v>
      </c>
      <c r="Q132" t="s">
        <v>1423</v>
      </c>
      <c r="R132" t="str">
        <f>HYPERLINK("http://dx.doi.org/10.1002/ece3.5010","http://dx.doi.org/10.1002/ece3.5010")</f>
        <v>http://dx.doi.org/10.1002/ece3.5010</v>
      </c>
      <c r="S132">
        <v>31031919</v>
      </c>
    </row>
    <row r="133" spans="1:19" x14ac:dyDescent="0.2">
      <c r="A133" t="s">
        <v>3874</v>
      </c>
      <c r="B133" t="s">
        <v>3875</v>
      </c>
      <c r="C133">
        <v>2019</v>
      </c>
      <c r="D133" t="s">
        <v>818</v>
      </c>
      <c r="E133" t="s">
        <v>3876</v>
      </c>
      <c r="F133" t="s">
        <v>3877</v>
      </c>
      <c r="G133" t="s">
        <v>3878</v>
      </c>
      <c r="H133" t="s">
        <v>531</v>
      </c>
      <c r="I133" t="s">
        <v>3879</v>
      </c>
      <c r="J133" t="s">
        <v>3165</v>
      </c>
      <c r="K133">
        <v>150</v>
      </c>
      <c r="L133" t="s">
        <v>3152</v>
      </c>
      <c r="M133" t="s">
        <v>3152</v>
      </c>
      <c r="N133" t="s">
        <v>3152</v>
      </c>
      <c r="O133">
        <v>239</v>
      </c>
      <c r="P133">
        <v>254</v>
      </c>
      <c r="Q133" t="s">
        <v>3880</v>
      </c>
      <c r="R133" t="str">
        <f>HYPERLINK("http://dx.doi.org/10.1016/j.anbehav.2018.12.017","http://dx.doi.org/10.1016/j.anbehav.2018.12.017")</f>
        <v>http://dx.doi.org/10.1016/j.anbehav.2018.12.017</v>
      </c>
      <c r="S133" t="s">
        <v>3152</v>
      </c>
    </row>
    <row r="134" spans="1:19" x14ac:dyDescent="0.2">
      <c r="A134" t="s">
        <v>3881</v>
      </c>
      <c r="B134" t="s">
        <v>3882</v>
      </c>
      <c r="C134">
        <v>2019</v>
      </c>
      <c r="D134" t="s">
        <v>1178</v>
      </c>
      <c r="E134" t="s">
        <v>3720</v>
      </c>
      <c r="F134" t="s">
        <v>3524</v>
      </c>
      <c r="G134" t="s">
        <v>3883</v>
      </c>
      <c r="H134" t="s">
        <v>993</v>
      </c>
      <c r="I134" t="s">
        <v>3152</v>
      </c>
      <c r="J134" t="s">
        <v>3884</v>
      </c>
      <c r="K134">
        <v>9</v>
      </c>
      <c r="L134" t="s">
        <v>3152</v>
      </c>
      <c r="M134" t="s">
        <v>3152</v>
      </c>
      <c r="N134" t="s">
        <v>3152</v>
      </c>
      <c r="O134" t="s">
        <v>3152</v>
      </c>
      <c r="P134" t="s">
        <v>3152</v>
      </c>
      <c r="Q134" t="s">
        <v>1180</v>
      </c>
      <c r="R134" t="str">
        <f>HYPERLINK("http://dx.doi.org/10.1038/s41598-019-41843-5","http://dx.doi.org/10.1038/s41598-019-41843-5")</f>
        <v>http://dx.doi.org/10.1038/s41598-019-41843-5</v>
      </c>
      <c r="S134">
        <v>30962470</v>
      </c>
    </row>
    <row r="135" spans="1:19" x14ac:dyDescent="0.2">
      <c r="A135" t="s">
        <v>3885</v>
      </c>
      <c r="B135" t="s">
        <v>3886</v>
      </c>
      <c r="C135">
        <v>2019</v>
      </c>
      <c r="D135" t="s">
        <v>1467</v>
      </c>
      <c r="E135" t="s">
        <v>3252</v>
      </c>
      <c r="F135" t="s">
        <v>3887</v>
      </c>
      <c r="G135" t="s">
        <v>3888</v>
      </c>
      <c r="H135" t="s">
        <v>884</v>
      </c>
      <c r="I135" t="s">
        <v>1748</v>
      </c>
      <c r="J135" t="s">
        <v>3179</v>
      </c>
      <c r="K135">
        <v>77</v>
      </c>
      <c r="L135">
        <v>4</v>
      </c>
      <c r="M135" t="s">
        <v>3152</v>
      </c>
      <c r="N135" t="s">
        <v>3152</v>
      </c>
      <c r="O135">
        <v>1067</v>
      </c>
      <c r="P135">
        <v>1081</v>
      </c>
      <c r="Q135" t="s">
        <v>1469</v>
      </c>
      <c r="R135" t="str">
        <f>HYPERLINK("http://dx.doi.org/10.1007/s00248-019-01341-7","http://dx.doi.org/10.1007/s00248-019-01341-7")</f>
        <v>http://dx.doi.org/10.1007/s00248-019-01341-7</v>
      </c>
      <c r="S135">
        <v>30789995</v>
      </c>
    </row>
    <row r="136" spans="1:19" x14ac:dyDescent="0.2">
      <c r="A136" t="s">
        <v>3889</v>
      </c>
      <c r="B136" t="s">
        <v>3890</v>
      </c>
      <c r="C136">
        <v>2019</v>
      </c>
      <c r="D136" t="s">
        <v>1067</v>
      </c>
      <c r="E136" t="s">
        <v>3252</v>
      </c>
      <c r="F136" t="s">
        <v>3891</v>
      </c>
      <c r="G136" t="s">
        <v>3892</v>
      </c>
      <c r="H136" t="s">
        <v>884</v>
      </c>
      <c r="I136" t="s">
        <v>1748</v>
      </c>
      <c r="J136" t="s">
        <v>3304</v>
      </c>
      <c r="K136">
        <v>78</v>
      </c>
      <c r="L136">
        <v>1</v>
      </c>
      <c r="M136" t="s">
        <v>3152</v>
      </c>
      <c r="N136" t="s">
        <v>3152</v>
      </c>
      <c r="O136">
        <v>159</v>
      </c>
      <c r="P136">
        <v>169</v>
      </c>
      <c r="Q136" t="s">
        <v>1069</v>
      </c>
      <c r="R136" t="str">
        <f>HYPERLINK("http://dx.doi.org/10.1007/s00248-018-1265-2","http://dx.doi.org/10.1007/s00248-018-1265-2")</f>
        <v>http://dx.doi.org/10.1007/s00248-018-1265-2</v>
      </c>
      <c r="S136">
        <v>30276419</v>
      </c>
    </row>
    <row r="137" spans="1:19" x14ac:dyDescent="0.2">
      <c r="A137" t="s">
        <v>3893</v>
      </c>
      <c r="B137" t="s">
        <v>3894</v>
      </c>
      <c r="C137">
        <v>2019</v>
      </c>
      <c r="D137" t="s">
        <v>1109</v>
      </c>
      <c r="E137" t="s">
        <v>3895</v>
      </c>
      <c r="F137" t="s">
        <v>3896</v>
      </c>
      <c r="G137" t="s">
        <v>3897</v>
      </c>
      <c r="H137" t="s">
        <v>1113</v>
      </c>
      <c r="I137" t="s">
        <v>2949</v>
      </c>
      <c r="J137" t="s">
        <v>3304</v>
      </c>
      <c r="K137">
        <v>15</v>
      </c>
      <c r="L137">
        <v>7</v>
      </c>
      <c r="M137" t="s">
        <v>3152</v>
      </c>
      <c r="N137" t="s">
        <v>3152</v>
      </c>
      <c r="O137" t="s">
        <v>3152</v>
      </c>
      <c r="P137" t="s">
        <v>3152</v>
      </c>
      <c r="Q137" t="s">
        <v>1112</v>
      </c>
      <c r="R137" t="str">
        <f>HYPERLINK("http://dx.doi.org/10.1371/journal.ppat.1007942","http://dx.doi.org/10.1371/journal.ppat.1007942")</f>
        <v>http://dx.doi.org/10.1371/journal.ppat.1007942</v>
      </c>
      <c r="S137">
        <v>31323076</v>
      </c>
    </row>
    <row r="138" spans="1:19" x14ac:dyDescent="0.2">
      <c r="A138" t="s">
        <v>3898</v>
      </c>
      <c r="B138" t="s">
        <v>3899</v>
      </c>
      <c r="C138">
        <v>2019</v>
      </c>
      <c r="D138" t="s">
        <v>3900</v>
      </c>
      <c r="E138" t="s">
        <v>3901</v>
      </c>
      <c r="F138" t="s">
        <v>3902</v>
      </c>
      <c r="G138" t="s">
        <v>3903</v>
      </c>
      <c r="H138" t="s">
        <v>1765</v>
      </c>
      <c r="I138" t="s">
        <v>3904</v>
      </c>
      <c r="J138" t="s">
        <v>3227</v>
      </c>
      <c r="K138">
        <v>67</v>
      </c>
      <c r="L138">
        <v>4</v>
      </c>
      <c r="M138" t="s">
        <v>3152</v>
      </c>
      <c r="N138" t="s">
        <v>3152</v>
      </c>
      <c r="O138">
        <v>1010</v>
      </c>
      <c r="P138">
        <v>1022</v>
      </c>
      <c r="Q138" t="s">
        <v>3152</v>
      </c>
      <c r="R138" t="s">
        <v>3152</v>
      </c>
      <c r="S138" t="s">
        <v>3152</v>
      </c>
    </row>
    <row r="139" spans="1:19" x14ac:dyDescent="0.2">
      <c r="A139" t="s">
        <v>3905</v>
      </c>
      <c r="B139" t="s">
        <v>3906</v>
      </c>
      <c r="C139">
        <v>2019</v>
      </c>
      <c r="D139" t="s">
        <v>1379</v>
      </c>
      <c r="E139" t="s">
        <v>3720</v>
      </c>
      <c r="F139" t="s">
        <v>3907</v>
      </c>
      <c r="G139" t="s">
        <v>3908</v>
      </c>
      <c r="H139" t="s">
        <v>993</v>
      </c>
      <c r="I139" t="s">
        <v>3152</v>
      </c>
      <c r="J139" t="s">
        <v>3909</v>
      </c>
      <c r="K139">
        <v>9</v>
      </c>
      <c r="L139" t="s">
        <v>3152</v>
      </c>
      <c r="M139" t="s">
        <v>3152</v>
      </c>
      <c r="N139" t="s">
        <v>3152</v>
      </c>
      <c r="O139" t="s">
        <v>3152</v>
      </c>
      <c r="P139" t="s">
        <v>3152</v>
      </c>
      <c r="Q139" t="s">
        <v>1381</v>
      </c>
      <c r="R139" t="str">
        <f>HYPERLINK("http://dx.doi.org/10.1038/s41598-019-51669-w","http://dx.doi.org/10.1038/s41598-019-51669-w")</f>
        <v>http://dx.doi.org/10.1038/s41598-019-51669-w</v>
      </c>
      <c r="S139">
        <v>31645628</v>
      </c>
    </row>
    <row r="140" spans="1:19" x14ac:dyDescent="0.2">
      <c r="A140" t="s">
        <v>3910</v>
      </c>
      <c r="B140" t="s">
        <v>3911</v>
      </c>
      <c r="C140">
        <v>2019</v>
      </c>
      <c r="D140" t="s">
        <v>556</v>
      </c>
      <c r="E140" t="s">
        <v>3912</v>
      </c>
      <c r="F140" t="s">
        <v>3843</v>
      </c>
      <c r="G140" t="s">
        <v>3913</v>
      </c>
      <c r="H140" t="s">
        <v>326</v>
      </c>
      <c r="I140" t="s">
        <v>3914</v>
      </c>
      <c r="J140" t="s">
        <v>3277</v>
      </c>
      <c r="K140">
        <v>139</v>
      </c>
      <c r="L140" t="s">
        <v>3152</v>
      </c>
      <c r="M140" t="s">
        <v>3152</v>
      </c>
      <c r="N140" t="s">
        <v>3152</v>
      </c>
      <c r="O140" t="s">
        <v>3152</v>
      </c>
      <c r="P140" t="s">
        <v>3152</v>
      </c>
      <c r="Q140" t="s">
        <v>1319</v>
      </c>
      <c r="R140" t="str">
        <f>HYPERLINK("http://dx.doi.org/10.1016/j.soilbio.2019.107529","http://dx.doi.org/10.1016/j.soilbio.2019.107529")</f>
        <v>http://dx.doi.org/10.1016/j.soilbio.2019.107529</v>
      </c>
      <c r="S140" t="s">
        <v>3152</v>
      </c>
    </row>
    <row r="141" spans="1:19" x14ac:dyDescent="0.2">
      <c r="A141" t="s">
        <v>3915</v>
      </c>
      <c r="B141" t="s">
        <v>3916</v>
      </c>
      <c r="C141">
        <v>2020</v>
      </c>
      <c r="D141" t="s">
        <v>3917</v>
      </c>
      <c r="E141" t="s">
        <v>3918</v>
      </c>
      <c r="F141" t="s">
        <v>3919</v>
      </c>
      <c r="G141" t="s">
        <v>3152</v>
      </c>
      <c r="H141" t="s">
        <v>3920</v>
      </c>
      <c r="I141" t="s">
        <v>3921</v>
      </c>
      <c r="J141" t="s">
        <v>3152</v>
      </c>
      <c r="K141">
        <v>66</v>
      </c>
      <c r="L141">
        <v>8</v>
      </c>
      <c r="M141" t="s">
        <v>3152</v>
      </c>
      <c r="N141" t="s">
        <v>3152</v>
      </c>
      <c r="O141">
        <v>387</v>
      </c>
      <c r="P141">
        <v>394</v>
      </c>
      <c r="Q141" t="s">
        <v>3922</v>
      </c>
      <c r="R141" t="str">
        <f>HYPERLINK("http://dx.doi.org/10.17221/216/2020-PSE","http://dx.doi.org/10.17221/216/2020-PSE")</f>
        <v>http://dx.doi.org/10.17221/216/2020-PSE</v>
      </c>
      <c r="S141" t="s">
        <v>3152</v>
      </c>
    </row>
    <row r="142" spans="1:19" x14ac:dyDescent="0.2">
      <c r="A142" t="s">
        <v>3923</v>
      </c>
      <c r="B142" t="s">
        <v>3924</v>
      </c>
      <c r="C142">
        <v>2020</v>
      </c>
      <c r="D142" t="s">
        <v>3925</v>
      </c>
      <c r="E142" t="s">
        <v>3926</v>
      </c>
      <c r="F142" t="s">
        <v>3927</v>
      </c>
      <c r="G142" t="s">
        <v>3152</v>
      </c>
      <c r="H142" t="s">
        <v>3928</v>
      </c>
      <c r="I142" t="s">
        <v>3152</v>
      </c>
      <c r="J142" t="s">
        <v>3152</v>
      </c>
      <c r="K142">
        <v>10</v>
      </c>
      <c r="L142">
        <v>2</v>
      </c>
      <c r="M142" t="s">
        <v>3152</v>
      </c>
      <c r="N142" t="s">
        <v>3152</v>
      </c>
      <c r="O142" t="s">
        <v>3152</v>
      </c>
      <c r="P142" t="s">
        <v>3152</v>
      </c>
      <c r="Q142" t="s">
        <v>3929</v>
      </c>
      <c r="R142" t="str">
        <f>HYPERLINK("http://dx.doi.org/10.17058/jeic.v10i2.14027","http://dx.doi.org/10.17058/jeic.v10i2.14027")</f>
        <v>http://dx.doi.org/10.17058/jeic.v10i2.14027</v>
      </c>
      <c r="S142" t="s">
        <v>3152</v>
      </c>
    </row>
    <row r="143" spans="1:19" x14ac:dyDescent="0.2">
      <c r="A143" t="s">
        <v>3930</v>
      </c>
      <c r="B143" t="s">
        <v>3931</v>
      </c>
      <c r="C143">
        <v>2020</v>
      </c>
      <c r="D143" t="s">
        <v>2929</v>
      </c>
      <c r="E143" t="s">
        <v>3932</v>
      </c>
      <c r="F143" t="s">
        <v>3933</v>
      </c>
      <c r="G143" t="s">
        <v>3934</v>
      </c>
      <c r="H143" t="s">
        <v>3152</v>
      </c>
      <c r="I143" t="s">
        <v>1452</v>
      </c>
      <c r="J143" t="s">
        <v>3237</v>
      </c>
      <c r="K143">
        <v>11</v>
      </c>
      <c r="L143">
        <v>2</v>
      </c>
      <c r="M143" t="s">
        <v>3152</v>
      </c>
      <c r="N143" t="s">
        <v>3152</v>
      </c>
      <c r="O143" t="s">
        <v>3152</v>
      </c>
      <c r="P143" t="s">
        <v>3152</v>
      </c>
      <c r="Q143" t="s">
        <v>1451</v>
      </c>
      <c r="R143" t="str">
        <f>HYPERLINK("http://dx.doi.org/10.3390/insects11020134","http://dx.doi.org/10.3390/insects11020134")</f>
        <v>http://dx.doi.org/10.3390/insects11020134</v>
      </c>
      <c r="S143">
        <v>32092972</v>
      </c>
    </row>
    <row r="144" spans="1:19" x14ac:dyDescent="0.2">
      <c r="A144" t="s">
        <v>3935</v>
      </c>
      <c r="B144" t="s">
        <v>3936</v>
      </c>
      <c r="C144">
        <v>2020</v>
      </c>
      <c r="D144" t="s">
        <v>1366</v>
      </c>
      <c r="E144" t="s">
        <v>3626</v>
      </c>
      <c r="F144" t="s">
        <v>3779</v>
      </c>
      <c r="G144" t="s">
        <v>3937</v>
      </c>
      <c r="H144" t="s">
        <v>1187</v>
      </c>
      <c r="I144" t="s">
        <v>3152</v>
      </c>
      <c r="J144" t="s">
        <v>3938</v>
      </c>
      <c r="K144">
        <v>8</v>
      </c>
      <c r="L144" t="s">
        <v>3152</v>
      </c>
      <c r="M144" t="s">
        <v>3152</v>
      </c>
      <c r="N144" t="s">
        <v>3152</v>
      </c>
      <c r="O144" t="s">
        <v>3152</v>
      </c>
      <c r="P144" t="s">
        <v>3152</v>
      </c>
      <c r="Q144" t="s">
        <v>1368</v>
      </c>
      <c r="R144" t="str">
        <f>HYPERLINK("http://dx.doi.org/10.7717/peerj.8492","http://dx.doi.org/10.7717/peerj.8492")</f>
        <v>http://dx.doi.org/10.7717/peerj.8492</v>
      </c>
      <c r="S144">
        <v>32117618</v>
      </c>
    </row>
    <row r="145" spans="1:19" x14ac:dyDescent="0.2">
      <c r="A145" t="s">
        <v>3939</v>
      </c>
      <c r="B145" t="s">
        <v>3940</v>
      </c>
      <c r="C145">
        <v>2020</v>
      </c>
      <c r="D145" t="s">
        <v>1293</v>
      </c>
      <c r="E145" t="s">
        <v>3802</v>
      </c>
      <c r="F145" t="s">
        <v>3152</v>
      </c>
      <c r="G145" t="s">
        <v>3941</v>
      </c>
      <c r="H145" t="s">
        <v>1297</v>
      </c>
      <c r="I145" t="s">
        <v>2934</v>
      </c>
      <c r="J145" t="s">
        <v>3942</v>
      </c>
      <c r="K145">
        <v>83</v>
      </c>
      <c r="L145">
        <v>3</v>
      </c>
      <c r="M145" t="s">
        <v>3152</v>
      </c>
      <c r="N145" t="s">
        <v>3152</v>
      </c>
      <c r="O145">
        <v>725</v>
      </c>
      <c r="P145">
        <v>729</v>
      </c>
      <c r="Q145" t="s">
        <v>1296</v>
      </c>
      <c r="R145" t="str">
        <f>HYPERLINK("http://dx.doi.org/10.1021/acs.jnatprod.9b00897","http://dx.doi.org/10.1021/acs.jnatprod.9b00897")</f>
        <v>http://dx.doi.org/10.1021/acs.jnatprod.9b00897</v>
      </c>
      <c r="S145">
        <v>31961674</v>
      </c>
    </row>
    <row r="146" spans="1:19" x14ac:dyDescent="0.2">
      <c r="A146" t="s">
        <v>3943</v>
      </c>
      <c r="B146" t="s">
        <v>3944</v>
      </c>
      <c r="C146">
        <v>2020</v>
      </c>
      <c r="D146" t="s">
        <v>1361</v>
      </c>
      <c r="E146" t="s">
        <v>3362</v>
      </c>
      <c r="F146" t="s">
        <v>3945</v>
      </c>
      <c r="G146" t="s">
        <v>3946</v>
      </c>
      <c r="H146" t="s">
        <v>877</v>
      </c>
      <c r="I146" t="s">
        <v>2924</v>
      </c>
      <c r="J146" t="s">
        <v>3165</v>
      </c>
      <c r="K146">
        <v>29</v>
      </c>
      <c r="L146">
        <v>7</v>
      </c>
      <c r="M146" t="s">
        <v>3152</v>
      </c>
      <c r="N146" t="s">
        <v>3152</v>
      </c>
      <c r="O146">
        <v>1372</v>
      </c>
      <c r="P146">
        <v>1385</v>
      </c>
      <c r="Q146" t="s">
        <v>1363</v>
      </c>
      <c r="R146" t="str">
        <f>HYPERLINK("http://dx.doi.org/10.1111/mec.15400","http://dx.doi.org/10.1111/mec.15400")</f>
        <v>http://dx.doi.org/10.1111/mec.15400</v>
      </c>
      <c r="S146">
        <v>32133714</v>
      </c>
    </row>
    <row r="147" spans="1:19" x14ac:dyDescent="0.2">
      <c r="A147" t="s">
        <v>3956</v>
      </c>
      <c r="B147" t="s">
        <v>3957</v>
      </c>
      <c r="C147">
        <v>2020</v>
      </c>
      <c r="D147" t="s">
        <v>3958</v>
      </c>
      <c r="E147" t="s">
        <v>3932</v>
      </c>
      <c r="F147" t="s">
        <v>3959</v>
      </c>
      <c r="G147" t="s">
        <v>3960</v>
      </c>
      <c r="H147" t="s">
        <v>3152</v>
      </c>
      <c r="I147" t="s">
        <v>1452</v>
      </c>
      <c r="J147" t="s">
        <v>3347</v>
      </c>
      <c r="K147">
        <v>11</v>
      </c>
      <c r="L147">
        <v>6</v>
      </c>
      <c r="M147" t="s">
        <v>3152</v>
      </c>
      <c r="N147" t="s">
        <v>3152</v>
      </c>
      <c r="O147" t="s">
        <v>3152</v>
      </c>
      <c r="P147" t="s">
        <v>3152</v>
      </c>
      <c r="Q147" t="s">
        <v>1515</v>
      </c>
      <c r="R147" t="str">
        <f>HYPERLINK("http://dx.doi.org/10.3390/insects11060332","http://dx.doi.org/10.3390/insects11060332")</f>
        <v>http://dx.doi.org/10.3390/insects11060332</v>
      </c>
      <c r="S147">
        <v>32481532</v>
      </c>
    </row>
    <row r="148" spans="1:19" x14ac:dyDescent="0.2">
      <c r="A148" t="s">
        <v>3961</v>
      </c>
      <c r="B148" t="s">
        <v>3962</v>
      </c>
      <c r="C148">
        <v>2020</v>
      </c>
      <c r="D148" t="s">
        <v>1357</v>
      </c>
      <c r="E148" t="s">
        <v>3720</v>
      </c>
      <c r="F148" t="s">
        <v>3963</v>
      </c>
      <c r="G148" t="s">
        <v>3964</v>
      </c>
      <c r="H148" t="s">
        <v>993</v>
      </c>
      <c r="I148" t="s">
        <v>3152</v>
      </c>
      <c r="J148" t="s">
        <v>3532</v>
      </c>
      <c r="K148">
        <v>10</v>
      </c>
      <c r="L148">
        <v>1</v>
      </c>
      <c r="M148" t="s">
        <v>3152</v>
      </c>
      <c r="N148" t="s">
        <v>3152</v>
      </c>
      <c r="O148" t="s">
        <v>3152</v>
      </c>
      <c r="P148" t="s">
        <v>3152</v>
      </c>
      <c r="Q148" t="s">
        <v>1359</v>
      </c>
      <c r="R148" t="str">
        <f>HYPERLINK("http://dx.doi.org/10.1038/s41598-020-66772-6","http://dx.doi.org/10.1038/s41598-020-66772-6")</f>
        <v>http://dx.doi.org/10.1038/s41598-020-66772-6</v>
      </c>
      <c r="S148">
        <v>32576863</v>
      </c>
    </row>
    <row r="149" spans="1:19" x14ac:dyDescent="0.2">
      <c r="A149" t="s">
        <v>3965</v>
      </c>
      <c r="B149" t="s">
        <v>3966</v>
      </c>
      <c r="C149">
        <v>2020</v>
      </c>
      <c r="D149" t="s">
        <v>3967</v>
      </c>
      <c r="E149" t="s">
        <v>3968</v>
      </c>
      <c r="F149" t="s">
        <v>3969</v>
      </c>
      <c r="G149" t="s">
        <v>3152</v>
      </c>
      <c r="H149" t="s">
        <v>451</v>
      </c>
      <c r="I149" t="s">
        <v>3970</v>
      </c>
      <c r="J149" t="s">
        <v>3768</v>
      </c>
      <c r="K149">
        <v>22</v>
      </c>
      <c r="L149">
        <v>14</v>
      </c>
      <c r="M149" t="s">
        <v>3152</v>
      </c>
      <c r="N149" t="s">
        <v>3152</v>
      </c>
      <c r="O149">
        <v>5337</v>
      </c>
      <c r="P149">
        <v>5341</v>
      </c>
      <c r="Q149" t="s">
        <v>3971</v>
      </c>
      <c r="R149" t="str">
        <f>HYPERLINK("http://dx.doi.org/10.1021/acs.orglett.0c01584","http://dx.doi.org/10.1021/acs.orglett.0c01584")</f>
        <v>http://dx.doi.org/10.1021/acs.orglett.0c01584</v>
      </c>
      <c r="S149">
        <v>32628492</v>
      </c>
    </row>
    <row r="150" spans="1:19" x14ac:dyDescent="0.2">
      <c r="A150" t="s">
        <v>3972</v>
      </c>
      <c r="B150" t="s">
        <v>3973</v>
      </c>
      <c r="C150">
        <v>2020</v>
      </c>
      <c r="D150" t="s">
        <v>3974</v>
      </c>
      <c r="E150" t="s">
        <v>3975</v>
      </c>
      <c r="F150" t="s">
        <v>3976</v>
      </c>
      <c r="G150" t="s">
        <v>3977</v>
      </c>
      <c r="H150" t="s">
        <v>3978</v>
      </c>
      <c r="I150" t="s">
        <v>3979</v>
      </c>
      <c r="J150" t="s">
        <v>3227</v>
      </c>
      <c r="K150">
        <v>57</v>
      </c>
      <c r="L150">
        <v>5</v>
      </c>
      <c r="M150" t="s">
        <v>3152</v>
      </c>
      <c r="N150" t="s">
        <v>3152</v>
      </c>
      <c r="O150">
        <v>1619</v>
      </c>
      <c r="P150">
        <v>1626</v>
      </c>
      <c r="Q150" t="s">
        <v>3980</v>
      </c>
      <c r="R150" t="str">
        <f>HYPERLINK("http://dx.doi.org/10.1093/jme/tjaa062","http://dx.doi.org/10.1093/jme/tjaa062")</f>
        <v>http://dx.doi.org/10.1093/jme/tjaa062</v>
      </c>
      <c r="S150">
        <v>32368780</v>
      </c>
    </row>
    <row r="151" spans="1:19" x14ac:dyDescent="0.2">
      <c r="A151" t="s">
        <v>3981</v>
      </c>
      <c r="B151" t="s">
        <v>3982</v>
      </c>
      <c r="C151">
        <v>2020</v>
      </c>
      <c r="D151" t="s">
        <v>1414</v>
      </c>
      <c r="E151" t="s">
        <v>3787</v>
      </c>
      <c r="F151" t="s">
        <v>3983</v>
      </c>
      <c r="G151" t="s">
        <v>3984</v>
      </c>
      <c r="H151" t="s">
        <v>3152</v>
      </c>
      <c r="I151" t="s">
        <v>1418</v>
      </c>
      <c r="J151" t="s">
        <v>3985</v>
      </c>
      <c r="K151">
        <v>11</v>
      </c>
      <c r="L151" t="s">
        <v>3152</v>
      </c>
      <c r="M151" t="s">
        <v>3152</v>
      </c>
      <c r="N151" t="s">
        <v>3152</v>
      </c>
      <c r="O151" t="s">
        <v>3152</v>
      </c>
      <c r="P151" t="s">
        <v>3152</v>
      </c>
      <c r="Q151" t="s">
        <v>1417</v>
      </c>
      <c r="R151" t="str">
        <f>HYPERLINK("http://dx.doi.org/10.3389/fmicb.2020.570770","http://dx.doi.org/10.3389/fmicb.2020.570770")</f>
        <v>http://dx.doi.org/10.3389/fmicb.2020.570770</v>
      </c>
      <c r="S151">
        <v>33072030</v>
      </c>
    </row>
    <row r="152" spans="1:19" x14ac:dyDescent="0.2">
      <c r="A152" t="s">
        <v>3986</v>
      </c>
      <c r="B152" t="s">
        <v>3987</v>
      </c>
      <c r="C152">
        <v>2020</v>
      </c>
      <c r="D152" t="s">
        <v>3988</v>
      </c>
      <c r="E152" t="s">
        <v>3802</v>
      </c>
      <c r="F152" t="s">
        <v>3989</v>
      </c>
      <c r="G152" t="s">
        <v>3990</v>
      </c>
      <c r="H152" t="s">
        <v>1297</v>
      </c>
      <c r="I152" t="s">
        <v>2934</v>
      </c>
      <c r="J152" t="s">
        <v>3991</v>
      </c>
      <c r="K152">
        <v>83</v>
      </c>
      <c r="L152">
        <v>9</v>
      </c>
      <c r="M152" t="s">
        <v>3152</v>
      </c>
      <c r="N152" t="s">
        <v>3152</v>
      </c>
      <c r="O152">
        <v>2776</v>
      </c>
      <c r="P152">
        <v>2784</v>
      </c>
      <c r="Q152" t="s">
        <v>3992</v>
      </c>
      <c r="R152" t="str">
        <f>HYPERLINK("http://dx.doi.org/10.1021/acs.jnatprod.0c00772","http://dx.doi.org/10.1021/acs.jnatprod.0c00772")</f>
        <v>http://dx.doi.org/10.1021/acs.jnatprod.0c00772</v>
      </c>
      <c r="S152">
        <v>32892623</v>
      </c>
    </row>
    <row r="153" spans="1:19" x14ac:dyDescent="0.2">
      <c r="A153" t="s">
        <v>3993</v>
      </c>
      <c r="B153" t="s">
        <v>3994</v>
      </c>
      <c r="C153">
        <v>2020</v>
      </c>
      <c r="D153" t="s">
        <v>3995</v>
      </c>
      <c r="E153" t="s">
        <v>3996</v>
      </c>
      <c r="F153" t="s">
        <v>3997</v>
      </c>
      <c r="G153" t="s">
        <v>3998</v>
      </c>
      <c r="H153" t="s">
        <v>3152</v>
      </c>
      <c r="I153" t="s">
        <v>3999</v>
      </c>
      <c r="J153" t="s">
        <v>3168</v>
      </c>
      <c r="K153">
        <v>25</v>
      </c>
      <c r="L153">
        <v>19</v>
      </c>
      <c r="M153" t="s">
        <v>3152</v>
      </c>
      <c r="N153" t="s">
        <v>3152</v>
      </c>
      <c r="O153" t="s">
        <v>3152</v>
      </c>
      <c r="P153" t="s">
        <v>3152</v>
      </c>
      <c r="Q153" t="s">
        <v>4000</v>
      </c>
      <c r="R153" t="str">
        <f>HYPERLINK("http://dx.doi.org/10.3390/molecules25194357","http://dx.doi.org/10.3390/molecules25194357")</f>
        <v>http://dx.doi.org/10.3390/molecules25194357</v>
      </c>
      <c r="S153">
        <v>32977394</v>
      </c>
    </row>
    <row r="154" spans="1:19" x14ac:dyDescent="0.2">
      <c r="A154" t="s">
        <v>4001</v>
      </c>
      <c r="B154" t="s">
        <v>4002</v>
      </c>
      <c r="C154">
        <v>2020</v>
      </c>
      <c r="D154" t="s">
        <v>1481</v>
      </c>
      <c r="E154" t="s">
        <v>4003</v>
      </c>
      <c r="F154" t="s">
        <v>3839</v>
      </c>
      <c r="G154" t="s">
        <v>4004</v>
      </c>
      <c r="H154" t="s">
        <v>1485</v>
      </c>
      <c r="I154" t="s">
        <v>2908</v>
      </c>
      <c r="J154" t="s">
        <v>3277</v>
      </c>
      <c r="K154">
        <v>58</v>
      </c>
      <c r="L154">
        <v>12</v>
      </c>
      <c r="M154" t="s">
        <v>3152</v>
      </c>
      <c r="N154" t="s">
        <v>3152</v>
      </c>
      <c r="O154">
        <v>988</v>
      </c>
      <c r="P154">
        <v>997</v>
      </c>
      <c r="Q154" t="s">
        <v>1484</v>
      </c>
      <c r="R154" t="str">
        <f>HYPERLINK("http://dx.doi.org/10.1007/s12275-020-0325-8","http://dx.doi.org/10.1007/s12275-020-0325-8")</f>
        <v>http://dx.doi.org/10.1007/s12275-020-0325-8</v>
      </c>
      <c r="S154">
        <v>33095388</v>
      </c>
    </row>
    <row r="155" spans="1:19" x14ac:dyDescent="0.2">
      <c r="A155" t="s">
        <v>4005</v>
      </c>
      <c r="B155" t="s">
        <v>4006</v>
      </c>
      <c r="C155">
        <v>2020</v>
      </c>
      <c r="D155" t="s">
        <v>755</v>
      </c>
      <c r="E155" t="s">
        <v>4007</v>
      </c>
      <c r="F155" t="s">
        <v>4008</v>
      </c>
      <c r="G155" t="s">
        <v>4009</v>
      </c>
      <c r="H155" t="s">
        <v>152</v>
      </c>
      <c r="I155" t="s">
        <v>4010</v>
      </c>
      <c r="J155" t="s">
        <v>3205</v>
      </c>
      <c r="K155">
        <v>187</v>
      </c>
      <c r="L155" t="s">
        <v>3152</v>
      </c>
      <c r="M155" t="s">
        <v>3152</v>
      </c>
      <c r="N155" t="s">
        <v>3152</v>
      </c>
      <c r="O155">
        <v>19</v>
      </c>
      <c r="P155">
        <v>28</v>
      </c>
      <c r="Q155" t="s">
        <v>4011</v>
      </c>
      <c r="R155" t="str">
        <f>HYPERLINK("http://dx.doi.org/10.1016/j.toxicon.2020.08.015","http://dx.doi.org/10.1016/j.toxicon.2020.08.015")</f>
        <v>http://dx.doi.org/10.1016/j.toxicon.2020.08.015</v>
      </c>
      <c r="S155">
        <v>32861765</v>
      </c>
    </row>
    <row r="156" spans="1:19" x14ac:dyDescent="0.2">
      <c r="A156" t="s">
        <v>4012</v>
      </c>
      <c r="B156" t="s">
        <v>4013</v>
      </c>
      <c r="C156">
        <v>2020</v>
      </c>
      <c r="D156" t="s">
        <v>4014</v>
      </c>
      <c r="E156" t="s">
        <v>4015</v>
      </c>
      <c r="F156" t="s">
        <v>4016</v>
      </c>
      <c r="G156" t="s">
        <v>3152</v>
      </c>
      <c r="H156" t="s">
        <v>4017</v>
      </c>
      <c r="I156" t="s">
        <v>4018</v>
      </c>
      <c r="J156" t="s">
        <v>3205</v>
      </c>
      <c r="K156">
        <v>497</v>
      </c>
      <c r="L156" t="s">
        <v>3152</v>
      </c>
      <c r="M156" t="s">
        <v>3152</v>
      </c>
      <c r="N156" t="s">
        <v>3152</v>
      </c>
      <c r="O156" t="s">
        <v>3152</v>
      </c>
      <c r="P156" t="s">
        <v>3152</v>
      </c>
      <c r="Q156" t="s">
        <v>4019</v>
      </c>
      <c r="R156" t="str">
        <f>HYPERLINK("http://dx.doi.org/10.1016/j.carres.2020.108125","http://dx.doi.org/10.1016/j.carres.2020.108125")</f>
        <v>http://dx.doi.org/10.1016/j.carres.2020.108125</v>
      </c>
      <c r="S156">
        <v>32905875</v>
      </c>
    </row>
    <row r="157" spans="1:19" x14ac:dyDescent="0.2">
      <c r="A157" t="s">
        <v>4020</v>
      </c>
      <c r="B157" t="s">
        <v>4021</v>
      </c>
      <c r="C157">
        <v>2020</v>
      </c>
      <c r="D157" t="s">
        <v>1751</v>
      </c>
      <c r="E157" t="s">
        <v>3626</v>
      </c>
      <c r="F157" t="s">
        <v>4022</v>
      </c>
      <c r="G157" t="s">
        <v>4023</v>
      </c>
      <c r="H157" t="s">
        <v>1187</v>
      </c>
      <c r="I157" t="s">
        <v>3152</v>
      </c>
      <c r="J157" t="s">
        <v>4024</v>
      </c>
      <c r="K157">
        <v>8</v>
      </c>
      <c r="L157" t="s">
        <v>3152</v>
      </c>
      <c r="M157" t="s">
        <v>3152</v>
      </c>
      <c r="N157" t="s">
        <v>3152</v>
      </c>
      <c r="O157" t="s">
        <v>3152</v>
      </c>
      <c r="P157" t="s">
        <v>3152</v>
      </c>
      <c r="Q157" t="s">
        <v>1753</v>
      </c>
      <c r="R157" t="str">
        <f>HYPERLINK("http://dx.doi.org/10.7717/peerj.10412","http://dx.doi.org/10.7717/peerj.10412")</f>
        <v>http://dx.doi.org/10.7717/peerj.10412</v>
      </c>
      <c r="S157">
        <v>33344078</v>
      </c>
    </row>
    <row r="158" spans="1:19" x14ac:dyDescent="0.2">
      <c r="A158" t="s">
        <v>3947</v>
      </c>
      <c r="B158" t="s">
        <v>3948</v>
      </c>
      <c r="C158">
        <v>2021</v>
      </c>
      <c r="D158" t="s">
        <v>3949</v>
      </c>
      <c r="E158" t="s">
        <v>3950</v>
      </c>
      <c r="F158" t="s">
        <v>3951</v>
      </c>
      <c r="G158" t="s">
        <v>3952</v>
      </c>
      <c r="H158" t="s">
        <v>3953</v>
      </c>
      <c r="I158" t="s">
        <v>3954</v>
      </c>
      <c r="J158" t="s">
        <v>3187</v>
      </c>
      <c r="K158">
        <v>39</v>
      </c>
      <c r="L158">
        <v>1</v>
      </c>
      <c r="M158" t="s">
        <v>3152</v>
      </c>
      <c r="N158" t="s">
        <v>3152</v>
      </c>
      <c r="O158">
        <v>297</v>
      </c>
      <c r="P158">
        <v>305</v>
      </c>
      <c r="Q158" t="s">
        <v>3955</v>
      </c>
      <c r="R158" t="str">
        <f>HYPERLINK("http://dx.doi.org/10.1007/s00343-020-9301-8","http://dx.doi.org/10.1007/s00343-020-9301-8")</f>
        <v>http://dx.doi.org/10.1007/s00343-020-9301-8</v>
      </c>
      <c r="S158" t="s">
        <v>3152</v>
      </c>
    </row>
    <row r="159" spans="1:19" x14ac:dyDescent="0.2">
      <c r="A159" s="5" t="s">
        <v>4265</v>
      </c>
      <c r="B159" s="5" t="s">
        <v>4265</v>
      </c>
      <c r="C159" s="5">
        <v>2021</v>
      </c>
      <c r="D159" t="s">
        <v>4264</v>
      </c>
      <c r="E159" s="5" t="s">
        <v>4268</v>
      </c>
      <c r="F159" s="5" t="s">
        <v>4265</v>
      </c>
      <c r="G159" s="5" t="s">
        <v>4265</v>
      </c>
      <c r="H159" t="s">
        <v>4028</v>
      </c>
      <c r="I159" t="s">
        <v>4029</v>
      </c>
      <c r="J159" t="s">
        <v>4030</v>
      </c>
      <c r="K159">
        <v>27</v>
      </c>
      <c r="L159">
        <v>53</v>
      </c>
      <c r="M159" t="s">
        <v>3152</v>
      </c>
      <c r="N159" t="s">
        <v>3152</v>
      </c>
      <c r="O159" t="s">
        <v>3152</v>
      </c>
      <c r="P159" t="s">
        <v>3152</v>
      </c>
      <c r="Q159" t="s">
        <v>4031</v>
      </c>
      <c r="R159" t="str">
        <f>HYPERLINK("http://dx.doi.org/10.18066/revistaunivap.v27i53.2410","http://dx.doi.org/10.18066/revistaunivap.v27i53.2410")</f>
        <v>http://dx.doi.org/10.18066/revistaunivap.v27i53.2410</v>
      </c>
      <c r="S159" t="s">
        <v>3152</v>
      </c>
    </row>
    <row r="160" spans="1:19" x14ac:dyDescent="0.2">
      <c r="A160" t="s">
        <v>4032</v>
      </c>
      <c r="B160" t="s">
        <v>4033</v>
      </c>
      <c r="C160">
        <v>2021</v>
      </c>
      <c r="D160" t="s">
        <v>4034</v>
      </c>
      <c r="E160" t="s">
        <v>3824</v>
      </c>
      <c r="F160" t="s">
        <v>4035</v>
      </c>
      <c r="G160" t="s">
        <v>4036</v>
      </c>
      <c r="H160" t="s">
        <v>3152</v>
      </c>
      <c r="I160" t="s">
        <v>908</v>
      </c>
      <c r="J160" t="s">
        <v>4037</v>
      </c>
      <c r="K160">
        <v>12</v>
      </c>
      <c r="L160">
        <v>1</v>
      </c>
      <c r="M160" t="s">
        <v>3152</v>
      </c>
      <c r="N160" t="s">
        <v>3152</v>
      </c>
      <c r="O160" t="s">
        <v>3152</v>
      </c>
      <c r="P160" t="s">
        <v>3152</v>
      </c>
      <c r="Q160" t="s">
        <v>4038</v>
      </c>
      <c r="R160" t="str">
        <f>HYPERLINK("http://dx.doi.org/10.1038/s41467-021-21065-y","http://dx.doi.org/10.1038/s41467-021-21065-y")</f>
        <v>http://dx.doi.org/10.1038/s41467-021-21065-y</v>
      </c>
      <c r="S160">
        <v>33514729</v>
      </c>
    </row>
    <row r="161" spans="1:19" x14ac:dyDescent="0.2">
      <c r="A161" t="s">
        <v>4039</v>
      </c>
      <c r="B161" t="s">
        <v>4040</v>
      </c>
      <c r="C161">
        <v>2021</v>
      </c>
      <c r="D161" t="s">
        <v>552</v>
      </c>
      <c r="E161" t="s">
        <v>4041</v>
      </c>
      <c r="F161" t="s">
        <v>4042</v>
      </c>
      <c r="G161" t="s">
        <v>4043</v>
      </c>
      <c r="H161" t="s">
        <v>261</v>
      </c>
      <c r="I161" t="s">
        <v>4044</v>
      </c>
      <c r="J161" t="s">
        <v>3237</v>
      </c>
      <c r="K161">
        <v>50</v>
      </c>
      <c r="L161" t="s">
        <v>3152</v>
      </c>
      <c r="M161" t="s">
        <v>3152</v>
      </c>
      <c r="N161" t="s">
        <v>3152</v>
      </c>
      <c r="O161">
        <v>43</v>
      </c>
      <c r="P161">
        <v>56</v>
      </c>
      <c r="Q161" t="s">
        <v>1599</v>
      </c>
      <c r="R161" t="str">
        <f>HYPERLINK("http://dx.doi.org/10.1016/j.baae.2020.11.008","http://dx.doi.org/10.1016/j.baae.2020.11.008")</f>
        <v>http://dx.doi.org/10.1016/j.baae.2020.11.008</v>
      </c>
      <c r="S161" t="s">
        <v>3152</v>
      </c>
    </row>
    <row r="162" spans="1:19" x14ac:dyDescent="0.2">
      <c r="A162" t="s">
        <v>4045</v>
      </c>
      <c r="B162" t="s">
        <v>4046</v>
      </c>
      <c r="C162">
        <v>2021</v>
      </c>
      <c r="D162" t="s">
        <v>4047</v>
      </c>
      <c r="E162" t="s">
        <v>4048</v>
      </c>
      <c r="F162" t="s">
        <v>4049</v>
      </c>
      <c r="G162" t="s">
        <v>4050</v>
      </c>
      <c r="H162" t="s">
        <v>4051</v>
      </c>
      <c r="I162" t="s">
        <v>4052</v>
      </c>
      <c r="J162" t="s">
        <v>3165</v>
      </c>
      <c r="K162">
        <v>195</v>
      </c>
      <c r="L162">
        <v>4</v>
      </c>
      <c r="M162" t="s">
        <v>3152</v>
      </c>
      <c r="N162" t="s">
        <v>3152</v>
      </c>
      <c r="O162">
        <v>959</v>
      </c>
      <c r="P162">
        <v>970</v>
      </c>
      <c r="Q162" t="s">
        <v>4053</v>
      </c>
      <c r="R162" t="str">
        <f>HYPERLINK("http://dx.doi.org/10.1007/s00442-021-04878-y","http://dx.doi.org/10.1007/s00442-021-04878-y")</f>
        <v>http://dx.doi.org/10.1007/s00442-021-04878-y</v>
      </c>
      <c r="S162">
        <v>33630170</v>
      </c>
    </row>
    <row r="163" spans="1:19" x14ac:dyDescent="0.2">
      <c r="A163" t="s">
        <v>4054</v>
      </c>
      <c r="B163" t="s">
        <v>4055</v>
      </c>
      <c r="C163">
        <v>2021</v>
      </c>
      <c r="D163" t="s">
        <v>1322</v>
      </c>
      <c r="E163" t="s">
        <v>3263</v>
      </c>
      <c r="F163" t="s">
        <v>4056</v>
      </c>
      <c r="G163" t="s">
        <v>4057</v>
      </c>
      <c r="H163" t="s">
        <v>936</v>
      </c>
      <c r="I163" t="s">
        <v>2900</v>
      </c>
      <c r="J163" t="s">
        <v>3165</v>
      </c>
      <c r="K163">
        <v>87</v>
      </c>
      <c r="L163">
        <v>8</v>
      </c>
      <c r="M163" t="s">
        <v>3152</v>
      </c>
      <c r="N163" t="s">
        <v>3152</v>
      </c>
      <c r="O163" t="s">
        <v>3152</v>
      </c>
      <c r="P163" t="s">
        <v>3152</v>
      </c>
      <c r="Q163" t="s">
        <v>1324</v>
      </c>
      <c r="R163" t="str">
        <f>HYPERLINK("http://dx.doi.org/10.1128/AEM.02803-20","http://dx.doi.org/10.1128/AEM.02803-20")</f>
        <v>http://dx.doi.org/10.1128/AEM.02803-20</v>
      </c>
      <c r="S163">
        <v>33579688</v>
      </c>
    </row>
    <row r="164" spans="1:19" x14ac:dyDescent="0.2">
      <c r="A164" t="s">
        <v>4058</v>
      </c>
      <c r="B164" t="s">
        <v>4059</v>
      </c>
      <c r="C164">
        <v>2021</v>
      </c>
      <c r="D164" t="s">
        <v>795</v>
      </c>
      <c r="E164" t="s">
        <v>4060</v>
      </c>
      <c r="F164" t="s">
        <v>4061</v>
      </c>
      <c r="G164" t="s">
        <v>3152</v>
      </c>
      <c r="H164" t="s">
        <v>764</v>
      </c>
      <c r="I164" t="s">
        <v>4062</v>
      </c>
      <c r="J164" t="s">
        <v>3165</v>
      </c>
      <c r="K164">
        <v>24</v>
      </c>
      <c r="L164">
        <v>1</v>
      </c>
      <c r="M164" t="s">
        <v>3152</v>
      </c>
      <c r="N164" t="s">
        <v>3152</v>
      </c>
      <c r="O164">
        <v>176</v>
      </c>
      <c r="P164">
        <v>183</v>
      </c>
      <c r="Q164" t="s">
        <v>1671</v>
      </c>
      <c r="R164" t="str">
        <f>HYPERLINK("http://dx.doi.org/10.1016/j.aspen.2020.12.003","http://dx.doi.org/10.1016/j.aspen.2020.12.003")</f>
        <v>http://dx.doi.org/10.1016/j.aspen.2020.12.003</v>
      </c>
      <c r="S164" t="s">
        <v>3152</v>
      </c>
    </row>
    <row r="165" spans="1:19" x14ac:dyDescent="0.2">
      <c r="A165" t="s">
        <v>4063</v>
      </c>
      <c r="B165" t="s">
        <v>4064</v>
      </c>
      <c r="C165">
        <v>2021</v>
      </c>
      <c r="D165" t="s">
        <v>540</v>
      </c>
      <c r="E165" t="s">
        <v>4065</v>
      </c>
      <c r="F165" t="s">
        <v>4066</v>
      </c>
      <c r="G165" t="s">
        <v>4067</v>
      </c>
      <c r="H165" t="s">
        <v>3152</v>
      </c>
      <c r="I165" t="s">
        <v>542</v>
      </c>
      <c r="J165" t="s">
        <v>4068</v>
      </c>
      <c r="K165">
        <v>24</v>
      </c>
      <c r="L165">
        <v>6</v>
      </c>
      <c r="M165" t="s">
        <v>3152</v>
      </c>
      <c r="N165" t="s">
        <v>3152</v>
      </c>
      <c r="O165" t="s">
        <v>3152</v>
      </c>
      <c r="P165" t="s">
        <v>3152</v>
      </c>
      <c r="Q165" t="s">
        <v>1510</v>
      </c>
      <c r="R165" t="str">
        <f>HYPERLINK("http://dx.doi.org/10.1016/j.isci.2021.102663","http://dx.doi.org/10.1016/j.isci.2021.102663")</f>
        <v>http://dx.doi.org/10.1016/j.isci.2021.102663</v>
      </c>
      <c r="S165">
        <v>34169239</v>
      </c>
    </row>
    <row r="166" spans="1:19" x14ac:dyDescent="0.2">
      <c r="A166" t="s">
        <v>4069</v>
      </c>
      <c r="B166" t="s">
        <v>4070</v>
      </c>
      <c r="C166">
        <v>2021</v>
      </c>
      <c r="D166" t="s">
        <v>1374</v>
      </c>
      <c r="E166" t="s">
        <v>3567</v>
      </c>
      <c r="F166" t="s">
        <v>3843</v>
      </c>
      <c r="G166" t="s">
        <v>4071</v>
      </c>
      <c r="H166" t="s">
        <v>1088</v>
      </c>
      <c r="I166" t="s">
        <v>3152</v>
      </c>
      <c r="J166" t="s">
        <v>3191</v>
      </c>
      <c r="K166">
        <v>10</v>
      </c>
      <c r="L166">
        <v>4</v>
      </c>
      <c r="M166" t="s">
        <v>3152</v>
      </c>
      <c r="N166" t="s">
        <v>3152</v>
      </c>
      <c r="O166" t="s">
        <v>3152</v>
      </c>
      <c r="P166" t="s">
        <v>3152</v>
      </c>
      <c r="Q166" t="s">
        <v>1376</v>
      </c>
      <c r="R166" t="str">
        <f>HYPERLINK("http://dx.doi.org/10.1002/mbo3.1201","http://dx.doi.org/10.1002/mbo3.1201")</f>
        <v>http://dx.doi.org/10.1002/mbo3.1201</v>
      </c>
      <c r="S166">
        <v>34459553</v>
      </c>
    </row>
    <row r="167" spans="1:19" x14ac:dyDescent="0.2">
      <c r="A167" t="s">
        <v>4076</v>
      </c>
      <c r="B167" t="s">
        <v>4077</v>
      </c>
      <c r="C167">
        <v>2021</v>
      </c>
      <c r="D167" t="s">
        <v>4078</v>
      </c>
      <c r="E167" t="s">
        <v>3720</v>
      </c>
      <c r="F167" t="s">
        <v>4079</v>
      </c>
      <c r="G167" t="s">
        <v>4080</v>
      </c>
      <c r="H167" t="s">
        <v>993</v>
      </c>
      <c r="I167" t="s">
        <v>3152</v>
      </c>
      <c r="J167" t="s">
        <v>3808</v>
      </c>
      <c r="K167">
        <v>11</v>
      </c>
      <c r="L167">
        <v>1</v>
      </c>
      <c r="M167" t="s">
        <v>3152</v>
      </c>
      <c r="N167" t="s">
        <v>3152</v>
      </c>
      <c r="O167" t="s">
        <v>3152</v>
      </c>
      <c r="P167" t="s">
        <v>3152</v>
      </c>
      <c r="Q167" t="s">
        <v>4081</v>
      </c>
      <c r="R167" t="str">
        <f>HYPERLINK("http://dx.doi.org/10.1038/s41598-021-02094-5","http://dx.doi.org/10.1038/s41598-021-02094-5")</f>
        <v>http://dx.doi.org/10.1038/s41598-021-02094-5</v>
      </c>
      <c r="S167">
        <v>34811424</v>
      </c>
    </row>
    <row r="168" spans="1:19" x14ac:dyDescent="0.2">
      <c r="A168" t="s">
        <v>4072</v>
      </c>
      <c r="B168" t="s">
        <v>4073</v>
      </c>
      <c r="C168">
        <v>2022</v>
      </c>
      <c r="D168" t="s">
        <v>1409</v>
      </c>
      <c r="E168" t="s">
        <v>3252</v>
      </c>
      <c r="F168" t="s">
        <v>4074</v>
      </c>
      <c r="G168" t="s">
        <v>4075</v>
      </c>
      <c r="H168" t="s">
        <v>884</v>
      </c>
      <c r="I168" t="s">
        <v>1748</v>
      </c>
      <c r="J168" t="s">
        <v>3304</v>
      </c>
      <c r="K168">
        <v>84</v>
      </c>
      <c r="L168">
        <v>1</v>
      </c>
      <c r="M168" t="s">
        <v>3152</v>
      </c>
      <c r="N168" t="s">
        <v>3152</v>
      </c>
      <c r="O168">
        <v>240</v>
      </c>
      <c r="P168">
        <v>256</v>
      </c>
      <c r="Q168" t="s">
        <v>1411</v>
      </c>
      <c r="R168" t="str">
        <f>HYPERLINK("http://dx.doi.org/10.1007/s00248-021-01826-4","http://dx.doi.org/10.1007/s00248-021-01826-4")</f>
        <v>http://dx.doi.org/10.1007/s00248-021-01826-4</v>
      </c>
      <c r="S168">
        <v>34370055</v>
      </c>
    </row>
    <row r="169" spans="1:19" x14ac:dyDescent="0.2">
      <c r="A169" t="s">
        <v>4082</v>
      </c>
      <c r="B169" t="s">
        <v>4083</v>
      </c>
      <c r="C169">
        <v>2022</v>
      </c>
      <c r="D169" t="s">
        <v>4084</v>
      </c>
      <c r="E169" t="s">
        <v>3787</v>
      </c>
      <c r="F169" t="s">
        <v>4085</v>
      </c>
      <c r="G169" t="s">
        <v>3152</v>
      </c>
      <c r="H169" t="s">
        <v>3152</v>
      </c>
      <c r="I169" t="s">
        <v>1418</v>
      </c>
      <c r="J169" t="s">
        <v>4086</v>
      </c>
      <c r="K169">
        <v>12</v>
      </c>
      <c r="L169" t="s">
        <v>3152</v>
      </c>
      <c r="M169" t="s">
        <v>3152</v>
      </c>
      <c r="N169" t="s">
        <v>3152</v>
      </c>
      <c r="O169" t="s">
        <v>3152</v>
      </c>
      <c r="P169" t="s">
        <v>3152</v>
      </c>
      <c r="Q169" t="s">
        <v>4087</v>
      </c>
      <c r="R169" t="str">
        <f>HYPERLINK("http://dx.doi.org/10.3389/fmicb.2021.785016","http://dx.doi.org/10.3389/fmicb.2021.785016")</f>
        <v>http://dx.doi.org/10.3389/fmicb.2021.785016</v>
      </c>
      <c r="S169">
        <v>35126329</v>
      </c>
    </row>
    <row r="170" spans="1:19" x14ac:dyDescent="0.2">
      <c r="A170" t="s">
        <v>4088</v>
      </c>
      <c r="B170" t="s">
        <v>4089</v>
      </c>
      <c r="C170">
        <v>2022</v>
      </c>
      <c r="D170" t="s">
        <v>1698</v>
      </c>
      <c r="E170" t="s">
        <v>4090</v>
      </c>
      <c r="F170" t="s">
        <v>3152</v>
      </c>
      <c r="G170" t="s">
        <v>3152</v>
      </c>
      <c r="H170" t="s">
        <v>4091</v>
      </c>
      <c r="I170" t="s">
        <v>1702</v>
      </c>
      <c r="J170" t="s">
        <v>3237</v>
      </c>
      <c r="K170">
        <v>18</v>
      </c>
      <c r="L170">
        <v>1</v>
      </c>
      <c r="M170" t="s">
        <v>3152</v>
      </c>
      <c r="N170" t="s">
        <v>3152</v>
      </c>
      <c r="O170">
        <v>1</v>
      </c>
      <c r="P170">
        <v>16</v>
      </c>
      <c r="Q170" t="s">
        <v>1701</v>
      </c>
      <c r="R170" t="str">
        <f>HYPERLINK("http://dx.doi.org/10.21161/mjm.211231","http://dx.doi.org/10.21161/mjm.211231")</f>
        <v>http://dx.doi.org/10.21161/mjm.211231</v>
      </c>
      <c r="S170" t="s">
        <v>3152</v>
      </c>
    </row>
    <row r="171" spans="1:19" x14ac:dyDescent="0.2">
      <c r="A171" t="s">
        <v>4092</v>
      </c>
      <c r="B171" t="s">
        <v>4093</v>
      </c>
      <c r="C171">
        <v>2022</v>
      </c>
      <c r="D171" t="s">
        <v>1658</v>
      </c>
      <c r="E171" t="s">
        <v>3932</v>
      </c>
      <c r="F171" t="s">
        <v>4094</v>
      </c>
      <c r="G171" t="s">
        <v>4095</v>
      </c>
      <c r="H171" t="s">
        <v>3152</v>
      </c>
      <c r="I171" t="s">
        <v>1452</v>
      </c>
      <c r="J171" t="s">
        <v>3179</v>
      </c>
      <c r="K171">
        <v>13</v>
      </c>
      <c r="L171">
        <v>5</v>
      </c>
      <c r="M171" t="s">
        <v>3152</v>
      </c>
      <c r="N171" t="s">
        <v>3152</v>
      </c>
      <c r="O171" t="s">
        <v>3152</v>
      </c>
      <c r="P171" t="s">
        <v>3152</v>
      </c>
      <c r="Q171" t="s">
        <v>1660</v>
      </c>
      <c r="R171" t="str">
        <f>HYPERLINK("http://dx.doi.org/10.3390/insects13050444","http://dx.doi.org/10.3390/insects13050444")</f>
        <v>http://dx.doi.org/10.3390/insects13050444</v>
      </c>
      <c r="S171">
        <v>35621779</v>
      </c>
    </row>
    <row r="172" spans="1:19" x14ac:dyDescent="0.2">
      <c r="A172" t="s">
        <v>4096</v>
      </c>
      <c r="B172" t="s">
        <v>4097</v>
      </c>
      <c r="C172">
        <v>2022</v>
      </c>
      <c r="D172" t="s">
        <v>4098</v>
      </c>
      <c r="E172" t="s">
        <v>4099</v>
      </c>
      <c r="F172" t="s">
        <v>3152</v>
      </c>
      <c r="G172" t="s">
        <v>4100</v>
      </c>
      <c r="H172" t="s">
        <v>4101</v>
      </c>
      <c r="I172" t="s">
        <v>3152</v>
      </c>
      <c r="J172" t="s">
        <v>3304</v>
      </c>
      <c r="K172">
        <v>11</v>
      </c>
      <c r="L172">
        <v>7</v>
      </c>
      <c r="M172" t="s">
        <v>3152</v>
      </c>
      <c r="N172" t="s">
        <v>3152</v>
      </c>
      <c r="O172" t="s">
        <v>3152</v>
      </c>
      <c r="P172" t="s">
        <v>3152</v>
      </c>
      <c r="Q172" t="s">
        <v>4102</v>
      </c>
      <c r="R172" t="str">
        <f>HYPERLINK("http://dx.doi.org/10.1128/mra.00333-22","http://dx.doi.org/10.1128/mra.00333-22")</f>
        <v>http://dx.doi.org/10.1128/mra.00333-22</v>
      </c>
      <c r="S172">
        <v>35658703</v>
      </c>
    </row>
    <row r="173" spans="1:19" x14ac:dyDescent="0.2">
      <c r="A173" t="s">
        <v>4103</v>
      </c>
      <c r="B173" t="s">
        <v>4104</v>
      </c>
      <c r="C173">
        <v>2022</v>
      </c>
      <c r="D173" t="s">
        <v>660</v>
      </c>
      <c r="E173" t="s">
        <v>3773</v>
      </c>
      <c r="F173" t="s">
        <v>3152</v>
      </c>
      <c r="G173" t="s">
        <v>4105</v>
      </c>
      <c r="H173" t="s">
        <v>1474</v>
      </c>
      <c r="I173" t="s">
        <v>662</v>
      </c>
      <c r="J173" t="s">
        <v>4106</v>
      </c>
      <c r="K173" t="s">
        <v>3152</v>
      </c>
      <c r="L173" t="s">
        <v>3152</v>
      </c>
      <c r="M173" t="s">
        <v>3152</v>
      </c>
      <c r="N173" t="s">
        <v>3152</v>
      </c>
      <c r="O173" t="s">
        <v>3152</v>
      </c>
      <c r="P173" t="s">
        <v>3152</v>
      </c>
      <c r="Q173" t="s">
        <v>1473</v>
      </c>
      <c r="R173" t="str">
        <f>HYPERLINK("http://dx.doi.org/10.1021/acschembio.2c00187","http://dx.doi.org/10.1021/acschembio.2c00187")</f>
        <v>http://dx.doi.org/10.1021/acschembio.2c00187</v>
      </c>
      <c r="S173">
        <v>35730734</v>
      </c>
    </row>
    <row r="174" spans="1:19" x14ac:dyDescent="0.2">
      <c r="A174" t="s">
        <v>4107</v>
      </c>
      <c r="B174" t="s">
        <v>4108</v>
      </c>
      <c r="C174">
        <v>2022</v>
      </c>
      <c r="D174" t="s">
        <v>1555</v>
      </c>
      <c r="E174" t="s">
        <v>3351</v>
      </c>
      <c r="F174" t="s">
        <v>4109</v>
      </c>
      <c r="G174" t="s">
        <v>4110</v>
      </c>
      <c r="H174" t="s">
        <v>321</v>
      </c>
      <c r="I174" t="s">
        <v>2883</v>
      </c>
      <c r="J174" t="s">
        <v>3468</v>
      </c>
      <c r="K174">
        <v>98</v>
      </c>
      <c r="L174">
        <v>7</v>
      </c>
      <c r="M174" t="s">
        <v>3152</v>
      </c>
      <c r="N174" t="s">
        <v>3152</v>
      </c>
      <c r="O174" t="s">
        <v>3152</v>
      </c>
      <c r="P174" t="s">
        <v>3152</v>
      </c>
      <c r="Q174" t="s">
        <v>1557</v>
      </c>
      <c r="R174" t="str">
        <f>HYPERLINK("http://dx.doi.org/10.1093/femsec/fiac062","http://dx.doi.org/10.1093/femsec/fiac062")</f>
        <v>http://dx.doi.org/10.1093/femsec/fiac062</v>
      </c>
      <c r="S174">
        <v>35641145</v>
      </c>
    </row>
    <row r="175" spans="1:19" x14ac:dyDescent="0.2">
      <c r="A175" t="s">
        <v>4111</v>
      </c>
      <c r="B175" t="s">
        <v>4112</v>
      </c>
      <c r="C175">
        <v>2022</v>
      </c>
      <c r="D175" t="s">
        <v>511</v>
      </c>
      <c r="E175" t="s">
        <v>4113</v>
      </c>
      <c r="F175" t="s">
        <v>4114</v>
      </c>
      <c r="G175" t="s">
        <v>4115</v>
      </c>
      <c r="H175" t="s">
        <v>3152</v>
      </c>
      <c r="I175" t="s">
        <v>513</v>
      </c>
      <c r="J175" t="s">
        <v>4116</v>
      </c>
      <c r="K175">
        <v>7</v>
      </c>
      <c r="L175">
        <v>4</v>
      </c>
      <c r="M175" t="s">
        <v>3152</v>
      </c>
      <c r="N175" t="s">
        <v>3152</v>
      </c>
      <c r="O175" t="s">
        <v>3152</v>
      </c>
      <c r="P175" t="s">
        <v>3152</v>
      </c>
      <c r="Q175" t="s">
        <v>1445</v>
      </c>
      <c r="R175" t="str">
        <f>HYPERLINK("http://dx.doi.org/10.1128/msphere.00989-21","http://dx.doi.org/10.1128/msphere.00989-21")</f>
        <v>http://dx.doi.org/10.1128/msphere.00989-21</v>
      </c>
      <c r="S175">
        <v>35862804</v>
      </c>
    </row>
    <row r="176" spans="1:19" x14ac:dyDescent="0.2">
      <c r="A176" t="s">
        <v>4132</v>
      </c>
      <c r="B176" t="s">
        <v>4133</v>
      </c>
      <c r="C176">
        <v>2022</v>
      </c>
      <c r="D176" t="s">
        <v>4134</v>
      </c>
      <c r="E176" t="s">
        <v>4135</v>
      </c>
      <c r="F176" t="s">
        <v>4136</v>
      </c>
      <c r="G176" t="s">
        <v>4137</v>
      </c>
      <c r="H176" t="s">
        <v>4138</v>
      </c>
      <c r="I176" t="s">
        <v>4139</v>
      </c>
      <c r="J176" t="s">
        <v>4140</v>
      </c>
      <c r="K176" t="s">
        <v>3152</v>
      </c>
      <c r="L176" t="s">
        <v>3152</v>
      </c>
      <c r="M176" t="s">
        <v>3152</v>
      </c>
      <c r="N176" t="s">
        <v>3152</v>
      </c>
      <c r="O176" t="s">
        <v>3152</v>
      </c>
      <c r="P176" t="s">
        <v>3152</v>
      </c>
      <c r="Q176" t="s">
        <v>4141</v>
      </c>
      <c r="R176" t="str">
        <f>HYPERLINK("http://dx.doi.org/10.1017/S0266467422000323","http://dx.doi.org/10.1017/S0266467422000323")</f>
        <v>http://dx.doi.org/10.1017/S0266467422000323</v>
      </c>
      <c r="S176" t="s">
        <v>3152</v>
      </c>
    </row>
    <row r="177" spans="1:19" x14ac:dyDescent="0.2">
      <c r="A177" t="s">
        <v>4142</v>
      </c>
      <c r="B177" t="s">
        <v>4143</v>
      </c>
      <c r="C177">
        <v>2022</v>
      </c>
      <c r="D177" t="s">
        <v>1725</v>
      </c>
      <c r="E177" t="s">
        <v>4144</v>
      </c>
      <c r="F177" t="s">
        <v>4145</v>
      </c>
      <c r="G177" t="s">
        <v>4146</v>
      </c>
      <c r="H177" t="s">
        <v>1729</v>
      </c>
      <c r="I177" t="s">
        <v>4147</v>
      </c>
      <c r="J177" t="s">
        <v>3205</v>
      </c>
      <c r="K177">
        <v>35</v>
      </c>
      <c r="L177" t="s">
        <v>4148</v>
      </c>
      <c r="M177" t="s">
        <v>3152</v>
      </c>
      <c r="N177" t="s">
        <v>3152</v>
      </c>
      <c r="O177">
        <v>127</v>
      </c>
      <c r="P177">
        <v>135</v>
      </c>
      <c r="Q177" t="s">
        <v>1728</v>
      </c>
      <c r="R177" t="str">
        <f>HYPERLINK("http://dx.doi.org/10.1007/s10905-022-09806-3","http://dx.doi.org/10.1007/s10905-022-09806-3")</f>
        <v>http://dx.doi.org/10.1007/s10905-022-09806-3</v>
      </c>
      <c r="S177" t="s">
        <v>3152</v>
      </c>
    </row>
    <row r="178" spans="1:19" x14ac:dyDescent="0.2">
      <c r="A178" t="s">
        <v>4157</v>
      </c>
      <c r="B178" t="s">
        <v>4158</v>
      </c>
      <c r="C178">
        <v>2022</v>
      </c>
      <c r="D178" t="s">
        <v>4159</v>
      </c>
      <c r="E178" t="s">
        <v>3932</v>
      </c>
      <c r="F178" t="s">
        <v>4160</v>
      </c>
      <c r="G178" t="s">
        <v>3152</v>
      </c>
      <c r="H178" t="s">
        <v>3152</v>
      </c>
      <c r="I178" t="s">
        <v>1452</v>
      </c>
      <c r="J178" t="s">
        <v>3277</v>
      </c>
      <c r="K178">
        <v>13</v>
      </c>
      <c r="L178">
        <v>12</v>
      </c>
      <c r="M178" t="s">
        <v>3152</v>
      </c>
      <c r="N178" t="s">
        <v>3152</v>
      </c>
      <c r="O178" t="s">
        <v>3152</v>
      </c>
      <c r="P178" t="s">
        <v>3152</v>
      </c>
      <c r="Q178" t="s">
        <v>1590</v>
      </c>
      <c r="R178" t="str">
        <f>HYPERLINK("http://dx.doi.org/10.3390/insects13121089","http://dx.doi.org/10.3390/insects13121089")</f>
        <v>http://dx.doi.org/10.3390/insects13121089</v>
      </c>
      <c r="S178">
        <v>36554999</v>
      </c>
    </row>
    <row r="179" spans="1:19" x14ac:dyDescent="0.2">
      <c r="A179" t="s">
        <v>4117</v>
      </c>
      <c r="B179" t="s">
        <v>4118</v>
      </c>
      <c r="C179">
        <v>2023</v>
      </c>
      <c r="D179" t="s">
        <v>4119</v>
      </c>
      <c r="E179" t="s">
        <v>3252</v>
      </c>
      <c r="F179" t="s">
        <v>4120</v>
      </c>
      <c r="G179" t="s">
        <v>4121</v>
      </c>
      <c r="H179" t="s">
        <v>884</v>
      </c>
      <c r="I179" t="s">
        <v>1748</v>
      </c>
      <c r="J179" t="s">
        <v>3304</v>
      </c>
      <c r="K179">
        <v>86</v>
      </c>
      <c r="L179">
        <v>1</v>
      </c>
      <c r="M179" t="s">
        <v>3152</v>
      </c>
      <c r="N179" t="s">
        <v>3152</v>
      </c>
      <c r="O179">
        <v>699</v>
      </c>
      <c r="P179">
        <v>712</v>
      </c>
      <c r="Q179" t="s">
        <v>1696</v>
      </c>
      <c r="R179" t="str">
        <f>HYPERLINK("http://dx.doi.org/10.1007/s00248-022-02064-y","http://dx.doi.org/10.1007/s00248-022-02064-y")</f>
        <v>http://dx.doi.org/10.1007/s00248-022-02064-y</v>
      </c>
      <c r="S179">
        <v>35802173</v>
      </c>
    </row>
    <row r="180" spans="1:19" x14ac:dyDescent="0.2">
      <c r="A180" t="s">
        <v>4122</v>
      </c>
      <c r="B180" t="s">
        <v>4123</v>
      </c>
      <c r="C180">
        <v>2023</v>
      </c>
      <c r="D180" t="s">
        <v>4124</v>
      </c>
      <c r="E180" t="s">
        <v>4125</v>
      </c>
      <c r="F180" t="s">
        <v>4126</v>
      </c>
      <c r="G180" t="s">
        <v>4127</v>
      </c>
      <c r="H180" t="s">
        <v>4128</v>
      </c>
      <c r="I180" t="s">
        <v>4129</v>
      </c>
      <c r="J180" t="s">
        <v>4130</v>
      </c>
      <c r="K180">
        <v>53</v>
      </c>
      <c r="L180">
        <v>4</v>
      </c>
      <c r="M180" t="s">
        <v>3152</v>
      </c>
      <c r="N180" t="s">
        <v>3152</v>
      </c>
      <c r="O180">
        <v>341</v>
      </c>
      <c r="P180">
        <v>352</v>
      </c>
      <c r="Q180" t="s">
        <v>4131</v>
      </c>
      <c r="R180" t="str">
        <f>HYPERLINK("http://dx.doi.org/10.1080/10826068.2022.2090002","http://dx.doi.org/10.1080/10826068.2022.2090002")</f>
        <v>http://dx.doi.org/10.1080/10826068.2022.2090002</v>
      </c>
      <c r="S180">
        <v>35816458</v>
      </c>
    </row>
    <row r="181" spans="1:19" x14ac:dyDescent="0.2">
      <c r="A181" t="s">
        <v>4149</v>
      </c>
      <c r="B181" t="s">
        <v>4150</v>
      </c>
      <c r="C181">
        <v>2023</v>
      </c>
      <c r="D181" t="s">
        <v>1654</v>
      </c>
      <c r="E181" t="s">
        <v>3252</v>
      </c>
      <c r="F181" t="s">
        <v>4151</v>
      </c>
      <c r="G181" t="s">
        <v>4152</v>
      </c>
      <c r="H181" t="s">
        <v>884</v>
      </c>
      <c r="I181" t="s">
        <v>1748</v>
      </c>
      <c r="J181" t="s">
        <v>3191</v>
      </c>
      <c r="K181">
        <v>86</v>
      </c>
      <c r="L181">
        <v>2</v>
      </c>
      <c r="M181" t="s">
        <v>3152</v>
      </c>
      <c r="N181" t="s">
        <v>3152</v>
      </c>
      <c r="O181">
        <v>1374</v>
      </c>
      <c r="P181">
        <v>1392</v>
      </c>
      <c r="Q181" t="s">
        <v>1656</v>
      </c>
      <c r="R181" t="str">
        <f>HYPERLINK("http://dx.doi.org/10.1007/s00248-022-02138-x","http://dx.doi.org/10.1007/s00248-022-02138-x")</f>
        <v>http://dx.doi.org/10.1007/s00248-022-02138-x</v>
      </c>
      <c r="S181">
        <v>36344828</v>
      </c>
    </row>
    <row r="182" spans="1:19" x14ac:dyDescent="0.2">
      <c r="A182" t="s">
        <v>4153</v>
      </c>
      <c r="B182" t="s">
        <v>4154</v>
      </c>
      <c r="C182">
        <v>2023</v>
      </c>
      <c r="D182" t="s">
        <v>1593</v>
      </c>
      <c r="E182" t="s">
        <v>3252</v>
      </c>
      <c r="F182" t="s">
        <v>4155</v>
      </c>
      <c r="G182" t="s">
        <v>4156</v>
      </c>
      <c r="H182" t="s">
        <v>884</v>
      </c>
      <c r="I182" t="s">
        <v>1748</v>
      </c>
      <c r="J182" t="s">
        <v>3191</v>
      </c>
      <c r="K182">
        <v>86</v>
      </c>
      <c r="L182">
        <v>2</v>
      </c>
      <c r="M182" t="s">
        <v>3152</v>
      </c>
      <c r="N182" t="s">
        <v>3152</v>
      </c>
      <c r="O182">
        <v>1240</v>
      </c>
      <c r="P182">
        <v>1253</v>
      </c>
      <c r="Q182" t="s">
        <v>1595</v>
      </c>
      <c r="R182" t="str">
        <f>HYPERLINK("http://dx.doi.org/10.1007/s00248-022-02128-z","http://dx.doi.org/10.1007/s00248-022-02128-z")</f>
        <v>http://dx.doi.org/10.1007/s00248-022-02128-z</v>
      </c>
      <c r="S182">
        <v>36352137</v>
      </c>
    </row>
    <row r="183" spans="1:19" x14ac:dyDescent="0.2">
      <c r="A183" t="s">
        <v>4161</v>
      </c>
      <c r="B183" t="s">
        <v>4162</v>
      </c>
      <c r="C183">
        <v>2023</v>
      </c>
      <c r="D183" t="s">
        <v>4163</v>
      </c>
      <c r="E183" t="s">
        <v>3650</v>
      </c>
      <c r="F183" t="s">
        <v>4164</v>
      </c>
      <c r="G183" t="s">
        <v>4165</v>
      </c>
      <c r="H183" t="s">
        <v>1585</v>
      </c>
      <c r="I183" t="s">
        <v>3152</v>
      </c>
      <c r="J183" t="s">
        <v>3152</v>
      </c>
      <c r="K183">
        <v>33</v>
      </c>
      <c r="L183" t="s">
        <v>3152</v>
      </c>
      <c r="M183" t="s">
        <v>3152</v>
      </c>
      <c r="N183" t="s">
        <v>3152</v>
      </c>
      <c r="O183">
        <v>19</v>
      </c>
      <c r="P183">
        <v>34</v>
      </c>
      <c r="Q183" t="s">
        <v>1584</v>
      </c>
      <c r="R183" t="str">
        <f>HYPERLINK("http://dx.doi.org/10.25849/myrmecol.news_033:019","http://dx.doi.org/10.25849/myrmecol.news_033:019")</f>
        <v>http://dx.doi.org/10.25849/myrmecol.news_033:019</v>
      </c>
      <c r="S183" t="s">
        <v>3152</v>
      </c>
    </row>
    <row r="184" spans="1:19" x14ac:dyDescent="0.2">
      <c r="A184" t="s">
        <v>4166</v>
      </c>
      <c r="B184" t="s">
        <v>4167</v>
      </c>
      <c r="C184">
        <v>2023</v>
      </c>
      <c r="D184" t="s">
        <v>1718</v>
      </c>
      <c r="E184" t="s">
        <v>4168</v>
      </c>
      <c r="F184" t="s">
        <v>4169</v>
      </c>
      <c r="G184" t="s">
        <v>4170</v>
      </c>
      <c r="H184" t="s">
        <v>3152</v>
      </c>
      <c r="I184" t="s">
        <v>1722</v>
      </c>
      <c r="J184" t="s">
        <v>3187</v>
      </c>
      <c r="K184">
        <v>15</v>
      </c>
      <c r="L184">
        <v>2</v>
      </c>
      <c r="M184" t="s">
        <v>3152</v>
      </c>
      <c r="N184" t="s">
        <v>3152</v>
      </c>
      <c r="O184" t="s">
        <v>3152</v>
      </c>
      <c r="P184" t="s">
        <v>3152</v>
      </c>
      <c r="Q184" t="s">
        <v>1721</v>
      </c>
      <c r="R184" t="str">
        <f>HYPERLINK("http://dx.doi.org/10.3390/su15021350","http://dx.doi.org/10.3390/su15021350")</f>
        <v>http://dx.doi.org/10.3390/su15021350</v>
      </c>
      <c r="S184" t="s">
        <v>3152</v>
      </c>
    </row>
    <row r="185" spans="1:19" x14ac:dyDescent="0.2">
      <c r="A185" t="s">
        <v>4171</v>
      </c>
      <c r="B185" t="s">
        <v>4172</v>
      </c>
      <c r="C185">
        <v>2023</v>
      </c>
      <c r="D185" t="s">
        <v>780</v>
      </c>
      <c r="E185" t="s">
        <v>4173</v>
      </c>
      <c r="F185" t="s">
        <v>4174</v>
      </c>
      <c r="G185" t="s">
        <v>3152</v>
      </c>
      <c r="H185" t="s">
        <v>3152</v>
      </c>
      <c r="I185" t="s">
        <v>782</v>
      </c>
      <c r="J185" t="s">
        <v>4175</v>
      </c>
      <c r="K185">
        <v>11</v>
      </c>
      <c r="L185">
        <v>1</v>
      </c>
      <c r="M185" t="s">
        <v>3152</v>
      </c>
      <c r="N185" t="s">
        <v>3152</v>
      </c>
      <c r="O185" t="s">
        <v>3152</v>
      </c>
      <c r="P185" t="s">
        <v>3152</v>
      </c>
      <c r="Q185" t="s">
        <v>1552</v>
      </c>
      <c r="R185" t="str">
        <f>HYPERLINK("http://dx.doi.org/10.1128/spectrum.03585-22","http://dx.doi.org/10.1128/spectrum.03585-22")</f>
        <v>http://dx.doi.org/10.1128/spectrum.03585-22</v>
      </c>
      <c r="S185">
        <v>36602316</v>
      </c>
    </row>
    <row r="186" spans="1:19" x14ac:dyDescent="0.2">
      <c r="A186" t="s">
        <v>4176</v>
      </c>
      <c r="B186" t="s">
        <v>4177</v>
      </c>
      <c r="C186">
        <v>2023</v>
      </c>
      <c r="D186" t="s">
        <v>4178</v>
      </c>
      <c r="E186" t="s">
        <v>3252</v>
      </c>
      <c r="F186" t="s">
        <v>4179</v>
      </c>
      <c r="G186" t="s">
        <v>4180</v>
      </c>
      <c r="H186" t="s">
        <v>884</v>
      </c>
      <c r="I186" t="s">
        <v>1748</v>
      </c>
      <c r="J186" t="s">
        <v>3168</v>
      </c>
      <c r="K186">
        <v>86</v>
      </c>
      <c r="L186">
        <v>3</v>
      </c>
      <c r="M186" t="s">
        <v>3152</v>
      </c>
      <c r="N186" t="s">
        <v>3152</v>
      </c>
      <c r="O186">
        <v>1773</v>
      </c>
      <c r="P186">
        <v>1788</v>
      </c>
      <c r="Q186" t="s">
        <v>4181</v>
      </c>
      <c r="R186" t="str">
        <f>HYPERLINK("http://dx.doi.org/10.1007/s00248-023-02187-w","http://dx.doi.org/10.1007/s00248-023-02187-w")</f>
        <v>http://dx.doi.org/10.1007/s00248-023-02187-w</v>
      </c>
      <c r="S186">
        <v>36754866</v>
      </c>
    </row>
    <row r="187" spans="1:19" x14ac:dyDescent="0.2">
      <c r="A187" t="s">
        <v>4182</v>
      </c>
      <c r="B187" t="s">
        <v>4183</v>
      </c>
      <c r="C187">
        <v>2023</v>
      </c>
      <c r="D187" t="s">
        <v>4184</v>
      </c>
      <c r="E187" t="s">
        <v>4185</v>
      </c>
      <c r="F187" t="s">
        <v>4186</v>
      </c>
      <c r="G187" t="s">
        <v>3152</v>
      </c>
      <c r="H187" t="s">
        <v>1250</v>
      </c>
      <c r="I187" t="s">
        <v>4187</v>
      </c>
      <c r="J187" t="s">
        <v>4188</v>
      </c>
      <c r="K187">
        <v>34</v>
      </c>
      <c r="L187">
        <v>13</v>
      </c>
      <c r="M187" t="s">
        <v>3152</v>
      </c>
      <c r="N187" t="s">
        <v>3152</v>
      </c>
      <c r="O187">
        <v>3896</v>
      </c>
      <c r="P187">
        <v>3904</v>
      </c>
      <c r="Q187" t="s">
        <v>4189</v>
      </c>
      <c r="R187" t="str">
        <f>HYPERLINK("http://dx.doi.org/10.1002/ldr.4724","http://dx.doi.org/10.1002/ldr.4724")</f>
        <v>http://dx.doi.org/10.1002/ldr.4724</v>
      </c>
      <c r="S187" t="s">
        <v>3152</v>
      </c>
    </row>
    <row r="188" spans="1:19" x14ac:dyDescent="0.2">
      <c r="A188" t="s">
        <v>4190</v>
      </c>
      <c r="B188" t="s">
        <v>4191</v>
      </c>
      <c r="C188">
        <v>2023</v>
      </c>
      <c r="D188" t="s">
        <v>4192</v>
      </c>
      <c r="E188" t="s">
        <v>4193</v>
      </c>
      <c r="F188" t="s">
        <v>4194</v>
      </c>
      <c r="G188" t="s">
        <v>4195</v>
      </c>
      <c r="H188" t="s">
        <v>3152</v>
      </c>
      <c r="I188" t="s">
        <v>4196</v>
      </c>
      <c r="J188" t="s">
        <v>4197</v>
      </c>
      <c r="K188">
        <v>22</v>
      </c>
      <c r="L188">
        <v>1</v>
      </c>
      <c r="M188" t="s">
        <v>3152</v>
      </c>
      <c r="N188" t="s">
        <v>3152</v>
      </c>
      <c r="O188" t="s">
        <v>3152</v>
      </c>
      <c r="P188" t="s">
        <v>3152</v>
      </c>
      <c r="Q188" t="s">
        <v>4198</v>
      </c>
      <c r="R188" t="str">
        <f>HYPERLINK("http://dx.doi.org/10.1186/s12934-023-02105-2","http://dx.doi.org/10.1186/s12934-023-02105-2")</f>
        <v>http://dx.doi.org/10.1186/s12934-023-02105-2</v>
      </c>
      <c r="S188">
        <v>37120505</v>
      </c>
    </row>
    <row r="189" spans="1:19" x14ac:dyDescent="0.2">
      <c r="A189" t="s">
        <v>4199</v>
      </c>
      <c r="B189" t="s">
        <v>4200</v>
      </c>
      <c r="C189">
        <v>2023</v>
      </c>
      <c r="D189" t="s">
        <v>4201</v>
      </c>
      <c r="E189" t="s">
        <v>4202</v>
      </c>
      <c r="F189" t="s">
        <v>3759</v>
      </c>
      <c r="G189" t="s">
        <v>4203</v>
      </c>
      <c r="H189" t="s">
        <v>4204</v>
      </c>
      <c r="I189" t="s">
        <v>4205</v>
      </c>
      <c r="J189" t="s">
        <v>3227</v>
      </c>
      <c r="K189">
        <v>64</v>
      </c>
      <c r="L189">
        <v>3</v>
      </c>
      <c r="M189" t="s">
        <v>3152</v>
      </c>
      <c r="N189" t="s">
        <v>3152</v>
      </c>
      <c r="O189">
        <v>545</v>
      </c>
      <c r="P189">
        <v>557</v>
      </c>
      <c r="Q189" t="s">
        <v>4206</v>
      </c>
      <c r="R189" t="str">
        <f>HYPERLINK("http://dx.doi.org/10.1007/s13353-023-00759-7","http://dx.doi.org/10.1007/s13353-023-00759-7")</f>
        <v>http://dx.doi.org/10.1007/s13353-023-00759-7</v>
      </c>
      <c r="S189">
        <v>37145222</v>
      </c>
    </row>
    <row r="190" spans="1:19" x14ac:dyDescent="0.2">
      <c r="A190" t="s">
        <v>4207</v>
      </c>
      <c r="B190" t="s">
        <v>4208</v>
      </c>
      <c r="C190">
        <v>2023</v>
      </c>
      <c r="D190" t="s">
        <v>1495</v>
      </c>
      <c r="E190" t="s">
        <v>4209</v>
      </c>
      <c r="F190" t="s">
        <v>4210</v>
      </c>
      <c r="G190" t="s">
        <v>3152</v>
      </c>
      <c r="H190" t="s">
        <v>1499</v>
      </c>
      <c r="I190" t="s">
        <v>3152</v>
      </c>
      <c r="J190" t="s">
        <v>3347</v>
      </c>
      <c r="K190">
        <v>13</v>
      </c>
      <c r="L190">
        <v>12</v>
      </c>
      <c r="M190" t="s">
        <v>3152</v>
      </c>
      <c r="N190" t="s">
        <v>3152</v>
      </c>
      <c r="O190" t="s">
        <v>3152</v>
      </c>
      <c r="P190" t="s">
        <v>3152</v>
      </c>
      <c r="Q190" t="s">
        <v>1498</v>
      </c>
      <c r="R190" t="str">
        <f>HYPERLINK("http://dx.doi.org/10.3390/ani13122026","http://dx.doi.org/10.3390/ani13122026")</f>
        <v>http://dx.doi.org/10.3390/ani13122026</v>
      </c>
      <c r="S190">
        <v>37370537</v>
      </c>
    </row>
    <row r="191" spans="1:19" x14ac:dyDescent="0.2">
      <c r="A191" t="s">
        <v>4211</v>
      </c>
      <c r="B191" t="s">
        <v>4212</v>
      </c>
      <c r="C191">
        <v>2023</v>
      </c>
      <c r="D191" t="s">
        <v>4213</v>
      </c>
      <c r="E191" t="s">
        <v>3736</v>
      </c>
      <c r="F191" t="s">
        <v>4214</v>
      </c>
      <c r="G191" t="s">
        <v>3152</v>
      </c>
      <c r="H191" t="s">
        <v>3152</v>
      </c>
      <c r="I191" t="s">
        <v>1262</v>
      </c>
      <c r="J191" t="s">
        <v>3347</v>
      </c>
      <c r="K191">
        <v>11</v>
      </c>
      <c r="L191">
        <v>6</v>
      </c>
      <c r="M191" t="s">
        <v>3152</v>
      </c>
      <c r="N191" t="s">
        <v>3152</v>
      </c>
      <c r="O191" t="s">
        <v>3152</v>
      </c>
      <c r="P191" t="s">
        <v>3152</v>
      </c>
      <c r="Q191" t="s">
        <v>4215</v>
      </c>
      <c r="R191" t="str">
        <f>HYPERLINK("http://dx.doi.org/10.3390/microorganisms11061362","http://dx.doi.org/10.3390/microorganisms11061362")</f>
        <v>http://dx.doi.org/10.3390/microorganisms11061362</v>
      </c>
      <c r="S191">
        <v>37374864</v>
      </c>
    </row>
    <row r="192" spans="1:19" x14ac:dyDescent="0.2">
      <c r="A192" t="s">
        <v>4216</v>
      </c>
      <c r="B192" t="s">
        <v>4217</v>
      </c>
      <c r="C192">
        <v>2023</v>
      </c>
      <c r="D192" t="s">
        <v>1488</v>
      </c>
      <c r="E192" t="s">
        <v>4218</v>
      </c>
      <c r="F192" t="s">
        <v>4219</v>
      </c>
      <c r="G192" t="s">
        <v>4220</v>
      </c>
      <c r="H192" t="s">
        <v>1492</v>
      </c>
      <c r="I192" t="s">
        <v>2853</v>
      </c>
      <c r="J192" t="s">
        <v>3304</v>
      </c>
      <c r="K192">
        <v>21</v>
      </c>
      <c r="L192">
        <v>7</v>
      </c>
      <c r="M192" t="s">
        <v>3152</v>
      </c>
      <c r="N192" t="s">
        <v>3152</v>
      </c>
      <c r="O192" t="s">
        <v>3152</v>
      </c>
      <c r="P192" t="s">
        <v>3152</v>
      </c>
      <c r="Q192" t="s">
        <v>1491</v>
      </c>
      <c r="R192" t="str">
        <f>HYPERLINK("http://dx.doi.org/10.1371/journal.pbio.3002203","http://dx.doi.org/10.1371/journal.pbio.3002203")</f>
        <v>http://dx.doi.org/10.1371/journal.pbio.3002203</v>
      </c>
      <c r="S192">
        <v>37486940</v>
      </c>
    </row>
    <row r="193" spans="1:19" x14ac:dyDescent="0.2">
      <c r="A193" t="s">
        <v>4221</v>
      </c>
      <c r="B193" t="s">
        <v>4222</v>
      </c>
      <c r="C193">
        <v>2023</v>
      </c>
      <c r="D193" t="s">
        <v>1739</v>
      </c>
      <c r="E193" t="s">
        <v>3208</v>
      </c>
      <c r="F193" t="s">
        <v>3152</v>
      </c>
      <c r="G193" t="s">
        <v>3152</v>
      </c>
      <c r="H193" t="s">
        <v>1308</v>
      </c>
      <c r="I193" t="s">
        <v>3152</v>
      </c>
      <c r="J193" t="s">
        <v>3227</v>
      </c>
      <c r="K193">
        <v>70</v>
      </c>
      <c r="L193">
        <v>3</v>
      </c>
      <c r="M193" t="s">
        <v>3152</v>
      </c>
      <c r="N193" t="s">
        <v>3152</v>
      </c>
      <c r="O193" t="s">
        <v>3152</v>
      </c>
      <c r="P193" t="s">
        <v>3152</v>
      </c>
      <c r="Q193" t="s">
        <v>1741</v>
      </c>
      <c r="R193" t="str">
        <f>HYPERLINK("http://dx.doi.org/10.13102/sociobiology.v70i3.8263","http://dx.doi.org/10.13102/sociobiology.v70i3.8263")</f>
        <v>http://dx.doi.org/10.13102/sociobiology.v70i3.8263</v>
      </c>
      <c r="S193" t="s">
        <v>3152</v>
      </c>
    </row>
    <row r="194" spans="1:19" x14ac:dyDescent="0.2">
      <c r="A194" t="s">
        <v>4223</v>
      </c>
      <c r="B194" t="s">
        <v>4224</v>
      </c>
      <c r="C194">
        <v>2023</v>
      </c>
      <c r="D194" t="s">
        <v>1640</v>
      </c>
      <c r="E194" t="s">
        <v>4225</v>
      </c>
      <c r="F194" t="s">
        <v>4226</v>
      </c>
      <c r="G194" t="s">
        <v>4227</v>
      </c>
      <c r="H194" t="s">
        <v>3152</v>
      </c>
      <c r="I194" t="s">
        <v>1644</v>
      </c>
      <c r="J194" t="s">
        <v>4228</v>
      </c>
      <c r="K194">
        <v>6</v>
      </c>
      <c r="L194">
        <v>1</v>
      </c>
      <c r="M194" t="s">
        <v>3152</v>
      </c>
      <c r="N194" t="s">
        <v>3152</v>
      </c>
      <c r="O194" t="s">
        <v>3152</v>
      </c>
      <c r="P194" t="s">
        <v>3152</v>
      </c>
      <c r="Q194" t="s">
        <v>1643</v>
      </c>
      <c r="R194" t="str">
        <f>HYPERLINK("http://dx.doi.org/10.1038/s42003-023-05577-5","http://dx.doi.org/10.1038/s42003-023-05577-5")</f>
        <v>http://dx.doi.org/10.1038/s42003-023-05577-5</v>
      </c>
      <c r="S194">
        <v>38036598</v>
      </c>
    </row>
  </sheetData>
  <sortState xmlns:xlrd2="http://schemas.microsoft.com/office/spreadsheetml/2017/richdata2" ref="A2:BU195">
    <sortCondition ref="C2:C195"/>
  </sortState>
  <conditionalFormatting sqref="D159">
    <cfRule type="duplicateValues" dxfId="9"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6C90-CCF4-474F-9977-E57F31F83E68}">
  <dimension ref="A1:L105"/>
  <sheetViews>
    <sheetView topLeftCell="A93" workbookViewId="0">
      <selection activeCell="G127" sqref="G127"/>
    </sheetView>
  </sheetViews>
  <sheetFormatPr baseColWidth="10" defaultRowHeight="16" x14ac:dyDescent="0.2"/>
  <cols>
    <col min="3" max="3" width="8.83203125" customWidth="1"/>
  </cols>
  <sheetData>
    <row r="1" spans="1:12" x14ac:dyDescent="0.2">
      <c r="A1" t="s">
        <v>841</v>
      </c>
      <c r="B1" t="s">
        <v>842</v>
      </c>
      <c r="C1" t="s">
        <v>843</v>
      </c>
      <c r="D1" t="s">
        <v>844</v>
      </c>
      <c r="E1" t="s">
        <v>847</v>
      </c>
      <c r="F1" t="s">
        <v>848</v>
      </c>
      <c r="G1" t="s">
        <v>849</v>
      </c>
      <c r="H1" t="s">
        <v>851</v>
      </c>
      <c r="I1" t="s">
        <v>852</v>
      </c>
      <c r="J1" t="s">
        <v>853</v>
      </c>
      <c r="K1" t="s">
        <v>854</v>
      </c>
      <c r="L1" t="s">
        <v>856</v>
      </c>
    </row>
    <row r="2" spans="1:12" x14ac:dyDescent="0.2">
      <c r="A2" t="s">
        <v>2848</v>
      </c>
      <c r="B2" t="s">
        <v>1640</v>
      </c>
      <c r="C2">
        <v>2023</v>
      </c>
      <c r="D2" t="s">
        <v>2849</v>
      </c>
      <c r="E2" t="s">
        <v>2845</v>
      </c>
      <c r="F2" t="s">
        <v>1643</v>
      </c>
      <c r="G2" t="s">
        <v>1644</v>
      </c>
      <c r="H2">
        <v>6</v>
      </c>
      <c r="I2">
        <v>1</v>
      </c>
      <c r="J2">
        <v>1217</v>
      </c>
      <c r="L2" t="s">
        <v>2850</v>
      </c>
    </row>
    <row r="3" spans="1:12" x14ac:dyDescent="0.2">
      <c r="A3" t="s">
        <v>2851</v>
      </c>
      <c r="B3" t="s">
        <v>1488</v>
      </c>
      <c r="C3">
        <v>2023</v>
      </c>
      <c r="D3" t="s">
        <v>2852</v>
      </c>
      <c r="E3" t="s">
        <v>2845</v>
      </c>
      <c r="F3" t="s">
        <v>1491</v>
      </c>
      <c r="G3" t="s">
        <v>2853</v>
      </c>
      <c r="H3">
        <v>21</v>
      </c>
      <c r="I3">
        <v>7</v>
      </c>
      <c r="L3" t="s">
        <v>2854</v>
      </c>
    </row>
    <row r="4" spans="1:12" x14ac:dyDescent="0.2">
      <c r="A4" t="s">
        <v>2855</v>
      </c>
      <c r="B4" t="s">
        <v>1647</v>
      </c>
      <c r="C4">
        <v>2023</v>
      </c>
      <c r="D4" t="s">
        <v>2856</v>
      </c>
      <c r="E4" t="s">
        <v>2845</v>
      </c>
      <c r="F4" t="s">
        <v>1650</v>
      </c>
      <c r="G4" t="s">
        <v>1651</v>
      </c>
      <c r="H4">
        <v>13</v>
      </c>
      <c r="J4">
        <v>1221996</v>
      </c>
      <c r="L4" t="s">
        <v>2857</v>
      </c>
    </row>
    <row r="5" spans="1:12" x14ac:dyDescent="0.2">
      <c r="A5" t="s">
        <v>2858</v>
      </c>
      <c r="B5" t="s">
        <v>1495</v>
      </c>
      <c r="C5">
        <v>2023</v>
      </c>
      <c r="D5" t="s">
        <v>2859</v>
      </c>
      <c r="E5" t="s">
        <v>2845</v>
      </c>
      <c r="F5" t="s">
        <v>1498</v>
      </c>
      <c r="G5" t="s">
        <v>1499</v>
      </c>
      <c r="H5">
        <v>13</v>
      </c>
      <c r="I5">
        <v>12</v>
      </c>
      <c r="L5" t="s">
        <v>2860</v>
      </c>
    </row>
    <row r="6" spans="1:12" x14ac:dyDescent="0.2">
      <c r="A6" t="s">
        <v>2861</v>
      </c>
      <c r="B6" t="s">
        <v>780</v>
      </c>
      <c r="C6">
        <v>2023</v>
      </c>
      <c r="D6" t="s">
        <v>2862</v>
      </c>
      <c r="E6" t="s">
        <v>2845</v>
      </c>
      <c r="F6" t="s">
        <v>1552</v>
      </c>
      <c r="G6" t="s">
        <v>782</v>
      </c>
      <c r="H6">
        <v>11</v>
      </c>
      <c r="I6">
        <v>1</v>
      </c>
      <c r="L6" t="s">
        <v>2863</v>
      </c>
    </row>
    <row r="7" spans="1:12" x14ac:dyDescent="0.2">
      <c r="A7" t="s">
        <v>2864</v>
      </c>
      <c r="B7" t="s">
        <v>1437</v>
      </c>
      <c r="C7">
        <v>2023</v>
      </c>
      <c r="D7" t="s">
        <v>2865</v>
      </c>
      <c r="E7" t="s">
        <v>2845</v>
      </c>
      <c r="F7" t="s">
        <v>1440</v>
      </c>
      <c r="G7" t="s">
        <v>1441</v>
      </c>
      <c r="H7">
        <v>5</v>
      </c>
      <c r="I7">
        <v>1</v>
      </c>
      <c r="J7">
        <v>1</v>
      </c>
      <c r="L7" t="s">
        <v>2866</v>
      </c>
    </row>
    <row r="8" spans="1:12" x14ac:dyDescent="0.2">
      <c r="A8" t="s">
        <v>2867</v>
      </c>
      <c r="B8" t="s">
        <v>1588</v>
      </c>
      <c r="C8">
        <v>2022</v>
      </c>
      <c r="D8" t="s">
        <v>1449</v>
      </c>
      <c r="E8" t="s">
        <v>2845</v>
      </c>
      <c r="F8" t="s">
        <v>1590</v>
      </c>
      <c r="G8" t="s">
        <v>1452</v>
      </c>
      <c r="H8">
        <v>13</v>
      </c>
      <c r="I8">
        <v>12</v>
      </c>
      <c r="L8" t="s">
        <v>2868</v>
      </c>
    </row>
    <row r="9" spans="1:12" x14ac:dyDescent="0.2">
      <c r="A9" t="s">
        <v>2869</v>
      </c>
      <c r="B9" t="s">
        <v>1593</v>
      </c>
      <c r="C9">
        <v>2023</v>
      </c>
      <c r="D9" t="s">
        <v>1745</v>
      </c>
      <c r="E9" t="s">
        <v>2845</v>
      </c>
      <c r="F9" t="s">
        <v>1595</v>
      </c>
      <c r="G9" t="s">
        <v>1748</v>
      </c>
      <c r="H9">
        <v>86</v>
      </c>
      <c r="I9">
        <v>2</v>
      </c>
      <c r="J9">
        <v>1240</v>
      </c>
      <c r="K9">
        <v>1253</v>
      </c>
      <c r="L9" t="s">
        <v>2870</v>
      </c>
    </row>
    <row r="10" spans="1:12" x14ac:dyDescent="0.2">
      <c r="A10" t="s">
        <v>2871</v>
      </c>
      <c r="B10" t="s">
        <v>1654</v>
      </c>
      <c r="C10">
        <v>2023</v>
      </c>
      <c r="D10" t="s">
        <v>1745</v>
      </c>
      <c r="E10" t="s">
        <v>2845</v>
      </c>
      <c r="F10" t="s">
        <v>1656</v>
      </c>
      <c r="G10" t="s">
        <v>1748</v>
      </c>
      <c r="H10">
        <v>86</v>
      </c>
      <c r="I10">
        <v>2</v>
      </c>
      <c r="J10">
        <v>1374</v>
      </c>
      <c r="K10">
        <v>1392</v>
      </c>
      <c r="L10" t="s">
        <v>2872</v>
      </c>
    </row>
    <row r="11" spans="1:12" x14ac:dyDescent="0.2">
      <c r="A11" t="s">
        <v>2873</v>
      </c>
      <c r="B11" t="s">
        <v>511</v>
      </c>
      <c r="C11">
        <v>2022</v>
      </c>
      <c r="D11" t="s">
        <v>512</v>
      </c>
      <c r="E11" t="s">
        <v>2845</v>
      </c>
      <c r="F11" t="s">
        <v>1445</v>
      </c>
      <c r="G11" t="s">
        <v>513</v>
      </c>
      <c r="H11">
        <v>7</v>
      </c>
      <c r="I11">
        <v>4</v>
      </c>
      <c r="L11" t="s">
        <v>2874</v>
      </c>
    </row>
    <row r="12" spans="1:12" x14ac:dyDescent="0.2">
      <c r="A12" t="s">
        <v>2875</v>
      </c>
      <c r="B12" t="s">
        <v>2876</v>
      </c>
      <c r="C12">
        <v>2023</v>
      </c>
      <c r="D12" t="s">
        <v>1745</v>
      </c>
      <c r="E12" t="s">
        <v>2845</v>
      </c>
      <c r="F12" t="s">
        <v>1696</v>
      </c>
      <c r="G12" t="s">
        <v>1748</v>
      </c>
      <c r="H12">
        <v>86</v>
      </c>
      <c r="I12">
        <v>1</v>
      </c>
      <c r="J12">
        <v>699</v>
      </c>
      <c r="K12">
        <v>712</v>
      </c>
      <c r="L12" t="s">
        <v>2877</v>
      </c>
    </row>
    <row r="13" spans="1:12" x14ac:dyDescent="0.2">
      <c r="A13" t="s">
        <v>2878</v>
      </c>
      <c r="B13" t="s">
        <v>660</v>
      </c>
      <c r="C13">
        <v>2022</v>
      </c>
      <c r="D13" t="s">
        <v>2879</v>
      </c>
      <c r="E13" t="s">
        <v>2845</v>
      </c>
      <c r="F13" t="s">
        <v>1473</v>
      </c>
      <c r="G13" t="s">
        <v>662</v>
      </c>
      <c r="H13">
        <v>17</v>
      </c>
      <c r="I13">
        <v>7</v>
      </c>
      <c r="J13">
        <v>1824</v>
      </c>
      <c r="K13">
        <v>1830</v>
      </c>
      <c r="L13" t="s">
        <v>2880</v>
      </c>
    </row>
    <row r="14" spans="1:12" x14ac:dyDescent="0.2">
      <c r="A14" t="s">
        <v>2881</v>
      </c>
      <c r="B14" t="s">
        <v>1555</v>
      </c>
      <c r="C14">
        <v>2022</v>
      </c>
      <c r="D14" t="s">
        <v>2882</v>
      </c>
      <c r="E14" t="s">
        <v>2845</v>
      </c>
      <c r="F14" t="s">
        <v>1557</v>
      </c>
      <c r="G14" t="s">
        <v>2883</v>
      </c>
      <c r="H14">
        <v>98</v>
      </c>
      <c r="I14">
        <v>7</v>
      </c>
      <c r="L14" t="s">
        <v>2884</v>
      </c>
    </row>
    <row r="15" spans="1:12" x14ac:dyDescent="0.2">
      <c r="A15" t="s">
        <v>2885</v>
      </c>
      <c r="B15" t="s">
        <v>1658</v>
      </c>
      <c r="C15">
        <v>2022</v>
      </c>
      <c r="D15" t="s">
        <v>1449</v>
      </c>
      <c r="E15" t="s">
        <v>2845</v>
      </c>
      <c r="F15" t="s">
        <v>1660</v>
      </c>
      <c r="G15" t="s">
        <v>1452</v>
      </c>
      <c r="H15">
        <v>13</v>
      </c>
      <c r="I15">
        <v>5</v>
      </c>
      <c r="L15" t="s">
        <v>2886</v>
      </c>
    </row>
    <row r="16" spans="1:12" x14ac:dyDescent="0.2">
      <c r="A16" t="s">
        <v>2887</v>
      </c>
      <c r="B16" t="s">
        <v>1502</v>
      </c>
      <c r="C16">
        <v>2022</v>
      </c>
      <c r="D16" t="s">
        <v>2888</v>
      </c>
      <c r="E16" t="s">
        <v>2845</v>
      </c>
      <c r="F16" t="s">
        <v>1505</v>
      </c>
      <c r="G16" t="s">
        <v>2889</v>
      </c>
      <c r="H16">
        <v>29</v>
      </c>
      <c r="I16">
        <v>7</v>
      </c>
      <c r="J16">
        <v>10848</v>
      </c>
      <c r="K16">
        <v>10857</v>
      </c>
      <c r="L16" t="s">
        <v>2890</v>
      </c>
    </row>
    <row r="17" spans="1:12" x14ac:dyDescent="0.2">
      <c r="A17" t="s">
        <v>2891</v>
      </c>
      <c r="B17" t="s">
        <v>1374</v>
      </c>
      <c r="C17">
        <v>2021</v>
      </c>
      <c r="D17" t="s">
        <v>1085</v>
      </c>
      <c r="E17" t="s">
        <v>2845</v>
      </c>
      <c r="F17" t="s">
        <v>1376</v>
      </c>
      <c r="G17" t="s">
        <v>1088</v>
      </c>
      <c r="H17">
        <v>10</v>
      </c>
      <c r="I17">
        <v>4</v>
      </c>
      <c r="L17" t="s">
        <v>2892</v>
      </c>
    </row>
    <row r="18" spans="1:12" x14ac:dyDescent="0.2">
      <c r="A18" t="s">
        <v>2893</v>
      </c>
      <c r="B18" t="s">
        <v>1409</v>
      </c>
      <c r="C18">
        <v>2022</v>
      </c>
      <c r="D18" t="s">
        <v>1745</v>
      </c>
      <c r="E18" t="s">
        <v>2845</v>
      </c>
      <c r="F18" t="s">
        <v>1411</v>
      </c>
      <c r="G18" t="s">
        <v>1748</v>
      </c>
      <c r="H18">
        <v>84</v>
      </c>
      <c r="I18">
        <v>1</v>
      </c>
      <c r="J18">
        <v>240</v>
      </c>
      <c r="K18">
        <v>256</v>
      </c>
      <c r="L18" t="s">
        <v>2894</v>
      </c>
    </row>
    <row r="19" spans="1:12" x14ac:dyDescent="0.2">
      <c r="A19" t="s">
        <v>2895</v>
      </c>
      <c r="B19" t="s">
        <v>540</v>
      </c>
      <c r="C19">
        <v>2021</v>
      </c>
      <c r="D19" t="s">
        <v>541</v>
      </c>
      <c r="E19" t="s">
        <v>2845</v>
      </c>
      <c r="F19" t="s">
        <v>1510</v>
      </c>
      <c r="G19" t="s">
        <v>542</v>
      </c>
      <c r="H19">
        <v>24</v>
      </c>
      <c r="I19">
        <v>6</v>
      </c>
      <c r="J19">
        <v>102663</v>
      </c>
      <c r="L19" t="s">
        <v>2896</v>
      </c>
    </row>
    <row r="20" spans="1:12" x14ac:dyDescent="0.2">
      <c r="A20" t="s">
        <v>2897</v>
      </c>
      <c r="B20" t="s">
        <v>2898</v>
      </c>
      <c r="C20">
        <v>2021</v>
      </c>
      <c r="D20" t="s">
        <v>2899</v>
      </c>
      <c r="E20" t="s">
        <v>2845</v>
      </c>
      <c r="F20" t="s">
        <v>1324</v>
      </c>
      <c r="G20" t="s">
        <v>2900</v>
      </c>
      <c r="H20">
        <v>87</v>
      </c>
      <c r="I20">
        <v>8</v>
      </c>
      <c r="L20" t="s">
        <v>2901</v>
      </c>
    </row>
    <row r="21" spans="1:12" x14ac:dyDescent="0.2">
      <c r="A21" t="s">
        <v>2902</v>
      </c>
      <c r="B21" t="s">
        <v>1751</v>
      </c>
      <c r="C21">
        <v>2020</v>
      </c>
      <c r="D21" t="s">
        <v>1184</v>
      </c>
      <c r="E21" t="s">
        <v>2845</v>
      </c>
      <c r="F21" t="s">
        <v>1753</v>
      </c>
      <c r="G21" t="s">
        <v>1187</v>
      </c>
      <c r="H21">
        <v>8</v>
      </c>
      <c r="L21" t="s">
        <v>2903</v>
      </c>
    </row>
    <row r="22" spans="1:12" x14ac:dyDescent="0.2">
      <c r="A22" t="s">
        <v>2904</v>
      </c>
      <c r="B22" t="s">
        <v>1202</v>
      </c>
      <c r="C22">
        <v>2020</v>
      </c>
      <c r="D22" t="s">
        <v>1203</v>
      </c>
      <c r="E22" t="s">
        <v>2845</v>
      </c>
      <c r="F22" t="s">
        <v>1205</v>
      </c>
      <c r="G22" t="s">
        <v>1206</v>
      </c>
      <c r="H22">
        <v>9</v>
      </c>
      <c r="L22" t="s">
        <v>2905</v>
      </c>
    </row>
    <row r="23" spans="1:12" x14ac:dyDescent="0.2">
      <c r="A23" t="s">
        <v>2906</v>
      </c>
      <c r="B23" t="s">
        <v>1481</v>
      </c>
      <c r="C23">
        <v>2020</v>
      </c>
      <c r="D23" t="s">
        <v>2907</v>
      </c>
      <c r="E23" t="s">
        <v>2845</v>
      </c>
      <c r="F23" t="s">
        <v>1484</v>
      </c>
      <c r="G23" t="s">
        <v>2908</v>
      </c>
      <c r="H23">
        <v>58</v>
      </c>
      <c r="I23">
        <v>12</v>
      </c>
      <c r="J23">
        <v>988</v>
      </c>
      <c r="K23">
        <v>997</v>
      </c>
      <c r="L23" t="s">
        <v>2909</v>
      </c>
    </row>
    <row r="24" spans="1:12" x14ac:dyDescent="0.2">
      <c r="A24" t="s">
        <v>2910</v>
      </c>
      <c r="B24" t="s">
        <v>1414</v>
      </c>
      <c r="C24">
        <v>2020</v>
      </c>
      <c r="D24" t="s">
        <v>2911</v>
      </c>
      <c r="E24" t="s">
        <v>2845</v>
      </c>
      <c r="F24" t="s">
        <v>1417</v>
      </c>
      <c r="G24" t="s">
        <v>1418</v>
      </c>
      <c r="H24">
        <v>11</v>
      </c>
      <c r="J24">
        <v>570770</v>
      </c>
      <c r="L24" t="s">
        <v>2912</v>
      </c>
    </row>
    <row r="25" spans="1:12" x14ac:dyDescent="0.2">
      <c r="A25" t="s">
        <v>2913</v>
      </c>
      <c r="B25" t="s">
        <v>1704</v>
      </c>
      <c r="C25">
        <v>2020</v>
      </c>
      <c r="D25" t="s">
        <v>2914</v>
      </c>
      <c r="E25" t="s">
        <v>2845</v>
      </c>
      <c r="F25" t="s">
        <v>1707</v>
      </c>
      <c r="G25" t="s">
        <v>1708</v>
      </c>
      <c r="H25">
        <v>31</v>
      </c>
      <c r="J25">
        <v>106037</v>
      </c>
      <c r="L25" t="s">
        <v>2915</v>
      </c>
    </row>
    <row r="26" spans="1:12" x14ac:dyDescent="0.2">
      <c r="A26" t="s">
        <v>2916</v>
      </c>
      <c r="B26" t="s">
        <v>1357</v>
      </c>
      <c r="C26">
        <v>2020</v>
      </c>
      <c r="D26" t="s">
        <v>1907</v>
      </c>
      <c r="E26" t="s">
        <v>2845</v>
      </c>
      <c r="F26" t="s">
        <v>1359</v>
      </c>
      <c r="G26" t="s">
        <v>993</v>
      </c>
      <c r="H26">
        <v>10</v>
      </c>
      <c r="I26">
        <v>1</v>
      </c>
      <c r="J26">
        <v>10172</v>
      </c>
      <c r="L26" t="s">
        <v>2917</v>
      </c>
    </row>
    <row r="27" spans="1:12" x14ac:dyDescent="0.2">
      <c r="A27" t="s">
        <v>2918</v>
      </c>
      <c r="B27" t="s">
        <v>2241</v>
      </c>
      <c r="C27">
        <v>2020</v>
      </c>
      <c r="D27" t="s">
        <v>1449</v>
      </c>
      <c r="E27" t="s">
        <v>2845</v>
      </c>
      <c r="F27" t="s">
        <v>1515</v>
      </c>
      <c r="G27" t="s">
        <v>1452</v>
      </c>
      <c r="H27">
        <v>11</v>
      </c>
      <c r="I27">
        <v>6</v>
      </c>
      <c r="L27" t="s">
        <v>2919</v>
      </c>
    </row>
    <row r="28" spans="1:12" x14ac:dyDescent="0.2">
      <c r="A28" t="s">
        <v>2920</v>
      </c>
      <c r="B28" t="s">
        <v>1326</v>
      </c>
      <c r="C28">
        <v>2020</v>
      </c>
      <c r="D28" t="s">
        <v>1907</v>
      </c>
      <c r="E28" t="s">
        <v>2845</v>
      </c>
      <c r="F28" t="s">
        <v>1328</v>
      </c>
      <c r="G28" t="s">
        <v>993</v>
      </c>
      <c r="H28">
        <v>10</v>
      </c>
      <c r="I28">
        <v>1</v>
      </c>
      <c r="J28">
        <v>7350</v>
      </c>
      <c r="L28" t="s">
        <v>2921</v>
      </c>
    </row>
    <row r="29" spans="1:12" x14ac:dyDescent="0.2">
      <c r="A29" t="s">
        <v>2922</v>
      </c>
      <c r="B29" t="s">
        <v>1361</v>
      </c>
      <c r="C29">
        <v>2020</v>
      </c>
      <c r="D29" t="s">
        <v>2923</v>
      </c>
      <c r="E29" t="s">
        <v>2845</v>
      </c>
      <c r="F29" t="s">
        <v>1363</v>
      </c>
      <c r="G29" t="s">
        <v>2924</v>
      </c>
      <c r="H29">
        <v>29</v>
      </c>
      <c r="I29">
        <v>7</v>
      </c>
      <c r="J29">
        <v>1372</v>
      </c>
      <c r="K29">
        <v>1385</v>
      </c>
      <c r="L29" t="s">
        <v>2925</v>
      </c>
    </row>
    <row r="30" spans="1:12" x14ac:dyDescent="0.2">
      <c r="A30" t="s">
        <v>2926</v>
      </c>
      <c r="B30" t="s">
        <v>1366</v>
      </c>
      <c r="C30">
        <v>2020</v>
      </c>
      <c r="D30" t="s">
        <v>1184</v>
      </c>
      <c r="E30" t="s">
        <v>2845</v>
      </c>
      <c r="F30" t="s">
        <v>1368</v>
      </c>
      <c r="G30" t="s">
        <v>1187</v>
      </c>
      <c r="H30">
        <v>8</v>
      </c>
      <c r="L30" t="s">
        <v>2927</v>
      </c>
    </row>
    <row r="31" spans="1:12" x14ac:dyDescent="0.2">
      <c r="A31" t="s">
        <v>2928</v>
      </c>
      <c r="B31" t="s">
        <v>2929</v>
      </c>
      <c r="C31">
        <v>2020</v>
      </c>
      <c r="D31" t="s">
        <v>1449</v>
      </c>
      <c r="E31" t="s">
        <v>2930</v>
      </c>
      <c r="F31" t="s">
        <v>1451</v>
      </c>
      <c r="G31" t="s">
        <v>1452</v>
      </c>
      <c r="H31">
        <v>11</v>
      </c>
      <c r="I31">
        <v>2</v>
      </c>
      <c r="L31" t="s">
        <v>2931</v>
      </c>
    </row>
    <row r="32" spans="1:12" x14ac:dyDescent="0.2">
      <c r="A32" t="s">
        <v>2932</v>
      </c>
      <c r="B32" t="s">
        <v>1293</v>
      </c>
      <c r="C32">
        <v>2020</v>
      </c>
      <c r="D32" t="s">
        <v>2933</v>
      </c>
      <c r="E32" t="s">
        <v>2845</v>
      </c>
      <c r="F32" t="s">
        <v>1296</v>
      </c>
      <c r="G32" t="s">
        <v>2934</v>
      </c>
      <c r="H32">
        <v>83</v>
      </c>
      <c r="I32">
        <v>3</v>
      </c>
      <c r="J32">
        <v>725</v>
      </c>
      <c r="K32">
        <v>729</v>
      </c>
      <c r="L32" t="s">
        <v>2935</v>
      </c>
    </row>
    <row r="33" spans="1:12" x14ac:dyDescent="0.2">
      <c r="A33" t="s">
        <v>2936</v>
      </c>
      <c r="B33" t="s">
        <v>1228</v>
      </c>
      <c r="C33">
        <v>2019</v>
      </c>
      <c r="D33" t="s">
        <v>2937</v>
      </c>
      <c r="E33" t="s">
        <v>2845</v>
      </c>
      <c r="F33" t="s">
        <v>1231</v>
      </c>
      <c r="G33" t="s">
        <v>1232</v>
      </c>
      <c r="H33">
        <v>9</v>
      </c>
      <c r="I33">
        <v>23</v>
      </c>
      <c r="J33">
        <v>13450</v>
      </c>
      <c r="K33">
        <v>13467</v>
      </c>
      <c r="L33" t="s">
        <v>2938</v>
      </c>
    </row>
    <row r="34" spans="1:12" x14ac:dyDescent="0.2">
      <c r="A34" t="s">
        <v>2939</v>
      </c>
      <c r="B34" t="s">
        <v>2940</v>
      </c>
      <c r="C34">
        <v>2019</v>
      </c>
      <c r="D34" t="s">
        <v>1449</v>
      </c>
      <c r="E34" t="s">
        <v>2845</v>
      </c>
      <c r="F34" t="s">
        <v>1457</v>
      </c>
      <c r="G34" t="s">
        <v>1452</v>
      </c>
      <c r="H34">
        <v>10</v>
      </c>
      <c r="I34">
        <v>11</v>
      </c>
      <c r="L34" t="s">
        <v>2941</v>
      </c>
    </row>
    <row r="35" spans="1:12" x14ac:dyDescent="0.2">
      <c r="A35" t="s">
        <v>2942</v>
      </c>
      <c r="B35" t="s">
        <v>1379</v>
      </c>
      <c r="C35">
        <v>2019</v>
      </c>
      <c r="D35" t="s">
        <v>1907</v>
      </c>
      <c r="E35" t="s">
        <v>2845</v>
      </c>
      <c r="F35" t="s">
        <v>1381</v>
      </c>
      <c r="G35" t="s">
        <v>993</v>
      </c>
      <c r="H35">
        <v>9</v>
      </c>
      <c r="I35">
        <v>1</v>
      </c>
      <c r="J35">
        <v>15217</v>
      </c>
      <c r="L35" t="s">
        <v>2943</v>
      </c>
    </row>
    <row r="36" spans="1:12" x14ac:dyDescent="0.2">
      <c r="A36" t="s">
        <v>2944</v>
      </c>
      <c r="B36" t="s">
        <v>2945</v>
      </c>
      <c r="C36">
        <v>2019</v>
      </c>
      <c r="D36" t="s">
        <v>1461</v>
      </c>
      <c r="E36" t="s">
        <v>2845</v>
      </c>
      <c r="F36" t="s">
        <v>1463</v>
      </c>
      <c r="G36" t="s">
        <v>1464</v>
      </c>
      <c r="H36">
        <v>30</v>
      </c>
      <c r="I36">
        <v>9</v>
      </c>
      <c r="J36">
        <v>2973</v>
      </c>
      <c r="K36">
        <v>2982</v>
      </c>
      <c r="L36" t="s">
        <v>2946</v>
      </c>
    </row>
    <row r="37" spans="1:12" x14ac:dyDescent="0.2">
      <c r="A37" t="s">
        <v>2947</v>
      </c>
      <c r="B37" t="s">
        <v>1109</v>
      </c>
      <c r="C37">
        <v>2019</v>
      </c>
      <c r="D37" t="s">
        <v>2948</v>
      </c>
      <c r="E37" t="s">
        <v>2845</v>
      </c>
      <c r="F37" t="s">
        <v>1112</v>
      </c>
      <c r="G37" t="s">
        <v>2949</v>
      </c>
      <c r="H37">
        <v>15</v>
      </c>
      <c r="I37">
        <v>7</v>
      </c>
      <c r="L37" t="s">
        <v>2950</v>
      </c>
    </row>
    <row r="38" spans="1:12" x14ac:dyDescent="0.2">
      <c r="A38" t="s">
        <v>2951</v>
      </c>
      <c r="B38" t="s">
        <v>1421</v>
      </c>
      <c r="C38">
        <v>2019</v>
      </c>
      <c r="D38" t="s">
        <v>2937</v>
      </c>
      <c r="E38" t="s">
        <v>2845</v>
      </c>
      <c r="F38" t="s">
        <v>1423</v>
      </c>
      <c r="G38" t="s">
        <v>1232</v>
      </c>
      <c r="H38">
        <v>9</v>
      </c>
      <c r="I38">
        <v>8</v>
      </c>
      <c r="J38">
        <v>4452</v>
      </c>
      <c r="K38">
        <v>4464</v>
      </c>
      <c r="L38" t="s">
        <v>2952</v>
      </c>
    </row>
    <row r="39" spans="1:12" x14ac:dyDescent="0.2">
      <c r="A39" t="s">
        <v>2953</v>
      </c>
      <c r="B39" t="s">
        <v>1178</v>
      </c>
      <c r="C39">
        <v>2019</v>
      </c>
      <c r="D39" t="s">
        <v>1907</v>
      </c>
      <c r="E39" t="s">
        <v>2845</v>
      </c>
      <c r="F39" t="s">
        <v>1180</v>
      </c>
      <c r="G39" t="s">
        <v>993</v>
      </c>
      <c r="H39">
        <v>9</v>
      </c>
      <c r="I39">
        <v>1</v>
      </c>
      <c r="J39">
        <v>5780</v>
      </c>
      <c r="L39" t="s">
        <v>2954</v>
      </c>
    </row>
    <row r="40" spans="1:12" x14ac:dyDescent="0.2">
      <c r="A40" t="s">
        <v>2955</v>
      </c>
      <c r="B40" t="s">
        <v>1467</v>
      </c>
      <c r="C40">
        <v>2019</v>
      </c>
      <c r="D40" t="s">
        <v>1745</v>
      </c>
      <c r="E40" t="s">
        <v>2845</v>
      </c>
      <c r="F40" t="s">
        <v>1469</v>
      </c>
      <c r="G40" t="s">
        <v>1748</v>
      </c>
      <c r="H40">
        <v>77</v>
      </c>
      <c r="I40">
        <v>4</v>
      </c>
      <c r="J40">
        <v>1067</v>
      </c>
      <c r="K40">
        <v>1081</v>
      </c>
      <c r="L40" t="s">
        <v>2956</v>
      </c>
    </row>
    <row r="41" spans="1:12" x14ac:dyDescent="0.2">
      <c r="A41" t="s">
        <v>2957</v>
      </c>
      <c r="B41" t="s">
        <v>1166</v>
      </c>
      <c r="C41">
        <v>2019</v>
      </c>
      <c r="D41" t="s">
        <v>2958</v>
      </c>
      <c r="E41" t="s">
        <v>2845</v>
      </c>
      <c r="F41" t="s">
        <v>1168</v>
      </c>
      <c r="G41" t="s">
        <v>2959</v>
      </c>
      <c r="H41">
        <v>13</v>
      </c>
      <c r="I41">
        <v>4</v>
      </c>
      <c r="J41">
        <v>1114</v>
      </c>
      <c r="K41">
        <v>1118</v>
      </c>
      <c r="L41" t="s">
        <v>2960</v>
      </c>
    </row>
    <row r="42" spans="1:12" x14ac:dyDescent="0.2">
      <c r="A42" t="s">
        <v>2961</v>
      </c>
      <c r="B42" t="s">
        <v>973</v>
      </c>
      <c r="C42">
        <v>2018</v>
      </c>
      <c r="D42" t="s">
        <v>867</v>
      </c>
      <c r="E42" t="s">
        <v>2845</v>
      </c>
      <c r="F42" t="s">
        <v>975</v>
      </c>
      <c r="G42" t="s">
        <v>2962</v>
      </c>
      <c r="H42">
        <v>115</v>
      </c>
      <c r="I42">
        <v>42</v>
      </c>
      <c r="J42">
        <v>10720</v>
      </c>
      <c r="K42">
        <v>10725</v>
      </c>
      <c r="L42" t="s">
        <v>2963</v>
      </c>
    </row>
    <row r="43" spans="1:12" x14ac:dyDescent="0.2">
      <c r="A43" t="s">
        <v>2964</v>
      </c>
      <c r="B43" t="s">
        <v>1067</v>
      </c>
      <c r="C43">
        <v>2019</v>
      </c>
      <c r="D43" t="s">
        <v>1745</v>
      </c>
      <c r="E43" t="s">
        <v>2845</v>
      </c>
      <c r="F43" t="s">
        <v>1069</v>
      </c>
      <c r="G43" t="s">
        <v>1748</v>
      </c>
      <c r="H43">
        <v>78</v>
      </c>
      <c r="I43">
        <v>1</v>
      </c>
      <c r="J43">
        <v>159</v>
      </c>
      <c r="K43">
        <v>169</v>
      </c>
      <c r="L43" t="s">
        <v>2965</v>
      </c>
    </row>
    <row r="44" spans="1:12" x14ac:dyDescent="0.2">
      <c r="A44" t="s">
        <v>2966</v>
      </c>
      <c r="B44" t="s">
        <v>1209</v>
      </c>
      <c r="C44">
        <v>2018</v>
      </c>
      <c r="D44" t="s">
        <v>1184</v>
      </c>
      <c r="E44" t="s">
        <v>2845</v>
      </c>
      <c r="F44" t="s">
        <v>1211</v>
      </c>
      <c r="G44" t="s">
        <v>1187</v>
      </c>
      <c r="H44">
        <v>6</v>
      </c>
      <c r="L44" t="s">
        <v>2967</v>
      </c>
    </row>
    <row r="45" spans="1:12" x14ac:dyDescent="0.2">
      <c r="A45" t="s">
        <v>2968</v>
      </c>
      <c r="B45" t="s">
        <v>1190</v>
      </c>
      <c r="C45">
        <v>2018</v>
      </c>
      <c r="D45" t="s">
        <v>1907</v>
      </c>
      <c r="E45" t="s">
        <v>2845</v>
      </c>
      <c r="F45" t="s">
        <v>1192</v>
      </c>
      <c r="G45" t="s">
        <v>993</v>
      </c>
      <c r="H45">
        <v>8</v>
      </c>
      <c r="I45">
        <v>1</v>
      </c>
      <c r="J45">
        <v>10777</v>
      </c>
      <c r="L45" t="s">
        <v>2969</v>
      </c>
    </row>
    <row r="46" spans="1:12" x14ac:dyDescent="0.2">
      <c r="A46" t="s">
        <v>2970</v>
      </c>
      <c r="B46" t="s">
        <v>2971</v>
      </c>
      <c r="C46">
        <v>2018</v>
      </c>
      <c r="D46" t="s">
        <v>2972</v>
      </c>
      <c r="E46" t="s">
        <v>2845</v>
      </c>
      <c r="F46" t="s">
        <v>1573</v>
      </c>
      <c r="G46" t="s">
        <v>908</v>
      </c>
      <c r="H46">
        <v>9</v>
      </c>
      <c r="I46">
        <v>1</v>
      </c>
      <c r="J46">
        <v>2440</v>
      </c>
      <c r="L46" t="s">
        <v>2973</v>
      </c>
    </row>
    <row r="47" spans="1:12" x14ac:dyDescent="0.2">
      <c r="A47" t="s">
        <v>2974</v>
      </c>
      <c r="B47" t="s">
        <v>803</v>
      </c>
      <c r="C47">
        <v>2018</v>
      </c>
      <c r="D47" t="s">
        <v>2975</v>
      </c>
      <c r="E47" t="s">
        <v>2845</v>
      </c>
      <c r="F47" t="s">
        <v>1372</v>
      </c>
      <c r="G47" t="s">
        <v>2976</v>
      </c>
      <c r="H47">
        <v>109</v>
      </c>
      <c r="J47">
        <v>497</v>
      </c>
      <c r="K47">
        <v>505</v>
      </c>
      <c r="L47" t="s">
        <v>2977</v>
      </c>
    </row>
    <row r="48" spans="1:12" x14ac:dyDescent="0.2">
      <c r="A48" t="s">
        <v>2970</v>
      </c>
      <c r="B48" t="s">
        <v>904</v>
      </c>
      <c r="C48">
        <v>2018</v>
      </c>
      <c r="D48" t="s">
        <v>2972</v>
      </c>
      <c r="E48" t="s">
        <v>2845</v>
      </c>
      <c r="F48" t="s">
        <v>907</v>
      </c>
      <c r="G48" t="s">
        <v>908</v>
      </c>
      <c r="H48">
        <v>9</v>
      </c>
      <c r="I48">
        <v>1</v>
      </c>
      <c r="J48">
        <v>964</v>
      </c>
      <c r="L48" t="s">
        <v>2978</v>
      </c>
    </row>
    <row r="49" spans="1:12" x14ac:dyDescent="0.2">
      <c r="A49" t="s">
        <v>2979</v>
      </c>
      <c r="B49" t="s">
        <v>1098</v>
      </c>
      <c r="C49">
        <v>2018</v>
      </c>
      <c r="D49" t="s">
        <v>2923</v>
      </c>
      <c r="E49" t="s">
        <v>2845</v>
      </c>
      <c r="F49" t="s">
        <v>1100</v>
      </c>
      <c r="G49" t="s">
        <v>2924</v>
      </c>
      <c r="H49">
        <v>27</v>
      </c>
      <c r="I49">
        <v>8</v>
      </c>
      <c r="J49">
        <v>1898</v>
      </c>
      <c r="K49">
        <v>1914</v>
      </c>
      <c r="L49" t="s">
        <v>2980</v>
      </c>
    </row>
    <row r="50" spans="1:12" x14ac:dyDescent="0.2">
      <c r="A50" t="s">
        <v>2981</v>
      </c>
      <c r="B50" t="s">
        <v>2420</v>
      </c>
      <c r="C50">
        <v>2018</v>
      </c>
      <c r="D50" t="s">
        <v>2982</v>
      </c>
      <c r="E50" t="s">
        <v>2845</v>
      </c>
      <c r="F50" t="s">
        <v>1528</v>
      </c>
      <c r="G50" t="s">
        <v>2983</v>
      </c>
      <c r="H50">
        <v>63</v>
      </c>
      <c r="I50">
        <v>3</v>
      </c>
      <c r="J50">
        <v>381</v>
      </c>
      <c r="K50">
        <v>389</v>
      </c>
      <c r="L50" t="s">
        <v>2984</v>
      </c>
    </row>
    <row r="51" spans="1:12" x14ac:dyDescent="0.2">
      <c r="A51" t="s">
        <v>2985</v>
      </c>
      <c r="B51" t="s">
        <v>1072</v>
      </c>
      <c r="C51">
        <v>2017</v>
      </c>
      <c r="D51" t="s">
        <v>1874</v>
      </c>
      <c r="E51" t="s">
        <v>2845</v>
      </c>
      <c r="F51" t="s">
        <v>1074</v>
      </c>
      <c r="G51" t="s">
        <v>952</v>
      </c>
      <c r="H51">
        <v>12</v>
      </c>
      <c r="I51">
        <v>11</v>
      </c>
      <c r="L51" t="s">
        <v>2986</v>
      </c>
    </row>
    <row r="52" spans="1:12" x14ac:dyDescent="0.2">
      <c r="A52" t="s">
        <v>2987</v>
      </c>
      <c r="B52" t="s">
        <v>1240</v>
      </c>
      <c r="C52">
        <v>2017</v>
      </c>
      <c r="D52" t="s">
        <v>2988</v>
      </c>
      <c r="E52" t="s">
        <v>2845</v>
      </c>
      <c r="F52" t="s">
        <v>1243</v>
      </c>
      <c r="G52" t="s">
        <v>2989</v>
      </c>
      <c r="H52">
        <v>163</v>
      </c>
      <c r="I52">
        <v>11</v>
      </c>
      <c r="J52">
        <v>1578</v>
      </c>
      <c r="K52">
        <v>1589</v>
      </c>
      <c r="L52" t="s">
        <v>2990</v>
      </c>
    </row>
    <row r="53" spans="1:12" x14ac:dyDescent="0.2">
      <c r="A53" t="s">
        <v>2991</v>
      </c>
      <c r="B53" t="s">
        <v>2992</v>
      </c>
      <c r="C53">
        <v>2017</v>
      </c>
      <c r="D53" t="s">
        <v>2993</v>
      </c>
      <c r="E53" t="s">
        <v>2845</v>
      </c>
      <c r="F53" t="s">
        <v>969</v>
      </c>
      <c r="G53" t="s">
        <v>2994</v>
      </c>
      <c r="H53">
        <v>57</v>
      </c>
      <c r="I53">
        <v>4</v>
      </c>
      <c r="J53">
        <v>705</v>
      </c>
      <c r="K53">
        <v>722</v>
      </c>
      <c r="L53" t="s">
        <v>2995</v>
      </c>
    </row>
    <row r="54" spans="1:12" x14ac:dyDescent="0.2">
      <c r="A54" t="s">
        <v>2996</v>
      </c>
      <c r="B54" t="s">
        <v>1214</v>
      </c>
      <c r="C54">
        <v>2017</v>
      </c>
      <c r="D54" t="s">
        <v>1845</v>
      </c>
      <c r="E54" t="s">
        <v>2845</v>
      </c>
      <c r="F54" t="s">
        <v>1217</v>
      </c>
      <c r="G54" t="s">
        <v>2846</v>
      </c>
      <c r="H54">
        <v>74</v>
      </c>
      <c r="I54">
        <v>10</v>
      </c>
      <c r="J54">
        <v>1216</v>
      </c>
      <c r="K54">
        <v>1225</v>
      </c>
      <c r="L54" t="s">
        <v>2997</v>
      </c>
    </row>
    <row r="55" spans="1:12" x14ac:dyDescent="0.2">
      <c r="A55" t="s">
        <v>2998</v>
      </c>
      <c r="B55" t="s">
        <v>2999</v>
      </c>
      <c r="C55">
        <v>2017</v>
      </c>
      <c r="D55" t="s">
        <v>2993</v>
      </c>
      <c r="E55" t="s">
        <v>2845</v>
      </c>
      <c r="F55" t="s">
        <v>1237</v>
      </c>
      <c r="G55" t="s">
        <v>2994</v>
      </c>
      <c r="H55">
        <v>57</v>
      </c>
      <c r="I55">
        <v>4</v>
      </c>
      <c r="J55">
        <v>682</v>
      </c>
      <c r="K55">
        <v>689</v>
      </c>
      <c r="L55" t="s">
        <v>3000</v>
      </c>
    </row>
    <row r="56" spans="1:12" x14ac:dyDescent="0.2">
      <c r="A56" t="s">
        <v>3001</v>
      </c>
      <c r="B56" t="s">
        <v>1221</v>
      </c>
      <c r="C56">
        <v>2017</v>
      </c>
      <c r="D56" t="s">
        <v>3002</v>
      </c>
      <c r="E56" t="s">
        <v>3003</v>
      </c>
      <c r="F56" t="s">
        <v>1224</v>
      </c>
      <c r="G56" t="s">
        <v>3004</v>
      </c>
      <c r="H56">
        <v>17</v>
      </c>
      <c r="I56">
        <v>6</v>
      </c>
      <c r="L56" t="s">
        <v>3005</v>
      </c>
    </row>
    <row r="57" spans="1:12" x14ac:dyDescent="0.2">
      <c r="A57" t="s">
        <v>2985</v>
      </c>
      <c r="B57" t="s">
        <v>1024</v>
      </c>
      <c r="C57">
        <v>2017</v>
      </c>
      <c r="D57" t="s">
        <v>3006</v>
      </c>
      <c r="E57" t="s">
        <v>2845</v>
      </c>
      <c r="F57" t="s">
        <v>1027</v>
      </c>
      <c r="G57" t="s">
        <v>1028</v>
      </c>
      <c r="H57">
        <v>17</v>
      </c>
      <c r="I57">
        <v>1</v>
      </c>
      <c r="J57">
        <v>96</v>
      </c>
      <c r="L57" t="s">
        <v>3007</v>
      </c>
    </row>
    <row r="58" spans="1:12" x14ac:dyDescent="0.2">
      <c r="A58" t="s">
        <v>3008</v>
      </c>
      <c r="B58" t="s">
        <v>3009</v>
      </c>
      <c r="C58">
        <v>2017</v>
      </c>
      <c r="D58" t="s">
        <v>3010</v>
      </c>
      <c r="E58" t="s">
        <v>2845</v>
      </c>
      <c r="F58" t="s">
        <v>1282</v>
      </c>
      <c r="G58" t="s">
        <v>3011</v>
      </c>
      <c r="H58">
        <v>284</v>
      </c>
      <c r="I58">
        <v>1850</v>
      </c>
      <c r="L58" t="s">
        <v>3012</v>
      </c>
    </row>
    <row r="59" spans="1:12" x14ac:dyDescent="0.2">
      <c r="A59" t="s">
        <v>3013</v>
      </c>
      <c r="B59" t="s">
        <v>2341</v>
      </c>
      <c r="C59">
        <v>2017</v>
      </c>
      <c r="D59" t="s">
        <v>1259</v>
      </c>
      <c r="E59" t="s">
        <v>2845</v>
      </c>
      <c r="F59" t="s">
        <v>1261</v>
      </c>
      <c r="G59" t="s">
        <v>1262</v>
      </c>
      <c r="H59">
        <v>5</v>
      </c>
      <c r="I59">
        <v>1</v>
      </c>
      <c r="L59" t="s">
        <v>3014</v>
      </c>
    </row>
    <row r="60" spans="1:12" x14ac:dyDescent="0.2">
      <c r="A60" t="s">
        <v>3015</v>
      </c>
      <c r="B60" t="s">
        <v>1265</v>
      </c>
      <c r="C60">
        <v>2017</v>
      </c>
      <c r="D60" t="s">
        <v>1266</v>
      </c>
      <c r="E60" t="s">
        <v>2845</v>
      </c>
      <c r="F60" t="s">
        <v>1268</v>
      </c>
      <c r="G60" t="s">
        <v>1269</v>
      </c>
      <c r="H60">
        <v>98</v>
      </c>
      <c r="I60">
        <v>3</v>
      </c>
      <c r="J60">
        <v>861</v>
      </c>
      <c r="K60">
        <v>874</v>
      </c>
      <c r="L60" t="s">
        <v>3016</v>
      </c>
    </row>
    <row r="61" spans="1:12" x14ac:dyDescent="0.2">
      <c r="A61" t="s">
        <v>3017</v>
      </c>
      <c r="B61" t="s">
        <v>1768</v>
      </c>
      <c r="C61">
        <v>2016</v>
      </c>
      <c r="D61" t="s">
        <v>1769</v>
      </c>
      <c r="E61" t="s">
        <v>2845</v>
      </c>
      <c r="G61" t="s">
        <v>1771</v>
      </c>
      <c r="I61">
        <v>5</v>
      </c>
      <c r="J61">
        <v>459</v>
      </c>
      <c r="K61">
        <v>467</v>
      </c>
      <c r="L61" t="s">
        <v>3018</v>
      </c>
    </row>
    <row r="62" spans="1:12" x14ac:dyDescent="0.2">
      <c r="A62" t="s">
        <v>3019</v>
      </c>
      <c r="B62" t="s">
        <v>1056</v>
      </c>
      <c r="C62">
        <v>2016</v>
      </c>
      <c r="D62" t="s">
        <v>2847</v>
      </c>
      <c r="E62" t="s">
        <v>2845</v>
      </c>
      <c r="F62" t="s">
        <v>1059</v>
      </c>
      <c r="G62" t="s">
        <v>1060</v>
      </c>
      <c r="H62">
        <v>8</v>
      </c>
      <c r="I62">
        <v>5</v>
      </c>
      <c r="J62">
        <v>630</v>
      </c>
      <c r="K62">
        <v>640</v>
      </c>
      <c r="L62" t="s">
        <v>3020</v>
      </c>
    </row>
    <row r="63" spans="1:12" x14ac:dyDescent="0.2">
      <c r="A63" t="s">
        <v>3021</v>
      </c>
      <c r="B63" t="s">
        <v>1576</v>
      </c>
      <c r="C63">
        <v>2016</v>
      </c>
      <c r="D63" t="s">
        <v>3022</v>
      </c>
      <c r="E63" t="s">
        <v>2845</v>
      </c>
      <c r="F63" t="s">
        <v>1578</v>
      </c>
      <c r="G63" t="s">
        <v>3023</v>
      </c>
      <c r="H63">
        <v>45</v>
      </c>
      <c r="I63">
        <v>4</v>
      </c>
      <c r="J63">
        <v>397</v>
      </c>
      <c r="K63">
        <v>403</v>
      </c>
      <c r="L63" t="s">
        <v>3024</v>
      </c>
    </row>
    <row r="64" spans="1:12" x14ac:dyDescent="0.2">
      <c r="A64" t="s">
        <v>3025</v>
      </c>
      <c r="B64" t="s">
        <v>2250</v>
      </c>
      <c r="C64">
        <v>2016</v>
      </c>
      <c r="D64" t="s">
        <v>1874</v>
      </c>
      <c r="E64" t="s">
        <v>2845</v>
      </c>
      <c r="F64" t="s">
        <v>1130</v>
      </c>
      <c r="G64" t="s">
        <v>952</v>
      </c>
      <c r="H64">
        <v>11</v>
      </c>
      <c r="I64">
        <v>3</v>
      </c>
      <c r="L64" t="s">
        <v>3026</v>
      </c>
    </row>
    <row r="65" spans="1:12" x14ac:dyDescent="0.2">
      <c r="A65" t="s">
        <v>3027</v>
      </c>
      <c r="B65" t="s">
        <v>1183</v>
      </c>
      <c r="C65">
        <v>2016</v>
      </c>
      <c r="D65" t="s">
        <v>1184</v>
      </c>
      <c r="E65" t="s">
        <v>2845</v>
      </c>
      <c r="F65" t="s">
        <v>1186</v>
      </c>
      <c r="G65" t="s">
        <v>1187</v>
      </c>
      <c r="H65">
        <v>4</v>
      </c>
      <c r="L65" t="s">
        <v>3028</v>
      </c>
    </row>
    <row r="66" spans="1:12" x14ac:dyDescent="0.2">
      <c r="B66" t="s">
        <v>3029</v>
      </c>
      <c r="C66">
        <v>2015</v>
      </c>
      <c r="D66" t="s">
        <v>867</v>
      </c>
      <c r="E66" t="s">
        <v>3030</v>
      </c>
      <c r="F66" t="s">
        <v>1781</v>
      </c>
      <c r="G66" t="s">
        <v>2962</v>
      </c>
      <c r="H66">
        <v>112</v>
      </c>
      <c r="I66">
        <v>48</v>
      </c>
    </row>
    <row r="67" spans="1:12" x14ac:dyDescent="0.2">
      <c r="A67" t="s">
        <v>3031</v>
      </c>
      <c r="B67" t="s">
        <v>939</v>
      </c>
      <c r="C67">
        <v>2015</v>
      </c>
      <c r="D67" t="s">
        <v>867</v>
      </c>
      <c r="E67" t="s">
        <v>2845</v>
      </c>
      <c r="F67" t="s">
        <v>941</v>
      </c>
      <c r="G67" t="s">
        <v>2962</v>
      </c>
      <c r="H67">
        <v>112</v>
      </c>
      <c r="I67">
        <v>43</v>
      </c>
      <c r="J67">
        <v>13150</v>
      </c>
      <c r="K67">
        <v>13154</v>
      </c>
      <c r="L67" t="s">
        <v>3032</v>
      </c>
    </row>
    <row r="68" spans="1:12" x14ac:dyDescent="0.2">
      <c r="A68" t="s">
        <v>3033</v>
      </c>
      <c r="B68" t="s">
        <v>1036</v>
      </c>
      <c r="C68">
        <v>2015</v>
      </c>
      <c r="D68" t="s">
        <v>2882</v>
      </c>
      <c r="E68" t="s">
        <v>2845</v>
      </c>
      <c r="F68" t="s">
        <v>1038</v>
      </c>
      <c r="G68" t="s">
        <v>2883</v>
      </c>
      <c r="H68">
        <v>91</v>
      </c>
      <c r="I68">
        <v>7</v>
      </c>
      <c r="L68" t="s">
        <v>3034</v>
      </c>
    </row>
    <row r="69" spans="1:12" x14ac:dyDescent="0.2">
      <c r="A69" t="s">
        <v>3035</v>
      </c>
      <c r="B69" t="s">
        <v>3036</v>
      </c>
      <c r="C69">
        <v>2015</v>
      </c>
      <c r="D69" t="s">
        <v>2899</v>
      </c>
      <c r="E69" t="s">
        <v>2845</v>
      </c>
      <c r="F69" t="s">
        <v>964</v>
      </c>
      <c r="G69" t="s">
        <v>2900</v>
      </c>
      <c r="H69">
        <v>81</v>
      </c>
      <c r="I69">
        <v>16</v>
      </c>
      <c r="J69">
        <v>5527</v>
      </c>
      <c r="K69">
        <v>5537</v>
      </c>
      <c r="L69" t="s">
        <v>3037</v>
      </c>
    </row>
    <row r="70" spans="1:12" x14ac:dyDescent="0.2">
      <c r="A70" t="s">
        <v>3038</v>
      </c>
      <c r="B70" t="s">
        <v>1311</v>
      </c>
      <c r="C70">
        <v>2015</v>
      </c>
      <c r="D70" t="s">
        <v>2899</v>
      </c>
      <c r="E70" t="s">
        <v>2845</v>
      </c>
      <c r="F70" t="s">
        <v>1313</v>
      </c>
      <c r="G70" t="s">
        <v>2900</v>
      </c>
      <c r="H70">
        <v>81</v>
      </c>
      <c r="I70">
        <v>13</v>
      </c>
      <c r="J70">
        <v>4525</v>
      </c>
      <c r="K70">
        <v>4535</v>
      </c>
      <c r="L70" t="s">
        <v>3039</v>
      </c>
    </row>
    <row r="71" spans="1:12" x14ac:dyDescent="0.2">
      <c r="A71" t="s">
        <v>3040</v>
      </c>
      <c r="B71" t="s">
        <v>1116</v>
      </c>
      <c r="C71">
        <v>2015</v>
      </c>
      <c r="D71" t="s">
        <v>2923</v>
      </c>
      <c r="E71" t="s">
        <v>2845</v>
      </c>
      <c r="F71" t="s">
        <v>1118</v>
      </c>
      <c r="G71" t="s">
        <v>2924</v>
      </c>
      <c r="H71">
        <v>24</v>
      </c>
      <c r="I71">
        <v>12</v>
      </c>
      <c r="J71">
        <v>3151</v>
      </c>
      <c r="K71">
        <v>3169</v>
      </c>
      <c r="L71" t="s">
        <v>3041</v>
      </c>
    </row>
    <row r="72" spans="1:12" x14ac:dyDescent="0.2">
      <c r="B72" t="s">
        <v>3042</v>
      </c>
      <c r="C72">
        <v>2015</v>
      </c>
      <c r="D72" t="s">
        <v>1874</v>
      </c>
      <c r="E72" t="s">
        <v>3030</v>
      </c>
      <c r="F72" t="s">
        <v>1785</v>
      </c>
      <c r="G72" t="s">
        <v>952</v>
      </c>
      <c r="H72">
        <v>10</v>
      </c>
      <c r="I72">
        <v>3</v>
      </c>
    </row>
    <row r="73" spans="1:12" x14ac:dyDescent="0.2">
      <c r="A73" t="s">
        <v>3043</v>
      </c>
      <c r="B73" t="s">
        <v>443</v>
      </c>
      <c r="C73">
        <v>2014</v>
      </c>
      <c r="D73" t="s">
        <v>3044</v>
      </c>
      <c r="E73" t="s">
        <v>2845</v>
      </c>
      <c r="F73" t="s">
        <v>1533</v>
      </c>
      <c r="G73" t="s">
        <v>3045</v>
      </c>
      <c r="H73">
        <v>53</v>
      </c>
      <c r="J73">
        <v>175</v>
      </c>
      <c r="K73">
        <v>183</v>
      </c>
      <c r="L73" t="s">
        <v>3046</v>
      </c>
    </row>
    <row r="74" spans="1:12" x14ac:dyDescent="0.2">
      <c r="A74" t="s">
        <v>3047</v>
      </c>
      <c r="B74" t="s">
        <v>3048</v>
      </c>
      <c r="C74">
        <v>2014</v>
      </c>
      <c r="D74" t="s">
        <v>1874</v>
      </c>
      <c r="E74" t="s">
        <v>2845</v>
      </c>
      <c r="F74" t="s">
        <v>1140</v>
      </c>
      <c r="G74" t="s">
        <v>952</v>
      </c>
      <c r="H74">
        <v>9</v>
      </c>
      <c r="I74">
        <v>7</v>
      </c>
      <c r="L74" t="s">
        <v>3049</v>
      </c>
    </row>
    <row r="75" spans="1:12" x14ac:dyDescent="0.2">
      <c r="A75" t="s">
        <v>3050</v>
      </c>
      <c r="B75" t="s">
        <v>3051</v>
      </c>
      <c r="C75">
        <v>2014</v>
      </c>
      <c r="D75" t="s">
        <v>1845</v>
      </c>
      <c r="E75" t="s">
        <v>3003</v>
      </c>
      <c r="F75" t="s">
        <v>1386</v>
      </c>
      <c r="G75" t="s">
        <v>2846</v>
      </c>
      <c r="H75">
        <v>69</v>
      </c>
      <c r="I75">
        <v>4</v>
      </c>
      <c r="J75">
        <v>580</v>
      </c>
      <c r="K75">
        <v>585</v>
      </c>
      <c r="L75" t="s">
        <v>3052</v>
      </c>
    </row>
    <row r="76" spans="1:12" x14ac:dyDescent="0.2">
      <c r="A76" t="s">
        <v>3053</v>
      </c>
      <c r="B76" t="s">
        <v>1339</v>
      </c>
      <c r="C76">
        <v>2014</v>
      </c>
      <c r="D76" t="s">
        <v>1845</v>
      </c>
      <c r="E76" t="s">
        <v>3003</v>
      </c>
      <c r="F76" t="s">
        <v>1341</v>
      </c>
      <c r="G76" t="s">
        <v>2846</v>
      </c>
      <c r="H76">
        <v>69</v>
      </c>
      <c r="I76">
        <v>3</v>
      </c>
      <c r="J76">
        <v>292</v>
      </c>
      <c r="K76">
        <v>302</v>
      </c>
      <c r="L76" t="s">
        <v>3054</v>
      </c>
    </row>
    <row r="77" spans="1:12" x14ac:dyDescent="0.2">
      <c r="A77" t="s">
        <v>3055</v>
      </c>
      <c r="B77" t="s">
        <v>1885</v>
      </c>
      <c r="C77">
        <v>2014</v>
      </c>
      <c r="D77" t="s">
        <v>2923</v>
      </c>
      <c r="E77" t="s">
        <v>2845</v>
      </c>
      <c r="F77" t="s">
        <v>876</v>
      </c>
      <c r="G77" t="s">
        <v>2924</v>
      </c>
      <c r="H77">
        <v>23</v>
      </c>
      <c r="I77">
        <v>6</v>
      </c>
      <c r="J77">
        <v>1268</v>
      </c>
      <c r="K77">
        <v>1283</v>
      </c>
      <c r="L77" t="s">
        <v>3056</v>
      </c>
    </row>
    <row r="78" spans="1:12" x14ac:dyDescent="0.2">
      <c r="A78" t="s">
        <v>3057</v>
      </c>
      <c r="B78" t="s">
        <v>1344</v>
      </c>
      <c r="C78">
        <v>2013</v>
      </c>
      <c r="D78" t="s">
        <v>1345</v>
      </c>
      <c r="E78" t="s">
        <v>2845</v>
      </c>
      <c r="F78" t="s">
        <v>1347</v>
      </c>
      <c r="G78" t="s">
        <v>3058</v>
      </c>
      <c r="H78">
        <v>46</v>
      </c>
      <c r="I78">
        <v>5</v>
      </c>
      <c r="J78">
        <v>637</v>
      </c>
      <c r="K78">
        <v>640</v>
      </c>
      <c r="L78" t="s">
        <v>3059</v>
      </c>
    </row>
    <row r="79" spans="1:12" x14ac:dyDescent="0.2">
      <c r="A79" t="s">
        <v>3060</v>
      </c>
      <c r="B79" t="s">
        <v>1008</v>
      </c>
      <c r="C79">
        <v>2013</v>
      </c>
      <c r="D79" t="s">
        <v>1874</v>
      </c>
      <c r="E79" t="s">
        <v>2845</v>
      </c>
      <c r="F79" t="s">
        <v>1010</v>
      </c>
      <c r="G79" t="s">
        <v>952</v>
      </c>
      <c r="H79">
        <v>8</v>
      </c>
      <c r="I79">
        <v>11</v>
      </c>
      <c r="L79" t="s">
        <v>3061</v>
      </c>
    </row>
    <row r="80" spans="1:12" x14ac:dyDescent="0.2">
      <c r="A80" t="s">
        <v>3062</v>
      </c>
      <c r="B80" t="s">
        <v>2053</v>
      </c>
      <c r="C80">
        <v>2013</v>
      </c>
      <c r="D80" t="s">
        <v>1745</v>
      </c>
      <c r="E80" t="s">
        <v>2845</v>
      </c>
      <c r="F80" t="s">
        <v>1043</v>
      </c>
      <c r="G80" t="s">
        <v>1748</v>
      </c>
      <c r="H80">
        <v>66</v>
      </c>
      <c r="I80">
        <v>3</v>
      </c>
      <c r="J80">
        <v>727</v>
      </c>
      <c r="K80">
        <v>733</v>
      </c>
      <c r="L80" t="s">
        <v>3063</v>
      </c>
    </row>
    <row r="81" spans="1:12" x14ac:dyDescent="0.2">
      <c r="A81" t="s">
        <v>3064</v>
      </c>
      <c r="B81" t="s">
        <v>1084</v>
      </c>
      <c r="C81">
        <v>2013</v>
      </c>
      <c r="D81" t="s">
        <v>1085</v>
      </c>
      <c r="E81" t="s">
        <v>2845</v>
      </c>
      <c r="F81" t="s">
        <v>1087</v>
      </c>
      <c r="G81" t="s">
        <v>1088</v>
      </c>
      <c r="H81">
        <v>2</v>
      </c>
      <c r="I81">
        <v>2</v>
      </c>
      <c r="J81">
        <v>276</v>
      </c>
      <c r="K81">
        <v>283</v>
      </c>
      <c r="L81" t="s">
        <v>3065</v>
      </c>
    </row>
    <row r="82" spans="1:12" x14ac:dyDescent="0.2">
      <c r="A82" t="s">
        <v>3066</v>
      </c>
      <c r="B82" t="s">
        <v>1823</v>
      </c>
      <c r="C82">
        <v>2013</v>
      </c>
      <c r="D82" t="s">
        <v>2899</v>
      </c>
      <c r="E82" t="s">
        <v>2845</v>
      </c>
      <c r="F82" t="s">
        <v>935</v>
      </c>
      <c r="G82" t="s">
        <v>2900</v>
      </c>
      <c r="H82">
        <v>79</v>
      </c>
      <c r="I82">
        <v>2</v>
      </c>
      <c r="J82">
        <v>525</v>
      </c>
      <c r="K82">
        <v>534</v>
      </c>
      <c r="L82" t="s">
        <v>3067</v>
      </c>
    </row>
    <row r="83" spans="1:12" x14ac:dyDescent="0.2">
      <c r="A83" t="s">
        <v>3068</v>
      </c>
      <c r="B83" t="s">
        <v>3069</v>
      </c>
      <c r="C83">
        <v>2012</v>
      </c>
      <c r="D83" t="s">
        <v>3070</v>
      </c>
      <c r="E83" t="s">
        <v>2845</v>
      </c>
      <c r="F83" t="s">
        <v>1094</v>
      </c>
      <c r="G83" t="s">
        <v>3071</v>
      </c>
      <c r="H83">
        <v>180</v>
      </c>
      <c r="I83">
        <v>5</v>
      </c>
      <c r="J83">
        <v>604</v>
      </c>
      <c r="K83">
        <v>617</v>
      </c>
      <c r="L83" t="s">
        <v>3072</v>
      </c>
    </row>
    <row r="84" spans="1:12" x14ac:dyDescent="0.2">
      <c r="A84" t="s">
        <v>3073</v>
      </c>
      <c r="B84" t="s">
        <v>911</v>
      </c>
      <c r="C84">
        <v>2012</v>
      </c>
      <c r="D84" t="s">
        <v>2958</v>
      </c>
      <c r="E84" t="s">
        <v>2845</v>
      </c>
      <c r="F84" t="s">
        <v>914</v>
      </c>
      <c r="G84" t="s">
        <v>2959</v>
      </c>
      <c r="H84">
        <v>6</v>
      </c>
      <c r="I84">
        <v>9</v>
      </c>
      <c r="J84">
        <v>1688</v>
      </c>
      <c r="K84">
        <v>1701</v>
      </c>
      <c r="L84" t="s">
        <v>3074</v>
      </c>
    </row>
    <row r="85" spans="1:12" x14ac:dyDescent="0.2">
      <c r="A85" t="s">
        <v>3075</v>
      </c>
      <c r="B85" t="s">
        <v>989</v>
      </c>
      <c r="C85">
        <v>2011</v>
      </c>
      <c r="D85" t="s">
        <v>1907</v>
      </c>
      <c r="E85" t="s">
        <v>2845</v>
      </c>
      <c r="F85" t="s">
        <v>992</v>
      </c>
      <c r="G85" t="s">
        <v>993</v>
      </c>
      <c r="H85">
        <v>1</v>
      </c>
      <c r="J85">
        <v>204</v>
      </c>
      <c r="L85" t="s">
        <v>3076</v>
      </c>
    </row>
    <row r="86" spans="1:12" x14ac:dyDescent="0.2">
      <c r="A86" t="s">
        <v>3077</v>
      </c>
      <c r="B86" t="s">
        <v>899</v>
      </c>
      <c r="C86">
        <v>2012</v>
      </c>
      <c r="D86" t="s">
        <v>2923</v>
      </c>
      <c r="E86" t="s">
        <v>2845</v>
      </c>
      <c r="F86" t="s">
        <v>901</v>
      </c>
      <c r="G86" t="s">
        <v>2924</v>
      </c>
      <c r="H86">
        <v>21</v>
      </c>
      <c r="I86">
        <v>9</v>
      </c>
      <c r="J86">
        <v>2282</v>
      </c>
      <c r="K86">
        <v>2296</v>
      </c>
      <c r="L86" t="s">
        <v>3078</v>
      </c>
    </row>
    <row r="87" spans="1:12" x14ac:dyDescent="0.2">
      <c r="A87" t="s">
        <v>3079</v>
      </c>
      <c r="B87" t="s">
        <v>1992</v>
      </c>
      <c r="C87">
        <v>2011</v>
      </c>
      <c r="D87" t="s">
        <v>3080</v>
      </c>
      <c r="E87" t="s">
        <v>2845</v>
      </c>
      <c r="F87" t="s">
        <v>3081</v>
      </c>
      <c r="G87" t="s">
        <v>3082</v>
      </c>
      <c r="H87">
        <v>4</v>
      </c>
      <c r="I87">
        <v>1</v>
      </c>
      <c r="J87">
        <v>41</v>
      </c>
      <c r="K87">
        <v>43</v>
      </c>
      <c r="L87" t="s">
        <v>3083</v>
      </c>
    </row>
    <row r="88" spans="1:12" x14ac:dyDescent="0.2">
      <c r="A88" t="s">
        <v>3084</v>
      </c>
      <c r="B88" t="s">
        <v>887</v>
      </c>
      <c r="C88">
        <v>2011</v>
      </c>
      <c r="D88" t="s">
        <v>867</v>
      </c>
      <c r="E88" t="s">
        <v>2845</v>
      </c>
      <c r="F88" t="s">
        <v>889</v>
      </c>
      <c r="G88" t="s">
        <v>2962</v>
      </c>
      <c r="H88">
        <v>108</v>
      </c>
      <c r="I88">
        <v>5</v>
      </c>
      <c r="J88">
        <v>1955</v>
      </c>
      <c r="K88">
        <v>1960</v>
      </c>
      <c r="L88" t="s">
        <v>3085</v>
      </c>
    </row>
    <row r="89" spans="1:12" x14ac:dyDescent="0.2">
      <c r="A89" t="s">
        <v>3086</v>
      </c>
      <c r="B89" t="s">
        <v>3087</v>
      </c>
      <c r="C89">
        <v>2011</v>
      </c>
      <c r="D89" t="s">
        <v>1745</v>
      </c>
      <c r="E89" t="s">
        <v>2845</v>
      </c>
      <c r="F89" t="s">
        <v>883</v>
      </c>
      <c r="G89" t="s">
        <v>1748</v>
      </c>
      <c r="H89">
        <v>61</v>
      </c>
      <c r="I89">
        <v>4</v>
      </c>
      <c r="J89">
        <v>821</v>
      </c>
      <c r="K89">
        <v>831</v>
      </c>
      <c r="L89" t="s">
        <v>3088</v>
      </c>
    </row>
    <row r="90" spans="1:12" x14ac:dyDescent="0.2">
      <c r="A90" t="s">
        <v>3089</v>
      </c>
      <c r="B90" t="s">
        <v>2396</v>
      </c>
      <c r="C90">
        <v>2010</v>
      </c>
      <c r="D90" t="s">
        <v>3090</v>
      </c>
      <c r="E90" t="s">
        <v>3091</v>
      </c>
      <c r="F90" t="s">
        <v>1429</v>
      </c>
      <c r="G90" t="s">
        <v>3092</v>
      </c>
      <c r="H90">
        <v>5</v>
      </c>
      <c r="I90">
        <v>7</v>
      </c>
      <c r="J90">
        <v>890</v>
      </c>
      <c r="K90">
        <v>892</v>
      </c>
      <c r="L90" t="s">
        <v>3093</v>
      </c>
    </row>
    <row r="91" spans="1:12" x14ac:dyDescent="0.2">
      <c r="A91" t="s">
        <v>3094</v>
      </c>
      <c r="B91" t="s">
        <v>948</v>
      </c>
      <c r="C91">
        <v>2010</v>
      </c>
      <c r="D91" t="s">
        <v>1874</v>
      </c>
      <c r="E91" t="s">
        <v>2845</v>
      </c>
      <c r="F91" t="s">
        <v>951</v>
      </c>
      <c r="G91" t="s">
        <v>952</v>
      </c>
      <c r="H91">
        <v>5</v>
      </c>
      <c r="I91">
        <v>3</v>
      </c>
      <c r="L91" t="s">
        <v>3095</v>
      </c>
    </row>
    <row r="92" spans="1:12" x14ac:dyDescent="0.2">
      <c r="A92" t="s">
        <v>3096</v>
      </c>
      <c r="B92" t="s">
        <v>866</v>
      </c>
      <c r="C92">
        <v>2009</v>
      </c>
      <c r="D92" t="s">
        <v>867</v>
      </c>
      <c r="E92" t="s">
        <v>2845</v>
      </c>
      <c r="F92" t="s">
        <v>869</v>
      </c>
      <c r="G92" t="s">
        <v>2962</v>
      </c>
      <c r="H92">
        <v>106</v>
      </c>
      <c r="I92">
        <v>50</v>
      </c>
      <c r="J92">
        <v>21236</v>
      </c>
      <c r="K92">
        <v>21241</v>
      </c>
      <c r="L92" t="s">
        <v>3097</v>
      </c>
    </row>
    <row r="93" spans="1:12" x14ac:dyDescent="0.2">
      <c r="A93" t="s">
        <v>3098</v>
      </c>
      <c r="B93" t="s">
        <v>3099</v>
      </c>
      <c r="C93">
        <v>2009</v>
      </c>
      <c r="D93" t="s">
        <v>3100</v>
      </c>
      <c r="E93" t="s">
        <v>2845</v>
      </c>
      <c r="F93" t="s">
        <v>1435</v>
      </c>
      <c r="G93" t="s">
        <v>3101</v>
      </c>
      <c r="H93">
        <v>38</v>
      </c>
      <c r="I93">
        <v>5</v>
      </c>
      <c r="J93">
        <v>1360</v>
      </c>
      <c r="K93">
        <v>1364</v>
      </c>
      <c r="L93" t="s">
        <v>3102</v>
      </c>
    </row>
    <row r="94" spans="1:12" x14ac:dyDescent="0.2">
      <c r="A94" t="s">
        <v>3103</v>
      </c>
      <c r="B94" t="s">
        <v>1396</v>
      </c>
      <c r="C94">
        <v>2009</v>
      </c>
      <c r="D94" t="s">
        <v>3022</v>
      </c>
      <c r="E94" t="s">
        <v>2845</v>
      </c>
      <c r="F94" t="s">
        <v>3104</v>
      </c>
      <c r="G94" t="s">
        <v>1400</v>
      </c>
      <c r="H94">
        <v>38</v>
      </c>
      <c r="I94">
        <v>4</v>
      </c>
      <c r="J94">
        <v>537</v>
      </c>
      <c r="K94">
        <v>541</v>
      </c>
      <c r="L94" t="s">
        <v>3105</v>
      </c>
    </row>
    <row r="95" spans="1:12" x14ac:dyDescent="0.2">
      <c r="A95" t="s">
        <v>3106</v>
      </c>
      <c r="B95" t="s">
        <v>1013</v>
      </c>
      <c r="C95">
        <v>2009</v>
      </c>
      <c r="D95" t="s">
        <v>2899</v>
      </c>
      <c r="E95" t="s">
        <v>2845</v>
      </c>
      <c r="F95" t="s">
        <v>1015</v>
      </c>
      <c r="G95" t="s">
        <v>2900</v>
      </c>
      <c r="H95">
        <v>75</v>
      </c>
      <c r="I95">
        <v>13</v>
      </c>
      <c r="J95">
        <v>4324</v>
      </c>
      <c r="K95">
        <v>4332</v>
      </c>
      <c r="L95" t="s">
        <v>3107</v>
      </c>
    </row>
    <row r="96" spans="1:12" x14ac:dyDescent="0.2">
      <c r="A96" t="s">
        <v>3108</v>
      </c>
      <c r="B96" t="s">
        <v>1973</v>
      </c>
      <c r="C96">
        <v>2009</v>
      </c>
      <c r="D96" t="s">
        <v>3109</v>
      </c>
      <c r="E96" t="s">
        <v>2845</v>
      </c>
      <c r="F96" t="s">
        <v>862</v>
      </c>
      <c r="G96" t="s">
        <v>3110</v>
      </c>
      <c r="H96">
        <v>5</v>
      </c>
      <c r="I96">
        <v>6</v>
      </c>
      <c r="J96">
        <v>391</v>
      </c>
      <c r="K96">
        <v>393</v>
      </c>
      <c r="L96" t="s">
        <v>3111</v>
      </c>
    </row>
    <row r="97" spans="1:12" x14ac:dyDescent="0.2">
      <c r="A97" t="s">
        <v>3112</v>
      </c>
      <c r="B97" t="s">
        <v>985</v>
      </c>
      <c r="C97">
        <v>2008</v>
      </c>
      <c r="D97" t="s">
        <v>2923</v>
      </c>
      <c r="E97" t="s">
        <v>2845</v>
      </c>
      <c r="F97" t="s">
        <v>987</v>
      </c>
      <c r="G97" t="s">
        <v>2924</v>
      </c>
      <c r="H97">
        <v>17</v>
      </c>
      <c r="I97">
        <v>20</v>
      </c>
      <c r="J97">
        <v>4480</v>
      </c>
      <c r="K97">
        <v>4488</v>
      </c>
      <c r="L97" t="s">
        <v>3113</v>
      </c>
    </row>
    <row r="98" spans="1:12" x14ac:dyDescent="0.2">
      <c r="A98" t="s">
        <v>1997</v>
      </c>
      <c r="B98" t="s">
        <v>600</v>
      </c>
      <c r="C98">
        <v>2000</v>
      </c>
      <c r="D98" t="s">
        <v>3114</v>
      </c>
      <c r="E98" t="s">
        <v>2845</v>
      </c>
      <c r="F98" t="s">
        <v>3115</v>
      </c>
      <c r="G98" t="s">
        <v>3116</v>
      </c>
      <c r="H98">
        <v>29</v>
      </c>
      <c r="I98">
        <v>3</v>
      </c>
      <c r="J98">
        <v>259</v>
      </c>
      <c r="K98">
        <v>266</v>
      </c>
      <c r="L98" t="s">
        <v>3117</v>
      </c>
    </row>
    <row r="99" spans="1:12" x14ac:dyDescent="0.2">
      <c r="A99" t="s">
        <v>3118</v>
      </c>
      <c r="B99" t="s">
        <v>1031</v>
      </c>
      <c r="C99">
        <v>2007</v>
      </c>
      <c r="D99" t="s">
        <v>1874</v>
      </c>
      <c r="E99" t="s">
        <v>2845</v>
      </c>
      <c r="F99" t="s">
        <v>1033</v>
      </c>
      <c r="G99" t="s">
        <v>952</v>
      </c>
      <c r="H99">
        <v>2</v>
      </c>
      <c r="I99">
        <v>9</v>
      </c>
      <c r="L99" t="s">
        <v>3119</v>
      </c>
    </row>
    <row r="100" spans="1:12" x14ac:dyDescent="0.2">
      <c r="A100" t="s">
        <v>3120</v>
      </c>
      <c r="B100" t="s">
        <v>2106</v>
      </c>
      <c r="C100">
        <v>2006</v>
      </c>
      <c r="D100" t="s">
        <v>3121</v>
      </c>
      <c r="E100" t="s">
        <v>2845</v>
      </c>
      <c r="F100" t="s">
        <v>928</v>
      </c>
      <c r="G100" t="s">
        <v>929</v>
      </c>
      <c r="H100">
        <v>2</v>
      </c>
      <c r="I100">
        <v>1</v>
      </c>
      <c r="J100">
        <v>12</v>
      </c>
      <c r="K100">
        <v>16</v>
      </c>
      <c r="L100" t="s">
        <v>3122</v>
      </c>
    </row>
    <row r="101" spans="1:12" x14ac:dyDescent="0.2">
      <c r="A101" t="s">
        <v>3123</v>
      </c>
      <c r="B101" t="s">
        <v>996</v>
      </c>
      <c r="C101">
        <v>2005</v>
      </c>
      <c r="D101" t="s">
        <v>2899</v>
      </c>
      <c r="E101" t="s">
        <v>2845</v>
      </c>
      <c r="F101" t="s">
        <v>998</v>
      </c>
      <c r="G101" t="s">
        <v>936</v>
      </c>
      <c r="H101">
        <v>71</v>
      </c>
      <c r="I101">
        <v>12</v>
      </c>
      <c r="J101">
        <v>8784</v>
      </c>
      <c r="K101">
        <v>8794</v>
      </c>
      <c r="L101" t="s">
        <v>3124</v>
      </c>
    </row>
    <row r="102" spans="1:12" x14ac:dyDescent="0.2">
      <c r="A102" t="s">
        <v>3125</v>
      </c>
      <c r="B102" t="s">
        <v>1001</v>
      </c>
      <c r="C102">
        <v>2005</v>
      </c>
      <c r="D102" t="s">
        <v>1827</v>
      </c>
      <c r="E102" t="s">
        <v>2845</v>
      </c>
      <c r="F102" t="s">
        <v>1004</v>
      </c>
      <c r="G102" t="s">
        <v>1005</v>
      </c>
      <c r="H102">
        <v>184</v>
      </c>
      <c r="I102">
        <v>4</v>
      </c>
      <c r="J102">
        <v>199</v>
      </c>
      <c r="K102">
        <v>206</v>
      </c>
      <c r="L102" t="s">
        <v>3126</v>
      </c>
    </row>
    <row r="103" spans="1:12" x14ac:dyDescent="0.2">
      <c r="A103" t="s">
        <v>3127</v>
      </c>
      <c r="B103" t="s">
        <v>3128</v>
      </c>
      <c r="C103">
        <v>2003</v>
      </c>
      <c r="D103" t="s">
        <v>3129</v>
      </c>
      <c r="E103" t="s">
        <v>2845</v>
      </c>
      <c r="F103" t="s">
        <v>1198</v>
      </c>
      <c r="G103" t="s">
        <v>1199</v>
      </c>
      <c r="H103">
        <v>204</v>
      </c>
      <c r="I103">
        <v>2</v>
      </c>
      <c r="J103">
        <v>221</v>
      </c>
      <c r="K103">
        <v>231</v>
      </c>
      <c r="L103" t="s">
        <v>3130</v>
      </c>
    </row>
    <row r="104" spans="1:12" x14ac:dyDescent="0.2">
      <c r="A104" t="s">
        <v>3131</v>
      </c>
      <c r="B104" t="s">
        <v>3132</v>
      </c>
      <c r="C104">
        <v>2000</v>
      </c>
      <c r="D104" t="s">
        <v>3133</v>
      </c>
      <c r="E104" t="s">
        <v>2845</v>
      </c>
      <c r="F104" t="s">
        <v>895</v>
      </c>
      <c r="G104" t="s">
        <v>896</v>
      </c>
      <c r="H104">
        <v>50</v>
      </c>
      <c r="J104">
        <v>1877</v>
      </c>
      <c r="K104">
        <v>1886</v>
      </c>
      <c r="L104" t="s">
        <v>3134</v>
      </c>
    </row>
    <row r="105" spans="1:12" x14ac:dyDescent="0.2">
      <c r="A105" t="s">
        <v>3135</v>
      </c>
      <c r="B105" t="s">
        <v>3136</v>
      </c>
      <c r="C105">
        <v>1989</v>
      </c>
      <c r="D105" t="s">
        <v>1404</v>
      </c>
      <c r="E105" t="s">
        <v>2845</v>
      </c>
      <c r="G105" t="s">
        <v>1406</v>
      </c>
      <c r="H105">
        <v>39</v>
      </c>
      <c r="I105">
        <v>2</v>
      </c>
      <c r="J105">
        <v>167</v>
      </c>
      <c r="K105">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35ABE-C93E-A74A-93D7-A957B2D3AC08}">
  <dimension ref="A1:F937"/>
  <sheetViews>
    <sheetView topLeftCell="A925" workbookViewId="0">
      <selection activeCell="E603" sqref="E603"/>
    </sheetView>
  </sheetViews>
  <sheetFormatPr baseColWidth="10" defaultRowHeight="16" x14ac:dyDescent="0.2"/>
  <cols>
    <col min="2" max="2" width="16.83203125" customWidth="1"/>
  </cols>
  <sheetData>
    <row r="1" spans="1:6" x14ac:dyDescent="0.2">
      <c r="A1" s="1" t="s">
        <v>4</v>
      </c>
      <c r="B1" s="1" t="s">
        <v>0</v>
      </c>
      <c r="C1" s="1" t="s">
        <v>2</v>
      </c>
      <c r="D1" s="1" t="s">
        <v>1</v>
      </c>
      <c r="E1" s="1" t="s">
        <v>3</v>
      </c>
      <c r="F1" s="4" t="s">
        <v>844</v>
      </c>
    </row>
    <row r="2" spans="1:6" x14ac:dyDescent="0.2">
      <c r="A2" s="2" t="s">
        <v>58</v>
      </c>
      <c r="B2" s="2" t="s">
        <v>55</v>
      </c>
      <c r="C2" s="2">
        <v>1975</v>
      </c>
      <c r="D2" s="2" t="s">
        <v>56</v>
      </c>
      <c r="E2" s="3" t="s">
        <v>57</v>
      </c>
      <c r="F2" s="2" t="s">
        <v>4229</v>
      </c>
    </row>
    <row r="3" spans="1:6" x14ac:dyDescent="0.2">
      <c r="A3" s="2" t="s">
        <v>45</v>
      </c>
      <c r="B3" s="2" t="s">
        <v>42</v>
      </c>
      <c r="C3" s="2">
        <v>1986</v>
      </c>
      <c r="D3" s="2" t="s">
        <v>43</v>
      </c>
      <c r="E3" s="3" t="s">
        <v>44</v>
      </c>
      <c r="F3" s="2" t="s">
        <v>4229</v>
      </c>
    </row>
    <row r="4" spans="1:6" x14ac:dyDescent="0.2">
      <c r="A4" s="2" t="s">
        <v>141</v>
      </c>
      <c r="B4" s="2" t="s">
        <v>139</v>
      </c>
      <c r="C4" s="2">
        <v>1987</v>
      </c>
      <c r="D4" s="2"/>
      <c r="E4" s="3" t="s">
        <v>140</v>
      </c>
      <c r="F4" s="2" t="s">
        <v>4229</v>
      </c>
    </row>
    <row r="5" spans="1:6" x14ac:dyDescent="0.2">
      <c r="A5" s="2" t="s">
        <v>113</v>
      </c>
      <c r="B5" s="2" t="s">
        <v>110</v>
      </c>
      <c r="C5" s="2">
        <v>1992</v>
      </c>
      <c r="D5" s="2" t="s">
        <v>111</v>
      </c>
      <c r="E5" s="3" t="s">
        <v>112</v>
      </c>
      <c r="F5" s="2" t="s">
        <v>4229</v>
      </c>
    </row>
    <row r="6" spans="1:6" x14ac:dyDescent="0.2">
      <c r="A6" s="2" t="s">
        <v>318</v>
      </c>
      <c r="B6" s="2" t="s">
        <v>316</v>
      </c>
      <c r="C6" s="2">
        <v>1993</v>
      </c>
      <c r="D6" s="2" t="s">
        <v>135</v>
      </c>
      <c r="E6" s="3" t="s">
        <v>317</v>
      </c>
      <c r="F6" s="2" t="s">
        <v>4229</v>
      </c>
    </row>
    <row r="7" spans="1:6" x14ac:dyDescent="0.2">
      <c r="A7" s="2" t="s">
        <v>410</v>
      </c>
      <c r="B7" s="2" t="s">
        <v>407</v>
      </c>
      <c r="C7" s="2">
        <v>1995</v>
      </c>
      <c r="D7" s="2" t="s">
        <v>408</v>
      </c>
      <c r="E7" s="3" t="s">
        <v>409</v>
      </c>
      <c r="F7" s="2" t="s">
        <v>4229</v>
      </c>
    </row>
    <row r="8" spans="1:6" x14ac:dyDescent="0.2">
      <c r="A8" s="2" t="s">
        <v>507</v>
      </c>
      <c r="B8" s="2" t="s">
        <v>505</v>
      </c>
      <c r="C8" s="2">
        <v>1995</v>
      </c>
      <c r="D8" s="2" t="s">
        <v>135</v>
      </c>
      <c r="E8" s="3" t="s">
        <v>506</v>
      </c>
      <c r="F8" s="2" t="s">
        <v>4229</v>
      </c>
    </row>
    <row r="9" spans="1:6" x14ac:dyDescent="0.2">
      <c r="A9" s="2" t="s">
        <v>138</v>
      </c>
      <c r="B9" s="2" t="s">
        <v>134</v>
      </c>
      <c r="C9" s="2">
        <v>1996</v>
      </c>
      <c r="D9" s="2" t="s">
        <v>135</v>
      </c>
      <c r="E9" s="3" t="s">
        <v>137</v>
      </c>
      <c r="F9" s="2" t="s">
        <v>4229</v>
      </c>
    </row>
    <row r="10" spans="1:6" x14ac:dyDescent="0.2">
      <c r="A10" s="2" t="s">
        <v>406</v>
      </c>
      <c r="B10" s="2" t="s">
        <v>403</v>
      </c>
      <c r="C10" s="2">
        <v>1996</v>
      </c>
      <c r="D10" s="2" t="s">
        <v>404</v>
      </c>
      <c r="E10" s="3" t="s">
        <v>405</v>
      </c>
      <c r="F10" s="2" t="s">
        <v>4229</v>
      </c>
    </row>
    <row r="11" spans="1:6" x14ac:dyDescent="0.2">
      <c r="A11" s="2" t="s">
        <v>213</v>
      </c>
      <c r="B11" s="2" t="s">
        <v>211</v>
      </c>
      <c r="C11" s="2">
        <v>1997</v>
      </c>
      <c r="D11" s="2" t="s">
        <v>120</v>
      </c>
      <c r="E11" s="3" t="s">
        <v>212</v>
      </c>
      <c r="F11" s="2" t="s">
        <v>4229</v>
      </c>
    </row>
    <row r="12" spans="1:6" x14ac:dyDescent="0.2">
      <c r="A12" s="2" t="s">
        <v>306</v>
      </c>
      <c r="B12" s="2" t="s">
        <v>303</v>
      </c>
      <c r="C12" s="2">
        <v>1997</v>
      </c>
      <c r="D12" s="2" t="s">
        <v>304</v>
      </c>
      <c r="E12" s="3" t="s">
        <v>305</v>
      </c>
      <c r="F12" s="2" t="s">
        <v>4229</v>
      </c>
    </row>
    <row r="13" spans="1:6" x14ac:dyDescent="0.2">
      <c r="A13" s="2" t="s">
        <v>418</v>
      </c>
      <c r="B13" s="2" t="s">
        <v>415</v>
      </c>
      <c r="C13" s="2">
        <v>1997</v>
      </c>
      <c r="D13" s="2" t="s">
        <v>416</v>
      </c>
      <c r="E13" s="3" t="s">
        <v>417</v>
      </c>
      <c r="F13" s="2" t="s">
        <v>4229</v>
      </c>
    </row>
    <row r="14" spans="1:6" x14ac:dyDescent="0.2">
      <c r="A14" s="2" t="s">
        <v>17</v>
      </c>
      <c r="B14" s="2" t="s">
        <v>14</v>
      </c>
      <c r="C14" s="2">
        <v>1998</v>
      </c>
      <c r="D14" s="2" t="s">
        <v>15</v>
      </c>
      <c r="E14" s="3" t="s">
        <v>16</v>
      </c>
      <c r="F14" s="2" t="s">
        <v>4229</v>
      </c>
    </row>
    <row r="15" spans="1:6" x14ac:dyDescent="0.2">
      <c r="A15" s="2" t="s">
        <v>122</v>
      </c>
      <c r="B15" s="2" t="s">
        <v>119</v>
      </c>
      <c r="C15" s="2">
        <v>1998</v>
      </c>
      <c r="D15" s="2" t="s">
        <v>120</v>
      </c>
      <c r="E15" s="3" t="s">
        <v>121</v>
      </c>
      <c r="F15" s="2" t="s">
        <v>4229</v>
      </c>
    </row>
    <row r="16" spans="1:6" x14ac:dyDescent="0.2">
      <c r="A16" s="2" t="s">
        <v>243</v>
      </c>
      <c r="B16" s="2" t="s">
        <v>240</v>
      </c>
      <c r="C16" s="2">
        <v>1998</v>
      </c>
      <c r="D16" s="2" t="s">
        <v>241</v>
      </c>
      <c r="E16" s="3" t="s">
        <v>242</v>
      </c>
      <c r="F16" s="2" t="s">
        <v>4229</v>
      </c>
    </row>
    <row r="17" spans="1:6" x14ac:dyDescent="0.2">
      <c r="A17" s="2" t="s">
        <v>380</v>
      </c>
      <c r="B17" s="2" t="s">
        <v>378</v>
      </c>
      <c r="C17" s="2">
        <v>1998</v>
      </c>
      <c r="D17" s="2" t="s">
        <v>23</v>
      </c>
      <c r="E17" s="3" t="s">
        <v>379</v>
      </c>
      <c r="F17" s="2" t="s">
        <v>4229</v>
      </c>
    </row>
    <row r="18" spans="1:6" x14ac:dyDescent="0.2">
      <c r="A18" s="2" t="s">
        <v>302</v>
      </c>
      <c r="B18" s="2" t="s">
        <v>299</v>
      </c>
      <c r="C18" s="2">
        <v>1999</v>
      </c>
      <c r="D18" s="2" t="s">
        <v>300</v>
      </c>
      <c r="E18" s="3" t="s">
        <v>301</v>
      </c>
      <c r="F18" s="2" t="s">
        <v>4229</v>
      </c>
    </row>
    <row r="19" spans="1:6" x14ac:dyDescent="0.2">
      <c r="A19" s="2" t="s">
        <v>603</v>
      </c>
      <c r="B19" s="2" t="s">
        <v>600</v>
      </c>
      <c r="C19" s="2">
        <v>2000</v>
      </c>
      <c r="D19" s="2" t="s">
        <v>156</v>
      </c>
      <c r="E19" s="3" t="s">
        <v>601</v>
      </c>
      <c r="F19" s="2" t="s">
        <v>4229</v>
      </c>
    </row>
    <row r="20" spans="1:6" x14ac:dyDescent="0.2">
      <c r="A20" s="2" t="s">
        <v>728</v>
      </c>
      <c r="B20" s="2" t="s">
        <v>725</v>
      </c>
      <c r="C20" s="2">
        <v>2000</v>
      </c>
      <c r="D20" s="2" t="s">
        <v>325</v>
      </c>
      <c r="E20" s="3" t="s">
        <v>726</v>
      </c>
      <c r="F20" s="2" t="s">
        <v>4229</v>
      </c>
    </row>
    <row r="21" spans="1:6" x14ac:dyDescent="0.2">
      <c r="A21" s="2" t="s">
        <v>41</v>
      </c>
      <c r="B21" s="2" t="s">
        <v>38</v>
      </c>
      <c r="C21" s="2">
        <v>2001</v>
      </c>
      <c r="D21" s="2" t="s">
        <v>39</v>
      </c>
      <c r="E21" s="3" t="s">
        <v>40</v>
      </c>
      <c r="F21" s="2" t="s">
        <v>4229</v>
      </c>
    </row>
    <row r="22" spans="1:6" x14ac:dyDescent="0.2">
      <c r="A22" s="2" t="s">
        <v>162</v>
      </c>
      <c r="B22" s="2" t="s">
        <v>160</v>
      </c>
      <c r="C22" s="2">
        <v>2001</v>
      </c>
      <c r="D22" s="2" t="s">
        <v>23</v>
      </c>
      <c r="E22" s="3" t="s">
        <v>161</v>
      </c>
      <c r="F22" s="2" t="s">
        <v>4229</v>
      </c>
    </row>
    <row r="23" spans="1:6" x14ac:dyDescent="0.2">
      <c r="A23" s="2" t="s">
        <v>491</v>
      </c>
      <c r="B23" s="2" t="s">
        <v>488</v>
      </c>
      <c r="C23" s="2">
        <v>2001</v>
      </c>
      <c r="D23" s="2" t="s">
        <v>51</v>
      </c>
      <c r="E23" s="3" t="s">
        <v>489</v>
      </c>
      <c r="F23" s="2" t="s">
        <v>4229</v>
      </c>
    </row>
    <row r="24" spans="1:6" x14ac:dyDescent="0.2">
      <c r="A24" s="2" t="s">
        <v>323</v>
      </c>
      <c r="B24" s="2" t="s">
        <v>319</v>
      </c>
      <c r="C24" s="2">
        <v>2002</v>
      </c>
      <c r="D24" s="2" t="s">
        <v>320</v>
      </c>
      <c r="E24" s="3" t="s">
        <v>322</v>
      </c>
      <c r="F24" s="2" t="s">
        <v>4229</v>
      </c>
    </row>
    <row r="25" spans="1:6" x14ac:dyDescent="0.2">
      <c r="A25" s="2" t="s">
        <v>154</v>
      </c>
      <c r="B25" s="2" t="s">
        <v>150</v>
      </c>
      <c r="C25" s="2">
        <v>2003</v>
      </c>
      <c r="D25" s="2" t="s">
        <v>151</v>
      </c>
      <c r="E25" s="3" t="s">
        <v>153</v>
      </c>
      <c r="F25" s="2" t="s">
        <v>4229</v>
      </c>
    </row>
    <row r="26" spans="1:6" x14ac:dyDescent="0.2">
      <c r="A26" s="2" t="s">
        <v>744</v>
      </c>
      <c r="B26" s="2" t="s">
        <v>742</v>
      </c>
      <c r="C26" s="2">
        <v>2003</v>
      </c>
      <c r="D26" s="2" t="s">
        <v>115</v>
      </c>
      <c r="E26" s="3" t="s">
        <v>743</v>
      </c>
      <c r="F26" s="2" t="s">
        <v>4229</v>
      </c>
    </row>
    <row r="27" spans="1:6" x14ac:dyDescent="0.2">
      <c r="A27" s="2" t="s">
        <v>145</v>
      </c>
      <c r="B27" s="2" t="s">
        <v>142</v>
      </c>
      <c r="C27" s="2">
        <v>2004</v>
      </c>
      <c r="D27" s="2" t="s">
        <v>143</v>
      </c>
      <c r="E27" s="3" t="s">
        <v>144</v>
      </c>
      <c r="F27" s="2" t="s">
        <v>4229</v>
      </c>
    </row>
    <row r="28" spans="1:6" x14ac:dyDescent="0.2">
      <c r="A28" s="2" t="s">
        <v>399</v>
      </c>
      <c r="B28" s="2" t="s">
        <v>396</v>
      </c>
      <c r="C28" s="2">
        <v>2004</v>
      </c>
      <c r="D28" s="2" t="s">
        <v>397</v>
      </c>
      <c r="E28" s="3" t="s">
        <v>398</v>
      </c>
      <c r="F28" s="2" t="s">
        <v>4229</v>
      </c>
    </row>
    <row r="29" spans="1:6" x14ac:dyDescent="0.2">
      <c r="A29" s="2" t="s">
        <v>267</v>
      </c>
      <c r="B29" s="2" t="s">
        <v>264</v>
      </c>
      <c r="C29" s="2">
        <v>2005</v>
      </c>
      <c r="D29" s="2" t="s">
        <v>265</v>
      </c>
      <c r="E29" s="3" t="s">
        <v>266</v>
      </c>
      <c r="F29" s="2" t="s">
        <v>4229</v>
      </c>
    </row>
    <row r="30" spans="1:6" x14ac:dyDescent="0.2">
      <c r="A30" s="2" t="s">
        <v>456</v>
      </c>
      <c r="B30" s="2" t="s">
        <v>454</v>
      </c>
      <c r="C30" s="2">
        <v>2005</v>
      </c>
      <c r="D30" s="2" t="s">
        <v>320</v>
      </c>
      <c r="E30" s="3" t="s">
        <v>455</v>
      </c>
      <c r="F30" s="2" t="s">
        <v>4229</v>
      </c>
    </row>
    <row r="31" spans="1:6" x14ac:dyDescent="0.2">
      <c r="A31" s="2" t="s">
        <v>635</v>
      </c>
      <c r="B31" s="2" t="s">
        <v>632</v>
      </c>
      <c r="C31" s="2">
        <v>2005</v>
      </c>
      <c r="D31" s="2" t="s">
        <v>633</v>
      </c>
      <c r="E31" s="3" t="s">
        <v>634</v>
      </c>
      <c r="F31" s="2" t="s">
        <v>4229</v>
      </c>
    </row>
    <row r="32" spans="1:6" x14ac:dyDescent="0.2">
      <c r="A32" s="2" t="s">
        <v>707</v>
      </c>
      <c r="B32" s="2" t="s">
        <v>705</v>
      </c>
      <c r="C32" s="2">
        <v>2005</v>
      </c>
      <c r="D32" s="2" t="s">
        <v>135</v>
      </c>
      <c r="E32" s="3" t="s">
        <v>706</v>
      </c>
      <c r="F32" s="2" t="s">
        <v>4229</v>
      </c>
    </row>
    <row r="33" spans="1:6" x14ac:dyDescent="0.2">
      <c r="A33" s="2" t="s">
        <v>97</v>
      </c>
      <c r="B33" s="2" t="s">
        <v>94</v>
      </c>
      <c r="C33" s="2">
        <v>2006</v>
      </c>
      <c r="D33" s="2" t="s">
        <v>95</v>
      </c>
      <c r="E33" s="3" t="s">
        <v>96</v>
      </c>
      <c r="F33" s="2" t="s">
        <v>4229</v>
      </c>
    </row>
    <row r="34" spans="1:6" x14ac:dyDescent="0.2">
      <c r="A34" s="2" t="s">
        <v>591</v>
      </c>
      <c r="B34" s="2" t="s">
        <v>589</v>
      </c>
      <c r="C34" s="2">
        <v>2006</v>
      </c>
      <c r="D34" s="2" t="s">
        <v>51</v>
      </c>
      <c r="E34" s="3" t="s">
        <v>590</v>
      </c>
      <c r="F34" s="2" t="s">
        <v>4229</v>
      </c>
    </row>
    <row r="35" spans="1:6" x14ac:dyDescent="0.2">
      <c r="A35" s="2" t="s">
        <v>834</v>
      </c>
      <c r="B35" s="2" t="s">
        <v>831</v>
      </c>
      <c r="C35" s="2">
        <v>2006</v>
      </c>
      <c r="D35" s="2" t="s">
        <v>325</v>
      </c>
      <c r="E35" s="3" t="s">
        <v>832</v>
      </c>
      <c r="F35" s="2" t="s">
        <v>4229</v>
      </c>
    </row>
    <row r="36" spans="1:6" x14ac:dyDescent="0.2">
      <c r="A36" s="2" t="s">
        <v>328</v>
      </c>
      <c r="B36" s="2" t="s">
        <v>324</v>
      </c>
      <c r="C36" s="2">
        <v>2007</v>
      </c>
      <c r="D36" s="2" t="s">
        <v>325</v>
      </c>
      <c r="E36" s="3" t="s">
        <v>327</v>
      </c>
      <c r="F36" s="2" t="s">
        <v>4229</v>
      </c>
    </row>
    <row r="37" spans="1:6" x14ac:dyDescent="0.2">
      <c r="A37" s="2" t="s">
        <v>478</v>
      </c>
      <c r="B37" s="2" t="s">
        <v>476</v>
      </c>
      <c r="C37" s="2">
        <v>2007</v>
      </c>
      <c r="D37" s="2" t="s">
        <v>325</v>
      </c>
      <c r="E37" s="3" t="s">
        <v>477</v>
      </c>
      <c r="F37" s="2" t="s">
        <v>4229</v>
      </c>
    </row>
    <row r="38" spans="1:6" x14ac:dyDescent="0.2">
      <c r="A38" s="2" t="s">
        <v>787</v>
      </c>
      <c r="B38" s="2" t="s">
        <v>785</v>
      </c>
      <c r="C38" s="2">
        <v>2007</v>
      </c>
      <c r="D38" s="2" t="s">
        <v>325</v>
      </c>
      <c r="E38" s="3" t="s">
        <v>786</v>
      </c>
      <c r="F38" s="2" t="s">
        <v>4229</v>
      </c>
    </row>
    <row r="39" spans="1:6" x14ac:dyDescent="0.2">
      <c r="A39" s="2" t="s">
        <v>206</v>
      </c>
      <c r="B39" s="2" t="s">
        <v>204</v>
      </c>
      <c r="C39" s="2">
        <v>2008</v>
      </c>
      <c r="D39" s="2" t="s">
        <v>51</v>
      </c>
      <c r="E39" s="3" t="s">
        <v>205</v>
      </c>
      <c r="F39" s="2" t="s">
        <v>4229</v>
      </c>
    </row>
    <row r="40" spans="1:6" x14ac:dyDescent="0.2">
      <c r="A40" s="2" t="s">
        <v>294</v>
      </c>
      <c r="B40" s="2" t="s">
        <v>292</v>
      </c>
      <c r="C40" s="2">
        <v>2008</v>
      </c>
      <c r="D40" s="2" t="s">
        <v>10</v>
      </c>
      <c r="E40" s="3" t="s">
        <v>293</v>
      </c>
      <c r="F40" s="2" t="s">
        <v>4229</v>
      </c>
    </row>
    <row r="41" spans="1:6" x14ac:dyDescent="0.2">
      <c r="A41" s="2" t="s">
        <v>571</v>
      </c>
      <c r="B41" s="2" t="s">
        <v>569</v>
      </c>
      <c r="C41" s="2">
        <v>2008</v>
      </c>
      <c r="D41" s="2" t="s">
        <v>248</v>
      </c>
      <c r="E41" s="3" t="s">
        <v>570</v>
      </c>
      <c r="F41" s="2" t="s">
        <v>4229</v>
      </c>
    </row>
    <row r="42" spans="1:6" x14ac:dyDescent="0.2">
      <c r="A42" s="2" t="s">
        <v>606</v>
      </c>
      <c r="B42" s="2" t="s">
        <v>604</v>
      </c>
      <c r="C42" s="2">
        <v>2008</v>
      </c>
      <c r="D42" s="2" t="s">
        <v>135</v>
      </c>
      <c r="E42" s="3" t="s">
        <v>605</v>
      </c>
      <c r="F42" s="2" t="s">
        <v>4229</v>
      </c>
    </row>
    <row r="43" spans="1:6" x14ac:dyDescent="0.2">
      <c r="A43" s="2" t="s">
        <v>625</v>
      </c>
      <c r="B43" s="2" t="s">
        <v>623</v>
      </c>
      <c r="C43" s="2">
        <v>2008</v>
      </c>
      <c r="D43" s="2" t="s">
        <v>124</v>
      </c>
      <c r="E43" s="3" t="s">
        <v>624</v>
      </c>
      <c r="F43" s="2" t="s">
        <v>4229</v>
      </c>
    </row>
    <row r="44" spans="1:6" x14ac:dyDescent="0.2">
      <c r="A44" s="2" t="s">
        <v>13</v>
      </c>
      <c r="B44" s="2" t="s">
        <v>9</v>
      </c>
      <c r="C44" s="2">
        <v>2009</v>
      </c>
      <c r="D44" s="2" t="s">
        <v>10</v>
      </c>
      <c r="E44" s="3" t="s">
        <v>12</v>
      </c>
      <c r="F44" s="2" t="s">
        <v>4229</v>
      </c>
    </row>
    <row r="45" spans="1:6" x14ac:dyDescent="0.2">
      <c r="A45" s="2" t="s">
        <v>232</v>
      </c>
      <c r="B45" s="2" t="s">
        <v>229</v>
      </c>
      <c r="C45" s="2">
        <v>2009</v>
      </c>
      <c r="D45" s="2" t="s">
        <v>230</v>
      </c>
      <c r="E45" s="3" t="s">
        <v>231</v>
      </c>
      <c r="F45" s="2" t="s">
        <v>4229</v>
      </c>
    </row>
    <row r="46" spans="1:6" x14ac:dyDescent="0.2">
      <c r="A46" s="2" t="s">
        <v>429</v>
      </c>
      <c r="B46" s="2" t="s">
        <v>426</v>
      </c>
      <c r="C46" s="2">
        <v>2009</v>
      </c>
      <c r="D46" s="2" t="s">
        <v>427</v>
      </c>
      <c r="E46" s="3" t="s">
        <v>428</v>
      </c>
      <c r="F46" s="2" t="s">
        <v>4229</v>
      </c>
    </row>
    <row r="47" spans="1:6" x14ac:dyDescent="0.2">
      <c r="A47" s="2" t="s">
        <v>460</v>
      </c>
      <c r="B47" s="2" t="s">
        <v>457</v>
      </c>
      <c r="C47" s="2">
        <v>2009</v>
      </c>
      <c r="D47" s="2" t="s">
        <v>458</v>
      </c>
      <c r="E47" s="3" t="s">
        <v>459</v>
      </c>
      <c r="F47" s="2" t="s">
        <v>4229</v>
      </c>
    </row>
    <row r="48" spans="1:6" x14ac:dyDescent="0.2">
      <c r="A48" s="2" t="s">
        <v>180</v>
      </c>
      <c r="B48" s="2" t="s">
        <v>177</v>
      </c>
      <c r="C48" s="2">
        <v>2010</v>
      </c>
      <c r="D48" s="2" t="s">
        <v>178</v>
      </c>
      <c r="E48" s="3" t="s">
        <v>179</v>
      </c>
      <c r="F48" s="2" t="s">
        <v>4229</v>
      </c>
    </row>
    <row r="49" spans="1:6" x14ac:dyDescent="0.2">
      <c r="A49" s="2" t="s">
        <v>271</v>
      </c>
      <c r="B49" s="2" t="s">
        <v>268</v>
      </c>
      <c r="C49" s="2">
        <v>2010</v>
      </c>
      <c r="D49" s="2" t="s">
        <v>269</v>
      </c>
      <c r="E49" s="3" t="s">
        <v>270</v>
      </c>
      <c r="F49" s="2" t="s">
        <v>4229</v>
      </c>
    </row>
    <row r="50" spans="1:6" x14ac:dyDescent="0.2">
      <c r="A50" s="2" t="s">
        <v>366</v>
      </c>
      <c r="B50" s="2" t="s">
        <v>363</v>
      </c>
      <c r="C50" s="2">
        <v>2010</v>
      </c>
      <c r="D50" s="2" t="s">
        <v>364</v>
      </c>
      <c r="E50" s="3" t="s">
        <v>365</v>
      </c>
      <c r="F50" s="2" t="s">
        <v>4229</v>
      </c>
    </row>
    <row r="51" spans="1:6" x14ac:dyDescent="0.2">
      <c r="A51" s="2" t="s">
        <v>487</v>
      </c>
      <c r="B51" s="2" t="s">
        <v>484</v>
      </c>
      <c r="C51" s="2">
        <v>2010</v>
      </c>
      <c r="D51" s="2" t="s">
        <v>485</v>
      </c>
      <c r="E51" s="3" t="s">
        <v>486</v>
      </c>
      <c r="F51" s="2" t="s">
        <v>4229</v>
      </c>
    </row>
    <row r="52" spans="1:6" x14ac:dyDescent="0.2">
      <c r="A52" s="2" t="s">
        <v>830</v>
      </c>
      <c r="B52" s="2" t="s">
        <v>828</v>
      </c>
      <c r="C52" s="2">
        <v>2010</v>
      </c>
      <c r="D52" s="2" t="s">
        <v>182</v>
      </c>
      <c r="E52" s="3" t="s">
        <v>829</v>
      </c>
      <c r="F52" s="2" t="s">
        <v>4229</v>
      </c>
    </row>
    <row r="53" spans="1:6" x14ac:dyDescent="0.2">
      <c r="A53" s="2" t="s">
        <v>77</v>
      </c>
      <c r="B53" s="2" t="s">
        <v>74</v>
      </c>
      <c r="C53" s="2">
        <v>2011</v>
      </c>
      <c r="D53" s="2" t="s">
        <v>75</v>
      </c>
      <c r="E53" s="3" t="s">
        <v>76</v>
      </c>
      <c r="F53" s="2" t="s">
        <v>4229</v>
      </c>
    </row>
    <row r="54" spans="1:6" x14ac:dyDescent="0.2">
      <c r="A54" s="2" t="s">
        <v>188</v>
      </c>
      <c r="B54" s="2" t="s">
        <v>185</v>
      </c>
      <c r="C54" s="2">
        <v>2011</v>
      </c>
      <c r="D54" s="2" t="s">
        <v>186</v>
      </c>
      <c r="E54" s="3" t="s">
        <v>187</v>
      </c>
      <c r="F54" s="2" t="s">
        <v>4229</v>
      </c>
    </row>
    <row r="55" spans="1:6" x14ac:dyDescent="0.2">
      <c r="A55" s="2" t="s">
        <v>221</v>
      </c>
      <c r="B55" s="2" t="s">
        <v>218</v>
      </c>
      <c r="C55" s="2">
        <v>2011</v>
      </c>
      <c r="D55" s="2" t="s">
        <v>219</v>
      </c>
      <c r="E55" s="3" t="s">
        <v>220</v>
      </c>
      <c r="F55" s="2" t="s">
        <v>4229</v>
      </c>
    </row>
    <row r="56" spans="1:6" x14ac:dyDescent="0.2">
      <c r="A56" s="2" t="s">
        <v>228</v>
      </c>
      <c r="B56" s="2" t="s">
        <v>226</v>
      </c>
      <c r="C56" s="2">
        <v>2011</v>
      </c>
      <c r="D56" s="2" t="s">
        <v>186</v>
      </c>
      <c r="E56" s="3" t="s">
        <v>227</v>
      </c>
      <c r="F56" s="2" t="s">
        <v>4229</v>
      </c>
    </row>
    <row r="57" spans="1:6" x14ac:dyDescent="0.2">
      <c r="A57" s="2" t="s">
        <v>347</v>
      </c>
      <c r="B57" s="2" t="s">
        <v>344</v>
      </c>
      <c r="C57" s="2">
        <v>2011</v>
      </c>
      <c r="D57" s="2" t="s">
        <v>345</v>
      </c>
      <c r="E57" s="3" t="s">
        <v>346</v>
      </c>
      <c r="F57" s="2" t="s">
        <v>4229</v>
      </c>
    </row>
    <row r="58" spans="1:6" x14ac:dyDescent="0.2">
      <c r="A58" s="2" t="s">
        <v>25</v>
      </c>
      <c r="B58" s="2" t="s">
        <v>22</v>
      </c>
      <c r="C58" s="2">
        <v>2012</v>
      </c>
      <c r="D58" s="2" t="s">
        <v>23</v>
      </c>
      <c r="E58" s="3" t="s">
        <v>24</v>
      </c>
      <c r="F58" s="2" t="s">
        <v>4229</v>
      </c>
    </row>
    <row r="59" spans="1:6" x14ac:dyDescent="0.2">
      <c r="A59" s="2" t="s">
        <v>126</v>
      </c>
      <c r="B59" s="2" t="s">
        <v>123</v>
      </c>
      <c r="C59" s="2">
        <v>2012</v>
      </c>
      <c r="D59" s="2" t="s">
        <v>124</v>
      </c>
      <c r="E59" s="3" t="s">
        <v>125</v>
      </c>
      <c r="F59" s="2" t="s">
        <v>4229</v>
      </c>
    </row>
    <row r="60" spans="1:6" x14ac:dyDescent="0.2">
      <c r="A60" s="2" t="s">
        <v>169</v>
      </c>
      <c r="B60" s="2" t="s">
        <v>166</v>
      </c>
      <c r="C60" s="2">
        <v>2012</v>
      </c>
      <c r="D60" s="2" t="s">
        <v>167</v>
      </c>
      <c r="E60" s="3" t="s">
        <v>168</v>
      </c>
      <c r="F60" s="2" t="s">
        <v>4229</v>
      </c>
    </row>
    <row r="61" spans="1:6" x14ac:dyDescent="0.2">
      <c r="A61" s="2" t="s">
        <v>263</v>
      </c>
      <c r="B61" s="2" t="s">
        <v>259</v>
      </c>
      <c r="C61" s="2">
        <v>2012</v>
      </c>
      <c r="D61" s="2" t="s">
        <v>260</v>
      </c>
      <c r="E61" s="3" t="s">
        <v>262</v>
      </c>
      <c r="F61" s="2" t="s">
        <v>4229</v>
      </c>
    </row>
    <row r="62" spans="1:6" x14ac:dyDescent="0.2">
      <c r="A62" s="2" t="s">
        <v>331</v>
      </c>
      <c r="B62" s="2" t="s">
        <v>329</v>
      </c>
      <c r="C62" s="2">
        <v>2012</v>
      </c>
      <c r="D62" s="2" t="s">
        <v>135</v>
      </c>
      <c r="E62" s="3" t="s">
        <v>330</v>
      </c>
      <c r="F62" s="2" t="s">
        <v>4229</v>
      </c>
    </row>
    <row r="63" spans="1:6" x14ac:dyDescent="0.2">
      <c r="A63" s="2" t="s">
        <v>358</v>
      </c>
      <c r="B63" s="2" t="s">
        <v>355</v>
      </c>
      <c r="C63" s="2">
        <v>2012</v>
      </c>
      <c r="D63" s="2" t="s">
        <v>356</v>
      </c>
      <c r="E63" s="3" t="s">
        <v>357</v>
      </c>
      <c r="F63" s="2" t="s">
        <v>4229</v>
      </c>
    </row>
    <row r="64" spans="1:6" x14ac:dyDescent="0.2">
      <c r="A64" s="2" t="s">
        <v>578</v>
      </c>
      <c r="B64" s="2" t="s">
        <v>576</v>
      </c>
      <c r="C64" s="2">
        <v>2012</v>
      </c>
      <c r="D64" s="2" t="s">
        <v>6</v>
      </c>
      <c r="E64" s="3" t="s">
        <v>577</v>
      </c>
      <c r="F64" s="2" t="s">
        <v>4229</v>
      </c>
    </row>
    <row r="65" spans="1:6" x14ac:dyDescent="0.2">
      <c r="A65" s="2" t="s">
        <v>652</v>
      </c>
      <c r="B65" s="2" t="s">
        <v>649</v>
      </c>
      <c r="C65" s="2">
        <v>2012</v>
      </c>
      <c r="D65" s="2" t="s">
        <v>115</v>
      </c>
      <c r="E65" s="3" t="s">
        <v>650</v>
      </c>
      <c r="F65" s="2" t="s">
        <v>4229</v>
      </c>
    </row>
    <row r="66" spans="1:6" x14ac:dyDescent="0.2">
      <c r="A66" s="2" t="s">
        <v>689</v>
      </c>
      <c r="B66" s="2" t="s">
        <v>686</v>
      </c>
      <c r="C66" s="2">
        <v>2012</v>
      </c>
      <c r="D66" s="2" t="s">
        <v>687</v>
      </c>
      <c r="E66" s="3" t="s">
        <v>688</v>
      </c>
      <c r="F66" s="2" t="s">
        <v>4229</v>
      </c>
    </row>
    <row r="67" spans="1:6" x14ac:dyDescent="0.2">
      <c r="A67" s="2" t="s">
        <v>66</v>
      </c>
      <c r="B67" s="2" t="s">
        <v>63</v>
      </c>
      <c r="C67" s="2">
        <v>2013</v>
      </c>
      <c r="D67" s="2" t="s">
        <v>64</v>
      </c>
      <c r="E67" s="3" t="s">
        <v>65</v>
      </c>
      <c r="F67" s="2" t="s">
        <v>4229</v>
      </c>
    </row>
    <row r="68" spans="1:6" x14ac:dyDescent="0.2">
      <c r="A68" s="2" t="s">
        <v>93</v>
      </c>
      <c r="B68" s="2" t="s">
        <v>90</v>
      </c>
      <c r="C68" s="2">
        <v>2013</v>
      </c>
      <c r="D68" s="2" t="s">
        <v>91</v>
      </c>
      <c r="E68" s="3" t="s">
        <v>92</v>
      </c>
      <c r="F68" s="2" t="s">
        <v>4229</v>
      </c>
    </row>
    <row r="69" spans="1:6" x14ac:dyDescent="0.2">
      <c r="A69" s="2" t="s">
        <v>250</v>
      </c>
      <c r="B69" s="2" t="s">
        <v>247</v>
      </c>
      <c r="C69" s="2">
        <v>2013</v>
      </c>
      <c r="D69" s="2" t="s">
        <v>248</v>
      </c>
      <c r="E69" s="3" t="s">
        <v>249</v>
      </c>
      <c r="F69" s="2" t="s">
        <v>4229</v>
      </c>
    </row>
    <row r="70" spans="1:6" x14ac:dyDescent="0.2">
      <c r="A70" s="2" t="s">
        <v>568</v>
      </c>
      <c r="B70" s="2" t="s">
        <v>566</v>
      </c>
      <c r="C70" s="2">
        <v>2013</v>
      </c>
      <c r="D70" s="2" t="s">
        <v>182</v>
      </c>
      <c r="E70" s="3" t="s">
        <v>567</v>
      </c>
      <c r="F70" s="2" t="s">
        <v>4229</v>
      </c>
    </row>
    <row r="71" spans="1:6" x14ac:dyDescent="0.2">
      <c r="A71" s="2" t="s">
        <v>710</v>
      </c>
      <c r="B71" s="2" t="s">
        <v>708</v>
      </c>
      <c r="C71" s="2">
        <v>2013</v>
      </c>
      <c r="D71" s="2" t="s">
        <v>135</v>
      </c>
      <c r="E71" s="3" t="s">
        <v>709</v>
      </c>
      <c r="F71" s="2" t="s">
        <v>4229</v>
      </c>
    </row>
    <row r="72" spans="1:6" x14ac:dyDescent="0.2">
      <c r="A72" s="2" t="s">
        <v>754</v>
      </c>
      <c r="B72" s="2" t="s">
        <v>752</v>
      </c>
      <c r="C72" s="2">
        <v>2013</v>
      </c>
      <c r="D72" s="2" t="s">
        <v>679</v>
      </c>
      <c r="E72" s="3" t="s">
        <v>753</v>
      </c>
      <c r="F72" s="2" t="s">
        <v>4229</v>
      </c>
    </row>
    <row r="73" spans="1:6" x14ac:dyDescent="0.2">
      <c r="A73" s="2" t="s">
        <v>802</v>
      </c>
      <c r="B73" s="2" t="s">
        <v>799</v>
      </c>
      <c r="C73" s="2">
        <v>2013</v>
      </c>
      <c r="D73" s="2" t="s">
        <v>800</v>
      </c>
      <c r="E73" s="3" t="s">
        <v>801</v>
      </c>
      <c r="F73" s="2" t="s">
        <v>4229</v>
      </c>
    </row>
    <row r="74" spans="1:6" x14ac:dyDescent="0.2">
      <c r="A74" s="2" t="s">
        <v>827</v>
      </c>
      <c r="B74" s="2" t="s">
        <v>824</v>
      </c>
      <c r="C74" s="2">
        <v>2013</v>
      </c>
      <c r="D74" s="2" t="s">
        <v>51</v>
      </c>
      <c r="E74" s="3" t="s">
        <v>825</v>
      </c>
      <c r="F74" s="2" t="s">
        <v>4229</v>
      </c>
    </row>
    <row r="75" spans="1:6" x14ac:dyDescent="0.2">
      <c r="A75" s="2" t="s">
        <v>8</v>
      </c>
      <c r="B75" s="2" t="s">
        <v>5</v>
      </c>
      <c r="C75" s="2">
        <v>2014</v>
      </c>
      <c r="D75" s="2" t="s">
        <v>6</v>
      </c>
      <c r="E75" s="3" t="s">
        <v>7</v>
      </c>
      <c r="F75" s="2" t="s">
        <v>4229</v>
      </c>
    </row>
    <row r="76" spans="1:6" x14ac:dyDescent="0.2">
      <c r="A76" s="2" t="s">
        <v>73</v>
      </c>
      <c r="B76" s="2" t="s">
        <v>71</v>
      </c>
      <c r="C76" s="2">
        <v>2014</v>
      </c>
      <c r="D76" s="2" t="s">
        <v>68</v>
      </c>
      <c r="E76" s="3" t="s">
        <v>72</v>
      </c>
      <c r="F76" s="2" t="s">
        <v>4229</v>
      </c>
    </row>
    <row r="77" spans="1:6" x14ac:dyDescent="0.2">
      <c r="A77" s="2" t="s">
        <v>101</v>
      </c>
      <c r="B77" s="2" t="s">
        <v>98</v>
      </c>
      <c r="C77" s="2">
        <v>2014</v>
      </c>
      <c r="D77" s="2" t="s">
        <v>99</v>
      </c>
      <c r="E77" s="3" t="s">
        <v>100</v>
      </c>
      <c r="F77" s="2" t="s">
        <v>4229</v>
      </c>
    </row>
    <row r="78" spans="1:6" x14ac:dyDescent="0.2">
      <c r="A78" s="2" t="s">
        <v>298</v>
      </c>
      <c r="B78" s="2" t="s">
        <v>295</v>
      </c>
      <c r="C78" s="2">
        <v>2014</v>
      </c>
      <c r="D78" s="2" t="s">
        <v>296</v>
      </c>
      <c r="E78" s="3" t="s">
        <v>297</v>
      </c>
      <c r="F78" s="2" t="s">
        <v>4229</v>
      </c>
    </row>
    <row r="79" spans="1:6" x14ac:dyDescent="0.2">
      <c r="A79" s="2" t="s">
        <v>387</v>
      </c>
      <c r="B79" s="2" t="s">
        <v>384</v>
      </c>
      <c r="C79" s="2">
        <v>2014</v>
      </c>
      <c r="D79" s="2" t="s">
        <v>385</v>
      </c>
      <c r="E79" s="3" t="s">
        <v>386</v>
      </c>
      <c r="F79" s="2" t="s">
        <v>4229</v>
      </c>
    </row>
    <row r="80" spans="1:6" x14ac:dyDescent="0.2">
      <c r="A80" s="2" t="s">
        <v>448</v>
      </c>
      <c r="B80" s="2" t="s">
        <v>443</v>
      </c>
      <c r="C80" s="2">
        <v>2014</v>
      </c>
      <c r="D80" s="2" t="s">
        <v>444</v>
      </c>
      <c r="E80" s="3" t="s">
        <v>446</v>
      </c>
      <c r="F80" s="2" t="s">
        <v>4229</v>
      </c>
    </row>
    <row r="81" spans="1:6" x14ac:dyDescent="0.2">
      <c r="A81" s="2" t="s">
        <v>533</v>
      </c>
      <c r="B81" s="2" t="s">
        <v>529</v>
      </c>
      <c r="C81" s="2">
        <v>2014</v>
      </c>
      <c r="D81" s="2" t="s">
        <v>530</v>
      </c>
      <c r="E81" s="3" t="s">
        <v>532</v>
      </c>
      <c r="F81" s="2" t="s">
        <v>4229</v>
      </c>
    </row>
    <row r="82" spans="1:6" x14ac:dyDescent="0.2">
      <c r="A82" s="2" t="s">
        <v>681</v>
      </c>
      <c r="B82" s="2" t="s">
        <v>678</v>
      </c>
      <c r="C82" s="2">
        <v>2014</v>
      </c>
      <c r="D82" s="2" t="s">
        <v>679</v>
      </c>
      <c r="E82" s="3" t="s">
        <v>680</v>
      </c>
      <c r="F82" s="2" t="s">
        <v>4229</v>
      </c>
    </row>
    <row r="83" spans="1:6" x14ac:dyDescent="0.2">
      <c r="A83" s="2" t="s">
        <v>693</v>
      </c>
      <c r="B83" s="2" t="s">
        <v>690</v>
      </c>
      <c r="C83" s="2">
        <v>2014</v>
      </c>
      <c r="D83" s="2" t="s">
        <v>51</v>
      </c>
      <c r="E83" s="3" t="s">
        <v>691</v>
      </c>
      <c r="F83" s="2" t="s">
        <v>4229</v>
      </c>
    </row>
    <row r="84" spans="1:6" x14ac:dyDescent="0.2">
      <c r="A84" s="2" t="s">
        <v>54</v>
      </c>
      <c r="B84" s="2" t="s">
        <v>50</v>
      </c>
      <c r="C84" s="2">
        <v>2015</v>
      </c>
      <c r="D84" s="2" t="s">
        <v>51</v>
      </c>
      <c r="E84" s="3" t="s">
        <v>53</v>
      </c>
      <c r="F84" s="2" t="s">
        <v>4229</v>
      </c>
    </row>
    <row r="85" spans="1:6" x14ac:dyDescent="0.2">
      <c r="A85" s="2" t="s">
        <v>173</v>
      </c>
      <c r="B85" s="2" t="s">
        <v>170</v>
      </c>
      <c r="C85" s="2">
        <v>2015</v>
      </c>
      <c r="D85" s="2" t="s">
        <v>171</v>
      </c>
      <c r="E85" s="3" t="s">
        <v>172</v>
      </c>
      <c r="F85" s="2" t="s">
        <v>4229</v>
      </c>
    </row>
    <row r="86" spans="1:6" x14ac:dyDescent="0.2">
      <c r="A86" s="2" t="s">
        <v>435</v>
      </c>
      <c r="B86" s="2" t="s">
        <v>433</v>
      </c>
      <c r="C86" s="2">
        <v>2015</v>
      </c>
      <c r="D86" s="2" t="s">
        <v>182</v>
      </c>
      <c r="E86" s="3" t="s">
        <v>434</v>
      </c>
      <c r="F86" s="2" t="s">
        <v>4229</v>
      </c>
    </row>
    <row r="87" spans="1:6" x14ac:dyDescent="0.2">
      <c r="A87" s="2" t="s">
        <v>612</v>
      </c>
      <c r="B87" s="2" t="s">
        <v>610</v>
      </c>
      <c r="C87" s="2">
        <v>2015</v>
      </c>
      <c r="D87" s="2" t="s">
        <v>51</v>
      </c>
      <c r="E87" s="3" t="s">
        <v>611</v>
      </c>
      <c r="F87" s="2" t="s">
        <v>4229</v>
      </c>
    </row>
    <row r="88" spans="1:6" x14ac:dyDescent="0.2">
      <c r="A88" s="2" t="s">
        <v>645</v>
      </c>
      <c r="B88" s="2" t="s">
        <v>643</v>
      </c>
      <c r="C88" s="2">
        <v>2015</v>
      </c>
      <c r="D88" s="2" t="s">
        <v>325</v>
      </c>
      <c r="E88" s="3" t="s">
        <v>644</v>
      </c>
      <c r="F88" s="2" t="s">
        <v>4229</v>
      </c>
    </row>
    <row r="89" spans="1:6" x14ac:dyDescent="0.2">
      <c r="A89" s="2" t="s">
        <v>655</v>
      </c>
      <c r="B89" s="2" t="s">
        <v>653</v>
      </c>
      <c r="C89" s="2">
        <v>2015</v>
      </c>
      <c r="D89" s="2" t="s">
        <v>156</v>
      </c>
      <c r="E89" s="3" t="s">
        <v>654</v>
      </c>
      <c r="F89" s="2" t="s">
        <v>4229</v>
      </c>
    </row>
    <row r="90" spans="1:6" x14ac:dyDescent="0.2">
      <c r="A90" s="2" t="s">
        <v>668</v>
      </c>
      <c r="B90" s="2" t="s">
        <v>665</v>
      </c>
      <c r="C90" s="2">
        <v>2015</v>
      </c>
      <c r="D90" s="2" t="s">
        <v>666</v>
      </c>
      <c r="E90" s="3" t="s">
        <v>667</v>
      </c>
      <c r="F90" s="2" t="s">
        <v>4229</v>
      </c>
    </row>
    <row r="91" spans="1:6" x14ac:dyDescent="0.2">
      <c r="A91" s="2" t="s">
        <v>33</v>
      </c>
      <c r="B91" s="2" t="s">
        <v>30</v>
      </c>
      <c r="C91" s="2">
        <v>2016</v>
      </c>
      <c r="D91" s="2" t="s">
        <v>31</v>
      </c>
      <c r="E91" s="3" t="s">
        <v>32</v>
      </c>
      <c r="F91" s="2" t="s">
        <v>4229</v>
      </c>
    </row>
    <row r="92" spans="1:6" x14ac:dyDescent="0.2">
      <c r="A92" s="2" t="s">
        <v>70</v>
      </c>
      <c r="B92" s="2" t="s">
        <v>67</v>
      </c>
      <c r="C92" s="2">
        <v>2016</v>
      </c>
      <c r="D92" s="2" t="s">
        <v>68</v>
      </c>
      <c r="E92" s="3" t="s">
        <v>69</v>
      </c>
      <c r="F92" s="2" t="s">
        <v>4229</v>
      </c>
    </row>
    <row r="93" spans="1:6" x14ac:dyDescent="0.2">
      <c r="A93" s="2" t="s">
        <v>85</v>
      </c>
      <c r="B93" s="2" t="s">
        <v>82</v>
      </c>
      <c r="C93" s="2">
        <v>2016</v>
      </c>
      <c r="D93" s="2" t="s">
        <v>83</v>
      </c>
      <c r="E93" s="3" t="s">
        <v>84</v>
      </c>
      <c r="F93" s="2" t="s">
        <v>4229</v>
      </c>
    </row>
    <row r="94" spans="1:6" x14ac:dyDescent="0.2">
      <c r="A94" s="2" t="s">
        <v>159</v>
      </c>
      <c r="B94" s="2" t="s">
        <v>155</v>
      </c>
      <c r="C94" s="2">
        <v>2016</v>
      </c>
      <c r="D94" s="2" t="s">
        <v>156</v>
      </c>
      <c r="E94" s="3" t="s">
        <v>158</v>
      </c>
      <c r="F94" s="2" t="s">
        <v>4229</v>
      </c>
    </row>
    <row r="95" spans="1:6" x14ac:dyDescent="0.2">
      <c r="A95" s="2" t="s">
        <v>275</v>
      </c>
      <c r="B95" s="2" t="s">
        <v>272</v>
      </c>
      <c r="C95" s="2">
        <v>2016</v>
      </c>
      <c r="D95" s="2" t="s">
        <v>273</v>
      </c>
      <c r="E95" s="3" t="s">
        <v>274</v>
      </c>
      <c r="F95" s="2" t="s">
        <v>4229</v>
      </c>
    </row>
    <row r="96" spans="1:6" x14ac:dyDescent="0.2">
      <c r="A96" s="2" t="s">
        <v>395</v>
      </c>
      <c r="B96" s="2" t="s">
        <v>392</v>
      </c>
      <c r="C96" s="2">
        <v>2016</v>
      </c>
      <c r="D96" s="2" t="s">
        <v>393</v>
      </c>
      <c r="E96" s="3" t="s">
        <v>394</v>
      </c>
      <c r="F96" s="2" t="s">
        <v>4229</v>
      </c>
    </row>
    <row r="97" spans="1:6" x14ac:dyDescent="0.2">
      <c r="A97" s="2" t="s">
        <v>472</v>
      </c>
      <c r="B97" s="2" t="s">
        <v>469</v>
      </c>
      <c r="C97" s="2">
        <v>2016</v>
      </c>
      <c r="D97" s="2" t="s">
        <v>470</v>
      </c>
      <c r="E97" s="3" t="s">
        <v>471</v>
      </c>
      <c r="F97" s="2" t="s">
        <v>4229</v>
      </c>
    </row>
    <row r="98" spans="1:6" x14ac:dyDescent="0.2">
      <c r="A98" s="2" t="s">
        <v>536</v>
      </c>
      <c r="B98" s="2" t="s">
        <v>534</v>
      </c>
      <c r="C98" s="2">
        <v>2016</v>
      </c>
      <c r="D98" s="2" t="s">
        <v>517</v>
      </c>
      <c r="E98" s="3" t="s">
        <v>535</v>
      </c>
      <c r="F98" s="2" t="s">
        <v>4229</v>
      </c>
    </row>
    <row r="99" spans="1:6" x14ac:dyDescent="0.2">
      <c r="A99" s="2" t="s">
        <v>562</v>
      </c>
      <c r="B99" s="2" t="s">
        <v>560</v>
      </c>
      <c r="C99" s="2">
        <v>2016</v>
      </c>
      <c r="D99" s="2" t="s">
        <v>10</v>
      </c>
      <c r="E99" s="3" t="s">
        <v>561</v>
      </c>
      <c r="F99" s="2" t="s">
        <v>4229</v>
      </c>
    </row>
    <row r="100" spans="1:6" x14ac:dyDescent="0.2">
      <c r="A100" s="2" t="s">
        <v>575</v>
      </c>
      <c r="B100" s="2" t="s">
        <v>572</v>
      </c>
      <c r="C100" s="2">
        <v>2016</v>
      </c>
      <c r="D100" s="2" t="s">
        <v>573</v>
      </c>
      <c r="E100" s="3" t="s">
        <v>574</v>
      </c>
      <c r="F100" s="2" t="s">
        <v>4229</v>
      </c>
    </row>
    <row r="101" spans="1:6" x14ac:dyDescent="0.2">
      <c r="A101" s="2" t="s">
        <v>622</v>
      </c>
      <c r="B101" s="2" t="s">
        <v>620</v>
      </c>
      <c r="C101" s="2">
        <v>2016</v>
      </c>
      <c r="D101" s="2" t="s">
        <v>325</v>
      </c>
      <c r="E101" s="3" t="s">
        <v>621</v>
      </c>
      <c r="F101" s="2" t="s">
        <v>4229</v>
      </c>
    </row>
    <row r="102" spans="1:6" x14ac:dyDescent="0.2">
      <c r="A102" s="2" t="s">
        <v>766</v>
      </c>
      <c r="B102" s="2" t="s">
        <v>762</v>
      </c>
      <c r="C102" s="2">
        <v>2016</v>
      </c>
      <c r="D102" s="2" t="s">
        <v>763</v>
      </c>
      <c r="E102" s="3" t="s">
        <v>765</v>
      </c>
      <c r="F102" s="2" t="s">
        <v>4229</v>
      </c>
    </row>
    <row r="103" spans="1:6" x14ac:dyDescent="0.2">
      <c r="A103" s="2" t="s">
        <v>29</v>
      </c>
      <c r="B103" s="2" t="s">
        <v>26</v>
      </c>
      <c r="C103" s="2">
        <v>2017</v>
      </c>
      <c r="D103" s="2" t="s">
        <v>27</v>
      </c>
      <c r="E103" s="3" t="s">
        <v>28</v>
      </c>
      <c r="F103" s="2" t="s">
        <v>4229</v>
      </c>
    </row>
    <row r="104" spans="1:6" x14ac:dyDescent="0.2">
      <c r="A104" s="2" t="s">
        <v>203</v>
      </c>
      <c r="B104" s="2" t="s">
        <v>200</v>
      </c>
      <c r="C104" s="2">
        <v>2017</v>
      </c>
      <c r="D104" s="2" t="s">
        <v>201</v>
      </c>
      <c r="E104" s="3" t="s">
        <v>202</v>
      </c>
      <c r="F104" s="2" t="s">
        <v>4229</v>
      </c>
    </row>
    <row r="105" spans="1:6" x14ac:dyDescent="0.2">
      <c r="A105" s="2" t="s">
        <v>236</v>
      </c>
      <c r="B105" s="2" t="s">
        <v>233</v>
      </c>
      <c r="C105" s="2">
        <v>2017</v>
      </c>
      <c r="D105" s="2" t="s">
        <v>234</v>
      </c>
      <c r="E105" s="3" t="s">
        <v>235</v>
      </c>
      <c r="F105" s="2" t="s">
        <v>4229</v>
      </c>
    </row>
    <row r="106" spans="1:6" x14ac:dyDescent="0.2">
      <c r="A106" s="2" t="s">
        <v>309</v>
      </c>
      <c r="B106" s="2" t="s">
        <v>307</v>
      </c>
      <c r="C106" s="2">
        <v>2017</v>
      </c>
      <c r="D106" s="2" t="s">
        <v>296</v>
      </c>
      <c r="E106" s="3" t="s">
        <v>308</v>
      </c>
      <c r="F106" s="2" t="s">
        <v>4229</v>
      </c>
    </row>
    <row r="107" spans="1:6" x14ac:dyDescent="0.2">
      <c r="A107" s="2" t="s">
        <v>312</v>
      </c>
      <c r="B107" s="2" t="s">
        <v>310</v>
      </c>
      <c r="C107" s="2">
        <v>2017</v>
      </c>
      <c r="D107" s="2" t="s">
        <v>75</v>
      </c>
      <c r="E107" s="3" t="s">
        <v>311</v>
      </c>
      <c r="F107" s="2" t="s">
        <v>4229</v>
      </c>
    </row>
    <row r="108" spans="1:6" x14ac:dyDescent="0.2">
      <c r="A108" s="2" t="s">
        <v>343</v>
      </c>
      <c r="B108" s="2" t="s">
        <v>340</v>
      </c>
      <c r="C108" s="2">
        <v>2017</v>
      </c>
      <c r="D108" s="2" t="s">
        <v>341</v>
      </c>
      <c r="E108" s="3" t="s">
        <v>342</v>
      </c>
      <c r="F108" s="2" t="s">
        <v>4229</v>
      </c>
    </row>
    <row r="109" spans="1:6" x14ac:dyDescent="0.2">
      <c r="A109" s="2" t="s">
        <v>391</v>
      </c>
      <c r="B109" s="2" t="s">
        <v>388</v>
      </c>
      <c r="C109" s="2">
        <v>2017</v>
      </c>
      <c r="D109" s="2" t="s">
        <v>389</v>
      </c>
      <c r="E109" s="3" t="s">
        <v>390</v>
      </c>
      <c r="F109" s="2" t="s">
        <v>4229</v>
      </c>
    </row>
    <row r="110" spans="1:6" x14ac:dyDescent="0.2">
      <c r="A110" s="2" t="s">
        <v>504</v>
      </c>
      <c r="B110" s="2" t="s">
        <v>502</v>
      </c>
      <c r="C110" s="2">
        <v>2017</v>
      </c>
      <c r="D110" s="2" t="s">
        <v>260</v>
      </c>
      <c r="E110" s="3" t="s">
        <v>503</v>
      </c>
      <c r="F110" s="2" t="s">
        <v>4229</v>
      </c>
    </row>
    <row r="111" spans="1:6" x14ac:dyDescent="0.2">
      <c r="A111" s="2" t="s">
        <v>551</v>
      </c>
      <c r="B111" s="2" t="s">
        <v>549</v>
      </c>
      <c r="C111" s="2">
        <v>2017</v>
      </c>
      <c r="D111" s="2" t="s">
        <v>325</v>
      </c>
      <c r="E111" s="3" t="s">
        <v>550</v>
      </c>
      <c r="F111" s="2" t="s">
        <v>4229</v>
      </c>
    </row>
    <row r="112" spans="1:6" x14ac:dyDescent="0.2">
      <c r="A112" s="2" t="s">
        <v>81</v>
      </c>
      <c r="B112" s="2" t="s">
        <v>78</v>
      </c>
      <c r="C112" s="2">
        <v>2018</v>
      </c>
      <c r="D112" s="2" t="s">
        <v>79</v>
      </c>
      <c r="E112" s="3" t="s">
        <v>80</v>
      </c>
      <c r="F112" s="2" t="s">
        <v>4229</v>
      </c>
    </row>
    <row r="113" spans="1:6" x14ac:dyDescent="0.2">
      <c r="A113" s="2" t="s">
        <v>165</v>
      </c>
      <c r="B113" s="2" t="s">
        <v>163</v>
      </c>
      <c r="C113" s="2">
        <v>2018</v>
      </c>
      <c r="D113" s="2" t="s">
        <v>79</v>
      </c>
      <c r="E113" s="3" t="s">
        <v>164</v>
      </c>
      <c r="F113" s="2" t="s">
        <v>4229</v>
      </c>
    </row>
    <row r="114" spans="1:6" x14ac:dyDescent="0.2">
      <c r="A114" s="2" t="s">
        <v>254</v>
      </c>
      <c r="B114" s="2" t="s">
        <v>251</v>
      </c>
      <c r="C114" s="2">
        <v>2018</v>
      </c>
      <c r="D114" s="2" t="s">
        <v>252</v>
      </c>
      <c r="E114" s="3" t="s">
        <v>253</v>
      </c>
      <c r="F114" s="2" t="s">
        <v>4229</v>
      </c>
    </row>
    <row r="115" spans="1:6" x14ac:dyDescent="0.2">
      <c r="A115" s="2" t="s">
        <v>315</v>
      </c>
      <c r="B115" s="2" t="s">
        <v>313</v>
      </c>
      <c r="C115" s="2">
        <v>2018</v>
      </c>
      <c r="D115" s="2" t="s">
        <v>23</v>
      </c>
      <c r="E115" s="3" t="s">
        <v>314</v>
      </c>
      <c r="F115" s="2" t="s">
        <v>4229</v>
      </c>
    </row>
    <row r="116" spans="1:6" x14ac:dyDescent="0.2">
      <c r="A116" s="2" t="s">
        <v>373</v>
      </c>
      <c r="B116" s="2" t="s">
        <v>370</v>
      </c>
      <c r="C116" s="2">
        <v>2018</v>
      </c>
      <c r="D116" s="2" t="s">
        <v>371</v>
      </c>
      <c r="E116" s="3" t="s">
        <v>372</v>
      </c>
      <c r="F116" s="2" t="s">
        <v>4229</v>
      </c>
    </row>
    <row r="117" spans="1:6" x14ac:dyDescent="0.2">
      <c r="A117" s="2" t="s">
        <v>422</v>
      </c>
      <c r="B117" s="2" t="s">
        <v>419</v>
      </c>
      <c r="C117" s="2">
        <v>2018</v>
      </c>
      <c r="D117" s="2" t="s">
        <v>420</v>
      </c>
      <c r="E117" s="3" t="s">
        <v>421</v>
      </c>
      <c r="F117" s="2" t="s">
        <v>4229</v>
      </c>
    </row>
    <row r="118" spans="1:6" x14ac:dyDescent="0.2">
      <c r="A118" s="2" t="s">
        <v>442</v>
      </c>
      <c r="B118" s="2" t="s">
        <v>440</v>
      </c>
      <c r="C118" s="2">
        <v>2018</v>
      </c>
      <c r="D118" s="2" t="s">
        <v>75</v>
      </c>
      <c r="E118" s="3" t="s">
        <v>441</v>
      </c>
      <c r="F118" s="2" t="s">
        <v>4229</v>
      </c>
    </row>
    <row r="119" spans="1:6" x14ac:dyDescent="0.2">
      <c r="A119" s="2" t="s">
        <v>464</v>
      </c>
      <c r="B119" s="2" t="s">
        <v>461</v>
      </c>
      <c r="C119" s="2">
        <v>2018</v>
      </c>
      <c r="D119" s="2" t="s">
        <v>462</v>
      </c>
      <c r="E119" s="3" t="s">
        <v>463</v>
      </c>
      <c r="F119" s="2" t="s">
        <v>4229</v>
      </c>
    </row>
    <row r="120" spans="1:6" x14ac:dyDescent="0.2">
      <c r="A120" s="2" t="s">
        <v>520</v>
      </c>
      <c r="B120" s="2" t="s">
        <v>516</v>
      </c>
      <c r="C120" s="2">
        <v>2018</v>
      </c>
      <c r="D120" s="2" t="s">
        <v>517</v>
      </c>
      <c r="E120" s="3" t="s">
        <v>519</v>
      </c>
      <c r="F120" s="2" t="s">
        <v>4229</v>
      </c>
    </row>
    <row r="121" spans="1:6" x14ac:dyDescent="0.2">
      <c r="A121" s="2" t="s">
        <v>717</v>
      </c>
      <c r="B121" s="2" t="s">
        <v>715</v>
      </c>
      <c r="C121" s="2">
        <v>2018</v>
      </c>
      <c r="D121" s="2" t="s">
        <v>252</v>
      </c>
      <c r="E121" s="3" t="s">
        <v>716</v>
      </c>
      <c r="F121" s="2" t="s">
        <v>4229</v>
      </c>
    </row>
    <row r="122" spans="1:6" x14ac:dyDescent="0.2">
      <c r="A122" s="2" t="s">
        <v>731</v>
      </c>
      <c r="B122" s="2" t="s">
        <v>729</v>
      </c>
      <c r="C122" s="2">
        <v>2018</v>
      </c>
      <c r="D122" s="2" t="s">
        <v>64</v>
      </c>
      <c r="E122" s="3" t="s">
        <v>730</v>
      </c>
      <c r="F122" s="2" t="s">
        <v>4229</v>
      </c>
    </row>
    <row r="123" spans="1:6" x14ac:dyDescent="0.2">
      <c r="A123" s="2" t="s">
        <v>741</v>
      </c>
      <c r="B123" s="2" t="s">
        <v>739</v>
      </c>
      <c r="C123" s="2">
        <v>2018</v>
      </c>
      <c r="D123" s="2" t="s">
        <v>10</v>
      </c>
      <c r="E123" s="3" t="s">
        <v>740</v>
      </c>
      <c r="F123" s="2" t="s">
        <v>4229</v>
      </c>
    </row>
    <row r="124" spans="1:6" x14ac:dyDescent="0.2">
      <c r="A124" s="2" t="s">
        <v>748</v>
      </c>
      <c r="B124" s="2" t="s">
        <v>745</v>
      </c>
      <c r="C124" s="2">
        <v>2018</v>
      </c>
      <c r="D124" s="2" t="s">
        <v>746</v>
      </c>
      <c r="E124" s="3" t="s">
        <v>747</v>
      </c>
      <c r="F124" s="2" t="s">
        <v>4229</v>
      </c>
    </row>
    <row r="125" spans="1:6" x14ac:dyDescent="0.2">
      <c r="A125" s="2" t="s">
        <v>769</v>
      </c>
      <c r="B125" s="2" t="s">
        <v>767</v>
      </c>
      <c r="C125" s="2">
        <v>2018</v>
      </c>
      <c r="D125" s="2" t="s">
        <v>64</v>
      </c>
      <c r="E125" s="3" t="s">
        <v>768</v>
      </c>
      <c r="F125" s="2" t="s">
        <v>4229</v>
      </c>
    </row>
    <row r="126" spans="1:6" x14ac:dyDescent="0.2">
      <c r="A126" s="2" t="s">
        <v>808</v>
      </c>
      <c r="B126" s="2" t="s">
        <v>803</v>
      </c>
      <c r="C126" s="2">
        <v>2018</v>
      </c>
      <c r="D126" s="2" t="s">
        <v>804</v>
      </c>
      <c r="E126" s="3" t="s">
        <v>806</v>
      </c>
      <c r="F126" s="2" t="s">
        <v>4229</v>
      </c>
    </row>
    <row r="127" spans="1:6" x14ac:dyDescent="0.2">
      <c r="A127" s="2" t="s">
        <v>21</v>
      </c>
      <c r="B127" s="2" t="s">
        <v>18</v>
      </c>
      <c r="C127" s="2">
        <v>2019</v>
      </c>
      <c r="D127" s="2" t="s">
        <v>19</v>
      </c>
      <c r="E127" s="3" t="s">
        <v>20</v>
      </c>
      <c r="F127" s="2" t="s">
        <v>4229</v>
      </c>
    </row>
    <row r="128" spans="1:6" x14ac:dyDescent="0.2">
      <c r="A128" s="2" t="s">
        <v>37</v>
      </c>
      <c r="B128" s="2" t="s">
        <v>34</v>
      </c>
      <c r="C128" s="2">
        <v>2019</v>
      </c>
      <c r="D128" s="2" t="s">
        <v>35</v>
      </c>
      <c r="E128" s="3" t="s">
        <v>36</v>
      </c>
      <c r="F128" s="2" t="s">
        <v>4229</v>
      </c>
    </row>
    <row r="129" spans="1:6" x14ac:dyDescent="0.2">
      <c r="A129" s="2" t="s">
        <v>49</v>
      </c>
      <c r="B129" s="2" t="s">
        <v>46</v>
      </c>
      <c r="C129" s="2">
        <v>2019</v>
      </c>
      <c r="D129" s="2" t="s">
        <v>47</v>
      </c>
      <c r="E129" s="3" t="s">
        <v>48</v>
      </c>
      <c r="F129" s="2" t="s">
        <v>4229</v>
      </c>
    </row>
    <row r="130" spans="1:6" x14ac:dyDescent="0.2">
      <c r="A130" s="2" t="s">
        <v>62</v>
      </c>
      <c r="B130" s="2" t="s">
        <v>59</v>
      </c>
      <c r="C130" s="2">
        <v>2019</v>
      </c>
      <c r="D130" s="2" t="s">
        <v>60</v>
      </c>
      <c r="E130" s="3" t="s">
        <v>61</v>
      </c>
      <c r="F130" s="2" t="s">
        <v>4229</v>
      </c>
    </row>
    <row r="131" spans="1:6" x14ac:dyDescent="0.2">
      <c r="A131" s="2" t="s">
        <v>105</v>
      </c>
      <c r="B131" s="2" t="s">
        <v>102</v>
      </c>
      <c r="C131" s="2">
        <v>2019</v>
      </c>
      <c r="D131" s="2" t="s">
        <v>103</v>
      </c>
      <c r="E131" s="3" t="s">
        <v>104</v>
      </c>
      <c r="F131" s="2" t="s">
        <v>4229</v>
      </c>
    </row>
    <row r="132" spans="1:6" x14ac:dyDescent="0.2">
      <c r="A132" s="2" t="s">
        <v>129</v>
      </c>
      <c r="B132" s="2" t="s">
        <v>127</v>
      </c>
      <c r="C132" s="2">
        <v>2019</v>
      </c>
      <c r="D132" s="2" t="s">
        <v>83</v>
      </c>
      <c r="E132" s="3" t="s">
        <v>128</v>
      </c>
      <c r="F132" s="2" t="s">
        <v>4229</v>
      </c>
    </row>
    <row r="133" spans="1:6" x14ac:dyDescent="0.2">
      <c r="A133" s="2" t="s">
        <v>176</v>
      </c>
      <c r="B133" s="2" t="s">
        <v>174</v>
      </c>
      <c r="C133" s="2">
        <v>2019</v>
      </c>
      <c r="D133" s="2" t="s">
        <v>91</v>
      </c>
      <c r="E133" s="3" t="s">
        <v>175</v>
      </c>
      <c r="F133" s="2" t="s">
        <v>4229</v>
      </c>
    </row>
    <row r="134" spans="1:6" x14ac:dyDescent="0.2">
      <c r="A134" s="2" t="s">
        <v>281</v>
      </c>
      <c r="B134" s="2" t="s">
        <v>279</v>
      </c>
      <c r="C134" s="2">
        <v>2019</v>
      </c>
      <c r="D134" s="2" t="s">
        <v>115</v>
      </c>
      <c r="E134" s="3" t="s">
        <v>280</v>
      </c>
      <c r="F134" s="2" t="s">
        <v>4229</v>
      </c>
    </row>
    <row r="135" spans="1:6" x14ac:dyDescent="0.2">
      <c r="A135" s="2" t="s">
        <v>350</v>
      </c>
      <c r="B135" s="2" t="s">
        <v>348</v>
      </c>
      <c r="C135" s="2">
        <v>2019</v>
      </c>
      <c r="D135" s="2" t="s">
        <v>182</v>
      </c>
      <c r="E135" s="3" t="s">
        <v>349</v>
      </c>
      <c r="F135" s="2" t="s">
        <v>4229</v>
      </c>
    </row>
    <row r="136" spans="1:6" x14ac:dyDescent="0.2">
      <c r="A136" s="2" t="s">
        <v>528</v>
      </c>
      <c r="B136" s="2" t="s">
        <v>525</v>
      </c>
      <c r="C136" s="2">
        <v>2019</v>
      </c>
      <c r="D136" s="2" t="s">
        <v>526</v>
      </c>
      <c r="E136" s="3" t="s">
        <v>527</v>
      </c>
      <c r="F136" s="2" t="s">
        <v>4229</v>
      </c>
    </row>
    <row r="137" spans="1:6" x14ac:dyDescent="0.2">
      <c r="A137" s="2" t="s">
        <v>548</v>
      </c>
      <c r="B137" s="2" t="s">
        <v>545</v>
      </c>
      <c r="C137" s="2">
        <v>2019</v>
      </c>
      <c r="D137" s="2" t="s">
        <v>517</v>
      </c>
      <c r="E137" s="3" t="s">
        <v>546</v>
      </c>
      <c r="F137" s="2" t="s">
        <v>4229</v>
      </c>
    </row>
    <row r="138" spans="1:6" x14ac:dyDescent="0.2">
      <c r="A138" s="2" t="s">
        <v>559</v>
      </c>
      <c r="B138" s="2" t="s">
        <v>556</v>
      </c>
      <c r="C138" s="2">
        <v>2019</v>
      </c>
      <c r="D138" s="2" t="s">
        <v>325</v>
      </c>
      <c r="E138" s="3" t="s">
        <v>557</v>
      </c>
      <c r="F138" s="2" t="s">
        <v>4229</v>
      </c>
    </row>
    <row r="139" spans="1:6" x14ac:dyDescent="0.2">
      <c r="A139" s="2" t="s">
        <v>581</v>
      </c>
      <c r="B139" s="2" t="s">
        <v>579</v>
      </c>
      <c r="C139" s="2">
        <v>2019</v>
      </c>
      <c r="D139" s="2" t="s">
        <v>182</v>
      </c>
      <c r="E139" s="3" t="s">
        <v>580</v>
      </c>
      <c r="F139" s="2" t="s">
        <v>4229</v>
      </c>
    </row>
    <row r="140" spans="1:6" x14ac:dyDescent="0.2">
      <c r="A140" s="2" t="s">
        <v>599</v>
      </c>
      <c r="B140" s="2" t="s">
        <v>596</v>
      </c>
      <c r="C140" s="2">
        <v>2019</v>
      </c>
      <c r="D140" s="2" t="s">
        <v>597</v>
      </c>
      <c r="E140" s="3" t="s">
        <v>598</v>
      </c>
      <c r="F140" s="2" t="s">
        <v>4229</v>
      </c>
    </row>
    <row r="141" spans="1:6" x14ac:dyDescent="0.2">
      <c r="A141" s="2" t="s">
        <v>639</v>
      </c>
      <c r="B141" s="2" t="s">
        <v>636</v>
      </c>
      <c r="C141" s="2">
        <v>2019</v>
      </c>
      <c r="D141" s="2" t="s">
        <v>10</v>
      </c>
      <c r="E141" s="3" t="s">
        <v>637</v>
      </c>
      <c r="F141" s="2" t="s">
        <v>4229</v>
      </c>
    </row>
    <row r="142" spans="1:6" x14ac:dyDescent="0.2">
      <c r="A142" s="2" t="s">
        <v>697</v>
      </c>
      <c r="B142" s="2" t="s">
        <v>694</v>
      </c>
      <c r="C142" s="2">
        <v>2019</v>
      </c>
      <c r="D142" s="2" t="s">
        <v>695</v>
      </c>
      <c r="E142" s="3" t="s">
        <v>696</v>
      </c>
      <c r="F142" s="2" t="s">
        <v>4229</v>
      </c>
    </row>
    <row r="143" spans="1:6" x14ac:dyDescent="0.2">
      <c r="A143" s="2" t="s">
        <v>721</v>
      </c>
      <c r="B143" s="2" t="s">
        <v>718</v>
      </c>
      <c r="C143" s="2">
        <v>2019</v>
      </c>
      <c r="D143" s="2" t="s">
        <v>719</v>
      </c>
      <c r="E143" s="3" t="s">
        <v>720</v>
      </c>
      <c r="F143" s="2" t="s">
        <v>4229</v>
      </c>
    </row>
    <row r="144" spans="1:6" x14ac:dyDescent="0.2">
      <c r="A144" s="2" t="s">
        <v>814</v>
      </c>
      <c r="B144" s="2" t="s">
        <v>812</v>
      </c>
      <c r="C144" s="2">
        <v>2019</v>
      </c>
      <c r="D144" s="2" t="s">
        <v>593</v>
      </c>
      <c r="E144" s="3" t="s">
        <v>813</v>
      </c>
      <c r="F144" s="2" t="s">
        <v>4229</v>
      </c>
    </row>
    <row r="145" spans="1:6" x14ac:dyDescent="0.2">
      <c r="A145" s="2" t="s">
        <v>820</v>
      </c>
      <c r="B145" s="2" t="s">
        <v>818</v>
      </c>
      <c r="C145" s="2">
        <v>2019</v>
      </c>
      <c r="D145" s="2" t="s">
        <v>530</v>
      </c>
      <c r="E145" s="3" t="s">
        <v>819</v>
      </c>
      <c r="F145" s="2" t="s">
        <v>4229</v>
      </c>
    </row>
    <row r="146" spans="1:6" x14ac:dyDescent="0.2">
      <c r="A146" s="2" t="s">
        <v>89</v>
      </c>
      <c r="B146" s="2" t="s">
        <v>86</v>
      </c>
      <c r="C146" s="2">
        <v>2020</v>
      </c>
      <c r="D146" s="2" t="s">
        <v>87</v>
      </c>
      <c r="E146" s="3" t="s">
        <v>88</v>
      </c>
      <c r="F146" s="2" t="s">
        <v>4229</v>
      </c>
    </row>
    <row r="147" spans="1:6" x14ac:dyDescent="0.2">
      <c r="A147" s="2" t="s">
        <v>118</v>
      </c>
      <c r="B147" s="2" t="s">
        <v>114</v>
      </c>
      <c r="C147" s="2">
        <v>2020</v>
      </c>
      <c r="D147" s="2" t="s">
        <v>115</v>
      </c>
      <c r="E147" s="3" t="s">
        <v>117</v>
      </c>
      <c r="F147" s="2" t="s">
        <v>4229</v>
      </c>
    </row>
    <row r="148" spans="1:6" x14ac:dyDescent="0.2">
      <c r="A148" s="2" t="s">
        <v>133</v>
      </c>
      <c r="B148" s="2" t="s">
        <v>130</v>
      </c>
      <c r="C148" s="2">
        <v>2020</v>
      </c>
      <c r="D148" s="2" t="s">
        <v>131</v>
      </c>
      <c r="E148" s="3" t="s">
        <v>132</v>
      </c>
      <c r="F148" s="2" t="s">
        <v>4229</v>
      </c>
    </row>
    <row r="149" spans="1:6" x14ac:dyDescent="0.2">
      <c r="A149" s="2" t="s">
        <v>149</v>
      </c>
      <c r="B149" s="2" t="s">
        <v>146</v>
      </c>
      <c r="C149" s="2">
        <v>2020</v>
      </c>
      <c r="D149" s="2" t="s">
        <v>147</v>
      </c>
      <c r="E149" s="3" t="s">
        <v>148</v>
      </c>
      <c r="F149" s="2" t="s">
        <v>4229</v>
      </c>
    </row>
    <row r="150" spans="1:6" x14ac:dyDescent="0.2">
      <c r="A150" s="2" t="s">
        <v>184</v>
      </c>
      <c r="B150" s="2" t="s">
        <v>181</v>
      </c>
      <c r="C150" s="2">
        <v>2020</v>
      </c>
      <c r="D150" s="2" t="s">
        <v>182</v>
      </c>
      <c r="E150" s="3" t="s">
        <v>183</v>
      </c>
      <c r="F150" s="2" t="s">
        <v>4229</v>
      </c>
    </row>
    <row r="151" spans="1:6" x14ac:dyDescent="0.2">
      <c r="A151" s="2" t="s">
        <v>210</v>
      </c>
      <c r="B151" s="2" t="s">
        <v>207</v>
      </c>
      <c r="C151" s="2">
        <v>2020</v>
      </c>
      <c r="D151" s="2" t="s">
        <v>208</v>
      </c>
      <c r="E151" s="3" t="s">
        <v>209</v>
      </c>
      <c r="F151" s="2" t="s">
        <v>4229</v>
      </c>
    </row>
    <row r="152" spans="1:6" x14ac:dyDescent="0.2">
      <c r="A152" s="2" t="s">
        <v>285</v>
      </c>
      <c r="B152" s="2" t="s">
        <v>282</v>
      </c>
      <c r="C152" s="2">
        <v>2020</v>
      </c>
      <c r="D152" s="2" t="s">
        <v>283</v>
      </c>
      <c r="E152" s="3" t="s">
        <v>284</v>
      </c>
      <c r="F152" s="2" t="s">
        <v>4229</v>
      </c>
    </row>
    <row r="153" spans="1:6" x14ac:dyDescent="0.2">
      <c r="A153" s="2" t="s">
        <v>288</v>
      </c>
      <c r="B153" s="2" t="s">
        <v>286</v>
      </c>
      <c r="C153" s="2">
        <v>2020</v>
      </c>
      <c r="D153" s="2" t="s">
        <v>273</v>
      </c>
      <c r="E153" s="3" t="s">
        <v>287</v>
      </c>
      <c r="F153" s="2" t="s">
        <v>4229</v>
      </c>
    </row>
    <row r="154" spans="1:6" x14ac:dyDescent="0.2">
      <c r="A154" s="2" t="s">
        <v>339</v>
      </c>
      <c r="B154" s="2" t="s">
        <v>336</v>
      </c>
      <c r="C154" s="2">
        <v>2020</v>
      </c>
      <c r="D154" s="2" t="s">
        <v>337</v>
      </c>
      <c r="E154" s="3" t="s">
        <v>338</v>
      </c>
      <c r="F154" s="2" t="s">
        <v>4229</v>
      </c>
    </row>
    <row r="155" spans="1:6" x14ac:dyDescent="0.2">
      <c r="A155" s="2" t="s">
        <v>402</v>
      </c>
      <c r="B155" s="2" t="s">
        <v>400</v>
      </c>
      <c r="C155" s="2">
        <v>2020</v>
      </c>
      <c r="D155" s="2" t="s">
        <v>39</v>
      </c>
      <c r="E155" s="3" t="s">
        <v>401</v>
      </c>
      <c r="F155" s="2" t="s">
        <v>4229</v>
      </c>
    </row>
    <row r="156" spans="1:6" x14ac:dyDescent="0.2">
      <c r="A156" s="2" t="s">
        <v>439</v>
      </c>
      <c r="B156" s="2" t="s">
        <v>436</v>
      </c>
      <c r="C156" s="2">
        <v>2020</v>
      </c>
      <c r="D156" s="2" t="s">
        <v>437</v>
      </c>
      <c r="E156" s="3" t="s">
        <v>438</v>
      </c>
      <c r="F156" s="2" t="s">
        <v>4229</v>
      </c>
    </row>
    <row r="157" spans="1:6" x14ac:dyDescent="0.2">
      <c r="A157" s="2" t="s">
        <v>751</v>
      </c>
      <c r="B157" s="2" t="s">
        <v>749</v>
      </c>
      <c r="C157" s="2">
        <v>2020</v>
      </c>
      <c r="D157" s="2" t="s">
        <v>593</v>
      </c>
      <c r="E157" s="3" t="s">
        <v>750</v>
      </c>
      <c r="F157" s="2" t="s">
        <v>4229</v>
      </c>
    </row>
    <row r="158" spans="1:6" x14ac:dyDescent="0.2">
      <c r="A158" s="2" t="s">
        <v>757</v>
      </c>
      <c r="B158" s="2" t="s">
        <v>755</v>
      </c>
      <c r="C158" s="2">
        <v>2020</v>
      </c>
      <c r="D158" s="2" t="s">
        <v>151</v>
      </c>
      <c r="E158" s="3" t="s">
        <v>756</v>
      </c>
      <c r="F158" s="2" t="s">
        <v>4229</v>
      </c>
    </row>
    <row r="159" spans="1:6" x14ac:dyDescent="0.2">
      <c r="A159" s="2" t="s">
        <v>779</v>
      </c>
      <c r="B159" s="2" t="s">
        <v>776</v>
      </c>
      <c r="C159" s="2">
        <v>2020</v>
      </c>
      <c r="D159" s="2" t="s">
        <v>777</v>
      </c>
      <c r="E159" s="3" t="s">
        <v>778</v>
      </c>
      <c r="F159" s="2" t="s">
        <v>4229</v>
      </c>
    </row>
    <row r="160" spans="1:6" x14ac:dyDescent="0.2">
      <c r="A160" s="2" t="s">
        <v>192</v>
      </c>
      <c r="B160" s="2" t="s">
        <v>189</v>
      </c>
      <c r="C160" s="2">
        <v>2021</v>
      </c>
      <c r="D160" s="2" t="s">
        <v>190</v>
      </c>
      <c r="E160" s="3" t="s">
        <v>191</v>
      </c>
      <c r="F160" s="2" t="s">
        <v>4229</v>
      </c>
    </row>
    <row r="161" spans="1:6" x14ac:dyDescent="0.2">
      <c r="A161" s="2" t="s">
        <v>199</v>
      </c>
      <c r="B161" s="2" t="s">
        <v>196</v>
      </c>
      <c r="C161" s="2">
        <v>2021</v>
      </c>
      <c r="D161" s="2" t="s">
        <v>197</v>
      </c>
      <c r="E161" s="3" t="s">
        <v>198</v>
      </c>
      <c r="F161" s="2" t="s">
        <v>4229</v>
      </c>
    </row>
    <row r="162" spans="1:6" x14ac:dyDescent="0.2">
      <c r="A162" s="2" t="s">
        <v>225</v>
      </c>
      <c r="B162" s="2" t="s">
        <v>222</v>
      </c>
      <c r="C162" s="2">
        <v>2021</v>
      </c>
      <c r="D162" s="2" t="s">
        <v>223</v>
      </c>
      <c r="E162" s="3" t="s">
        <v>224</v>
      </c>
      <c r="F162" s="2" t="s">
        <v>4229</v>
      </c>
    </row>
    <row r="163" spans="1:6" x14ac:dyDescent="0.2">
      <c r="A163" s="2" t="s">
        <v>291</v>
      </c>
      <c r="B163" s="2" t="s">
        <v>289</v>
      </c>
      <c r="C163" s="2">
        <v>2021</v>
      </c>
      <c r="D163" s="2" t="s">
        <v>10</v>
      </c>
      <c r="E163" s="3" t="s">
        <v>290</v>
      </c>
      <c r="F163" s="2" t="s">
        <v>4229</v>
      </c>
    </row>
    <row r="164" spans="1:6" x14ac:dyDescent="0.2">
      <c r="A164" s="2" t="s">
        <v>377</v>
      </c>
      <c r="B164" s="2" t="s">
        <v>374</v>
      </c>
      <c r="C164" s="2">
        <v>2021</v>
      </c>
      <c r="D164" s="2" t="s">
        <v>375</v>
      </c>
      <c r="E164" s="3" t="s">
        <v>376</v>
      </c>
      <c r="F164" s="2" t="s">
        <v>4229</v>
      </c>
    </row>
    <row r="165" spans="1:6" x14ac:dyDescent="0.2">
      <c r="A165" s="2" t="s">
        <v>414</v>
      </c>
      <c r="B165" s="2" t="s">
        <v>411</v>
      </c>
      <c r="C165" s="2">
        <v>2021</v>
      </c>
      <c r="D165" s="2" t="s">
        <v>412</v>
      </c>
      <c r="E165" s="3" t="s">
        <v>413</v>
      </c>
      <c r="F165" s="2" t="s">
        <v>4229</v>
      </c>
    </row>
    <row r="166" spans="1:6" x14ac:dyDescent="0.2">
      <c r="A166" s="2" t="s">
        <v>453</v>
      </c>
      <c r="B166" s="2" t="s">
        <v>449</v>
      </c>
      <c r="C166" s="2">
        <v>2021</v>
      </c>
      <c r="D166" s="2" t="s">
        <v>450</v>
      </c>
      <c r="E166" s="3" t="s">
        <v>452</v>
      </c>
      <c r="F166" s="2" t="s">
        <v>4229</v>
      </c>
    </row>
    <row r="167" spans="1:6" x14ac:dyDescent="0.2">
      <c r="A167" s="2" t="s">
        <v>483</v>
      </c>
      <c r="B167" s="2" t="s">
        <v>479</v>
      </c>
      <c r="C167" s="2">
        <v>2021</v>
      </c>
      <c r="D167" s="2" t="s">
        <v>480</v>
      </c>
      <c r="E167" s="3" t="s">
        <v>482</v>
      </c>
      <c r="F167" s="2" t="s">
        <v>4229</v>
      </c>
    </row>
    <row r="168" spans="1:6" x14ac:dyDescent="0.2">
      <c r="A168" s="2" t="s">
        <v>494</v>
      </c>
      <c r="B168" s="2" t="s">
        <v>492</v>
      </c>
      <c r="C168" s="2">
        <v>2021</v>
      </c>
      <c r="D168" s="2" t="s">
        <v>265</v>
      </c>
      <c r="E168" s="3" t="s">
        <v>493</v>
      </c>
      <c r="F168" s="2" t="s">
        <v>4229</v>
      </c>
    </row>
    <row r="169" spans="1:6" x14ac:dyDescent="0.2">
      <c r="A169" s="2" t="s">
        <v>501</v>
      </c>
      <c r="B169" s="2" t="s">
        <v>498</v>
      </c>
      <c r="C169" s="2">
        <v>2021</v>
      </c>
      <c r="D169" s="2" t="s">
        <v>499</v>
      </c>
      <c r="E169" s="3" t="s">
        <v>500</v>
      </c>
      <c r="F169" s="2" t="s">
        <v>4229</v>
      </c>
    </row>
    <row r="170" spans="1:6" x14ac:dyDescent="0.2">
      <c r="A170" s="2" t="s">
        <v>510</v>
      </c>
      <c r="B170" s="2" t="s">
        <v>508</v>
      </c>
      <c r="C170" s="2">
        <v>2021</v>
      </c>
      <c r="D170" s="2" t="s">
        <v>182</v>
      </c>
      <c r="E170" s="3" t="s">
        <v>509</v>
      </c>
      <c r="F170" s="2" t="s">
        <v>4229</v>
      </c>
    </row>
    <row r="171" spans="1:6" x14ac:dyDescent="0.2">
      <c r="A171" s="2" t="s">
        <v>524</v>
      </c>
      <c r="B171" s="2" t="s">
        <v>521</v>
      </c>
      <c r="C171" s="2">
        <v>2021</v>
      </c>
      <c r="D171" s="2" t="s">
        <v>522</v>
      </c>
      <c r="E171" s="3" t="s">
        <v>523</v>
      </c>
      <c r="F171" s="2" t="s">
        <v>4229</v>
      </c>
    </row>
    <row r="172" spans="1:6" x14ac:dyDescent="0.2">
      <c r="A172" s="2" t="s">
        <v>544</v>
      </c>
      <c r="B172" s="2" t="s">
        <v>540</v>
      </c>
      <c r="C172" s="2">
        <v>2021</v>
      </c>
      <c r="D172" s="2" t="s">
        <v>541</v>
      </c>
      <c r="E172" s="3" t="s">
        <v>543</v>
      </c>
      <c r="F172" s="2" t="s">
        <v>4229</v>
      </c>
    </row>
    <row r="173" spans="1:6" x14ac:dyDescent="0.2">
      <c r="A173" s="2" t="s">
        <v>555</v>
      </c>
      <c r="B173" s="2" t="s">
        <v>552</v>
      </c>
      <c r="C173" s="2">
        <v>2021</v>
      </c>
      <c r="D173" s="2" t="s">
        <v>260</v>
      </c>
      <c r="E173" s="3" t="s">
        <v>553</v>
      </c>
      <c r="F173" s="2" t="s">
        <v>4229</v>
      </c>
    </row>
    <row r="174" spans="1:6" x14ac:dyDescent="0.2">
      <c r="A174" s="2" t="s">
        <v>584</v>
      </c>
      <c r="B174" s="2" t="s">
        <v>582</v>
      </c>
      <c r="C174" s="2">
        <v>2021</v>
      </c>
      <c r="D174" s="2" t="s">
        <v>51</v>
      </c>
      <c r="E174" s="3" t="s">
        <v>583</v>
      </c>
      <c r="F174" s="2" t="s">
        <v>4229</v>
      </c>
    </row>
    <row r="175" spans="1:6" x14ac:dyDescent="0.2">
      <c r="A175" s="2" t="s">
        <v>588</v>
      </c>
      <c r="B175" s="2" t="s">
        <v>585</v>
      </c>
      <c r="C175" s="2">
        <v>2021</v>
      </c>
      <c r="D175" s="2" t="s">
        <v>586</v>
      </c>
      <c r="E175" s="3" t="s">
        <v>587</v>
      </c>
      <c r="F175" s="2" t="s">
        <v>4229</v>
      </c>
    </row>
    <row r="176" spans="1:6" x14ac:dyDescent="0.2">
      <c r="A176" s="2" t="s">
        <v>609</v>
      </c>
      <c r="B176" s="2" t="s">
        <v>607</v>
      </c>
      <c r="C176" s="2">
        <v>2021</v>
      </c>
      <c r="D176" s="2" t="s">
        <v>64</v>
      </c>
      <c r="E176" s="3" t="s">
        <v>608</v>
      </c>
      <c r="F176" s="2" t="s">
        <v>4229</v>
      </c>
    </row>
    <row r="177" spans="1:6" x14ac:dyDescent="0.2">
      <c r="A177" s="2" t="s">
        <v>616</v>
      </c>
      <c r="B177" s="2" t="s">
        <v>613</v>
      </c>
      <c r="C177" s="2">
        <v>2021</v>
      </c>
      <c r="D177" s="2" t="s">
        <v>614</v>
      </c>
      <c r="E177" s="3" t="s">
        <v>615</v>
      </c>
      <c r="F177" s="2" t="s">
        <v>4229</v>
      </c>
    </row>
    <row r="178" spans="1:6" x14ac:dyDescent="0.2">
      <c r="A178" s="2" t="s">
        <v>674</v>
      </c>
      <c r="B178" s="2" t="s">
        <v>672</v>
      </c>
      <c r="C178" s="2">
        <v>2021</v>
      </c>
      <c r="D178" s="2" t="s">
        <v>182</v>
      </c>
      <c r="E178" s="3" t="s">
        <v>673</v>
      </c>
      <c r="F178" s="2" t="s">
        <v>4229</v>
      </c>
    </row>
    <row r="179" spans="1:6" x14ac:dyDescent="0.2">
      <c r="A179" s="2" t="s">
        <v>685</v>
      </c>
      <c r="B179" s="2" t="s">
        <v>682</v>
      </c>
      <c r="C179" s="2">
        <v>2021</v>
      </c>
      <c r="D179" s="2" t="s">
        <v>683</v>
      </c>
      <c r="E179" s="3" t="s">
        <v>684</v>
      </c>
      <c r="F179" s="2" t="s">
        <v>4229</v>
      </c>
    </row>
    <row r="180" spans="1:6" x14ac:dyDescent="0.2">
      <c r="A180" s="2" t="s">
        <v>704</v>
      </c>
      <c r="B180" s="2" t="s">
        <v>702</v>
      </c>
      <c r="C180" s="2">
        <v>2021</v>
      </c>
      <c r="D180" s="2" t="s">
        <v>182</v>
      </c>
      <c r="E180" s="3" t="s">
        <v>703</v>
      </c>
      <c r="F180" s="2" t="s">
        <v>4229</v>
      </c>
    </row>
    <row r="181" spans="1:6" x14ac:dyDescent="0.2">
      <c r="A181" s="2" t="s">
        <v>761</v>
      </c>
      <c r="B181" s="2" t="s">
        <v>758</v>
      </c>
      <c r="C181" s="2">
        <v>2021</v>
      </c>
      <c r="D181" s="2" t="s">
        <v>759</v>
      </c>
      <c r="E181" s="3" t="s">
        <v>760</v>
      </c>
      <c r="F181" s="2" t="s">
        <v>4229</v>
      </c>
    </row>
    <row r="182" spans="1:6" x14ac:dyDescent="0.2">
      <c r="A182" s="2" t="s">
        <v>772</v>
      </c>
      <c r="B182" s="2" t="s">
        <v>770</v>
      </c>
      <c r="C182" s="2">
        <v>2021</v>
      </c>
      <c r="D182" s="2" t="s">
        <v>182</v>
      </c>
      <c r="E182" s="3" t="s">
        <v>771</v>
      </c>
      <c r="F182" s="2" t="s">
        <v>4229</v>
      </c>
    </row>
    <row r="183" spans="1:6" x14ac:dyDescent="0.2">
      <c r="A183" s="2" t="s">
        <v>798</v>
      </c>
      <c r="B183" s="2" t="s">
        <v>795</v>
      </c>
      <c r="C183" s="2">
        <v>2021</v>
      </c>
      <c r="D183" s="2" t="s">
        <v>763</v>
      </c>
      <c r="E183" s="3" t="s">
        <v>796</v>
      </c>
      <c r="F183" s="2" t="s">
        <v>4229</v>
      </c>
    </row>
    <row r="184" spans="1:6" x14ac:dyDescent="0.2">
      <c r="A184" s="2" t="s">
        <v>109</v>
      </c>
      <c r="B184" s="2" t="s">
        <v>106</v>
      </c>
      <c r="C184" s="2">
        <v>2022</v>
      </c>
      <c r="D184" s="2" t="s">
        <v>107</v>
      </c>
      <c r="E184" s="3" t="s">
        <v>108</v>
      </c>
      <c r="F184" s="2" t="s">
        <v>4229</v>
      </c>
    </row>
    <row r="185" spans="1:6" x14ac:dyDescent="0.2">
      <c r="A185" s="2" t="s">
        <v>195</v>
      </c>
      <c r="B185" s="2" t="s">
        <v>193</v>
      </c>
      <c r="C185" s="2">
        <v>2022</v>
      </c>
      <c r="D185" s="2" t="s">
        <v>64</v>
      </c>
      <c r="E185" s="3" t="s">
        <v>194</v>
      </c>
      <c r="F185" s="2" t="s">
        <v>4229</v>
      </c>
    </row>
    <row r="186" spans="1:6" x14ac:dyDescent="0.2">
      <c r="A186" s="2" t="s">
        <v>246</v>
      </c>
      <c r="B186" s="2" t="s">
        <v>244</v>
      </c>
      <c r="C186" s="2">
        <v>2022</v>
      </c>
      <c r="D186" s="2" t="s">
        <v>147</v>
      </c>
      <c r="E186" s="3" t="s">
        <v>245</v>
      </c>
      <c r="F186" s="2" t="s">
        <v>4229</v>
      </c>
    </row>
    <row r="187" spans="1:6" x14ac:dyDescent="0.2">
      <c r="A187" s="2" t="s">
        <v>258</v>
      </c>
      <c r="B187" s="2" t="s">
        <v>255</v>
      </c>
      <c r="C187" s="2">
        <v>2022</v>
      </c>
      <c r="D187" s="2" t="s">
        <v>256</v>
      </c>
      <c r="E187" s="3" t="s">
        <v>257</v>
      </c>
      <c r="F187" s="2" t="s">
        <v>4229</v>
      </c>
    </row>
    <row r="188" spans="1:6" x14ac:dyDescent="0.2">
      <c r="A188" s="2" t="s">
        <v>335</v>
      </c>
      <c r="B188" s="2" t="s">
        <v>332</v>
      </c>
      <c r="C188" s="2">
        <v>2022</v>
      </c>
      <c r="D188" s="2" t="s">
        <v>333</v>
      </c>
      <c r="E188" s="3" t="s">
        <v>334</v>
      </c>
      <c r="F188" s="2" t="s">
        <v>4229</v>
      </c>
    </row>
    <row r="189" spans="1:6" x14ac:dyDescent="0.2">
      <c r="A189" s="2" t="s">
        <v>354</v>
      </c>
      <c r="B189" s="2" t="s">
        <v>351</v>
      </c>
      <c r="C189" s="2">
        <v>2022</v>
      </c>
      <c r="D189" s="2" t="s">
        <v>352</v>
      </c>
      <c r="E189" s="3" t="s">
        <v>353</v>
      </c>
      <c r="F189" s="2" t="s">
        <v>4229</v>
      </c>
    </row>
    <row r="190" spans="1:6" x14ac:dyDescent="0.2">
      <c r="A190" s="2" t="s">
        <v>369</v>
      </c>
      <c r="B190" s="2" t="s">
        <v>367</v>
      </c>
      <c r="C190" s="2">
        <v>2022</v>
      </c>
      <c r="D190" s="2" t="s">
        <v>186</v>
      </c>
      <c r="E190" s="3" t="s">
        <v>368</v>
      </c>
      <c r="F190" s="2" t="s">
        <v>4229</v>
      </c>
    </row>
    <row r="191" spans="1:6" x14ac:dyDescent="0.2">
      <c r="A191" s="2" t="s">
        <v>383</v>
      </c>
      <c r="B191" s="2" t="s">
        <v>381</v>
      </c>
      <c r="C191" s="2">
        <v>2022</v>
      </c>
      <c r="D191" s="2" t="s">
        <v>182</v>
      </c>
      <c r="E191" s="3" t="s">
        <v>382</v>
      </c>
      <c r="F191" s="2" t="s">
        <v>4229</v>
      </c>
    </row>
    <row r="192" spans="1:6" x14ac:dyDescent="0.2">
      <c r="A192" s="2" t="s">
        <v>432</v>
      </c>
      <c r="B192" s="2" t="s">
        <v>430</v>
      </c>
      <c r="C192" s="2">
        <v>2022</v>
      </c>
      <c r="D192" s="2" t="s">
        <v>64</v>
      </c>
      <c r="E192" s="3" t="s">
        <v>431</v>
      </c>
      <c r="F192" s="2" t="s">
        <v>4229</v>
      </c>
    </row>
    <row r="193" spans="1:6" x14ac:dyDescent="0.2">
      <c r="A193" s="2" t="s">
        <v>468</v>
      </c>
      <c r="B193" s="2" t="s">
        <v>465</v>
      </c>
      <c r="C193" s="2">
        <v>2022</v>
      </c>
      <c r="D193" s="2" t="s">
        <v>466</v>
      </c>
      <c r="E193" s="3" t="s">
        <v>467</v>
      </c>
      <c r="F193" s="2" t="s">
        <v>4229</v>
      </c>
    </row>
    <row r="194" spans="1:6" x14ac:dyDescent="0.2">
      <c r="A194" s="2" t="s">
        <v>497</v>
      </c>
      <c r="B194" s="2" t="s">
        <v>495</v>
      </c>
      <c r="C194" s="2">
        <v>2022</v>
      </c>
      <c r="D194" s="2" t="s">
        <v>182</v>
      </c>
      <c r="E194" s="3" t="s">
        <v>496</v>
      </c>
      <c r="F194" s="2" t="s">
        <v>4229</v>
      </c>
    </row>
    <row r="195" spans="1:6" x14ac:dyDescent="0.2">
      <c r="A195" s="2" t="s">
        <v>515</v>
      </c>
      <c r="B195" s="2" t="s">
        <v>511</v>
      </c>
      <c r="C195" s="2">
        <v>2022</v>
      </c>
      <c r="D195" s="2" t="s">
        <v>512</v>
      </c>
      <c r="E195" s="3" t="s">
        <v>514</v>
      </c>
      <c r="F195" s="2" t="s">
        <v>4229</v>
      </c>
    </row>
    <row r="196" spans="1:6" x14ac:dyDescent="0.2">
      <c r="A196" s="2" t="s">
        <v>539</v>
      </c>
      <c r="B196" s="2" t="s">
        <v>537</v>
      </c>
      <c r="C196" s="2">
        <v>2022</v>
      </c>
      <c r="D196" s="2" t="s">
        <v>115</v>
      </c>
      <c r="E196" s="3" t="s">
        <v>538</v>
      </c>
      <c r="F196" s="2" t="s">
        <v>4229</v>
      </c>
    </row>
    <row r="197" spans="1:6" x14ac:dyDescent="0.2">
      <c r="A197" s="2" t="s">
        <v>565</v>
      </c>
      <c r="B197" s="2" t="s">
        <v>563</v>
      </c>
      <c r="C197" s="2">
        <v>2022</v>
      </c>
      <c r="D197" s="2" t="s">
        <v>10</v>
      </c>
      <c r="E197" s="3" t="s">
        <v>564</v>
      </c>
      <c r="F197" s="2" t="s">
        <v>4229</v>
      </c>
    </row>
    <row r="198" spans="1:6" x14ac:dyDescent="0.2">
      <c r="A198" s="2" t="s">
        <v>619</v>
      </c>
      <c r="B198" s="2" t="s">
        <v>617</v>
      </c>
      <c r="C198" s="2">
        <v>2022</v>
      </c>
      <c r="D198" s="2" t="s">
        <v>241</v>
      </c>
      <c r="E198" s="3" t="s">
        <v>618</v>
      </c>
      <c r="F198" s="2" t="s">
        <v>4229</v>
      </c>
    </row>
    <row r="199" spans="1:6" x14ac:dyDescent="0.2">
      <c r="A199" s="2" t="s">
        <v>628</v>
      </c>
      <c r="B199" s="2" t="s">
        <v>626</v>
      </c>
      <c r="C199" s="2">
        <v>2022</v>
      </c>
      <c r="D199" s="2" t="s">
        <v>64</v>
      </c>
      <c r="E199" s="3" t="s">
        <v>627</v>
      </c>
      <c r="F199" s="2" t="s">
        <v>4229</v>
      </c>
    </row>
    <row r="200" spans="1:6" x14ac:dyDescent="0.2">
      <c r="A200" s="2" t="s">
        <v>631</v>
      </c>
      <c r="B200" s="2" t="s">
        <v>629</v>
      </c>
      <c r="C200" s="2">
        <v>2022</v>
      </c>
      <c r="D200" s="2" t="s">
        <v>186</v>
      </c>
      <c r="E200" s="3" t="s">
        <v>630</v>
      </c>
      <c r="F200" s="2" t="s">
        <v>4229</v>
      </c>
    </row>
    <row r="201" spans="1:6" x14ac:dyDescent="0.2">
      <c r="A201" s="2" t="s">
        <v>642</v>
      </c>
      <c r="B201" s="2" t="s">
        <v>640</v>
      </c>
      <c r="C201" s="2">
        <v>2022</v>
      </c>
      <c r="D201" s="2" t="s">
        <v>182</v>
      </c>
      <c r="E201" s="3" t="s">
        <v>641</v>
      </c>
      <c r="F201" s="2" t="s">
        <v>4229</v>
      </c>
    </row>
    <row r="202" spans="1:6" x14ac:dyDescent="0.2">
      <c r="A202" s="2" t="s">
        <v>648</v>
      </c>
      <c r="B202" s="2" t="s">
        <v>646</v>
      </c>
      <c r="C202" s="2">
        <v>2022</v>
      </c>
      <c r="D202" s="2" t="s">
        <v>51</v>
      </c>
      <c r="E202" s="3" t="s">
        <v>647</v>
      </c>
      <c r="F202" s="2" t="s">
        <v>4229</v>
      </c>
    </row>
    <row r="203" spans="1:6" x14ac:dyDescent="0.2">
      <c r="A203" s="2" t="s">
        <v>659</v>
      </c>
      <c r="B203" s="2" t="s">
        <v>656</v>
      </c>
      <c r="C203" s="2">
        <v>2022</v>
      </c>
      <c r="D203" s="2" t="s">
        <v>657</v>
      </c>
      <c r="E203" s="3" t="s">
        <v>658</v>
      </c>
      <c r="F203" s="2" t="s">
        <v>4229</v>
      </c>
    </row>
    <row r="204" spans="1:6" x14ac:dyDescent="0.2">
      <c r="A204" s="2" t="s">
        <v>664</v>
      </c>
      <c r="B204" s="2" t="s">
        <v>660</v>
      </c>
      <c r="C204" s="2">
        <v>2022</v>
      </c>
      <c r="D204" s="2" t="s">
        <v>661</v>
      </c>
      <c r="E204" s="3" t="s">
        <v>663</v>
      </c>
      <c r="F204" s="2" t="s">
        <v>4229</v>
      </c>
    </row>
    <row r="205" spans="1:6" x14ac:dyDescent="0.2">
      <c r="A205" s="2" t="s">
        <v>671</v>
      </c>
      <c r="B205" s="2" t="s">
        <v>669</v>
      </c>
      <c r="C205" s="2">
        <v>2022</v>
      </c>
      <c r="D205" s="2" t="s">
        <v>135</v>
      </c>
      <c r="E205" s="3" t="s">
        <v>670</v>
      </c>
      <c r="F205" s="2" t="s">
        <v>4229</v>
      </c>
    </row>
    <row r="206" spans="1:6" x14ac:dyDescent="0.2">
      <c r="A206" s="2" t="s">
        <v>701</v>
      </c>
      <c r="B206" s="2" t="s">
        <v>698</v>
      </c>
      <c r="C206" s="2">
        <v>2022</v>
      </c>
      <c r="D206" s="2" t="s">
        <v>699</v>
      </c>
      <c r="E206" s="3" t="s">
        <v>700</v>
      </c>
      <c r="F206" s="2" t="s">
        <v>4229</v>
      </c>
    </row>
    <row r="207" spans="1:6" x14ac:dyDescent="0.2">
      <c r="A207" s="2" t="s">
        <v>734</v>
      </c>
      <c r="B207" s="2" t="s">
        <v>732</v>
      </c>
      <c r="C207" s="2">
        <v>2022</v>
      </c>
      <c r="D207" s="2" t="s">
        <v>182</v>
      </c>
      <c r="E207" s="3" t="s">
        <v>733</v>
      </c>
      <c r="F207" s="2" t="s">
        <v>4229</v>
      </c>
    </row>
    <row r="208" spans="1:6" x14ac:dyDescent="0.2">
      <c r="A208" s="2" t="s">
        <v>738</v>
      </c>
      <c r="B208" s="2" t="s">
        <v>735</v>
      </c>
      <c r="C208" s="2">
        <v>2022</v>
      </c>
      <c r="D208" s="2" t="s">
        <v>325</v>
      </c>
      <c r="E208" s="3" t="s">
        <v>736</v>
      </c>
      <c r="F208" s="2" t="s">
        <v>4229</v>
      </c>
    </row>
    <row r="209" spans="1:6" x14ac:dyDescent="0.2">
      <c r="A209" s="2" t="s">
        <v>784</v>
      </c>
      <c r="B209" s="2" t="s">
        <v>780</v>
      </c>
      <c r="C209" s="2">
        <v>2022</v>
      </c>
      <c r="D209" s="2" t="s">
        <v>781</v>
      </c>
      <c r="E209" s="3" t="s">
        <v>783</v>
      </c>
      <c r="F209" s="2" t="s">
        <v>4229</v>
      </c>
    </row>
    <row r="210" spans="1:6" x14ac:dyDescent="0.2">
      <c r="A210" s="2" t="s">
        <v>811</v>
      </c>
      <c r="B210" s="2" t="s">
        <v>809</v>
      </c>
      <c r="C210" s="2">
        <v>2022</v>
      </c>
      <c r="D210" s="2" t="s">
        <v>64</v>
      </c>
      <c r="E210" s="3" t="s">
        <v>810</v>
      </c>
      <c r="F210" s="2" t="s">
        <v>4229</v>
      </c>
    </row>
    <row r="211" spans="1:6" x14ac:dyDescent="0.2">
      <c r="A211" s="2" t="s">
        <v>817</v>
      </c>
      <c r="B211" s="2" t="s">
        <v>815</v>
      </c>
      <c r="C211" s="2">
        <v>2022</v>
      </c>
      <c r="D211" s="2" t="s">
        <v>182</v>
      </c>
      <c r="E211" s="3" t="s">
        <v>816</v>
      </c>
      <c r="F211" s="2" t="s">
        <v>4229</v>
      </c>
    </row>
    <row r="212" spans="1:6" x14ac:dyDescent="0.2">
      <c r="A212" s="2" t="s">
        <v>823</v>
      </c>
      <c r="B212" s="2" t="s">
        <v>821</v>
      </c>
      <c r="C212" s="2">
        <v>2022</v>
      </c>
      <c r="D212" s="2" t="s">
        <v>593</v>
      </c>
      <c r="E212" s="3" t="s">
        <v>822</v>
      </c>
      <c r="F212" s="2" t="s">
        <v>4229</v>
      </c>
    </row>
    <row r="213" spans="1:6" x14ac:dyDescent="0.2">
      <c r="A213" s="2" t="s">
        <v>217</v>
      </c>
      <c r="B213" s="2" t="s">
        <v>214</v>
      </c>
      <c r="C213" s="2">
        <v>2023</v>
      </c>
      <c r="D213" s="2" t="s">
        <v>215</v>
      </c>
      <c r="E213" s="3" t="s">
        <v>216</v>
      </c>
      <c r="F213" s="2" t="s">
        <v>4229</v>
      </c>
    </row>
    <row r="214" spans="1:6" x14ac:dyDescent="0.2">
      <c r="A214" s="2" t="s">
        <v>239</v>
      </c>
      <c r="B214" s="2" t="s">
        <v>237</v>
      </c>
      <c r="C214" s="2">
        <v>2023</v>
      </c>
      <c r="D214" s="2" t="s">
        <v>64</v>
      </c>
      <c r="E214" s="3" t="s">
        <v>238</v>
      </c>
      <c r="F214" s="2" t="s">
        <v>4229</v>
      </c>
    </row>
    <row r="215" spans="1:6" x14ac:dyDescent="0.2">
      <c r="A215" s="2" t="s">
        <v>278</v>
      </c>
      <c r="B215" s="2" t="s">
        <v>276</v>
      </c>
      <c r="C215" s="2">
        <v>2023</v>
      </c>
      <c r="D215" s="2" t="s">
        <v>135</v>
      </c>
      <c r="E215" s="3" t="s">
        <v>277</v>
      </c>
      <c r="F215" s="2" t="s">
        <v>4229</v>
      </c>
    </row>
    <row r="216" spans="1:6" x14ac:dyDescent="0.2">
      <c r="A216" s="2" t="s">
        <v>362</v>
      </c>
      <c r="B216" s="2" t="s">
        <v>359</v>
      </c>
      <c r="C216" s="2">
        <v>2023</v>
      </c>
      <c r="D216" s="2" t="s">
        <v>360</v>
      </c>
      <c r="E216" s="3" t="s">
        <v>361</v>
      </c>
      <c r="F216" s="2" t="s">
        <v>4229</v>
      </c>
    </row>
    <row r="217" spans="1:6" x14ac:dyDescent="0.2">
      <c r="A217" s="2" t="s">
        <v>425</v>
      </c>
      <c r="B217" s="2" t="s">
        <v>423</v>
      </c>
      <c r="C217" s="2">
        <v>2023</v>
      </c>
      <c r="D217" s="2" t="s">
        <v>151</v>
      </c>
      <c r="E217" s="3" t="s">
        <v>424</v>
      </c>
      <c r="F217" s="2" t="s">
        <v>4229</v>
      </c>
    </row>
    <row r="218" spans="1:6" x14ac:dyDescent="0.2">
      <c r="A218" s="2" t="s">
        <v>475</v>
      </c>
      <c r="B218" s="2" t="s">
        <v>473</v>
      </c>
      <c r="C218" s="2">
        <v>2023</v>
      </c>
      <c r="D218" s="2" t="s">
        <v>273</v>
      </c>
      <c r="E218" s="3" t="s">
        <v>474</v>
      </c>
      <c r="F218" s="2" t="s">
        <v>4229</v>
      </c>
    </row>
    <row r="219" spans="1:6" x14ac:dyDescent="0.2">
      <c r="A219" s="2" t="s">
        <v>595</v>
      </c>
      <c r="B219" s="2" t="s">
        <v>592</v>
      </c>
      <c r="C219" s="2">
        <v>2023</v>
      </c>
      <c r="D219" s="2" t="s">
        <v>593</v>
      </c>
      <c r="E219" s="3" t="s">
        <v>594</v>
      </c>
      <c r="F219" s="2" t="s">
        <v>4229</v>
      </c>
    </row>
    <row r="220" spans="1:6" x14ac:dyDescent="0.2">
      <c r="A220" s="2" t="s">
        <v>677</v>
      </c>
      <c r="B220" s="2" t="s">
        <v>675</v>
      </c>
      <c r="C220" s="2">
        <v>2023</v>
      </c>
      <c r="D220" s="2" t="s">
        <v>107</v>
      </c>
      <c r="E220" s="3" t="s">
        <v>676</v>
      </c>
      <c r="F220" s="2" t="s">
        <v>4229</v>
      </c>
    </row>
    <row r="221" spans="1:6" x14ac:dyDescent="0.2">
      <c r="A221" s="2" t="s">
        <v>714</v>
      </c>
      <c r="B221" s="2" t="s">
        <v>711</v>
      </c>
      <c r="C221" s="2">
        <v>2023</v>
      </c>
      <c r="D221" s="2" t="s">
        <v>712</v>
      </c>
      <c r="E221" s="3" t="s">
        <v>713</v>
      </c>
      <c r="F221" s="2" t="s">
        <v>4229</v>
      </c>
    </row>
    <row r="222" spans="1:6" x14ac:dyDescent="0.2">
      <c r="A222" s="2" t="s">
        <v>724</v>
      </c>
      <c r="B222" s="2" t="s">
        <v>722</v>
      </c>
      <c r="C222" s="2">
        <v>2023</v>
      </c>
      <c r="D222" s="2" t="s">
        <v>712</v>
      </c>
      <c r="E222" s="3" t="s">
        <v>723</v>
      </c>
      <c r="F222" s="2" t="s">
        <v>4229</v>
      </c>
    </row>
    <row r="223" spans="1:6" x14ac:dyDescent="0.2">
      <c r="A223" s="2" t="s">
        <v>775</v>
      </c>
      <c r="B223" s="2" t="s">
        <v>773</v>
      </c>
      <c r="C223" s="2">
        <v>2023</v>
      </c>
      <c r="D223" s="2" t="s">
        <v>39</v>
      </c>
      <c r="E223" s="3" t="s">
        <v>774</v>
      </c>
      <c r="F223" s="2" t="s">
        <v>4229</v>
      </c>
    </row>
    <row r="224" spans="1:6" x14ac:dyDescent="0.2">
      <c r="A224" s="2" t="s">
        <v>790</v>
      </c>
      <c r="B224" s="2" t="s">
        <v>788</v>
      </c>
      <c r="C224" s="2">
        <v>2023</v>
      </c>
      <c r="D224" s="2" t="s">
        <v>712</v>
      </c>
      <c r="E224" s="3" t="s">
        <v>789</v>
      </c>
      <c r="F224" s="2" t="s">
        <v>4229</v>
      </c>
    </row>
    <row r="225" spans="1:6" x14ac:dyDescent="0.2">
      <c r="A225" s="2" t="s">
        <v>794</v>
      </c>
      <c r="B225" s="2" t="s">
        <v>791</v>
      </c>
      <c r="C225" s="2">
        <v>2023</v>
      </c>
      <c r="D225" s="2" t="s">
        <v>792</v>
      </c>
      <c r="E225" s="3" t="s">
        <v>793</v>
      </c>
      <c r="F225" s="2" t="s">
        <v>4229</v>
      </c>
    </row>
    <row r="226" spans="1:6" x14ac:dyDescent="0.2">
      <c r="A226" s="2" t="s">
        <v>837</v>
      </c>
      <c r="B226" s="2" t="s">
        <v>835</v>
      </c>
      <c r="C226" s="2">
        <v>2023</v>
      </c>
      <c r="D226" s="2" t="s">
        <v>64</v>
      </c>
      <c r="E226" s="3" t="s">
        <v>836</v>
      </c>
      <c r="F226" s="2" t="s">
        <v>4229</v>
      </c>
    </row>
    <row r="227" spans="1:6" x14ac:dyDescent="0.2">
      <c r="A227" s="2" t="s">
        <v>840</v>
      </c>
      <c r="B227" s="2" t="s">
        <v>838</v>
      </c>
      <c r="C227" s="2">
        <v>2023</v>
      </c>
      <c r="D227" s="2" t="s">
        <v>23</v>
      </c>
      <c r="E227" s="3" t="s">
        <v>839</v>
      </c>
      <c r="F227" s="2" t="s">
        <v>4229</v>
      </c>
    </row>
    <row r="228" spans="1:6" x14ac:dyDescent="0.2">
      <c r="A228" t="s">
        <v>1402</v>
      </c>
      <c r="B228" t="s">
        <v>1403</v>
      </c>
      <c r="C228">
        <v>1989</v>
      </c>
      <c r="D228" t="s">
        <v>1404</v>
      </c>
      <c r="F228" s="2" t="s">
        <v>4230</v>
      </c>
    </row>
    <row r="229" spans="1:6" x14ac:dyDescent="0.2">
      <c r="A229" t="s">
        <v>917</v>
      </c>
      <c r="B229" t="s">
        <v>918</v>
      </c>
      <c r="C229">
        <v>1997</v>
      </c>
      <c r="D229" t="s">
        <v>919</v>
      </c>
      <c r="E229" t="s">
        <v>921</v>
      </c>
      <c r="F229" s="2" t="s">
        <v>4230</v>
      </c>
    </row>
    <row r="230" spans="1:6" x14ac:dyDescent="0.2">
      <c r="A230" t="s">
        <v>1546</v>
      </c>
      <c r="B230" t="s">
        <v>1547</v>
      </c>
      <c r="C230">
        <v>1998</v>
      </c>
      <c r="D230" t="s">
        <v>1305</v>
      </c>
      <c r="F230" s="2" t="s">
        <v>4230</v>
      </c>
    </row>
    <row r="231" spans="1:6" x14ac:dyDescent="0.2">
      <c r="A231" t="s">
        <v>1535</v>
      </c>
      <c r="B231" t="s">
        <v>1536</v>
      </c>
      <c r="C231">
        <v>1999</v>
      </c>
      <c r="D231" t="s">
        <v>1537</v>
      </c>
      <c r="E231" t="s">
        <v>1539</v>
      </c>
      <c r="F231" s="2" t="s">
        <v>4230</v>
      </c>
    </row>
    <row r="232" spans="1:6" x14ac:dyDescent="0.2">
      <c r="A232" t="s">
        <v>891</v>
      </c>
      <c r="B232" t="s">
        <v>892</v>
      </c>
      <c r="C232">
        <v>2000</v>
      </c>
      <c r="D232" t="s">
        <v>893</v>
      </c>
      <c r="E232" t="s">
        <v>895</v>
      </c>
      <c r="F232" s="2" t="s">
        <v>4230</v>
      </c>
    </row>
    <row r="233" spans="1:6" x14ac:dyDescent="0.2">
      <c r="A233" t="s">
        <v>943</v>
      </c>
      <c r="B233" t="s">
        <v>725</v>
      </c>
      <c r="C233">
        <v>2000</v>
      </c>
      <c r="D233" t="s">
        <v>325</v>
      </c>
      <c r="E233" t="s">
        <v>945</v>
      </c>
      <c r="F233" s="2" t="s">
        <v>4230</v>
      </c>
    </row>
    <row r="234" spans="1:6" x14ac:dyDescent="0.2">
      <c r="A234" t="s">
        <v>1102</v>
      </c>
      <c r="B234" t="s">
        <v>1103</v>
      </c>
      <c r="C234">
        <v>2000</v>
      </c>
      <c r="D234" t="s">
        <v>1104</v>
      </c>
      <c r="E234" t="s">
        <v>1106</v>
      </c>
      <c r="F234" s="2" t="s">
        <v>4230</v>
      </c>
    </row>
    <row r="235" spans="1:6" x14ac:dyDescent="0.2">
      <c r="A235" t="s">
        <v>1132</v>
      </c>
      <c r="B235" t="s">
        <v>1133</v>
      </c>
      <c r="C235">
        <v>2000</v>
      </c>
      <c r="D235" t="s">
        <v>1122</v>
      </c>
      <c r="E235" t="s">
        <v>1135</v>
      </c>
      <c r="F235" s="2" t="s">
        <v>4230</v>
      </c>
    </row>
    <row r="236" spans="1:6" x14ac:dyDescent="0.2">
      <c r="A236" t="s">
        <v>943</v>
      </c>
      <c r="B236" t="s">
        <v>488</v>
      </c>
      <c r="C236">
        <v>2001</v>
      </c>
      <c r="D236" t="s">
        <v>51</v>
      </c>
      <c r="E236" t="s">
        <v>1053</v>
      </c>
      <c r="F236" s="2" t="s">
        <v>4230</v>
      </c>
    </row>
    <row r="237" spans="1:6" x14ac:dyDescent="0.2">
      <c r="A237" t="s">
        <v>1542</v>
      </c>
      <c r="B237" t="s">
        <v>1543</v>
      </c>
      <c r="C237">
        <v>2001</v>
      </c>
      <c r="D237" t="s">
        <v>1305</v>
      </c>
      <c r="F237" s="2" t="s">
        <v>4230</v>
      </c>
    </row>
    <row r="238" spans="1:6" x14ac:dyDescent="0.2">
      <c r="A238" t="s">
        <v>1194</v>
      </c>
      <c r="B238" t="s">
        <v>1195</v>
      </c>
      <c r="C238">
        <v>2003</v>
      </c>
      <c r="D238" t="s">
        <v>1196</v>
      </c>
      <c r="E238" t="s">
        <v>1198</v>
      </c>
      <c r="F238" s="2" t="s">
        <v>4230</v>
      </c>
    </row>
    <row r="239" spans="1:6" x14ac:dyDescent="0.2">
      <c r="A239" t="s">
        <v>1120</v>
      </c>
      <c r="B239" t="s">
        <v>1121</v>
      </c>
      <c r="C239">
        <v>2004</v>
      </c>
      <c r="D239" t="s">
        <v>1122</v>
      </c>
      <c r="E239" t="s">
        <v>1124</v>
      </c>
      <c r="F239" s="2" t="s">
        <v>4230</v>
      </c>
    </row>
    <row r="240" spans="1:6" x14ac:dyDescent="0.2">
      <c r="A240" t="s">
        <v>1120</v>
      </c>
      <c r="B240" t="s">
        <v>1797</v>
      </c>
      <c r="C240">
        <v>2004</v>
      </c>
      <c r="D240" t="s">
        <v>1122</v>
      </c>
      <c r="F240" s="2" t="s">
        <v>4230</v>
      </c>
    </row>
    <row r="241" spans="1:6" x14ac:dyDescent="0.2">
      <c r="A241" t="s">
        <v>995</v>
      </c>
      <c r="B241" t="s">
        <v>996</v>
      </c>
      <c r="C241">
        <v>2005</v>
      </c>
      <c r="D241" t="s">
        <v>933</v>
      </c>
      <c r="E241" t="s">
        <v>998</v>
      </c>
      <c r="F241" s="2" t="s">
        <v>4230</v>
      </c>
    </row>
    <row r="242" spans="1:6" x14ac:dyDescent="0.2">
      <c r="A242" t="s">
        <v>1000</v>
      </c>
      <c r="B242" t="s">
        <v>1001</v>
      </c>
      <c r="C242">
        <v>2005</v>
      </c>
      <c r="D242" t="s">
        <v>1002</v>
      </c>
      <c r="E242" t="s">
        <v>1004</v>
      </c>
      <c r="F242" s="2" t="s">
        <v>4230</v>
      </c>
    </row>
    <row r="243" spans="1:6" x14ac:dyDescent="0.2">
      <c r="A243" t="s">
        <v>924</v>
      </c>
      <c r="B243" t="s">
        <v>925</v>
      </c>
      <c r="C243">
        <v>2006</v>
      </c>
      <c r="D243" t="s">
        <v>926</v>
      </c>
      <c r="E243" t="s">
        <v>928</v>
      </c>
      <c r="F243" s="2" t="s">
        <v>4230</v>
      </c>
    </row>
    <row r="244" spans="1:6" x14ac:dyDescent="0.2">
      <c r="A244" t="s">
        <v>1062</v>
      </c>
      <c r="B244" t="s">
        <v>831</v>
      </c>
      <c r="C244">
        <v>2006</v>
      </c>
      <c r="D244" t="s">
        <v>325</v>
      </c>
      <c r="E244" t="s">
        <v>1064</v>
      </c>
      <c r="F244" s="2" t="s">
        <v>4230</v>
      </c>
    </row>
    <row r="245" spans="1:6" x14ac:dyDescent="0.2">
      <c r="A245" t="s">
        <v>1791</v>
      </c>
      <c r="B245" t="s">
        <v>1792</v>
      </c>
      <c r="C245">
        <v>2006</v>
      </c>
      <c r="D245" t="s">
        <v>1793</v>
      </c>
      <c r="F245" s="2" t="s">
        <v>4230</v>
      </c>
    </row>
    <row r="246" spans="1:6" x14ac:dyDescent="0.2">
      <c r="A246" t="s">
        <v>954</v>
      </c>
      <c r="B246" t="s">
        <v>955</v>
      </c>
      <c r="C246">
        <v>2007</v>
      </c>
      <c r="D246" t="s">
        <v>956</v>
      </c>
      <c r="E246" t="s">
        <v>958</v>
      </c>
      <c r="F246" s="2" t="s">
        <v>4230</v>
      </c>
    </row>
    <row r="247" spans="1:6" x14ac:dyDescent="0.2">
      <c r="A247" t="s">
        <v>1030</v>
      </c>
      <c r="B247" t="s">
        <v>1031</v>
      </c>
      <c r="C247">
        <v>2007</v>
      </c>
      <c r="D247" t="s">
        <v>949</v>
      </c>
      <c r="E247" t="s">
        <v>1033</v>
      </c>
      <c r="F247" s="2" t="s">
        <v>4230</v>
      </c>
    </row>
    <row r="248" spans="1:6" x14ac:dyDescent="0.2">
      <c r="A248" t="s">
        <v>1285</v>
      </c>
      <c r="B248" t="s">
        <v>1286</v>
      </c>
      <c r="C248">
        <v>2007</v>
      </c>
      <c r="D248" t="s">
        <v>1287</v>
      </c>
      <c r="E248" t="s">
        <v>1289</v>
      </c>
      <c r="F248" s="2" t="s">
        <v>4230</v>
      </c>
    </row>
    <row r="249" spans="1:6" x14ac:dyDescent="0.2">
      <c r="A249" t="s">
        <v>984</v>
      </c>
      <c r="B249" t="s">
        <v>985</v>
      </c>
      <c r="C249">
        <v>2008</v>
      </c>
      <c r="D249" t="s">
        <v>874</v>
      </c>
      <c r="E249" t="s">
        <v>987</v>
      </c>
      <c r="F249" s="2" t="s">
        <v>4230</v>
      </c>
    </row>
    <row r="250" spans="1:6" x14ac:dyDescent="0.2">
      <c r="A250" t="s">
        <v>1045</v>
      </c>
      <c r="B250" t="s">
        <v>1046</v>
      </c>
      <c r="C250">
        <v>2008</v>
      </c>
      <c r="D250" t="s">
        <v>1047</v>
      </c>
      <c r="E250" t="s">
        <v>1049</v>
      </c>
      <c r="F250" s="2" t="s">
        <v>4230</v>
      </c>
    </row>
    <row r="251" spans="1:6" x14ac:dyDescent="0.2">
      <c r="A251" t="s">
        <v>858</v>
      </c>
      <c r="B251" t="s">
        <v>859</v>
      </c>
      <c r="C251">
        <v>2009</v>
      </c>
      <c r="D251" t="s">
        <v>860</v>
      </c>
      <c r="E251" t="s">
        <v>862</v>
      </c>
      <c r="F251" s="2" t="s">
        <v>4230</v>
      </c>
    </row>
    <row r="252" spans="1:6" x14ac:dyDescent="0.2">
      <c r="A252" t="s">
        <v>865</v>
      </c>
      <c r="B252" t="s">
        <v>866</v>
      </c>
      <c r="C252">
        <v>2009</v>
      </c>
      <c r="D252" t="s">
        <v>867</v>
      </c>
      <c r="E252" t="s">
        <v>869</v>
      </c>
      <c r="F252" s="2" t="s">
        <v>4230</v>
      </c>
    </row>
    <row r="253" spans="1:6" x14ac:dyDescent="0.2">
      <c r="A253" t="s">
        <v>1012</v>
      </c>
      <c r="B253" t="s">
        <v>1013</v>
      </c>
      <c r="C253">
        <v>2009</v>
      </c>
      <c r="D253" t="s">
        <v>933</v>
      </c>
      <c r="E253" t="s">
        <v>1015</v>
      </c>
      <c r="F253" s="2" t="s">
        <v>4230</v>
      </c>
    </row>
    <row r="254" spans="1:6" x14ac:dyDescent="0.2">
      <c r="A254" t="s">
        <v>1350</v>
      </c>
      <c r="B254" t="s">
        <v>1351</v>
      </c>
      <c r="C254">
        <v>2009</v>
      </c>
      <c r="D254" t="s">
        <v>1352</v>
      </c>
      <c r="F254" s="2" t="s">
        <v>4230</v>
      </c>
    </row>
    <row r="255" spans="1:6" x14ac:dyDescent="0.2">
      <c r="A255" t="s">
        <v>1395</v>
      </c>
      <c r="B255" t="s">
        <v>1396</v>
      </c>
      <c r="C255">
        <v>2009</v>
      </c>
      <c r="D255" t="s">
        <v>1397</v>
      </c>
      <c r="E255" t="s">
        <v>1399</v>
      </c>
      <c r="F255" s="2" t="s">
        <v>4230</v>
      </c>
    </row>
    <row r="256" spans="1:6" x14ac:dyDescent="0.2">
      <c r="A256" t="s">
        <v>1432</v>
      </c>
      <c r="B256" t="s">
        <v>1433</v>
      </c>
      <c r="C256">
        <v>2009</v>
      </c>
      <c r="D256" t="s">
        <v>1122</v>
      </c>
      <c r="E256" t="s">
        <v>1435</v>
      </c>
      <c r="F256" s="2" t="s">
        <v>4230</v>
      </c>
    </row>
    <row r="257" spans="1:6" x14ac:dyDescent="0.2">
      <c r="A257" t="s">
        <v>947</v>
      </c>
      <c r="B257" t="s">
        <v>948</v>
      </c>
      <c r="C257">
        <v>2010</v>
      </c>
      <c r="D257" t="s">
        <v>949</v>
      </c>
      <c r="E257" t="s">
        <v>951</v>
      </c>
      <c r="F257" s="2" t="s">
        <v>4230</v>
      </c>
    </row>
    <row r="258" spans="1:6" x14ac:dyDescent="0.2">
      <c r="A258" t="s">
        <v>977</v>
      </c>
      <c r="B258" t="s">
        <v>978</v>
      </c>
      <c r="C258">
        <v>2010</v>
      </c>
      <c r="D258" t="s">
        <v>979</v>
      </c>
      <c r="E258" t="s">
        <v>981</v>
      </c>
      <c r="F258" s="2" t="s">
        <v>4230</v>
      </c>
    </row>
    <row r="259" spans="1:6" x14ac:dyDescent="0.2">
      <c r="A259" t="s">
        <v>1170</v>
      </c>
      <c r="B259" t="s">
        <v>1171</v>
      </c>
      <c r="C259">
        <v>2010</v>
      </c>
      <c r="D259" t="s">
        <v>1172</v>
      </c>
      <c r="E259" t="s">
        <v>1174</v>
      </c>
      <c r="F259" s="2" t="s">
        <v>4230</v>
      </c>
    </row>
    <row r="260" spans="1:6" x14ac:dyDescent="0.2">
      <c r="A260" t="s">
        <v>1425</v>
      </c>
      <c r="B260" t="s">
        <v>1426</v>
      </c>
      <c r="C260">
        <v>2010</v>
      </c>
      <c r="D260" t="s">
        <v>1427</v>
      </c>
      <c r="E260" t="s">
        <v>1429</v>
      </c>
      <c r="F260" s="2" t="s">
        <v>4230</v>
      </c>
    </row>
    <row r="261" spans="1:6" x14ac:dyDescent="0.2">
      <c r="A261" t="s">
        <v>879</v>
      </c>
      <c r="B261" t="s">
        <v>880</v>
      </c>
      <c r="C261">
        <v>2011</v>
      </c>
      <c r="D261" t="s">
        <v>881</v>
      </c>
      <c r="E261" t="s">
        <v>883</v>
      </c>
      <c r="F261" s="2" t="s">
        <v>4230</v>
      </c>
    </row>
    <row r="262" spans="1:6" x14ac:dyDescent="0.2">
      <c r="A262" t="s">
        <v>886</v>
      </c>
      <c r="B262" t="s">
        <v>887</v>
      </c>
      <c r="C262">
        <v>2011</v>
      </c>
      <c r="D262" t="s">
        <v>867</v>
      </c>
      <c r="E262" t="s">
        <v>889</v>
      </c>
      <c r="F262" s="2" t="s">
        <v>4230</v>
      </c>
    </row>
    <row r="263" spans="1:6" x14ac:dyDescent="0.2">
      <c r="A263" t="s">
        <v>879</v>
      </c>
      <c r="B263" t="s">
        <v>989</v>
      </c>
      <c r="C263">
        <v>2011</v>
      </c>
      <c r="D263" t="s">
        <v>990</v>
      </c>
      <c r="E263" t="s">
        <v>992</v>
      </c>
      <c r="F263" s="2" t="s">
        <v>4230</v>
      </c>
    </row>
    <row r="264" spans="1:6" x14ac:dyDescent="0.2">
      <c r="A264" t="s">
        <v>1680</v>
      </c>
      <c r="B264" t="s">
        <v>1681</v>
      </c>
      <c r="C264">
        <v>2011</v>
      </c>
      <c r="D264" t="s">
        <v>1682</v>
      </c>
      <c r="E264" t="s">
        <v>1684</v>
      </c>
      <c r="F264" s="2" t="s">
        <v>4230</v>
      </c>
    </row>
    <row r="265" spans="1:6" x14ac:dyDescent="0.2">
      <c r="A265" t="s">
        <v>898</v>
      </c>
      <c r="B265" t="s">
        <v>899</v>
      </c>
      <c r="C265">
        <v>2012</v>
      </c>
      <c r="D265" t="s">
        <v>874</v>
      </c>
      <c r="E265" t="s">
        <v>901</v>
      </c>
      <c r="F265" s="2" t="s">
        <v>4230</v>
      </c>
    </row>
    <row r="266" spans="1:6" x14ac:dyDescent="0.2">
      <c r="A266" t="s">
        <v>910</v>
      </c>
      <c r="B266" t="s">
        <v>911</v>
      </c>
      <c r="C266">
        <v>2012</v>
      </c>
      <c r="D266" t="s">
        <v>912</v>
      </c>
      <c r="E266" t="s">
        <v>914</v>
      </c>
      <c r="F266" s="2" t="s">
        <v>4230</v>
      </c>
    </row>
    <row r="267" spans="1:6" x14ac:dyDescent="0.2">
      <c r="A267" t="s">
        <v>1090</v>
      </c>
      <c r="B267" t="s">
        <v>1091</v>
      </c>
      <c r="C267">
        <v>2012</v>
      </c>
      <c r="D267" t="s">
        <v>1092</v>
      </c>
      <c r="E267" t="s">
        <v>1094</v>
      </c>
      <c r="F267" s="2" t="s">
        <v>4230</v>
      </c>
    </row>
    <row r="268" spans="1:6" x14ac:dyDescent="0.2">
      <c r="A268" t="s">
        <v>1161</v>
      </c>
      <c r="B268" t="s">
        <v>649</v>
      </c>
      <c r="C268">
        <v>2012</v>
      </c>
      <c r="D268" t="s">
        <v>115</v>
      </c>
      <c r="E268" t="s">
        <v>1163</v>
      </c>
      <c r="F268" s="2" t="s">
        <v>4230</v>
      </c>
    </row>
    <row r="269" spans="1:6" x14ac:dyDescent="0.2">
      <c r="A269" t="s">
        <v>1252</v>
      </c>
      <c r="B269" t="s">
        <v>1253</v>
      </c>
      <c r="C269">
        <v>2012</v>
      </c>
      <c r="D269" t="s">
        <v>1151</v>
      </c>
      <c r="E269" t="s">
        <v>1255</v>
      </c>
      <c r="F269" s="2" t="s">
        <v>4230</v>
      </c>
    </row>
    <row r="270" spans="1:6" x14ac:dyDescent="0.2">
      <c r="A270" t="s">
        <v>1628</v>
      </c>
      <c r="B270" t="s">
        <v>1629</v>
      </c>
      <c r="C270">
        <v>2012</v>
      </c>
      <c r="D270" t="s">
        <v>1047</v>
      </c>
      <c r="E270" t="s">
        <v>1631</v>
      </c>
      <c r="F270" s="2" t="s">
        <v>4230</v>
      </c>
    </row>
    <row r="271" spans="1:6" x14ac:dyDescent="0.2">
      <c r="A271" t="s">
        <v>931</v>
      </c>
      <c r="B271" t="s">
        <v>932</v>
      </c>
      <c r="C271">
        <v>2013</v>
      </c>
      <c r="D271" t="s">
        <v>933</v>
      </c>
      <c r="E271" t="s">
        <v>935</v>
      </c>
      <c r="F271" s="2" t="s">
        <v>4230</v>
      </c>
    </row>
    <row r="272" spans="1:6" x14ac:dyDescent="0.2">
      <c r="A272" t="s">
        <v>1007</v>
      </c>
      <c r="B272" t="s">
        <v>1008</v>
      </c>
      <c r="C272">
        <v>2013</v>
      </c>
      <c r="D272" t="s">
        <v>949</v>
      </c>
      <c r="E272" t="s">
        <v>1010</v>
      </c>
      <c r="F272" s="2" t="s">
        <v>4230</v>
      </c>
    </row>
    <row r="273" spans="1:6" x14ac:dyDescent="0.2">
      <c r="A273" t="s">
        <v>931</v>
      </c>
      <c r="B273" t="s">
        <v>1017</v>
      </c>
      <c r="C273">
        <v>2013</v>
      </c>
      <c r="D273" t="s">
        <v>1018</v>
      </c>
      <c r="E273" t="s">
        <v>1020</v>
      </c>
      <c r="F273" s="2" t="s">
        <v>4230</v>
      </c>
    </row>
    <row r="274" spans="1:6" x14ac:dyDescent="0.2">
      <c r="A274" t="s">
        <v>1040</v>
      </c>
      <c r="B274" t="s">
        <v>1041</v>
      </c>
      <c r="C274">
        <v>2013</v>
      </c>
      <c r="D274" t="s">
        <v>881</v>
      </c>
      <c r="E274" t="s">
        <v>1043</v>
      </c>
      <c r="F274" s="2" t="s">
        <v>4230</v>
      </c>
    </row>
    <row r="275" spans="1:6" x14ac:dyDescent="0.2">
      <c r="A275" t="s">
        <v>1083</v>
      </c>
      <c r="B275" t="s">
        <v>1084</v>
      </c>
      <c r="C275">
        <v>2013</v>
      </c>
      <c r="D275" t="s">
        <v>1085</v>
      </c>
      <c r="E275" t="s">
        <v>1087</v>
      </c>
      <c r="F275" s="2" t="s">
        <v>4230</v>
      </c>
    </row>
    <row r="276" spans="1:6" x14ac:dyDescent="0.2">
      <c r="A276" t="s">
        <v>1161</v>
      </c>
      <c r="B276" t="s">
        <v>824</v>
      </c>
      <c r="C276">
        <v>2013</v>
      </c>
      <c r="D276" t="s">
        <v>51</v>
      </c>
      <c r="E276" t="s">
        <v>1316</v>
      </c>
      <c r="F276" s="2" t="s">
        <v>4230</v>
      </c>
    </row>
    <row r="277" spans="1:6" x14ac:dyDescent="0.2">
      <c r="A277" t="s">
        <v>1343</v>
      </c>
      <c r="B277" t="s">
        <v>1344</v>
      </c>
      <c r="C277">
        <v>2013</v>
      </c>
      <c r="D277" t="s">
        <v>1345</v>
      </c>
      <c r="E277" t="s">
        <v>1347</v>
      </c>
      <c r="F277" s="2" t="s">
        <v>4230</v>
      </c>
    </row>
    <row r="278" spans="1:6" x14ac:dyDescent="0.2">
      <c r="A278" t="s">
        <v>1388</v>
      </c>
      <c r="B278" t="s">
        <v>1389</v>
      </c>
      <c r="C278">
        <v>2013</v>
      </c>
      <c r="D278" t="s">
        <v>1390</v>
      </c>
      <c r="E278" t="s">
        <v>1392</v>
      </c>
      <c r="F278" s="2" t="s">
        <v>4230</v>
      </c>
    </row>
    <row r="279" spans="1:6" x14ac:dyDescent="0.2">
      <c r="A279" t="s">
        <v>1621</v>
      </c>
      <c r="B279" t="s">
        <v>1622</v>
      </c>
      <c r="C279">
        <v>2013</v>
      </c>
      <c r="D279" t="s">
        <v>1623</v>
      </c>
      <c r="E279" t="s">
        <v>1625</v>
      </c>
      <c r="F279" s="2" t="s">
        <v>4230</v>
      </c>
    </row>
    <row r="280" spans="1:6" x14ac:dyDescent="0.2">
      <c r="A280" t="s">
        <v>872</v>
      </c>
      <c r="B280" t="s">
        <v>873</v>
      </c>
      <c r="C280">
        <v>2014</v>
      </c>
      <c r="D280" t="s">
        <v>874</v>
      </c>
      <c r="E280" t="s">
        <v>876</v>
      </c>
      <c r="F280" s="2" t="s">
        <v>4230</v>
      </c>
    </row>
    <row r="281" spans="1:6" x14ac:dyDescent="0.2">
      <c r="A281" t="s">
        <v>1137</v>
      </c>
      <c r="B281" t="s">
        <v>1138</v>
      </c>
      <c r="C281">
        <v>2014</v>
      </c>
      <c r="D281" t="s">
        <v>949</v>
      </c>
      <c r="E281" t="s">
        <v>1140</v>
      </c>
      <c r="F281" s="2" t="s">
        <v>4230</v>
      </c>
    </row>
    <row r="282" spans="1:6" x14ac:dyDescent="0.2">
      <c r="A282" t="s">
        <v>1156</v>
      </c>
      <c r="B282" t="s">
        <v>1157</v>
      </c>
      <c r="C282">
        <v>2014</v>
      </c>
      <c r="D282" t="s">
        <v>51</v>
      </c>
      <c r="E282" t="s">
        <v>1159</v>
      </c>
      <c r="F282" s="2" t="s">
        <v>4230</v>
      </c>
    </row>
    <row r="283" spans="1:6" x14ac:dyDescent="0.2">
      <c r="A283" t="s">
        <v>1338</v>
      </c>
      <c r="B283" t="s">
        <v>1339</v>
      </c>
      <c r="C283">
        <v>2014</v>
      </c>
      <c r="D283" t="s">
        <v>1215</v>
      </c>
      <c r="E283" t="s">
        <v>1341</v>
      </c>
      <c r="F283" s="2" t="s">
        <v>4230</v>
      </c>
    </row>
    <row r="284" spans="1:6" x14ac:dyDescent="0.2">
      <c r="A284" t="s">
        <v>1383</v>
      </c>
      <c r="B284" t="s">
        <v>1384</v>
      </c>
      <c r="C284">
        <v>2014</v>
      </c>
      <c r="D284" t="s">
        <v>1215</v>
      </c>
      <c r="E284" t="s">
        <v>1386</v>
      </c>
      <c r="F284" s="2" t="s">
        <v>4230</v>
      </c>
    </row>
    <row r="285" spans="1:6" x14ac:dyDescent="0.2">
      <c r="A285" t="s">
        <v>1531</v>
      </c>
      <c r="B285" t="s">
        <v>443</v>
      </c>
      <c r="C285">
        <v>2014</v>
      </c>
      <c r="D285" t="s">
        <v>444</v>
      </c>
      <c r="E285" t="s">
        <v>1533</v>
      </c>
      <c r="F285" s="2" t="s">
        <v>4230</v>
      </c>
    </row>
    <row r="286" spans="1:6" x14ac:dyDescent="0.2">
      <c r="A286" t="s">
        <v>1615</v>
      </c>
      <c r="B286" t="s">
        <v>1616</v>
      </c>
      <c r="C286">
        <v>2014</v>
      </c>
      <c r="D286" t="s">
        <v>1617</v>
      </c>
      <c r="F286" s="2" t="s">
        <v>4230</v>
      </c>
    </row>
    <row r="287" spans="1:6" x14ac:dyDescent="0.2">
      <c r="A287" t="s">
        <v>938</v>
      </c>
      <c r="B287" t="s">
        <v>939</v>
      </c>
      <c r="C287">
        <v>2015</v>
      </c>
      <c r="D287" t="s">
        <v>867</v>
      </c>
      <c r="E287" t="s">
        <v>941</v>
      </c>
      <c r="F287" s="2" t="s">
        <v>4230</v>
      </c>
    </row>
    <row r="288" spans="1:6" x14ac:dyDescent="0.2">
      <c r="A288" t="s">
        <v>961</v>
      </c>
      <c r="B288" t="s">
        <v>962</v>
      </c>
      <c r="C288">
        <v>2015</v>
      </c>
      <c r="D288" t="s">
        <v>933</v>
      </c>
      <c r="E288" t="s">
        <v>964</v>
      </c>
      <c r="F288" s="2" t="s">
        <v>4230</v>
      </c>
    </row>
    <row r="289" spans="1:6" x14ac:dyDescent="0.2">
      <c r="A289" t="s">
        <v>1035</v>
      </c>
      <c r="B289" t="s">
        <v>1036</v>
      </c>
      <c r="C289">
        <v>2015</v>
      </c>
      <c r="D289" t="s">
        <v>320</v>
      </c>
      <c r="E289" t="s">
        <v>1038</v>
      </c>
      <c r="F289" s="2" t="s">
        <v>4230</v>
      </c>
    </row>
    <row r="290" spans="1:6" x14ac:dyDescent="0.2">
      <c r="A290" t="s">
        <v>1115</v>
      </c>
      <c r="B290" t="s">
        <v>1116</v>
      </c>
      <c r="C290">
        <v>2015</v>
      </c>
      <c r="D290" t="s">
        <v>874</v>
      </c>
      <c r="E290" t="s">
        <v>1118</v>
      </c>
      <c r="F290" s="2" t="s">
        <v>4230</v>
      </c>
    </row>
    <row r="291" spans="1:6" x14ac:dyDescent="0.2">
      <c r="A291" t="s">
        <v>1310</v>
      </c>
      <c r="B291" t="s">
        <v>1311</v>
      </c>
      <c r="C291">
        <v>2015</v>
      </c>
      <c r="D291" t="s">
        <v>933</v>
      </c>
      <c r="E291" t="s">
        <v>1313</v>
      </c>
      <c r="F291" s="2" t="s">
        <v>4230</v>
      </c>
    </row>
    <row r="292" spans="1:6" x14ac:dyDescent="0.2">
      <c r="A292" t="s">
        <v>1710</v>
      </c>
      <c r="B292" t="s">
        <v>1711</v>
      </c>
      <c r="C292">
        <v>2015</v>
      </c>
      <c r="D292" t="s">
        <v>1712</v>
      </c>
      <c r="E292" t="s">
        <v>1714</v>
      </c>
      <c r="F292" s="2" t="s">
        <v>4230</v>
      </c>
    </row>
    <row r="293" spans="1:6" x14ac:dyDescent="0.2">
      <c r="A293" t="s">
        <v>938</v>
      </c>
      <c r="B293" t="s">
        <v>1779</v>
      </c>
      <c r="C293">
        <v>2015</v>
      </c>
      <c r="D293" t="s">
        <v>867</v>
      </c>
      <c r="E293" t="s">
        <v>1781</v>
      </c>
      <c r="F293" s="2" t="s">
        <v>4230</v>
      </c>
    </row>
    <row r="294" spans="1:6" x14ac:dyDescent="0.2">
      <c r="B294" t="s">
        <v>1783</v>
      </c>
      <c r="C294">
        <v>2015</v>
      </c>
      <c r="D294" t="s">
        <v>949</v>
      </c>
      <c r="E294" t="s">
        <v>1785</v>
      </c>
      <c r="F294" s="2" t="s">
        <v>4230</v>
      </c>
    </row>
    <row r="295" spans="1:6" x14ac:dyDescent="0.2">
      <c r="A295" t="s">
        <v>1007</v>
      </c>
      <c r="B295" t="s">
        <v>1787</v>
      </c>
      <c r="C295">
        <v>2015</v>
      </c>
      <c r="D295" t="s">
        <v>949</v>
      </c>
      <c r="E295" t="s">
        <v>1789</v>
      </c>
      <c r="F295" s="2" t="s">
        <v>4230</v>
      </c>
    </row>
    <row r="296" spans="1:6" x14ac:dyDescent="0.2">
      <c r="A296" t="s">
        <v>1055</v>
      </c>
      <c r="B296" t="s">
        <v>1056</v>
      </c>
      <c r="C296">
        <v>2016</v>
      </c>
      <c r="D296" t="s">
        <v>1057</v>
      </c>
      <c r="E296" t="s">
        <v>1059</v>
      </c>
      <c r="F296" s="2" t="s">
        <v>4230</v>
      </c>
    </row>
    <row r="297" spans="1:6" x14ac:dyDescent="0.2">
      <c r="A297" t="s">
        <v>1127</v>
      </c>
      <c r="B297" t="s">
        <v>1128</v>
      </c>
      <c r="C297">
        <v>2016</v>
      </c>
      <c r="D297" t="s">
        <v>949</v>
      </c>
      <c r="E297" t="s">
        <v>1130</v>
      </c>
      <c r="F297" s="2" t="s">
        <v>4230</v>
      </c>
    </row>
    <row r="298" spans="1:6" x14ac:dyDescent="0.2">
      <c r="A298" t="s">
        <v>1142</v>
      </c>
      <c r="B298" t="s">
        <v>1143</v>
      </c>
      <c r="C298">
        <v>2016</v>
      </c>
      <c r="D298" t="s">
        <v>1144</v>
      </c>
      <c r="E298" t="s">
        <v>1146</v>
      </c>
      <c r="F298" s="2" t="s">
        <v>4230</v>
      </c>
    </row>
    <row r="299" spans="1:6" x14ac:dyDescent="0.2">
      <c r="A299" t="s">
        <v>1182</v>
      </c>
      <c r="B299" t="s">
        <v>1183</v>
      </c>
      <c r="C299">
        <v>2016</v>
      </c>
      <c r="D299" t="s">
        <v>1184</v>
      </c>
      <c r="E299" t="s">
        <v>1186</v>
      </c>
      <c r="F299" s="2" t="s">
        <v>4230</v>
      </c>
    </row>
    <row r="300" spans="1:6" x14ac:dyDescent="0.2">
      <c r="A300" t="s">
        <v>1303</v>
      </c>
      <c r="B300" t="s">
        <v>1304</v>
      </c>
      <c r="C300">
        <v>2016</v>
      </c>
      <c r="D300" t="s">
        <v>1305</v>
      </c>
      <c r="E300" t="s">
        <v>1307</v>
      </c>
      <c r="F300" s="2" t="s">
        <v>4230</v>
      </c>
    </row>
    <row r="301" spans="1:6" x14ac:dyDescent="0.2">
      <c r="A301" t="s">
        <v>1575</v>
      </c>
      <c r="B301" t="s">
        <v>1576</v>
      </c>
      <c r="C301">
        <v>2016</v>
      </c>
      <c r="D301" t="s">
        <v>1397</v>
      </c>
      <c r="E301" t="s">
        <v>1578</v>
      </c>
      <c r="F301" s="2" t="s">
        <v>4230</v>
      </c>
    </row>
    <row r="302" spans="1:6" x14ac:dyDescent="0.2">
      <c r="A302" t="s">
        <v>1731</v>
      </c>
      <c r="B302" t="s">
        <v>1732</v>
      </c>
      <c r="C302">
        <v>2016</v>
      </c>
      <c r="D302" t="s">
        <v>1733</v>
      </c>
      <c r="E302" t="s">
        <v>1735</v>
      </c>
      <c r="F302" s="2" t="s">
        <v>4230</v>
      </c>
    </row>
    <row r="303" spans="1:6" x14ac:dyDescent="0.2">
      <c r="A303" t="s">
        <v>1767</v>
      </c>
      <c r="B303" t="s">
        <v>1768</v>
      </c>
      <c r="C303">
        <v>2016</v>
      </c>
      <c r="D303" t="s">
        <v>1769</v>
      </c>
      <c r="F303" s="2" t="s">
        <v>4230</v>
      </c>
    </row>
    <row r="304" spans="1:6" x14ac:dyDescent="0.2">
      <c r="A304" t="s">
        <v>872</v>
      </c>
      <c r="B304" t="s">
        <v>966</v>
      </c>
      <c r="C304">
        <v>2017</v>
      </c>
      <c r="D304" t="s">
        <v>967</v>
      </c>
      <c r="E304" t="s">
        <v>969</v>
      </c>
      <c r="F304" s="2" t="s">
        <v>4230</v>
      </c>
    </row>
    <row r="305" spans="1:6" x14ac:dyDescent="0.2">
      <c r="A305" t="s">
        <v>1023</v>
      </c>
      <c r="B305" t="s">
        <v>1024</v>
      </c>
      <c r="C305">
        <v>2017</v>
      </c>
      <c r="D305" t="s">
        <v>1025</v>
      </c>
      <c r="E305" t="s">
        <v>1027</v>
      </c>
      <c r="F305" s="2" t="s">
        <v>4230</v>
      </c>
    </row>
    <row r="306" spans="1:6" x14ac:dyDescent="0.2">
      <c r="A306" t="s">
        <v>1071</v>
      </c>
      <c r="B306" t="s">
        <v>1072</v>
      </c>
      <c r="C306">
        <v>2017</v>
      </c>
      <c r="D306" t="s">
        <v>949</v>
      </c>
      <c r="E306" t="s">
        <v>1074</v>
      </c>
      <c r="F306" s="2" t="s">
        <v>4230</v>
      </c>
    </row>
    <row r="307" spans="1:6" x14ac:dyDescent="0.2">
      <c r="A307" t="s">
        <v>1076</v>
      </c>
      <c r="B307" t="s">
        <v>1077</v>
      </c>
      <c r="C307">
        <v>2017</v>
      </c>
      <c r="D307" t="s">
        <v>1078</v>
      </c>
      <c r="E307" t="s">
        <v>1080</v>
      </c>
      <c r="F307" s="2" t="s">
        <v>4230</v>
      </c>
    </row>
    <row r="308" spans="1:6" x14ac:dyDescent="0.2">
      <c r="A308" t="s">
        <v>1149</v>
      </c>
      <c r="B308" t="s">
        <v>1150</v>
      </c>
      <c r="C308">
        <v>2017</v>
      </c>
      <c r="D308" t="s">
        <v>1151</v>
      </c>
      <c r="E308" t="s">
        <v>1153</v>
      </c>
      <c r="F308" s="2" t="s">
        <v>4230</v>
      </c>
    </row>
    <row r="309" spans="1:6" x14ac:dyDescent="0.2">
      <c r="A309" t="s">
        <v>1213</v>
      </c>
      <c r="B309" t="s">
        <v>1214</v>
      </c>
      <c r="C309">
        <v>2017</v>
      </c>
      <c r="D309" t="s">
        <v>1215</v>
      </c>
      <c r="E309" t="s">
        <v>1217</v>
      </c>
      <c r="F309" s="2" t="s">
        <v>4230</v>
      </c>
    </row>
    <row r="310" spans="1:6" x14ac:dyDescent="0.2">
      <c r="A310" t="s">
        <v>1220</v>
      </c>
      <c r="B310" t="s">
        <v>1221</v>
      </c>
      <c r="C310">
        <v>2017</v>
      </c>
      <c r="D310" t="s">
        <v>1222</v>
      </c>
      <c r="E310" t="s">
        <v>1224</v>
      </c>
      <c r="F310" s="2" t="s">
        <v>4230</v>
      </c>
    </row>
    <row r="311" spans="1:6" x14ac:dyDescent="0.2">
      <c r="A311" t="s">
        <v>1234</v>
      </c>
      <c r="B311" t="s">
        <v>1235</v>
      </c>
      <c r="C311">
        <v>2017</v>
      </c>
      <c r="D311" t="s">
        <v>967</v>
      </c>
      <c r="E311" t="s">
        <v>1237</v>
      </c>
      <c r="F311" s="2" t="s">
        <v>4230</v>
      </c>
    </row>
    <row r="312" spans="1:6" x14ac:dyDescent="0.2">
      <c r="A312" t="s">
        <v>1239</v>
      </c>
      <c r="B312" t="s">
        <v>1240</v>
      </c>
      <c r="C312">
        <v>2017</v>
      </c>
      <c r="D312" t="s">
        <v>1241</v>
      </c>
      <c r="E312" t="s">
        <v>1243</v>
      </c>
      <c r="F312" s="2" t="s">
        <v>4230</v>
      </c>
    </row>
    <row r="313" spans="1:6" x14ac:dyDescent="0.2">
      <c r="A313" t="s">
        <v>1132</v>
      </c>
      <c r="B313" t="s">
        <v>1246</v>
      </c>
      <c r="C313">
        <v>2017</v>
      </c>
      <c r="D313" t="s">
        <v>1247</v>
      </c>
      <c r="E313" t="s">
        <v>1249</v>
      </c>
      <c r="F313" s="2" t="s">
        <v>4230</v>
      </c>
    </row>
    <row r="314" spans="1:6" x14ac:dyDescent="0.2">
      <c r="A314" t="s">
        <v>1257</v>
      </c>
      <c r="B314" t="s">
        <v>1258</v>
      </c>
      <c r="C314">
        <v>2017</v>
      </c>
      <c r="D314" t="s">
        <v>1259</v>
      </c>
      <c r="E314" t="s">
        <v>1261</v>
      </c>
      <c r="F314" s="2" t="s">
        <v>4230</v>
      </c>
    </row>
    <row r="315" spans="1:6" x14ac:dyDescent="0.2">
      <c r="A315" t="s">
        <v>1264</v>
      </c>
      <c r="B315" t="s">
        <v>1265</v>
      </c>
      <c r="C315">
        <v>2017</v>
      </c>
      <c r="D315" t="s">
        <v>1266</v>
      </c>
      <c r="E315" t="s">
        <v>1268</v>
      </c>
      <c r="F315" s="2" t="s">
        <v>4230</v>
      </c>
    </row>
    <row r="316" spans="1:6" x14ac:dyDescent="0.2">
      <c r="A316" t="s">
        <v>1278</v>
      </c>
      <c r="B316" t="s">
        <v>1279</v>
      </c>
      <c r="C316">
        <v>2017</v>
      </c>
      <c r="D316" t="s">
        <v>1280</v>
      </c>
      <c r="E316" t="s">
        <v>1282</v>
      </c>
      <c r="F316" s="2" t="s">
        <v>4230</v>
      </c>
    </row>
    <row r="317" spans="1:6" x14ac:dyDescent="0.2">
      <c r="A317" t="s">
        <v>1608</v>
      </c>
      <c r="B317" t="s">
        <v>1609</v>
      </c>
      <c r="C317">
        <v>2017</v>
      </c>
      <c r="D317" t="s">
        <v>1610</v>
      </c>
      <c r="E317" t="s">
        <v>1612</v>
      </c>
      <c r="F317" s="2" t="s">
        <v>4230</v>
      </c>
    </row>
    <row r="318" spans="1:6" x14ac:dyDescent="0.2">
      <c r="A318" t="s">
        <v>903</v>
      </c>
      <c r="B318" t="s">
        <v>904</v>
      </c>
      <c r="C318">
        <v>2018</v>
      </c>
      <c r="D318" t="s">
        <v>905</v>
      </c>
      <c r="E318" t="s">
        <v>907</v>
      </c>
      <c r="F318" s="2" t="s">
        <v>4230</v>
      </c>
    </row>
    <row r="319" spans="1:6" x14ac:dyDescent="0.2">
      <c r="A319" t="s">
        <v>972</v>
      </c>
      <c r="B319" t="s">
        <v>973</v>
      </c>
      <c r="C319">
        <v>2018</v>
      </c>
      <c r="D319" t="s">
        <v>867</v>
      </c>
      <c r="E319" t="s">
        <v>975</v>
      </c>
      <c r="F319" s="2" t="s">
        <v>4230</v>
      </c>
    </row>
    <row r="320" spans="1:6" x14ac:dyDescent="0.2">
      <c r="A320" t="s">
        <v>1097</v>
      </c>
      <c r="B320" t="s">
        <v>1098</v>
      </c>
      <c r="C320">
        <v>2018</v>
      </c>
      <c r="D320" t="s">
        <v>874</v>
      </c>
      <c r="E320" t="s">
        <v>1100</v>
      </c>
      <c r="F320" s="2" t="s">
        <v>4230</v>
      </c>
    </row>
    <row r="321" spans="1:6" x14ac:dyDescent="0.2">
      <c r="A321" t="s">
        <v>1189</v>
      </c>
      <c r="B321" t="s">
        <v>1190</v>
      </c>
      <c r="C321">
        <v>2018</v>
      </c>
      <c r="D321" t="s">
        <v>990</v>
      </c>
      <c r="E321" t="s">
        <v>1192</v>
      </c>
      <c r="F321" s="2" t="s">
        <v>4230</v>
      </c>
    </row>
    <row r="322" spans="1:6" x14ac:dyDescent="0.2">
      <c r="A322" t="s">
        <v>1208</v>
      </c>
      <c r="B322" t="s">
        <v>1209</v>
      </c>
      <c r="C322">
        <v>2018</v>
      </c>
      <c r="D322" t="s">
        <v>1184</v>
      </c>
      <c r="E322" t="s">
        <v>1211</v>
      </c>
      <c r="F322" s="2" t="s">
        <v>4230</v>
      </c>
    </row>
    <row r="323" spans="1:6" x14ac:dyDescent="0.2">
      <c r="A323" t="s">
        <v>1156</v>
      </c>
      <c r="B323" t="s">
        <v>1334</v>
      </c>
      <c r="C323">
        <v>2018</v>
      </c>
      <c r="D323" t="s">
        <v>325</v>
      </c>
      <c r="E323" t="s">
        <v>1336</v>
      </c>
      <c r="F323" s="2" t="s">
        <v>4230</v>
      </c>
    </row>
    <row r="324" spans="1:6" x14ac:dyDescent="0.2">
      <c r="A324" t="s">
        <v>1370</v>
      </c>
      <c r="B324" t="s">
        <v>803</v>
      </c>
      <c r="C324">
        <v>2018</v>
      </c>
      <c r="D324" t="s">
        <v>804</v>
      </c>
      <c r="E324" t="s">
        <v>1372</v>
      </c>
      <c r="F324" s="2" t="s">
        <v>4230</v>
      </c>
    </row>
    <row r="325" spans="1:6" x14ac:dyDescent="0.2">
      <c r="A325" t="s">
        <v>1524</v>
      </c>
      <c r="B325" t="s">
        <v>1525</v>
      </c>
      <c r="C325">
        <v>2018</v>
      </c>
      <c r="D325" t="s">
        <v>1526</v>
      </c>
      <c r="E325" t="s">
        <v>1528</v>
      </c>
      <c r="F325" s="2" t="s">
        <v>4230</v>
      </c>
    </row>
    <row r="326" spans="1:6" x14ac:dyDescent="0.2">
      <c r="A326" t="s">
        <v>1564</v>
      </c>
      <c r="B326" t="s">
        <v>1565</v>
      </c>
      <c r="C326">
        <v>2018</v>
      </c>
      <c r="D326" t="s">
        <v>1566</v>
      </c>
      <c r="E326" t="s">
        <v>1568</v>
      </c>
      <c r="F326" s="2" t="s">
        <v>4230</v>
      </c>
    </row>
    <row r="327" spans="1:6" x14ac:dyDescent="0.2">
      <c r="A327" t="s">
        <v>903</v>
      </c>
      <c r="B327" t="s">
        <v>1571</v>
      </c>
      <c r="C327">
        <v>2018</v>
      </c>
      <c r="D327" t="s">
        <v>905</v>
      </c>
      <c r="E327" t="s">
        <v>1573</v>
      </c>
      <c r="F327" s="2" t="s">
        <v>4230</v>
      </c>
    </row>
    <row r="328" spans="1:6" x14ac:dyDescent="0.2">
      <c r="A328" t="s">
        <v>1773</v>
      </c>
      <c r="B328" t="s">
        <v>1774</v>
      </c>
      <c r="C328">
        <v>2018</v>
      </c>
      <c r="D328" t="s">
        <v>1775</v>
      </c>
      <c r="F328" s="2" t="s">
        <v>4230</v>
      </c>
    </row>
    <row r="329" spans="1:6" x14ac:dyDescent="0.2">
      <c r="A329" t="s">
        <v>1066</v>
      </c>
      <c r="B329" t="s">
        <v>1067</v>
      </c>
      <c r="C329">
        <v>2019</v>
      </c>
      <c r="D329" t="s">
        <v>881</v>
      </c>
      <c r="E329" t="s">
        <v>1069</v>
      </c>
      <c r="F329" s="2" t="s">
        <v>4230</v>
      </c>
    </row>
    <row r="330" spans="1:6" x14ac:dyDescent="0.2">
      <c r="A330" t="s">
        <v>1108</v>
      </c>
      <c r="B330" t="s">
        <v>1109</v>
      </c>
      <c r="C330">
        <v>2019</v>
      </c>
      <c r="D330" t="s">
        <v>1110</v>
      </c>
      <c r="E330" t="s">
        <v>1112</v>
      </c>
      <c r="F330" s="2" t="s">
        <v>4230</v>
      </c>
    </row>
    <row r="331" spans="1:6" x14ac:dyDescent="0.2">
      <c r="A331" t="s">
        <v>1165</v>
      </c>
      <c r="B331" t="s">
        <v>1166</v>
      </c>
      <c r="C331">
        <v>2019</v>
      </c>
      <c r="D331" t="s">
        <v>912</v>
      </c>
      <c r="E331" t="s">
        <v>1168</v>
      </c>
      <c r="F331" s="2" t="s">
        <v>4230</v>
      </c>
    </row>
    <row r="332" spans="1:6" x14ac:dyDescent="0.2">
      <c r="A332" t="s">
        <v>1177</v>
      </c>
      <c r="B332" t="s">
        <v>1178</v>
      </c>
      <c r="C332">
        <v>2019</v>
      </c>
      <c r="D332" t="s">
        <v>990</v>
      </c>
      <c r="E332" t="s">
        <v>1180</v>
      </c>
      <c r="F332" s="2" t="s">
        <v>4230</v>
      </c>
    </row>
    <row r="333" spans="1:6" x14ac:dyDescent="0.2">
      <c r="A333" t="s">
        <v>1227</v>
      </c>
      <c r="B333" t="s">
        <v>1228</v>
      </c>
      <c r="C333">
        <v>2019</v>
      </c>
      <c r="D333" t="s">
        <v>1229</v>
      </c>
      <c r="E333" t="s">
        <v>1231</v>
      </c>
      <c r="F333" s="2" t="s">
        <v>4230</v>
      </c>
    </row>
    <row r="334" spans="1:6" x14ac:dyDescent="0.2">
      <c r="A334" t="s">
        <v>1299</v>
      </c>
      <c r="B334" t="s">
        <v>545</v>
      </c>
      <c r="C334">
        <v>2019</v>
      </c>
      <c r="D334" t="s">
        <v>517</v>
      </c>
      <c r="E334" t="s">
        <v>1301</v>
      </c>
      <c r="F334" s="2" t="s">
        <v>4230</v>
      </c>
    </row>
    <row r="335" spans="1:6" x14ac:dyDescent="0.2">
      <c r="A335" t="s">
        <v>1208</v>
      </c>
      <c r="B335" t="s">
        <v>556</v>
      </c>
      <c r="C335">
        <v>2019</v>
      </c>
      <c r="D335" t="s">
        <v>325</v>
      </c>
      <c r="E335" t="s">
        <v>1319</v>
      </c>
      <c r="F335" s="2" t="s">
        <v>4230</v>
      </c>
    </row>
    <row r="336" spans="1:6" x14ac:dyDescent="0.2">
      <c r="A336" t="s">
        <v>1330</v>
      </c>
      <c r="B336" t="s">
        <v>636</v>
      </c>
      <c r="C336">
        <v>2019</v>
      </c>
      <c r="D336" t="s">
        <v>10</v>
      </c>
      <c r="E336" t="s">
        <v>1332</v>
      </c>
      <c r="F336" s="2" t="s">
        <v>4230</v>
      </c>
    </row>
    <row r="337" spans="1:6" x14ac:dyDescent="0.2">
      <c r="A337" t="s">
        <v>1378</v>
      </c>
      <c r="B337" t="s">
        <v>1379</v>
      </c>
      <c r="C337">
        <v>2019</v>
      </c>
      <c r="D337" t="s">
        <v>990</v>
      </c>
      <c r="E337" t="s">
        <v>1381</v>
      </c>
      <c r="F337" s="2" t="s">
        <v>4230</v>
      </c>
    </row>
    <row r="338" spans="1:6" x14ac:dyDescent="0.2">
      <c r="A338" t="s">
        <v>1420</v>
      </c>
      <c r="B338" t="s">
        <v>1421</v>
      </c>
      <c r="C338">
        <v>2019</v>
      </c>
      <c r="D338" t="s">
        <v>1229</v>
      </c>
      <c r="E338" t="s">
        <v>1423</v>
      </c>
      <c r="F338" s="2" t="s">
        <v>4230</v>
      </c>
    </row>
    <row r="339" spans="1:6" x14ac:dyDescent="0.2">
      <c r="A339" t="s">
        <v>1454</v>
      </c>
      <c r="B339" t="s">
        <v>1455</v>
      </c>
      <c r="C339">
        <v>2019</v>
      </c>
      <c r="D339" t="s">
        <v>1449</v>
      </c>
      <c r="E339" t="s">
        <v>1457</v>
      </c>
      <c r="F339" s="2" t="s">
        <v>4230</v>
      </c>
    </row>
    <row r="340" spans="1:6" x14ac:dyDescent="0.2">
      <c r="A340" t="s">
        <v>1459</v>
      </c>
      <c r="B340" t="s">
        <v>1460</v>
      </c>
      <c r="C340">
        <v>2019</v>
      </c>
      <c r="D340" t="s">
        <v>1461</v>
      </c>
      <c r="E340" t="s">
        <v>1463</v>
      </c>
      <c r="F340" s="2" t="s">
        <v>4230</v>
      </c>
    </row>
    <row r="341" spans="1:6" x14ac:dyDescent="0.2">
      <c r="A341" t="s">
        <v>1466</v>
      </c>
      <c r="B341" t="s">
        <v>1467</v>
      </c>
      <c r="C341">
        <v>2019</v>
      </c>
      <c r="D341" t="s">
        <v>881</v>
      </c>
      <c r="E341" t="s">
        <v>1469</v>
      </c>
      <c r="F341" s="2" t="s">
        <v>4230</v>
      </c>
    </row>
    <row r="342" spans="1:6" x14ac:dyDescent="0.2">
      <c r="A342" t="s">
        <v>1517</v>
      </c>
      <c r="B342" t="s">
        <v>1518</v>
      </c>
      <c r="C342">
        <v>2019</v>
      </c>
      <c r="D342" t="s">
        <v>1519</v>
      </c>
      <c r="E342" t="s">
        <v>1521</v>
      </c>
      <c r="F342" s="2" t="s">
        <v>4230</v>
      </c>
    </row>
    <row r="343" spans="1:6" x14ac:dyDescent="0.2">
      <c r="A343" t="s">
        <v>1673</v>
      </c>
      <c r="B343" t="s">
        <v>1674</v>
      </c>
      <c r="C343">
        <v>2019</v>
      </c>
      <c r="D343" t="s">
        <v>1675</v>
      </c>
      <c r="E343" t="s">
        <v>1677</v>
      </c>
      <c r="F343" s="2" t="s">
        <v>4230</v>
      </c>
    </row>
    <row r="344" spans="1:6" x14ac:dyDescent="0.2">
      <c r="A344" t="s">
        <v>1673</v>
      </c>
      <c r="B344" t="s">
        <v>1755</v>
      </c>
      <c r="C344">
        <v>2019</v>
      </c>
      <c r="D344" t="s">
        <v>1756</v>
      </c>
      <c r="F344" s="2" t="s">
        <v>4230</v>
      </c>
    </row>
    <row r="345" spans="1:6" x14ac:dyDescent="0.2">
      <c r="A345" t="s">
        <v>1760</v>
      </c>
      <c r="B345" t="s">
        <v>1761</v>
      </c>
      <c r="C345">
        <v>2019</v>
      </c>
      <c r="D345" t="s">
        <v>1762</v>
      </c>
      <c r="E345" t="s">
        <v>1764</v>
      </c>
      <c r="F345" s="2" t="s">
        <v>4230</v>
      </c>
    </row>
    <row r="346" spans="1:6" x14ac:dyDescent="0.2">
      <c r="A346" t="s">
        <v>1201</v>
      </c>
      <c r="B346" t="s">
        <v>1202</v>
      </c>
      <c r="C346">
        <v>2020</v>
      </c>
      <c r="D346" t="s">
        <v>1203</v>
      </c>
      <c r="E346" t="s">
        <v>1205</v>
      </c>
      <c r="F346" s="2" t="s">
        <v>4230</v>
      </c>
    </row>
    <row r="347" spans="1:6" x14ac:dyDescent="0.2">
      <c r="A347" t="s">
        <v>1292</v>
      </c>
      <c r="B347" t="s">
        <v>1293</v>
      </c>
      <c r="C347">
        <v>2020</v>
      </c>
      <c r="D347" t="s">
        <v>1294</v>
      </c>
      <c r="E347" t="s">
        <v>1296</v>
      </c>
      <c r="F347" s="2" t="s">
        <v>4230</v>
      </c>
    </row>
    <row r="348" spans="1:6" x14ac:dyDescent="0.2">
      <c r="A348" t="s">
        <v>1023</v>
      </c>
      <c r="B348" t="s">
        <v>1326</v>
      </c>
      <c r="C348">
        <v>2020</v>
      </c>
      <c r="D348" t="s">
        <v>990</v>
      </c>
      <c r="E348" t="s">
        <v>1328</v>
      </c>
      <c r="F348" s="2" t="s">
        <v>4230</v>
      </c>
    </row>
    <row r="349" spans="1:6" x14ac:dyDescent="0.2">
      <c r="A349" t="s">
        <v>1356</v>
      </c>
      <c r="B349" t="s">
        <v>1357</v>
      </c>
      <c r="C349">
        <v>2020</v>
      </c>
      <c r="D349" t="s">
        <v>990</v>
      </c>
      <c r="E349" t="s">
        <v>1359</v>
      </c>
      <c r="F349" s="2" t="s">
        <v>4230</v>
      </c>
    </row>
    <row r="350" spans="1:6" x14ac:dyDescent="0.2">
      <c r="A350" t="s">
        <v>1220</v>
      </c>
      <c r="B350" t="s">
        <v>1361</v>
      </c>
      <c r="C350">
        <v>2020</v>
      </c>
      <c r="D350" t="s">
        <v>874</v>
      </c>
      <c r="E350" t="s">
        <v>1363</v>
      </c>
      <c r="F350" s="2" t="s">
        <v>4230</v>
      </c>
    </row>
    <row r="351" spans="1:6" x14ac:dyDescent="0.2">
      <c r="A351" t="s">
        <v>1365</v>
      </c>
      <c r="B351" t="s">
        <v>1366</v>
      </c>
      <c r="C351">
        <v>2020</v>
      </c>
      <c r="D351" t="s">
        <v>1184</v>
      </c>
      <c r="E351" t="s">
        <v>1368</v>
      </c>
      <c r="F351" s="2" t="s">
        <v>4230</v>
      </c>
    </row>
    <row r="352" spans="1:6" x14ac:dyDescent="0.2">
      <c r="A352" t="s">
        <v>1413</v>
      </c>
      <c r="B352" t="s">
        <v>1414</v>
      </c>
      <c r="C352">
        <v>2020</v>
      </c>
      <c r="D352" t="s">
        <v>1415</v>
      </c>
      <c r="E352" t="s">
        <v>1417</v>
      </c>
      <c r="F352" s="2" t="s">
        <v>4230</v>
      </c>
    </row>
    <row r="353" spans="1:6" x14ac:dyDescent="0.2">
      <c r="A353" t="s">
        <v>1447</v>
      </c>
      <c r="B353" t="s">
        <v>1448</v>
      </c>
      <c r="C353">
        <v>2020</v>
      </c>
      <c r="D353" t="s">
        <v>1449</v>
      </c>
      <c r="E353" t="s">
        <v>1451</v>
      </c>
      <c r="F353" s="2" t="s">
        <v>4230</v>
      </c>
    </row>
    <row r="354" spans="1:6" x14ac:dyDescent="0.2">
      <c r="A354" t="s">
        <v>1189</v>
      </c>
      <c r="B354" t="s">
        <v>1481</v>
      </c>
      <c r="C354">
        <v>2020</v>
      </c>
      <c r="D354" t="s">
        <v>1482</v>
      </c>
      <c r="E354" t="s">
        <v>1484</v>
      </c>
      <c r="F354" s="2" t="s">
        <v>4230</v>
      </c>
    </row>
    <row r="355" spans="1:6" x14ac:dyDescent="0.2">
      <c r="A355" t="s">
        <v>1512</v>
      </c>
      <c r="B355" t="s">
        <v>1513</v>
      </c>
      <c r="C355">
        <v>2020</v>
      </c>
      <c r="D355" t="s">
        <v>1449</v>
      </c>
      <c r="E355" t="s">
        <v>1515</v>
      </c>
      <c r="F355" s="2" t="s">
        <v>4230</v>
      </c>
    </row>
    <row r="356" spans="1:6" x14ac:dyDescent="0.2">
      <c r="A356" t="s">
        <v>1601</v>
      </c>
      <c r="B356" t="s">
        <v>1602</v>
      </c>
      <c r="C356">
        <v>2020</v>
      </c>
      <c r="D356" t="s">
        <v>1603</v>
      </c>
      <c r="E356" t="s">
        <v>1605</v>
      </c>
      <c r="F356" s="2" t="s">
        <v>4230</v>
      </c>
    </row>
    <row r="357" spans="1:6" x14ac:dyDescent="0.2">
      <c r="A357" t="s">
        <v>1669</v>
      </c>
      <c r="B357" t="s">
        <v>1704</v>
      </c>
      <c r="C357">
        <v>2020</v>
      </c>
      <c r="D357" t="s">
        <v>1705</v>
      </c>
      <c r="E357" t="s">
        <v>1707</v>
      </c>
      <c r="F357" s="2" t="s">
        <v>4230</v>
      </c>
    </row>
    <row r="358" spans="1:6" x14ac:dyDescent="0.2">
      <c r="A358" t="s">
        <v>1750</v>
      </c>
      <c r="B358" t="s">
        <v>1751</v>
      </c>
      <c r="C358">
        <v>2020</v>
      </c>
      <c r="D358" t="s">
        <v>1184</v>
      </c>
      <c r="E358" t="s">
        <v>1753</v>
      </c>
      <c r="F358" s="2" t="s">
        <v>4230</v>
      </c>
    </row>
    <row r="359" spans="1:6" x14ac:dyDescent="0.2">
      <c r="A359" t="s">
        <v>1321</v>
      </c>
      <c r="B359" t="s">
        <v>1322</v>
      </c>
      <c r="C359">
        <v>2021</v>
      </c>
      <c r="D359" t="s">
        <v>933</v>
      </c>
      <c r="E359" t="s">
        <v>1324</v>
      </c>
      <c r="F359" s="2" t="s">
        <v>4230</v>
      </c>
    </row>
    <row r="360" spans="1:6" x14ac:dyDescent="0.2">
      <c r="A360" t="s">
        <v>1208</v>
      </c>
      <c r="B360" t="s">
        <v>1374</v>
      </c>
      <c r="C360">
        <v>2021</v>
      </c>
      <c r="D360" t="s">
        <v>1085</v>
      </c>
      <c r="E360" t="s">
        <v>1376</v>
      </c>
      <c r="F360" s="2" t="s">
        <v>4230</v>
      </c>
    </row>
    <row r="361" spans="1:6" x14ac:dyDescent="0.2">
      <c r="A361" t="s">
        <v>1508</v>
      </c>
      <c r="B361" t="s">
        <v>540</v>
      </c>
      <c r="C361">
        <v>2021</v>
      </c>
      <c r="D361" t="s">
        <v>541</v>
      </c>
      <c r="E361" t="s">
        <v>1510</v>
      </c>
      <c r="F361" s="2" t="s">
        <v>4230</v>
      </c>
    </row>
    <row r="362" spans="1:6" x14ac:dyDescent="0.2">
      <c r="A362" t="s">
        <v>1597</v>
      </c>
      <c r="B362" t="s">
        <v>552</v>
      </c>
      <c r="C362">
        <v>2021</v>
      </c>
      <c r="D362" t="s">
        <v>260</v>
      </c>
      <c r="E362" t="s">
        <v>1599</v>
      </c>
      <c r="F362" s="2" t="s">
        <v>4230</v>
      </c>
    </row>
    <row r="363" spans="1:6" x14ac:dyDescent="0.2">
      <c r="A363" t="s">
        <v>1662</v>
      </c>
      <c r="B363" t="s">
        <v>1663</v>
      </c>
      <c r="C363">
        <v>2021</v>
      </c>
      <c r="D363" t="s">
        <v>1664</v>
      </c>
      <c r="E363" t="s">
        <v>1666</v>
      </c>
      <c r="F363" s="2" t="s">
        <v>4230</v>
      </c>
    </row>
    <row r="364" spans="1:6" x14ac:dyDescent="0.2">
      <c r="A364" t="s">
        <v>1669</v>
      </c>
      <c r="B364" t="s">
        <v>795</v>
      </c>
      <c r="C364">
        <v>2021</v>
      </c>
      <c r="D364" t="s">
        <v>763</v>
      </c>
      <c r="E364" t="s">
        <v>1671</v>
      </c>
      <c r="F364" s="2" t="s">
        <v>4230</v>
      </c>
    </row>
    <row r="365" spans="1:6" x14ac:dyDescent="0.2">
      <c r="A365" t="s">
        <v>1271</v>
      </c>
      <c r="B365" t="s">
        <v>1272</v>
      </c>
      <c r="C365">
        <v>2022</v>
      </c>
      <c r="D365" t="s">
        <v>1273</v>
      </c>
      <c r="E365" t="s">
        <v>1275</v>
      </c>
      <c r="F365" s="2" t="s">
        <v>4230</v>
      </c>
    </row>
    <row r="366" spans="1:6" x14ac:dyDescent="0.2">
      <c r="A366" t="s">
        <v>1408</v>
      </c>
      <c r="B366" t="s">
        <v>1409</v>
      </c>
      <c r="C366">
        <v>2022</v>
      </c>
      <c r="D366" t="s">
        <v>881</v>
      </c>
      <c r="E366" t="s">
        <v>1411</v>
      </c>
      <c r="F366" s="2" t="s">
        <v>4230</v>
      </c>
    </row>
    <row r="367" spans="1:6" x14ac:dyDescent="0.2">
      <c r="A367" t="s">
        <v>1443</v>
      </c>
      <c r="B367" t="s">
        <v>511</v>
      </c>
      <c r="C367">
        <v>2022</v>
      </c>
      <c r="D367" t="s">
        <v>512</v>
      </c>
      <c r="E367" t="s">
        <v>1445</v>
      </c>
      <c r="F367" s="2" t="s">
        <v>4230</v>
      </c>
    </row>
    <row r="368" spans="1:6" x14ac:dyDescent="0.2">
      <c r="A368" t="s">
        <v>1471</v>
      </c>
      <c r="B368" t="s">
        <v>660</v>
      </c>
      <c r="C368">
        <v>2022</v>
      </c>
      <c r="D368" t="s">
        <v>661</v>
      </c>
      <c r="E368" t="s">
        <v>1473</v>
      </c>
      <c r="F368" s="2" t="s">
        <v>4230</v>
      </c>
    </row>
    <row r="369" spans="1:6" x14ac:dyDescent="0.2">
      <c r="A369" t="s">
        <v>1476</v>
      </c>
      <c r="B369" t="s">
        <v>1477</v>
      </c>
      <c r="C369">
        <v>2022</v>
      </c>
      <c r="D369" t="s">
        <v>325</v>
      </c>
      <c r="E369" t="s">
        <v>1479</v>
      </c>
      <c r="F369" s="2" t="s">
        <v>4230</v>
      </c>
    </row>
    <row r="370" spans="1:6" x14ac:dyDescent="0.2">
      <c r="A370" t="s">
        <v>1501</v>
      </c>
      <c r="B370" t="s">
        <v>1502</v>
      </c>
      <c r="C370">
        <v>2022</v>
      </c>
      <c r="D370" t="s">
        <v>1503</v>
      </c>
      <c r="E370" t="s">
        <v>1505</v>
      </c>
      <c r="F370" s="2" t="s">
        <v>4230</v>
      </c>
    </row>
    <row r="371" spans="1:6" x14ac:dyDescent="0.2">
      <c r="A371" t="s">
        <v>1554</v>
      </c>
      <c r="B371" t="s">
        <v>1555</v>
      </c>
      <c r="C371">
        <v>2022</v>
      </c>
      <c r="D371" t="s">
        <v>320</v>
      </c>
      <c r="E371" t="s">
        <v>1557</v>
      </c>
      <c r="F371" s="2" t="s">
        <v>4230</v>
      </c>
    </row>
    <row r="372" spans="1:6" x14ac:dyDescent="0.2">
      <c r="A372" t="s">
        <v>1559</v>
      </c>
      <c r="B372" t="s">
        <v>1560</v>
      </c>
      <c r="C372">
        <v>2022</v>
      </c>
      <c r="D372" t="s">
        <v>1247</v>
      </c>
      <c r="E372" t="s">
        <v>1562</v>
      </c>
      <c r="F372" s="2" t="s">
        <v>4230</v>
      </c>
    </row>
    <row r="373" spans="1:6" x14ac:dyDescent="0.2">
      <c r="A373" t="s">
        <v>1587</v>
      </c>
      <c r="B373" t="s">
        <v>1588</v>
      </c>
      <c r="C373">
        <v>2022</v>
      </c>
      <c r="D373" t="s">
        <v>1449</v>
      </c>
      <c r="E373" t="s">
        <v>1590</v>
      </c>
      <c r="F373" s="2" t="s">
        <v>4230</v>
      </c>
    </row>
    <row r="374" spans="1:6" x14ac:dyDescent="0.2">
      <c r="A374" t="s">
        <v>1408</v>
      </c>
      <c r="B374" t="s">
        <v>1658</v>
      </c>
      <c r="C374">
        <v>2022</v>
      </c>
      <c r="D374" t="s">
        <v>1449</v>
      </c>
      <c r="E374" t="s">
        <v>1660</v>
      </c>
      <c r="F374" s="2" t="s">
        <v>4230</v>
      </c>
    </row>
    <row r="375" spans="1:6" x14ac:dyDescent="0.2">
      <c r="A375" t="s">
        <v>1669</v>
      </c>
      <c r="B375" t="s">
        <v>1698</v>
      </c>
      <c r="C375">
        <v>2022</v>
      </c>
      <c r="D375" t="s">
        <v>1699</v>
      </c>
      <c r="E375" t="s">
        <v>1701</v>
      </c>
      <c r="F375" s="2" t="s">
        <v>4230</v>
      </c>
    </row>
    <row r="376" spans="1:6" x14ac:dyDescent="0.2">
      <c r="A376" t="s">
        <v>1724</v>
      </c>
      <c r="B376" t="s">
        <v>1725</v>
      </c>
      <c r="C376">
        <v>2022</v>
      </c>
      <c r="D376" t="s">
        <v>1726</v>
      </c>
      <c r="E376" t="s">
        <v>1728</v>
      </c>
      <c r="F376" s="2" t="s">
        <v>4230</v>
      </c>
    </row>
    <row r="377" spans="1:6" x14ac:dyDescent="0.2">
      <c r="A377" t="s">
        <v>1023</v>
      </c>
      <c r="B377" t="s">
        <v>1437</v>
      </c>
      <c r="C377">
        <v>2023</v>
      </c>
      <c r="D377" t="s">
        <v>1438</v>
      </c>
      <c r="E377" t="s">
        <v>1440</v>
      </c>
      <c r="F377" s="2" t="s">
        <v>4230</v>
      </c>
    </row>
    <row r="378" spans="1:6" x14ac:dyDescent="0.2">
      <c r="A378" t="s">
        <v>1487</v>
      </c>
      <c r="B378" t="s">
        <v>1488</v>
      </c>
      <c r="C378">
        <v>2023</v>
      </c>
      <c r="D378" t="s">
        <v>1489</v>
      </c>
      <c r="E378" t="s">
        <v>1491</v>
      </c>
      <c r="F378" s="2" t="s">
        <v>4230</v>
      </c>
    </row>
    <row r="379" spans="1:6" x14ac:dyDescent="0.2">
      <c r="A379" t="s">
        <v>1494</v>
      </c>
      <c r="B379" t="s">
        <v>1495</v>
      </c>
      <c r="C379">
        <v>2023</v>
      </c>
      <c r="D379" t="s">
        <v>1496</v>
      </c>
      <c r="E379" t="s">
        <v>1498</v>
      </c>
      <c r="F379" s="2" t="s">
        <v>4230</v>
      </c>
    </row>
    <row r="380" spans="1:6" x14ac:dyDescent="0.2">
      <c r="A380" t="s">
        <v>1550</v>
      </c>
      <c r="B380" t="s">
        <v>780</v>
      </c>
      <c r="C380">
        <v>2023</v>
      </c>
      <c r="D380" t="s">
        <v>781</v>
      </c>
      <c r="E380" t="s">
        <v>1552</v>
      </c>
      <c r="F380" s="2" t="s">
        <v>4230</v>
      </c>
    </row>
    <row r="381" spans="1:6" x14ac:dyDescent="0.2">
      <c r="A381" t="s">
        <v>1580</v>
      </c>
      <c r="B381" t="s">
        <v>1581</v>
      </c>
      <c r="C381">
        <v>2023</v>
      </c>
      <c r="D381" t="s">
        <v>1582</v>
      </c>
      <c r="E381" t="s">
        <v>1584</v>
      </c>
      <c r="F381" s="2" t="s">
        <v>4230</v>
      </c>
    </row>
    <row r="382" spans="1:6" x14ac:dyDescent="0.2">
      <c r="A382" t="s">
        <v>1592</v>
      </c>
      <c r="B382" t="s">
        <v>1593</v>
      </c>
      <c r="C382">
        <v>2023</v>
      </c>
      <c r="D382" t="s">
        <v>881</v>
      </c>
      <c r="E382" t="s">
        <v>1595</v>
      </c>
      <c r="F382" s="2" t="s">
        <v>4230</v>
      </c>
    </row>
    <row r="383" spans="1:6" x14ac:dyDescent="0.2">
      <c r="A383" t="s">
        <v>1208</v>
      </c>
      <c r="B383" t="s">
        <v>1633</v>
      </c>
      <c r="C383">
        <v>2023</v>
      </c>
      <c r="D383" t="s">
        <v>1634</v>
      </c>
      <c r="E383" t="s">
        <v>1636</v>
      </c>
      <c r="F383" s="2" t="s">
        <v>4230</v>
      </c>
    </row>
    <row r="384" spans="1:6" x14ac:dyDescent="0.2">
      <c r="A384" t="s">
        <v>1639</v>
      </c>
      <c r="B384" t="s">
        <v>1640</v>
      </c>
      <c r="C384">
        <v>2023</v>
      </c>
      <c r="D384" t="s">
        <v>1641</v>
      </c>
      <c r="E384" t="s">
        <v>1643</v>
      </c>
      <c r="F384" s="2" t="s">
        <v>4230</v>
      </c>
    </row>
    <row r="385" spans="1:6" x14ac:dyDescent="0.2">
      <c r="A385" t="s">
        <v>1646</v>
      </c>
      <c r="B385" t="s">
        <v>1647</v>
      </c>
      <c r="C385">
        <v>2023</v>
      </c>
      <c r="D385" t="s">
        <v>1648</v>
      </c>
      <c r="E385" t="s">
        <v>1650</v>
      </c>
      <c r="F385" s="2" t="s">
        <v>4230</v>
      </c>
    </row>
    <row r="386" spans="1:6" x14ac:dyDescent="0.2">
      <c r="A386" t="s">
        <v>1653</v>
      </c>
      <c r="B386" t="s">
        <v>1654</v>
      </c>
      <c r="C386">
        <v>2023</v>
      </c>
      <c r="D386" t="s">
        <v>881</v>
      </c>
      <c r="E386" t="s">
        <v>1656</v>
      </c>
      <c r="F386" s="2" t="s">
        <v>4230</v>
      </c>
    </row>
    <row r="387" spans="1:6" x14ac:dyDescent="0.2">
      <c r="A387" t="s">
        <v>1686</v>
      </c>
      <c r="B387" t="s">
        <v>1687</v>
      </c>
      <c r="C387">
        <v>2023</v>
      </c>
      <c r="D387" t="s">
        <v>1688</v>
      </c>
      <c r="E387" t="s">
        <v>1690</v>
      </c>
      <c r="F387" s="2" t="s">
        <v>4230</v>
      </c>
    </row>
    <row r="388" spans="1:6" x14ac:dyDescent="0.2">
      <c r="A388" t="s">
        <v>1693</v>
      </c>
      <c r="B388" t="s">
        <v>1694</v>
      </c>
      <c r="C388">
        <v>2023</v>
      </c>
      <c r="D388" t="s">
        <v>881</v>
      </c>
      <c r="E388" t="s">
        <v>1696</v>
      </c>
      <c r="F388" s="2" t="s">
        <v>4230</v>
      </c>
    </row>
    <row r="389" spans="1:6" x14ac:dyDescent="0.2">
      <c r="A389" t="s">
        <v>1717</v>
      </c>
      <c r="B389" t="s">
        <v>1718</v>
      </c>
      <c r="C389">
        <v>2023</v>
      </c>
      <c r="D389" t="s">
        <v>1719</v>
      </c>
      <c r="E389" t="s">
        <v>1721</v>
      </c>
      <c r="F389" s="2" t="s">
        <v>4230</v>
      </c>
    </row>
    <row r="390" spans="1:6" x14ac:dyDescent="0.2">
      <c r="A390" t="s">
        <v>1738</v>
      </c>
      <c r="B390" t="s">
        <v>1739</v>
      </c>
      <c r="C390">
        <v>2023</v>
      </c>
      <c r="D390" t="s">
        <v>1305</v>
      </c>
      <c r="E390" t="s">
        <v>1741</v>
      </c>
      <c r="F390" s="2" t="s">
        <v>4230</v>
      </c>
    </row>
    <row r="391" spans="1:6" x14ac:dyDescent="0.2">
      <c r="A391" t="s">
        <v>1743</v>
      </c>
      <c r="B391" t="s">
        <v>1744</v>
      </c>
      <c r="C391">
        <v>2023</v>
      </c>
      <c r="D391" t="s">
        <v>1745</v>
      </c>
      <c r="E391" t="s">
        <v>1747</v>
      </c>
      <c r="F391" s="2" t="s">
        <v>4230</v>
      </c>
    </row>
    <row r="392" spans="1:6" x14ac:dyDescent="0.2">
      <c r="A392" t="s">
        <v>2456</v>
      </c>
      <c r="B392" t="s">
        <v>2457</v>
      </c>
      <c r="C392">
        <v>1976</v>
      </c>
      <c r="D392" t="s">
        <v>2458</v>
      </c>
      <c r="F392" s="2" t="s">
        <v>4231</v>
      </c>
    </row>
    <row r="393" spans="1:6" x14ac:dyDescent="0.2">
      <c r="A393" t="s">
        <v>2557</v>
      </c>
      <c r="B393" t="s">
        <v>2558</v>
      </c>
      <c r="C393">
        <v>1984</v>
      </c>
      <c r="F393" s="2" t="s">
        <v>4231</v>
      </c>
    </row>
    <row r="394" spans="1:6" x14ac:dyDescent="0.2">
      <c r="A394" t="s">
        <v>2229</v>
      </c>
      <c r="B394" t="s">
        <v>1403</v>
      </c>
      <c r="C394">
        <v>1989</v>
      </c>
      <c r="F394" s="2" t="s">
        <v>4231</v>
      </c>
    </row>
    <row r="395" spans="1:6" x14ac:dyDescent="0.2">
      <c r="A395" t="s">
        <v>2681</v>
      </c>
      <c r="B395" t="s">
        <v>2682</v>
      </c>
      <c r="C395">
        <v>1990</v>
      </c>
      <c r="F395" s="2" t="s">
        <v>4231</v>
      </c>
    </row>
    <row r="396" spans="1:6" x14ac:dyDescent="0.2">
      <c r="A396" t="s">
        <v>2807</v>
      </c>
      <c r="B396" t="s">
        <v>2808</v>
      </c>
      <c r="C396">
        <v>1990</v>
      </c>
      <c r="F396" s="2" t="s">
        <v>4231</v>
      </c>
    </row>
    <row r="397" spans="1:6" x14ac:dyDescent="0.2">
      <c r="A397" t="s">
        <v>2589</v>
      </c>
      <c r="B397" t="s">
        <v>2590</v>
      </c>
      <c r="C397">
        <v>1991</v>
      </c>
      <c r="D397" t="s">
        <v>2591</v>
      </c>
      <c r="F397" s="2" t="s">
        <v>4231</v>
      </c>
    </row>
    <row r="398" spans="1:6" x14ac:dyDescent="0.2">
      <c r="A398" t="s">
        <v>2552</v>
      </c>
      <c r="B398" t="s">
        <v>2553</v>
      </c>
      <c r="C398">
        <v>1992</v>
      </c>
      <c r="F398" s="2" t="s">
        <v>4231</v>
      </c>
    </row>
    <row r="399" spans="1:6" x14ac:dyDescent="0.2">
      <c r="A399" t="s">
        <v>1816</v>
      </c>
      <c r="B399" t="s">
        <v>1817</v>
      </c>
      <c r="C399">
        <v>1993</v>
      </c>
      <c r="D399" t="s">
        <v>1818</v>
      </c>
      <c r="F399" s="2" t="s">
        <v>4231</v>
      </c>
    </row>
    <row r="400" spans="1:6" x14ac:dyDescent="0.2">
      <c r="A400" t="s">
        <v>2545</v>
      </c>
      <c r="B400" t="s">
        <v>2546</v>
      </c>
      <c r="C400">
        <v>1995</v>
      </c>
      <c r="F400" s="2" t="s">
        <v>4231</v>
      </c>
    </row>
    <row r="401" spans="1:6" x14ac:dyDescent="0.2">
      <c r="A401" t="s">
        <v>1958</v>
      </c>
      <c r="B401" t="s">
        <v>1959</v>
      </c>
      <c r="C401">
        <v>1997</v>
      </c>
      <c r="D401" t="s">
        <v>1960</v>
      </c>
      <c r="F401" s="2" t="s">
        <v>4231</v>
      </c>
    </row>
    <row r="402" spans="1:6" x14ac:dyDescent="0.2">
      <c r="A402" t="s">
        <v>2528</v>
      </c>
      <c r="B402" t="s">
        <v>2529</v>
      </c>
      <c r="C402">
        <v>1998</v>
      </c>
      <c r="F402" s="2" t="s">
        <v>4231</v>
      </c>
    </row>
    <row r="403" spans="1:6" x14ac:dyDescent="0.2">
      <c r="A403" t="s">
        <v>2658</v>
      </c>
      <c r="B403" t="s">
        <v>2659</v>
      </c>
      <c r="C403">
        <v>1998</v>
      </c>
      <c r="F403" s="2" t="s">
        <v>4231</v>
      </c>
    </row>
    <row r="404" spans="1:6" x14ac:dyDescent="0.2">
      <c r="A404" t="s">
        <v>2423</v>
      </c>
      <c r="B404" t="s">
        <v>1536</v>
      </c>
      <c r="C404">
        <v>1999</v>
      </c>
      <c r="D404" t="s">
        <v>2424</v>
      </c>
      <c r="F404" s="2" t="s">
        <v>4231</v>
      </c>
    </row>
    <row r="405" spans="1:6" x14ac:dyDescent="0.2">
      <c r="A405" t="s">
        <v>1997</v>
      </c>
      <c r="B405" t="s">
        <v>600</v>
      </c>
      <c r="C405">
        <v>2000</v>
      </c>
      <c r="D405" t="s">
        <v>1998</v>
      </c>
      <c r="F405" s="2" t="s">
        <v>4231</v>
      </c>
    </row>
    <row r="406" spans="1:6" x14ac:dyDescent="0.2">
      <c r="A406" t="s">
        <v>2000</v>
      </c>
      <c r="B406" t="s">
        <v>725</v>
      </c>
      <c r="C406">
        <v>2000</v>
      </c>
      <c r="D406" t="s">
        <v>325</v>
      </c>
      <c r="F406" s="2" t="s">
        <v>4231</v>
      </c>
    </row>
    <row r="407" spans="1:6" x14ac:dyDescent="0.2">
      <c r="A407" t="s">
        <v>2033</v>
      </c>
      <c r="B407" t="s">
        <v>2034</v>
      </c>
      <c r="C407">
        <v>2000</v>
      </c>
      <c r="D407" t="s">
        <v>1122</v>
      </c>
      <c r="F407" s="2" t="s">
        <v>4231</v>
      </c>
    </row>
    <row r="408" spans="1:6" x14ac:dyDescent="0.2">
      <c r="A408" t="s">
        <v>2134</v>
      </c>
      <c r="B408" t="s">
        <v>2135</v>
      </c>
      <c r="C408">
        <v>2000</v>
      </c>
      <c r="D408" t="s">
        <v>2136</v>
      </c>
      <c r="F408" s="2" t="s">
        <v>4231</v>
      </c>
    </row>
    <row r="409" spans="1:6" x14ac:dyDescent="0.2">
      <c r="A409" t="s">
        <v>2733</v>
      </c>
      <c r="B409" t="s">
        <v>2734</v>
      </c>
      <c r="C409">
        <v>2000</v>
      </c>
      <c r="F409" s="2" t="s">
        <v>4231</v>
      </c>
    </row>
    <row r="410" spans="1:6" x14ac:dyDescent="0.2">
      <c r="A410" t="s">
        <v>2747</v>
      </c>
      <c r="B410" t="s">
        <v>2748</v>
      </c>
      <c r="C410">
        <v>2000</v>
      </c>
      <c r="F410" s="2" t="s">
        <v>4231</v>
      </c>
    </row>
    <row r="411" spans="1:6" x14ac:dyDescent="0.2">
      <c r="A411" t="s">
        <v>2076</v>
      </c>
      <c r="B411" t="s">
        <v>488</v>
      </c>
      <c r="C411">
        <v>2001</v>
      </c>
      <c r="D411" t="s">
        <v>51</v>
      </c>
      <c r="F411" s="2" t="s">
        <v>4231</v>
      </c>
    </row>
    <row r="412" spans="1:6" x14ac:dyDescent="0.2">
      <c r="A412" t="s">
        <v>2439</v>
      </c>
      <c r="B412" t="s">
        <v>1543</v>
      </c>
      <c r="C412">
        <v>2001</v>
      </c>
      <c r="D412" t="s">
        <v>1899</v>
      </c>
      <c r="F412" s="2" t="s">
        <v>4231</v>
      </c>
    </row>
    <row r="413" spans="1:6" x14ac:dyDescent="0.2">
      <c r="A413" t="s">
        <v>2447</v>
      </c>
      <c r="B413" t="s">
        <v>2448</v>
      </c>
      <c r="C413">
        <v>2002</v>
      </c>
      <c r="D413" t="s">
        <v>2449</v>
      </c>
      <c r="F413" s="2" t="s">
        <v>4231</v>
      </c>
    </row>
    <row r="414" spans="1:6" x14ac:dyDescent="0.2">
      <c r="A414" t="s">
        <v>2694</v>
      </c>
      <c r="B414" t="s">
        <v>2695</v>
      </c>
      <c r="C414">
        <v>2002</v>
      </c>
      <c r="F414" s="2" t="s">
        <v>4231</v>
      </c>
    </row>
    <row r="415" spans="1:6" x14ac:dyDescent="0.2">
      <c r="A415" t="s">
        <v>2155</v>
      </c>
      <c r="B415" t="s">
        <v>1195</v>
      </c>
      <c r="C415">
        <v>2003</v>
      </c>
      <c r="D415" t="s">
        <v>2156</v>
      </c>
      <c r="F415" s="2" t="s">
        <v>4231</v>
      </c>
    </row>
    <row r="416" spans="1:6" x14ac:dyDescent="0.2">
      <c r="A416" t="s">
        <v>2561</v>
      </c>
      <c r="B416" t="s">
        <v>2698</v>
      </c>
      <c r="C416">
        <v>2003</v>
      </c>
      <c r="D416" t="s">
        <v>2699</v>
      </c>
      <c r="F416" s="2" t="s">
        <v>4231</v>
      </c>
    </row>
    <row r="417" spans="1:6" x14ac:dyDescent="0.2">
      <c r="A417" t="s">
        <v>2839</v>
      </c>
      <c r="B417" t="s">
        <v>2840</v>
      </c>
      <c r="C417">
        <v>2003</v>
      </c>
      <c r="D417" t="s">
        <v>2841</v>
      </c>
      <c r="F417" s="2" t="s">
        <v>4231</v>
      </c>
    </row>
    <row r="418" spans="1:6" x14ac:dyDescent="0.2">
      <c r="A418" t="s">
        <v>2199</v>
      </c>
      <c r="B418" t="s">
        <v>2200</v>
      </c>
      <c r="C418">
        <v>2004</v>
      </c>
      <c r="D418" t="s">
        <v>1122</v>
      </c>
      <c r="F418" s="2" t="s">
        <v>4231</v>
      </c>
    </row>
    <row r="419" spans="1:6" x14ac:dyDescent="0.2">
      <c r="A419" t="s">
        <v>2561</v>
      </c>
      <c r="B419" t="s">
        <v>2562</v>
      </c>
      <c r="C419">
        <v>2004</v>
      </c>
      <c r="D419" t="s">
        <v>2563</v>
      </c>
      <c r="F419" s="2" t="s">
        <v>4231</v>
      </c>
    </row>
    <row r="420" spans="1:6" x14ac:dyDescent="0.2">
      <c r="A420" t="s">
        <v>1826</v>
      </c>
      <c r="B420" t="s">
        <v>1001</v>
      </c>
      <c r="C420">
        <v>2005</v>
      </c>
      <c r="D420" t="s">
        <v>1827</v>
      </c>
      <c r="F420" s="2" t="s">
        <v>4231</v>
      </c>
    </row>
    <row r="421" spans="1:6" x14ac:dyDescent="0.2">
      <c r="A421" t="s">
        <v>2170</v>
      </c>
      <c r="B421" t="s">
        <v>2171</v>
      </c>
      <c r="C421">
        <v>2005</v>
      </c>
      <c r="D421" t="s">
        <v>933</v>
      </c>
      <c r="F421" s="2" t="s">
        <v>4231</v>
      </c>
    </row>
    <row r="422" spans="1:6" x14ac:dyDescent="0.2">
      <c r="A422" t="s">
        <v>2105</v>
      </c>
      <c r="B422" t="s">
        <v>2106</v>
      </c>
      <c r="C422">
        <v>2006</v>
      </c>
      <c r="D422" t="s">
        <v>2107</v>
      </c>
      <c r="F422" s="2" t="s">
        <v>4231</v>
      </c>
    </row>
    <row r="423" spans="1:6" x14ac:dyDescent="0.2">
      <c r="A423" t="s">
        <v>2164</v>
      </c>
      <c r="B423" t="s">
        <v>831</v>
      </c>
      <c r="C423">
        <v>2006</v>
      </c>
      <c r="D423" t="s">
        <v>325</v>
      </c>
      <c r="F423" s="2" t="s">
        <v>4231</v>
      </c>
    </row>
    <row r="424" spans="1:6" x14ac:dyDescent="0.2">
      <c r="A424" t="s">
        <v>2671</v>
      </c>
      <c r="B424" t="s">
        <v>2672</v>
      </c>
      <c r="C424">
        <v>2006</v>
      </c>
      <c r="D424" t="s">
        <v>2673</v>
      </c>
      <c r="F424" s="2" t="s">
        <v>4231</v>
      </c>
    </row>
    <row r="425" spans="1:6" x14ac:dyDescent="0.2">
      <c r="A425" t="s">
        <v>1800</v>
      </c>
      <c r="B425" t="s">
        <v>955</v>
      </c>
      <c r="C425">
        <v>2007</v>
      </c>
      <c r="D425" t="s">
        <v>1801</v>
      </c>
      <c r="F425" s="2" t="s">
        <v>4231</v>
      </c>
    </row>
    <row r="426" spans="1:6" x14ac:dyDescent="0.2">
      <c r="A426" t="s">
        <v>2272</v>
      </c>
      <c r="B426" t="s">
        <v>1031</v>
      </c>
      <c r="C426">
        <v>2007</v>
      </c>
      <c r="D426" t="s">
        <v>2273</v>
      </c>
      <c r="F426" s="2" t="s">
        <v>4231</v>
      </c>
    </row>
    <row r="427" spans="1:6" x14ac:dyDescent="0.2">
      <c r="A427" t="s">
        <v>2298</v>
      </c>
      <c r="B427" t="s">
        <v>1286</v>
      </c>
      <c r="C427">
        <v>2007</v>
      </c>
      <c r="D427" t="s">
        <v>1287</v>
      </c>
      <c r="F427" s="2" t="s">
        <v>4231</v>
      </c>
    </row>
    <row r="428" spans="1:6" x14ac:dyDescent="0.2">
      <c r="A428" t="s">
        <v>2354</v>
      </c>
      <c r="B428" t="s">
        <v>2355</v>
      </c>
      <c r="C428">
        <v>2007</v>
      </c>
      <c r="D428" t="s">
        <v>2356</v>
      </c>
      <c r="F428" s="2" t="s">
        <v>4231</v>
      </c>
    </row>
    <row r="429" spans="1:6" x14ac:dyDescent="0.2">
      <c r="A429" t="s">
        <v>2671</v>
      </c>
      <c r="B429" t="s">
        <v>2764</v>
      </c>
      <c r="C429">
        <v>2007</v>
      </c>
      <c r="D429" t="s">
        <v>2765</v>
      </c>
      <c r="F429" s="2" t="s">
        <v>4231</v>
      </c>
    </row>
    <row r="430" spans="1:6" x14ac:dyDescent="0.2">
      <c r="A430" t="s">
        <v>2140</v>
      </c>
      <c r="B430" t="s">
        <v>2141</v>
      </c>
      <c r="C430">
        <v>2008</v>
      </c>
      <c r="D430" t="s">
        <v>874</v>
      </c>
      <c r="F430" s="2" t="s">
        <v>4231</v>
      </c>
    </row>
    <row r="431" spans="1:6" x14ac:dyDescent="0.2">
      <c r="A431" t="s">
        <v>2149</v>
      </c>
      <c r="B431" t="s">
        <v>1046</v>
      </c>
      <c r="C431">
        <v>2008</v>
      </c>
      <c r="D431" t="s">
        <v>2150</v>
      </c>
      <c r="F431" s="2" t="s">
        <v>4231</v>
      </c>
    </row>
    <row r="432" spans="1:6" x14ac:dyDescent="0.2">
      <c r="A432" t="s">
        <v>1853</v>
      </c>
      <c r="B432" t="s">
        <v>866</v>
      </c>
      <c r="C432">
        <v>2009</v>
      </c>
      <c r="D432" t="s">
        <v>1854</v>
      </c>
      <c r="F432" s="2" t="s">
        <v>4231</v>
      </c>
    </row>
    <row r="433" spans="1:6" x14ac:dyDescent="0.2">
      <c r="A433" t="s">
        <v>1912</v>
      </c>
      <c r="B433" t="s">
        <v>1013</v>
      </c>
      <c r="C433">
        <v>2009</v>
      </c>
      <c r="D433" t="s">
        <v>933</v>
      </c>
      <c r="F433" s="2" t="s">
        <v>4231</v>
      </c>
    </row>
    <row r="434" spans="1:6" x14ac:dyDescent="0.2">
      <c r="A434" t="s">
        <v>1944</v>
      </c>
      <c r="B434" t="s">
        <v>1396</v>
      </c>
      <c r="C434">
        <v>2009</v>
      </c>
      <c r="D434" t="s">
        <v>1945</v>
      </c>
      <c r="F434" s="2" t="s">
        <v>4231</v>
      </c>
    </row>
    <row r="435" spans="1:6" x14ac:dyDescent="0.2">
      <c r="A435" t="s">
        <v>1972</v>
      </c>
      <c r="B435" t="s">
        <v>1973</v>
      </c>
      <c r="C435">
        <v>2009</v>
      </c>
      <c r="D435" t="s">
        <v>860</v>
      </c>
      <c r="F435" s="2" t="s">
        <v>4231</v>
      </c>
    </row>
    <row r="436" spans="1:6" x14ac:dyDescent="0.2">
      <c r="A436" t="s">
        <v>2348</v>
      </c>
      <c r="B436" t="s">
        <v>2349</v>
      </c>
      <c r="C436">
        <v>2009</v>
      </c>
      <c r="D436" t="s">
        <v>1122</v>
      </c>
      <c r="F436" s="2" t="s">
        <v>4231</v>
      </c>
    </row>
    <row r="437" spans="1:6" x14ac:dyDescent="0.2">
      <c r="A437" t="s">
        <v>2359</v>
      </c>
      <c r="B437" t="s">
        <v>2360</v>
      </c>
      <c r="C437">
        <v>2009</v>
      </c>
      <c r="D437" t="s">
        <v>2361</v>
      </c>
      <c r="F437" s="2" t="s">
        <v>4231</v>
      </c>
    </row>
    <row r="438" spans="1:6" x14ac:dyDescent="0.2">
      <c r="A438" t="s">
        <v>2081</v>
      </c>
      <c r="B438" t="s">
        <v>948</v>
      </c>
      <c r="C438">
        <v>2010</v>
      </c>
      <c r="D438" t="s">
        <v>1874</v>
      </c>
      <c r="F438" s="2" t="s">
        <v>4231</v>
      </c>
    </row>
    <row r="439" spans="1:6" x14ac:dyDescent="0.2">
      <c r="A439" t="s">
        <v>2174</v>
      </c>
      <c r="B439" t="s">
        <v>978</v>
      </c>
      <c r="C439">
        <v>2010</v>
      </c>
      <c r="D439" t="s">
        <v>2175</v>
      </c>
      <c r="F439" s="2" t="s">
        <v>4231</v>
      </c>
    </row>
    <row r="440" spans="1:6" x14ac:dyDescent="0.2">
      <c r="A440" t="s">
        <v>2279</v>
      </c>
      <c r="B440" t="s">
        <v>2280</v>
      </c>
      <c r="C440">
        <v>2010</v>
      </c>
      <c r="D440" t="s">
        <v>1172</v>
      </c>
      <c r="F440" s="2" t="s">
        <v>4231</v>
      </c>
    </row>
    <row r="441" spans="1:6" x14ac:dyDescent="0.2">
      <c r="A441" t="s">
        <v>2395</v>
      </c>
      <c r="B441" t="s">
        <v>2396</v>
      </c>
      <c r="C441">
        <v>2010</v>
      </c>
      <c r="D441" t="s">
        <v>2397</v>
      </c>
      <c r="F441" s="2" t="s">
        <v>4231</v>
      </c>
    </row>
    <row r="442" spans="1:6" x14ac:dyDescent="0.2">
      <c r="A442" t="s">
        <v>2803</v>
      </c>
      <c r="B442" t="s">
        <v>2804</v>
      </c>
      <c r="C442">
        <v>2010</v>
      </c>
      <c r="F442" s="2" t="s">
        <v>4231</v>
      </c>
    </row>
    <row r="443" spans="1:6" x14ac:dyDescent="0.2">
      <c r="A443" t="s">
        <v>1937</v>
      </c>
      <c r="B443" t="s">
        <v>887</v>
      </c>
      <c r="C443">
        <v>2011</v>
      </c>
      <c r="D443" t="s">
        <v>1854</v>
      </c>
      <c r="F443" s="2" t="s">
        <v>4231</v>
      </c>
    </row>
    <row r="444" spans="1:6" x14ac:dyDescent="0.2">
      <c r="A444" t="s">
        <v>1952</v>
      </c>
      <c r="B444" t="s">
        <v>989</v>
      </c>
      <c r="C444">
        <v>2011</v>
      </c>
      <c r="D444" t="s">
        <v>1907</v>
      </c>
      <c r="F444" s="2" t="s">
        <v>4231</v>
      </c>
    </row>
    <row r="445" spans="1:6" x14ac:dyDescent="0.2">
      <c r="A445" t="s">
        <v>1991</v>
      </c>
      <c r="B445" t="s">
        <v>1992</v>
      </c>
      <c r="C445">
        <v>2011</v>
      </c>
      <c r="D445" t="s">
        <v>1993</v>
      </c>
      <c r="F445" s="2" t="s">
        <v>4231</v>
      </c>
    </row>
    <row r="446" spans="1:6" x14ac:dyDescent="0.2">
      <c r="A446" t="s">
        <v>2030</v>
      </c>
      <c r="B446" t="s">
        <v>880</v>
      </c>
      <c r="C446">
        <v>2011</v>
      </c>
      <c r="D446" t="s">
        <v>1745</v>
      </c>
      <c r="F446" s="2" t="s">
        <v>4231</v>
      </c>
    </row>
    <row r="447" spans="1:6" x14ac:dyDescent="0.2">
      <c r="A447" t="s">
        <v>2497</v>
      </c>
      <c r="B447" t="s">
        <v>2498</v>
      </c>
      <c r="C447">
        <v>2011</v>
      </c>
      <c r="D447" t="s">
        <v>2499</v>
      </c>
      <c r="F447" s="2" t="s">
        <v>4231</v>
      </c>
    </row>
    <row r="448" spans="1:6" x14ac:dyDescent="0.2">
      <c r="A448" t="s">
        <v>4234</v>
      </c>
      <c r="B448" t="s">
        <v>4235</v>
      </c>
      <c r="C448">
        <v>2011</v>
      </c>
      <c r="F448" s="2" t="s">
        <v>4231</v>
      </c>
    </row>
    <row r="449" spans="1:6" x14ac:dyDescent="0.2">
      <c r="A449" t="s">
        <v>1836</v>
      </c>
      <c r="B449" t="s">
        <v>899</v>
      </c>
      <c r="C449">
        <v>2012</v>
      </c>
      <c r="D449" t="s">
        <v>1832</v>
      </c>
      <c r="F449" s="2" t="s">
        <v>4231</v>
      </c>
    </row>
    <row r="450" spans="1:6" x14ac:dyDescent="0.2">
      <c r="A450" t="s">
        <v>2037</v>
      </c>
      <c r="B450" t="s">
        <v>649</v>
      </c>
      <c r="C450">
        <v>2012</v>
      </c>
      <c r="D450" t="s">
        <v>115</v>
      </c>
      <c r="F450" s="2" t="s">
        <v>4231</v>
      </c>
    </row>
    <row r="451" spans="1:6" x14ac:dyDescent="0.2">
      <c r="A451" t="s">
        <v>2064</v>
      </c>
      <c r="B451" t="s">
        <v>911</v>
      </c>
      <c r="C451">
        <v>2012</v>
      </c>
      <c r="D451" t="s">
        <v>2024</v>
      </c>
      <c r="F451" s="2" t="s">
        <v>4231</v>
      </c>
    </row>
    <row r="452" spans="1:6" x14ac:dyDescent="0.2">
      <c r="A452" t="s">
        <v>2253</v>
      </c>
      <c r="B452" t="s">
        <v>2254</v>
      </c>
      <c r="C452">
        <v>2012</v>
      </c>
      <c r="D452" t="s">
        <v>2255</v>
      </c>
      <c r="F452" s="2" t="s">
        <v>4231</v>
      </c>
    </row>
    <row r="453" spans="1:6" x14ac:dyDescent="0.2">
      <c r="A453" t="s">
        <v>2368</v>
      </c>
      <c r="B453" t="s">
        <v>2369</v>
      </c>
      <c r="C453">
        <v>2012</v>
      </c>
      <c r="D453" t="s">
        <v>1151</v>
      </c>
      <c r="F453" s="2" t="s">
        <v>4231</v>
      </c>
    </row>
    <row r="454" spans="1:6" x14ac:dyDescent="0.2">
      <c r="A454" t="s">
        <v>2391</v>
      </c>
      <c r="B454" t="s">
        <v>1629</v>
      </c>
      <c r="C454">
        <v>2012</v>
      </c>
      <c r="D454" t="s">
        <v>2392</v>
      </c>
      <c r="F454" s="2" t="s">
        <v>4231</v>
      </c>
    </row>
    <row r="455" spans="1:6" x14ac:dyDescent="0.2">
      <c r="A455" t="s">
        <v>1810</v>
      </c>
      <c r="B455" t="s">
        <v>1811</v>
      </c>
      <c r="C455">
        <v>2013</v>
      </c>
      <c r="D455" t="s">
        <v>1812</v>
      </c>
      <c r="F455" s="2" t="s">
        <v>4231</v>
      </c>
    </row>
    <row r="456" spans="1:6" x14ac:dyDescent="0.2">
      <c r="A456" t="s">
        <v>1822</v>
      </c>
      <c r="B456" t="s">
        <v>1823</v>
      </c>
      <c r="C456">
        <v>2013</v>
      </c>
      <c r="D456" t="s">
        <v>1806</v>
      </c>
      <c r="F456" s="2" t="s">
        <v>4231</v>
      </c>
    </row>
    <row r="457" spans="1:6" x14ac:dyDescent="0.2">
      <c r="A457" t="s">
        <v>1897</v>
      </c>
      <c r="B457" t="s">
        <v>1898</v>
      </c>
      <c r="C457">
        <v>2013</v>
      </c>
      <c r="D457" t="s">
        <v>1899</v>
      </c>
      <c r="F457" s="2" t="s">
        <v>4231</v>
      </c>
    </row>
    <row r="458" spans="1:6" x14ac:dyDescent="0.2">
      <c r="A458" t="s">
        <v>1915</v>
      </c>
      <c r="B458" t="s">
        <v>1916</v>
      </c>
      <c r="C458">
        <v>2013</v>
      </c>
      <c r="D458" t="s">
        <v>1917</v>
      </c>
      <c r="F458" s="2" t="s">
        <v>4231</v>
      </c>
    </row>
    <row r="459" spans="1:6" x14ac:dyDescent="0.2">
      <c r="A459" t="s">
        <v>2052</v>
      </c>
      <c r="B459" t="s">
        <v>2053</v>
      </c>
      <c r="C459">
        <v>2013</v>
      </c>
      <c r="D459" t="s">
        <v>1745</v>
      </c>
      <c r="F459" s="2" t="s">
        <v>4231</v>
      </c>
    </row>
    <row r="460" spans="1:6" x14ac:dyDescent="0.2">
      <c r="A460" t="s">
        <v>2116</v>
      </c>
      <c r="B460" t="s">
        <v>1344</v>
      </c>
      <c r="C460">
        <v>2013</v>
      </c>
      <c r="D460" t="s">
        <v>2117</v>
      </c>
      <c r="F460" s="2" t="s">
        <v>4231</v>
      </c>
    </row>
    <row r="461" spans="1:6" x14ac:dyDescent="0.2">
      <c r="A461" t="s">
        <v>2311</v>
      </c>
      <c r="B461" t="s">
        <v>824</v>
      </c>
      <c r="C461">
        <v>2013</v>
      </c>
      <c r="D461" t="s">
        <v>51</v>
      </c>
      <c r="F461" s="2" t="s">
        <v>4231</v>
      </c>
    </row>
    <row r="462" spans="1:6" x14ac:dyDescent="0.2">
      <c r="A462" t="s">
        <v>2482</v>
      </c>
      <c r="B462" t="s">
        <v>2483</v>
      </c>
      <c r="C462">
        <v>2013</v>
      </c>
      <c r="D462" t="s">
        <v>2484</v>
      </c>
      <c r="F462" s="2" t="s">
        <v>4231</v>
      </c>
    </row>
    <row r="463" spans="1:6" x14ac:dyDescent="0.2">
      <c r="A463" t="s">
        <v>2502</v>
      </c>
      <c r="B463" t="s">
        <v>2503</v>
      </c>
      <c r="C463">
        <v>2013</v>
      </c>
      <c r="D463" t="s">
        <v>2504</v>
      </c>
      <c r="F463" s="2" t="s">
        <v>4231</v>
      </c>
    </row>
    <row r="464" spans="1:6" x14ac:dyDescent="0.2">
      <c r="A464" t="s">
        <v>2821</v>
      </c>
      <c r="B464" t="s">
        <v>2503</v>
      </c>
      <c r="C464">
        <v>2013</v>
      </c>
      <c r="F464" s="2" t="s">
        <v>4231</v>
      </c>
    </row>
    <row r="465" spans="1:6" x14ac:dyDescent="0.2">
      <c r="A465" t="s">
        <v>1843</v>
      </c>
      <c r="B465" t="s">
        <v>1844</v>
      </c>
      <c r="C465">
        <v>2014</v>
      </c>
      <c r="D465" t="s">
        <v>1845</v>
      </c>
      <c r="F465" s="2" t="s">
        <v>4231</v>
      </c>
    </row>
    <row r="466" spans="1:6" x14ac:dyDescent="0.2">
      <c r="A466" t="s">
        <v>1884</v>
      </c>
      <c r="B466" t="s">
        <v>1885</v>
      </c>
      <c r="C466">
        <v>2014</v>
      </c>
      <c r="D466" t="s">
        <v>1832</v>
      </c>
      <c r="F466" s="2" t="s">
        <v>4231</v>
      </c>
    </row>
    <row r="467" spans="1:6" x14ac:dyDescent="0.2">
      <c r="A467" t="s">
        <v>2101</v>
      </c>
      <c r="B467" t="s">
        <v>2102</v>
      </c>
      <c r="C467">
        <v>2014</v>
      </c>
      <c r="D467" t="s">
        <v>1874</v>
      </c>
      <c r="F467" s="2" t="s">
        <v>4231</v>
      </c>
    </row>
    <row r="468" spans="1:6" x14ac:dyDescent="0.2">
      <c r="A468" t="s">
        <v>2166</v>
      </c>
      <c r="B468" t="s">
        <v>690</v>
      </c>
      <c r="C468">
        <v>2014</v>
      </c>
      <c r="D468" t="s">
        <v>51</v>
      </c>
      <c r="F468" s="2" t="s">
        <v>4231</v>
      </c>
    </row>
    <row r="469" spans="1:6" x14ac:dyDescent="0.2">
      <c r="A469" t="s">
        <v>2260</v>
      </c>
      <c r="B469" t="s">
        <v>2261</v>
      </c>
      <c r="C469">
        <v>2014</v>
      </c>
      <c r="D469" t="s">
        <v>2262</v>
      </c>
      <c r="F469" s="2" t="s">
        <v>4231</v>
      </c>
    </row>
    <row r="470" spans="1:6" x14ac:dyDescent="0.2">
      <c r="A470" t="s">
        <v>2413</v>
      </c>
      <c r="B470" t="s">
        <v>1384</v>
      </c>
      <c r="C470">
        <v>2014</v>
      </c>
      <c r="D470" t="s">
        <v>1845</v>
      </c>
      <c r="F470" s="2" t="s">
        <v>4231</v>
      </c>
    </row>
    <row r="471" spans="1:6" x14ac:dyDescent="0.2">
      <c r="A471" t="s">
        <v>2461</v>
      </c>
      <c r="B471" t="s">
        <v>2462</v>
      </c>
      <c r="C471">
        <v>2014</v>
      </c>
      <c r="D471" t="s">
        <v>2463</v>
      </c>
      <c r="F471" s="2" t="s">
        <v>4231</v>
      </c>
    </row>
    <row r="472" spans="1:6" x14ac:dyDescent="0.2">
      <c r="A472" t="s">
        <v>2470</v>
      </c>
      <c r="B472" t="s">
        <v>443</v>
      </c>
      <c r="C472">
        <v>2014</v>
      </c>
      <c r="D472" t="s">
        <v>2471</v>
      </c>
      <c r="F472" s="2" t="s">
        <v>4231</v>
      </c>
    </row>
    <row r="473" spans="1:6" x14ac:dyDescent="0.2">
      <c r="A473" t="s">
        <v>2727</v>
      </c>
      <c r="B473" t="s">
        <v>4252</v>
      </c>
      <c r="C473">
        <v>2016</v>
      </c>
      <c r="D473" s="8" t="s">
        <v>3410</v>
      </c>
      <c r="E473" s="3" t="s">
        <v>4253</v>
      </c>
      <c r="F473" s="8" t="s">
        <v>4231</v>
      </c>
    </row>
    <row r="474" spans="1:6" x14ac:dyDescent="0.2">
      <c r="A474" t="s">
        <v>2755</v>
      </c>
      <c r="B474" t="s">
        <v>2756</v>
      </c>
      <c r="C474">
        <v>2014</v>
      </c>
      <c r="F474" s="2" t="s">
        <v>4231</v>
      </c>
    </row>
    <row r="475" spans="1:6" x14ac:dyDescent="0.2">
      <c r="A475" t="s">
        <v>2811</v>
      </c>
      <c r="B475" t="s">
        <v>1616</v>
      </c>
      <c r="C475">
        <v>2014</v>
      </c>
      <c r="D475" t="s">
        <v>2812</v>
      </c>
      <c r="F475" s="2" t="s">
        <v>4231</v>
      </c>
    </row>
    <row r="476" spans="1:6" x14ac:dyDescent="0.2">
      <c r="A476" t="s">
        <v>2824</v>
      </c>
      <c r="B476" t="s">
        <v>2825</v>
      </c>
      <c r="C476">
        <v>2014</v>
      </c>
      <c r="F476" s="2" t="s">
        <v>4231</v>
      </c>
    </row>
    <row r="477" spans="1:6" x14ac:dyDescent="0.2">
      <c r="A477" t="s">
        <v>1805</v>
      </c>
      <c r="B477" t="s">
        <v>962</v>
      </c>
      <c r="C477">
        <v>2015</v>
      </c>
      <c r="D477" t="s">
        <v>1806</v>
      </c>
      <c r="F477" s="2" t="s">
        <v>4231</v>
      </c>
    </row>
    <row r="478" spans="1:6" x14ac:dyDescent="0.2">
      <c r="A478" t="s">
        <v>1979</v>
      </c>
      <c r="B478" t="s">
        <v>1036</v>
      </c>
      <c r="C478">
        <v>2015</v>
      </c>
      <c r="D478" t="s">
        <v>1980</v>
      </c>
      <c r="F478" s="2" t="s">
        <v>4231</v>
      </c>
    </row>
    <row r="479" spans="1:6" x14ac:dyDescent="0.2">
      <c r="A479" t="s">
        <v>1987</v>
      </c>
      <c r="B479" t="s">
        <v>1988</v>
      </c>
      <c r="C479">
        <v>2015</v>
      </c>
      <c r="D479" t="s">
        <v>1832</v>
      </c>
      <c r="F479" s="2" t="s">
        <v>4231</v>
      </c>
    </row>
    <row r="480" spans="1:6" x14ac:dyDescent="0.2">
      <c r="A480" t="s">
        <v>2089</v>
      </c>
      <c r="B480" t="s">
        <v>939</v>
      </c>
      <c r="C480">
        <v>2015</v>
      </c>
      <c r="D480" t="s">
        <v>1854</v>
      </c>
      <c r="F480" s="2" t="s">
        <v>4231</v>
      </c>
    </row>
    <row r="481" spans="1:6" x14ac:dyDescent="0.2">
      <c r="A481" t="s">
        <v>2302</v>
      </c>
      <c r="B481" t="s">
        <v>2303</v>
      </c>
      <c r="C481">
        <v>2015</v>
      </c>
      <c r="F481" s="2" t="s">
        <v>4231</v>
      </c>
    </row>
    <row r="482" spans="1:6" x14ac:dyDescent="0.2">
      <c r="A482" t="s">
        <v>2323</v>
      </c>
      <c r="B482" t="s">
        <v>2324</v>
      </c>
      <c r="C482">
        <v>2015</v>
      </c>
      <c r="F482" s="2" t="s">
        <v>4231</v>
      </c>
    </row>
    <row r="483" spans="1:6" x14ac:dyDescent="0.2">
      <c r="A483" t="s">
        <v>2406</v>
      </c>
      <c r="B483" t="s">
        <v>1311</v>
      </c>
      <c r="C483">
        <v>2015</v>
      </c>
      <c r="D483" t="s">
        <v>1806</v>
      </c>
      <c r="F483" s="2" t="s">
        <v>4231</v>
      </c>
    </row>
    <row r="484" spans="1:6" x14ac:dyDescent="0.2">
      <c r="A484" t="s">
        <v>2690</v>
      </c>
      <c r="B484" t="s">
        <v>2691</v>
      </c>
      <c r="C484">
        <v>2015</v>
      </c>
      <c r="F484" s="2" t="s">
        <v>4231</v>
      </c>
    </row>
    <row r="485" spans="1:6" x14ac:dyDescent="0.2">
      <c r="A485" t="s">
        <v>2738</v>
      </c>
      <c r="B485" t="s">
        <v>2739</v>
      </c>
      <c r="C485">
        <v>2015</v>
      </c>
      <c r="D485" t="s">
        <v>2740</v>
      </c>
      <c r="F485" s="2" t="s">
        <v>4231</v>
      </c>
    </row>
    <row r="486" spans="1:6" x14ac:dyDescent="0.2">
      <c r="A486" t="s">
        <v>2791</v>
      </c>
      <c r="B486" t="s">
        <v>2792</v>
      </c>
      <c r="C486">
        <v>2015</v>
      </c>
      <c r="D486" t="s">
        <v>2793</v>
      </c>
      <c r="F486" s="2" t="s">
        <v>4231</v>
      </c>
    </row>
    <row r="487" spans="1:6" x14ac:dyDescent="0.2">
      <c r="A487" t="s">
        <v>2797</v>
      </c>
      <c r="B487" t="s">
        <v>2798</v>
      </c>
      <c r="C487">
        <v>2015</v>
      </c>
      <c r="D487" t="s">
        <v>2799</v>
      </c>
      <c r="F487" s="2" t="s">
        <v>4231</v>
      </c>
    </row>
    <row r="488" spans="1:6" x14ac:dyDescent="0.2">
      <c r="A488" t="s">
        <v>1858</v>
      </c>
      <c r="B488" t="s">
        <v>1859</v>
      </c>
      <c r="C488">
        <v>2016</v>
      </c>
      <c r="D488" t="s">
        <v>1305</v>
      </c>
      <c r="F488" s="2" t="s">
        <v>4231</v>
      </c>
    </row>
    <row r="489" spans="1:6" x14ac:dyDescent="0.2">
      <c r="A489" t="s">
        <v>1940</v>
      </c>
      <c r="B489" t="s">
        <v>1941</v>
      </c>
      <c r="C489">
        <v>2016</v>
      </c>
      <c r="D489" t="s">
        <v>1911</v>
      </c>
      <c r="F489" s="2" t="s">
        <v>4231</v>
      </c>
    </row>
    <row r="490" spans="1:6" x14ac:dyDescent="0.2">
      <c r="A490" t="s">
        <v>1983</v>
      </c>
      <c r="B490" t="s">
        <v>1183</v>
      </c>
      <c r="C490">
        <v>2016</v>
      </c>
      <c r="D490" t="s">
        <v>1184</v>
      </c>
      <c r="F490" s="2" t="s">
        <v>4231</v>
      </c>
    </row>
    <row r="491" spans="1:6" x14ac:dyDescent="0.2">
      <c r="A491" t="s">
        <v>2160</v>
      </c>
      <c r="B491" t="s">
        <v>2161</v>
      </c>
      <c r="C491">
        <v>2016</v>
      </c>
      <c r="D491" t="s">
        <v>1144</v>
      </c>
      <c r="F491" s="2" t="s">
        <v>4231</v>
      </c>
    </row>
    <row r="492" spans="1:6" x14ac:dyDescent="0.2">
      <c r="A492" t="s">
        <v>2249</v>
      </c>
      <c r="B492" t="s">
        <v>2250</v>
      </c>
      <c r="C492">
        <v>2016</v>
      </c>
      <c r="D492" t="s">
        <v>1812</v>
      </c>
      <c r="F492" s="2" t="s">
        <v>4231</v>
      </c>
    </row>
    <row r="493" spans="1:6" x14ac:dyDescent="0.2">
      <c r="A493" t="s">
        <v>2381</v>
      </c>
      <c r="B493" t="s">
        <v>2382</v>
      </c>
      <c r="C493">
        <v>2016</v>
      </c>
      <c r="F493" s="2" t="s">
        <v>4231</v>
      </c>
    </row>
    <row r="494" spans="1:6" x14ac:dyDescent="0.2">
      <c r="A494" t="s">
        <v>2515</v>
      </c>
      <c r="B494" t="s">
        <v>1576</v>
      </c>
      <c r="C494">
        <v>2016</v>
      </c>
      <c r="D494" t="s">
        <v>1945</v>
      </c>
      <c r="F494" s="2" t="s">
        <v>4231</v>
      </c>
    </row>
    <row r="495" spans="1:6" x14ac:dyDescent="0.2">
      <c r="A495" t="s">
        <v>2518</v>
      </c>
      <c r="B495" t="s">
        <v>2519</v>
      </c>
      <c r="C495">
        <v>2016</v>
      </c>
      <c r="F495" s="2" t="s">
        <v>4231</v>
      </c>
    </row>
    <row r="496" spans="1:6" x14ac:dyDescent="0.2">
      <c r="A496" t="s">
        <v>2549</v>
      </c>
      <c r="B496" t="s">
        <v>1732</v>
      </c>
      <c r="C496">
        <v>2016</v>
      </c>
      <c r="D496" t="s">
        <v>1733</v>
      </c>
      <c r="F496" s="2" t="s">
        <v>4231</v>
      </c>
    </row>
    <row r="497" spans="1:6" x14ac:dyDescent="0.2">
      <c r="A497" t="s">
        <v>2581</v>
      </c>
      <c r="B497" t="s">
        <v>2582</v>
      </c>
      <c r="C497">
        <v>2016</v>
      </c>
      <c r="F497" s="2" t="s">
        <v>4231</v>
      </c>
    </row>
    <row r="498" spans="1:6" x14ac:dyDescent="0.2">
      <c r="A498" t="s">
        <v>2778</v>
      </c>
      <c r="B498" t="s">
        <v>2779</v>
      </c>
      <c r="C498">
        <v>2016</v>
      </c>
      <c r="F498" s="2" t="s">
        <v>4231</v>
      </c>
    </row>
    <row r="499" spans="1:6" x14ac:dyDescent="0.2">
      <c r="A499" t="s">
        <v>1871</v>
      </c>
      <c r="B499" t="s">
        <v>1024</v>
      </c>
      <c r="C499">
        <v>2017</v>
      </c>
      <c r="D499" t="s">
        <v>1025</v>
      </c>
      <c r="F499" s="2" t="s">
        <v>4231</v>
      </c>
    </row>
    <row r="500" spans="1:6" x14ac:dyDescent="0.2">
      <c r="A500" t="s">
        <v>1871</v>
      </c>
      <c r="B500" t="s">
        <v>1072</v>
      </c>
      <c r="C500">
        <v>2017</v>
      </c>
      <c r="D500" t="s">
        <v>1874</v>
      </c>
      <c r="F500" s="2" t="s">
        <v>4231</v>
      </c>
    </row>
    <row r="501" spans="1:6" x14ac:dyDescent="0.2">
      <c r="A501" t="s">
        <v>1880</v>
      </c>
      <c r="B501" t="s">
        <v>1881</v>
      </c>
      <c r="C501">
        <v>2017</v>
      </c>
      <c r="D501" t="s">
        <v>1078</v>
      </c>
      <c r="F501" s="2" t="s">
        <v>4231</v>
      </c>
    </row>
    <row r="502" spans="1:6" x14ac:dyDescent="0.2">
      <c r="A502" t="s">
        <v>1888</v>
      </c>
      <c r="B502" t="s">
        <v>966</v>
      </c>
      <c r="C502">
        <v>2017</v>
      </c>
      <c r="D502" t="s">
        <v>1889</v>
      </c>
      <c r="F502" s="2" t="s">
        <v>4231</v>
      </c>
    </row>
    <row r="503" spans="1:6" x14ac:dyDescent="0.2">
      <c r="A503" t="s">
        <v>1955</v>
      </c>
      <c r="B503" t="s">
        <v>1265</v>
      </c>
      <c r="C503">
        <v>2017</v>
      </c>
      <c r="D503" t="s">
        <v>1266</v>
      </c>
      <c r="F503" s="2" t="s">
        <v>4231</v>
      </c>
    </row>
    <row r="504" spans="1:6" x14ac:dyDescent="0.2">
      <c r="A504" t="s">
        <v>1969</v>
      </c>
      <c r="B504" t="s">
        <v>1235</v>
      </c>
      <c r="C504">
        <v>2017</v>
      </c>
      <c r="D504" t="s">
        <v>967</v>
      </c>
      <c r="F504" s="2" t="s">
        <v>4231</v>
      </c>
    </row>
    <row r="505" spans="1:6" x14ac:dyDescent="0.2">
      <c r="A505" t="s">
        <v>2043</v>
      </c>
      <c r="B505" t="s">
        <v>2044</v>
      </c>
      <c r="C505">
        <v>2017</v>
      </c>
      <c r="D505" t="s">
        <v>2045</v>
      </c>
      <c r="F505" s="2" t="s">
        <v>4231</v>
      </c>
    </row>
    <row r="506" spans="1:6" x14ac:dyDescent="0.2">
      <c r="A506" t="s">
        <v>2048</v>
      </c>
      <c r="B506" t="s">
        <v>1214</v>
      </c>
      <c r="C506">
        <v>2017</v>
      </c>
      <c r="D506" t="s">
        <v>2049</v>
      </c>
      <c r="F506" s="2" t="s">
        <v>4231</v>
      </c>
    </row>
    <row r="507" spans="1:6" x14ac:dyDescent="0.2">
      <c r="A507" t="s">
        <v>2144</v>
      </c>
      <c r="B507" t="s">
        <v>2145</v>
      </c>
      <c r="C507">
        <v>2017</v>
      </c>
      <c r="F507" s="2" t="s">
        <v>4231</v>
      </c>
    </row>
    <row r="508" spans="1:6" x14ac:dyDescent="0.2">
      <c r="A508" t="s">
        <v>2182</v>
      </c>
      <c r="B508" t="s">
        <v>1240</v>
      </c>
      <c r="C508">
        <v>2017</v>
      </c>
      <c r="D508" t="s">
        <v>1899</v>
      </c>
      <c r="F508" s="2" t="s">
        <v>4231</v>
      </c>
    </row>
    <row r="509" spans="1:6" x14ac:dyDescent="0.2">
      <c r="A509" t="s">
        <v>2196</v>
      </c>
      <c r="B509" t="s">
        <v>1150</v>
      </c>
      <c r="C509">
        <v>2017</v>
      </c>
      <c r="D509" t="s">
        <v>1151</v>
      </c>
      <c r="F509" s="2" t="s">
        <v>4231</v>
      </c>
    </row>
    <row r="510" spans="1:6" x14ac:dyDescent="0.2">
      <c r="A510" t="s">
        <v>2214</v>
      </c>
      <c r="B510" t="s">
        <v>2215</v>
      </c>
      <c r="C510">
        <v>2017</v>
      </c>
      <c r="D510" t="s">
        <v>2216</v>
      </c>
      <c r="F510" s="2" t="s">
        <v>4231</v>
      </c>
    </row>
    <row r="511" spans="1:6" x14ac:dyDescent="0.2">
      <c r="A511" t="s">
        <v>2244</v>
      </c>
      <c r="B511" t="s">
        <v>2245</v>
      </c>
      <c r="C511">
        <v>2017</v>
      </c>
      <c r="D511" t="s">
        <v>2246</v>
      </c>
      <c r="F511" s="2" t="s">
        <v>4231</v>
      </c>
    </row>
    <row r="512" spans="1:6" x14ac:dyDescent="0.2">
      <c r="A512" t="s">
        <v>2340</v>
      </c>
      <c r="B512" t="s">
        <v>2341</v>
      </c>
      <c r="C512">
        <v>2017</v>
      </c>
      <c r="D512" t="s">
        <v>1259</v>
      </c>
      <c r="F512" s="2" t="s">
        <v>4231</v>
      </c>
    </row>
    <row r="513" spans="1:6" x14ac:dyDescent="0.2">
      <c r="A513" t="s">
        <v>2409</v>
      </c>
      <c r="B513" t="s">
        <v>2410</v>
      </c>
      <c r="C513">
        <v>2017</v>
      </c>
      <c r="D513" t="s">
        <v>2070</v>
      </c>
      <c r="F513" s="2" t="s">
        <v>4231</v>
      </c>
    </row>
    <row r="514" spans="1:6" x14ac:dyDescent="0.2">
      <c r="A514" t="s">
        <v>2570</v>
      </c>
      <c r="B514" t="s">
        <v>1609</v>
      </c>
      <c r="C514">
        <v>2017</v>
      </c>
      <c r="D514" t="s">
        <v>2571</v>
      </c>
      <c r="F514" s="2" t="s">
        <v>4231</v>
      </c>
    </row>
    <row r="515" spans="1:6" x14ac:dyDescent="0.2">
      <c r="A515" t="s">
        <v>2618</v>
      </c>
      <c r="B515" t="s">
        <v>2619</v>
      </c>
      <c r="C515">
        <v>2017</v>
      </c>
      <c r="F515" s="2" t="s">
        <v>4231</v>
      </c>
    </row>
    <row r="516" spans="1:6" x14ac:dyDescent="0.2">
      <c r="A516" t="s">
        <v>2642</v>
      </c>
      <c r="B516" t="s">
        <v>2643</v>
      </c>
      <c r="C516">
        <v>2017</v>
      </c>
      <c r="F516" s="2" t="s">
        <v>4231</v>
      </c>
    </row>
    <row r="517" spans="1:6" x14ac:dyDescent="0.2">
      <c r="A517" t="s">
        <v>2647</v>
      </c>
      <c r="B517" t="s">
        <v>2648</v>
      </c>
      <c r="C517">
        <v>2017</v>
      </c>
      <c r="F517" s="2" t="s">
        <v>4231</v>
      </c>
    </row>
    <row r="518" spans="1:6" x14ac:dyDescent="0.2">
      <c r="A518" t="s">
        <v>2774</v>
      </c>
      <c r="B518" t="s">
        <v>2775</v>
      </c>
      <c r="C518">
        <v>2017</v>
      </c>
      <c r="F518" s="2" t="s">
        <v>4231</v>
      </c>
    </row>
    <row r="519" spans="1:6" x14ac:dyDescent="0.2">
      <c r="A519" t="s">
        <v>2782</v>
      </c>
      <c r="B519" t="s">
        <v>2783</v>
      </c>
      <c r="C519">
        <v>2017</v>
      </c>
      <c r="F519" s="2" t="s">
        <v>4231</v>
      </c>
    </row>
    <row r="520" spans="1:6" x14ac:dyDescent="0.2">
      <c r="A520" t="s">
        <v>2786</v>
      </c>
      <c r="B520" t="s">
        <v>2787</v>
      </c>
      <c r="C520">
        <v>2017</v>
      </c>
      <c r="F520" s="2" t="s">
        <v>4231</v>
      </c>
    </row>
    <row r="521" spans="1:6" x14ac:dyDescent="0.2">
      <c r="A521" t="s">
        <v>1831</v>
      </c>
      <c r="B521" t="s">
        <v>1098</v>
      </c>
      <c r="C521">
        <v>2018</v>
      </c>
      <c r="D521" t="s">
        <v>1832</v>
      </c>
      <c r="F521" s="2" t="s">
        <v>4231</v>
      </c>
    </row>
    <row r="522" spans="1:6" x14ac:dyDescent="0.2">
      <c r="A522" t="s">
        <v>1863</v>
      </c>
      <c r="B522" t="s">
        <v>1864</v>
      </c>
      <c r="C522">
        <v>2018</v>
      </c>
      <c r="D522" t="s">
        <v>1854</v>
      </c>
      <c r="F522" s="2" t="s">
        <v>4231</v>
      </c>
    </row>
    <row r="523" spans="1:6" x14ac:dyDescent="0.2">
      <c r="A523" t="s">
        <v>1906</v>
      </c>
      <c r="B523" t="s">
        <v>1190</v>
      </c>
      <c r="C523">
        <v>2018</v>
      </c>
      <c r="D523" t="s">
        <v>1907</v>
      </c>
      <c r="F523" s="2" t="s">
        <v>4231</v>
      </c>
    </row>
    <row r="524" spans="1:6" x14ac:dyDescent="0.2">
      <c r="A524" t="s">
        <v>1933</v>
      </c>
      <c r="B524" t="s">
        <v>904</v>
      </c>
      <c r="C524">
        <v>2018</v>
      </c>
      <c r="D524" t="s">
        <v>1934</v>
      </c>
      <c r="F524" s="2" t="s">
        <v>4231</v>
      </c>
    </row>
    <row r="525" spans="1:6" x14ac:dyDescent="0.2">
      <c r="A525" t="s">
        <v>2013</v>
      </c>
      <c r="B525" t="s">
        <v>803</v>
      </c>
      <c r="C525">
        <v>2018</v>
      </c>
      <c r="D525" t="s">
        <v>2014</v>
      </c>
      <c r="F525" s="2" t="s">
        <v>4231</v>
      </c>
    </row>
    <row r="526" spans="1:6" x14ac:dyDescent="0.2">
      <c r="A526" t="s">
        <v>2039</v>
      </c>
      <c r="B526" t="s">
        <v>1565</v>
      </c>
      <c r="C526">
        <v>2018</v>
      </c>
      <c r="D526" t="s">
        <v>2040</v>
      </c>
      <c r="F526" s="2" t="s">
        <v>4231</v>
      </c>
    </row>
    <row r="527" spans="1:6" x14ac:dyDescent="0.2">
      <c r="A527" t="s">
        <v>2203</v>
      </c>
      <c r="B527" t="s">
        <v>2204</v>
      </c>
      <c r="C527">
        <v>2018</v>
      </c>
      <c r="F527" s="2" t="s">
        <v>4231</v>
      </c>
    </row>
    <row r="528" spans="1:6" x14ac:dyDescent="0.2">
      <c r="A528" t="s">
        <v>2313</v>
      </c>
      <c r="B528" t="s">
        <v>2314</v>
      </c>
      <c r="C528">
        <v>2018</v>
      </c>
      <c r="D528" t="s">
        <v>2315</v>
      </c>
      <c r="F528" s="2" t="s">
        <v>4231</v>
      </c>
    </row>
    <row r="529" spans="1:6" x14ac:dyDescent="0.2">
      <c r="A529" t="s">
        <v>2344</v>
      </c>
      <c r="B529" t="s">
        <v>2345</v>
      </c>
      <c r="C529">
        <v>2018</v>
      </c>
      <c r="D529" t="s">
        <v>325</v>
      </c>
      <c r="F529" s="2" t="s">
        <v>4231</v>
      </c>
    </row>
    <row r="530" spans="1:6" x14ac:dyDescent="0.2">
      <c r="A530" t="s">
        <v>2364</v>
      </c>
      <c r="B530" t="s">
        <v>2365</v>
      </c>
      <c r="C530">
        <v>2018</v>
      </c>
      <c r="D530" t="s">
        <v>1184</v>
      </c>
      <c r="F530" s="2" t="s">
        <v>4231</v>
      </c>
    </row>
    <row r="531" spans="1:6" x14ac:dyDescent="0.2">
      <c r="A531" t="s">
        <v>2372</v>
      </c>
      <c r="B531" t="s">
        <v>2373</v>
      </c>
      <c r="C531">
        <v>2018</v>
      </c>
      <c r="F531" s="2" t="s">
        <v>4231</v>
      </c>
    </row>
    <row r="532" spans="1:6" x14ac:dyDescent="0.2">
      <c r="A532" t="s">
        <v>2377</v>
      </c>
      <c r="B532" t="s">
        <v>2204</v>
      </c>
      <c r="C532">
        <v>2018</v>
      </c>
      <c r="F532" s="2" t="s">
        <v>4231</v>
      </c>
    </row>
    <row r="533" spans="1:6" x14ac:dyDescent="0.2">
      <c r="A533" t="s">
        <v>2419</v>
      </c>
      <c r="B533" t="s">
        <v>2420</v>
      </c>
      <c r="C533">
        <v>2018</v>
      </c>
      <c r="D533" t="s">
        <v>1526</v>
      </c>
      <c r="F533" s="2" t="s">
        <v>4231</v>
      </c>
    </row>
    <row r="534" spans="1:6" x14ac:dyDescent="0.2">
      <c r="A534" t="s">
        <v>2473</v>
      </c>
      <c r="B534" t="s">
        <v>2474</v>
      </c>
      <c r="C534">
        <v>2018</v>
      </c>
      <c r="D534" t="s">
        <v>2475</v>
      </c>
      <c r="F534" s="2" t="s">
        <v>4231</v>
      </c>
    </row>
    <row r="535" spans="1:6" x14ac:dyDescent="0.2">
      <c r="A535" t="s">
        <v>2712</v>
      </c>
      <c r="B535" t="s">
        <v>2713</v>
      </c>
      <c r="C535">
        <v>2018</v>
      </c>
      <c r="D535" t="s">
        <v>2714</v>
      </c>
      <c r="F535" s="2" t="s">
        <v>4231</v>
      </c>
    </row>
    <row r="536" spans="1:6" x14ac:dyDescent="0.2">
      <c r="A536" t="s">
        <v>1839</v>
      </c>
      <c r="B536" t="s">
        <v>556</v>
      </c>
      <c r="C536">
        <v>2019</v>
      </c>
      <c r="D536" t="s">
        <v>1840</v>
      </c>
      <c r="F536" s="2" t="s">
        <v>4231</v>
      </c>
    </row>
    <row r="537" spans="1:6" x14ac:dyDescent="0.2">
      <c r="A537" t="s">
        <v>1877</v>
      </c>
      <c r="B537" t="s">
        <v>1109</v>
      </c>
      <c r="C537">
        <v>2019</v>
      </c>
      <c r="D537" t="s">
        <v>1812</v>
      </c>
      <c r="F537" s="2" t="s">
        <v>4231</v>
      </c>
    </row>
    <row r="538" spans="1:6" x14ac:dyDescent="0.2">
      <c r="A538" t="s">
        <v>1949</v>
      </c>
      <c r="B538" t="s">
        <v>1228</v>
      </c>
      <c r="C538">
        <v>2019</v>
      </c>
      <c r="D538" t="s">
        <v>1229</v>
      </c>
      <c r="F538" s="2" t="s">
        <v>4231</v>
      </c>
    </row>
    <row r="539" spans="1:6" x14ac:dyDescent="0.2">
      <c r="A539" t="s">
        <v>2023</v>
      </c>
      <c r="B539" t="s">
        <v>1166</v>
      </c>
      <c r="C539">
        <v>2019</v>
      </c>
      <c r="D539" t="s">
        <v>2024</v>
      </c>
      <c r="F539" s="2" t="s">
        <v>4231</v>
      </c>
    </row>
    <row r="540" spans="1:6" x14ac:dyDescent="0.2">
      <c r="A540" t="s">
        <v>2027</v>
      </c>
      <c r="B540" t="s">
        <v>1178</v>
      </c>
      <c r="C540">
        <v>2019</v>
      </c>
      <c r="D540" t="s">
        <v>990</v>
      </c>
      <c r="F540" s="2" t="s">
        <v>4231</v>
      </c>
    </row>
    <row r="541" spans="1:6" x14ac:dyDescent="0.2">
      <c r="A541" t="s">
        <v>2056</v>
      </c>
      <c r="B541" t="s">
        <v>1067</v>
      </c>
      <c r="C541">
        <v>2019</v>
      </c>
      <c r="D541" t="s">
        <v>881</v>
      </c>
      <c r="F541" s="2" t="s">
        <v>4231</v>
      </c>
    </row>
    <row r="542" spans="1:6" x14ac:dyDescent="0.2">
      <c r="A542" t="s">
        <v>2153</v>
      </c>
      <c r="B542" t="s">
        <v>636</v>
      </c>
      <c r="C542">
        <v>2019</v>
      </c>
      <c r="D542" t="s">
        <v>10</v>
      </c>
      <c r="F542" s="2" t="s">
        <v>4231</v>
      </c>
    </row>
    <row r="543" spans="1:6" x14ac:dyDescent="0.2">
      <c r="A543" t="s">
        <v>2190</v>
      </c>
      <c r="B543" t="s">
        <v>2191</v>
      </c>
      <c r="C543">
        <v>2019</v>
      </c>
      <c r="D543" t="s">
        <v>2192</v>
      </c>
      <c r="F543" s="2" t="s">
        <v>4231</v>
      </c>
    </row>
    <row r="544" spans="1:6" x14ac:dyDescent="0.2">
      <c r="A544" t="s">
        <v>2233</v>
      </c>
      <c r="B544" t="s">
        <v>2234</v>
      </c>
      <c r="C544">
        <v>2019</v>
      </c>
      <c r="F544" s="2" t="s">
        <v>4231</v>
      </c>
    </row>
    <row r="545" spans="1:6" x14ac:dyDescent="0.2">
      <c r="A545" t="s">
        <v>2258</v>
      </c>
      <c r="B545" t="s">
        <v>545</v>
      </c>
      <c r="C545">
        <v>2019</v>
      </c>
      <c r="D545" t="s">
        <v>517</v>
      </c>
      <c r="F545" s="2" t="s">
        <v>4231</v>
      </c>
    </row>
    <row r="546" spans="1:6" x14ac:dyDescent="0.2">
      <c r="A546" t="s">
        <v>2276</v>
      </c>
      <c r="B546" t="s">
        <v>1455</v>
      </c>
      <c r="C546">
        <v>2019</v>
      </c>
      <c r="D546" t="s">
        <v>1449</v>
      </c>
      <c r="F546" s="2" t="s">
        <v>4231</v>
      </c>
    </row>
    <row r="547" spans="1:6" x14ac:dyDescent="0.2">
      <c r="A547" t="s">
        <v>2307</v>
      </c>
      <c r="B547" t="s">
        <v>2308</v>
      </c>
      <c r="C547">
        <v>2019</v>
      </c>
      <c r="F547" s="2" t="s">
        <v>4231</v>
      </c>
    </row>
    <row r="548" spans="1:6" x14ac:dyDescent="0.2">
      <c r="A548" t="s">
        <v>2337</v>
      </c>
      <c r="B548" t="s">
        <v>1379</v>
      </c>
      <c r="C548">
        <v>2019</v>
      </c>
      <c r="D548" t="s">
        <v>990</v>
      </c>
      <c r="F548" s="2" t="s">
        <v>4231</v>
      </c>
    </row>
    <row r="549" spans="1:6" x14ac:dyDescent="0.2">
      <c r="A549" t="s">
        <v>2416</v>
      </c>
      <c r="B549" t="s">
        <v>1467</v>
      </c>
      <c r="C549">
        <v>2019</v>
      </c>
      <c r="D549" t="s">
        <v>1745</v>
      </c>
      <c r="F549" s="2" t="s">
        <v>4231</v>
      </c>
    </row>
    <row r="550" spans="1:6" x14ac:dyDescent="0.2">
      <c r="A550" t="s">
        <v>2443</v>
      </c>
      <c r="B550" t="s">
        <v>1421</v>
      </c>
      <c r="C550">
        <v>2019</v>
      </c>
      <c r="D550" t="s">
        <v>2444</v>
      </c>
      <c r="F550" s="2" t="s">
        <v>4231</v>
      </c>
    </row>
    <row r="551" spans="1:6" x14ac:dyDescent="0.2">
      <c r="A551" t="s">
        <v>2509</v>
      </c>
      <c r="B551" t="s">
        <v>2510</v>
      </c>
      <c r="C551">
        <v>2019</v>
      </c>
      <c r="D551" t="s">
        <v>2511</v>
      </c>
      <c r="F551" s="2" t="s">
        <v>4231</v>
      </c>
    </row>
    <row r="552" spans="1:6" x14ac:dyDescent="0.2">
      <c r="A552" t="s">
        <v>2532</v>
      </c>
      <c r="B552" t="s">
        <v>2533</v>
      </c>
      <c r="C552">
        <v>2019</v>
      </c>
      <c r="D552" t="s">
        <v>2534</v>
      </c>
      <c r="F552" s="2" t="s">
        <v>4231</v>
      </c>
    </row>
    <row r="553" spans="1:6" x14ac:dyDescent="0.2">
      <c r="A553" t="s">
        <v>2585</v>
      </c>
      <c r="B553" t="s">
        <v>2586</v>
      </c>
      <c r="C553">
        <v>2019</v>
      </c>
      <c r="D553" t="s">
        <v>2070</v>
      </c>
      <c r="F553" s="2" t="s">
        <v>4231</v>
      </c>
    </row>
    <row r="554" spans="1:6" x14ac:dyDescent="0.2">
      <c r="A554" t="s">
        <v>2702</v>
      </c>
      <c r="B554" t="s">
        <v>2703</v>
      </c>
      <c r="C554">
        <v>2019</v>
      </c>
      <c r="F554" s="2" t="s">
        <v>4231</v>
      </c>
    </row>
    <row r="555" spans="1:6" x14ac:dyDescent="0.2">
      <c r="A555" t="s">
        <v>2729</v>
      </c>
      <c r="B555" t="s">
        <v>2730</v>
      </c>
      <c r="C555">
        <v>2019</v>
      </c>
      <c r="F555" s="2" t="s">
        <v>4231</v>
      </c>
    </row>
    <row r="556" spans="1:6" x14ac:dyDescent="0.2">
      <c r="A556" t="s">
        <v>2743</v>
      </c>
      <c r="B556" t="s">
        <v>2744</v>
      </c>
      <c r="C556">
        <v>2019</v>
      </c>
      <c r="F556" s="2" t="s">
        <v>4231</v>
      </c>
    </row>
    <row r="557" spans="1:6" x14ac:dyDescent="0.2">
      <c r="A557" t="s">
        <v>2751</v>
      </c>
      <c r="B557" t="s">
        <v>2752</v>
      </c>
      <c r="C557">
        <v>2019</v>
      </c>
      <c r="F557" s="2" t="s">
        <v>4231</v>
      </c>
    </row>
    <row r="558" spans="1:6" x14ac:dyDescent="0.2">
      <c r="A558" t="s">
        <v>1848</v>
      </c>
      <c r="B558" t="s">
        <v>1849</v>
      </c>
      <c r="C558">
        <v>2020</v>
      </c>
      <c r="D558" t="s">
        <v>1449</v>
      </c>
      <c r="F558" s="2" t="s">
        <v>4231</v>
      </c>
    </row>
    <row r="559" spans="1:6" x14ac:dyDescent="0.2">
      <c r="A559" t="s">
        <v>1892</v>
      </c>
      <c r="B559" t="s">
        <v>1202</v>
      </c>
      <c r="C559">
        <v>2020</v>
      </c>
      <c r="D559" t="s">
        <v>1893</v>
      </c>
      <c r="F559" s="2" t="s">
        <v>4231</v>
      </c>
    </row>
    <row r="560" spans="1:6" x14ac:dyDescent="0.2">
      <c r="A560" t="s">
        <v>1966</v>
      </c>
      <c r="B560" t="s">
        <v>1361</v>
      </c>
      <c r="C560">
        <v>2020</v>
      </c>
      <c r="D560" t="s">
        <v>1832</v>
      </c>
      <c r="F560" s="2" t="s">
        <v>4231</v>
      </c>
    </row>
    <row r="561" spans="1:6" x14ac:dyDescent="0.2">
      <c r="A561" t="s">
        <v>1976</v>
      </c>
      <c r="B561" t="s">
        <v>1357</v>
      </c>
      <c r="C561">
        <v>2020</v>
      </c>
      <c r="D561" t="s">
        <v>990</v>
      </c>
      <c r="F561" s="2" t="s">
        <v>4231</v>
      </c>
    </row>
    <row r="562" spans="1:6" x14ac:dyDescent="0.2">
      <c r="A562" t="s">
        <v>2078</v>
      </c>
      <c r="B562" t="s">
        <v>1602</v>
      </c>
      <c r="C562">
        <v>2020</v>
      </c>
      <c r="D562" t="s">
        <v>1603</v>
      </c>
      <c r="F562" s="2" t="s">
        <v>4231</v>
      </c>
    </row>
    <row r="563" spans="1:6" x14ac:dyDescent="0.2">
      <c r="A563" t="s">
        <v>2120</v>
      </c>
      <c r="B563" t="s">
        <v>1366</v>
      </c>
      <c r="C563">
        <v>2020</v>
      </c>
      <c r="D563" t="s">
        <v>1184</v>
      </c>
      <c r="F563" s="2" t="s">
        <v>4231</v>
      </c>
    </row>
    <row r="564" spans="1:6" x14ac:dyDescent="0.2">
      <c r="A564" t="s">
        <v>2238</v>
      </c>
      <c r="B564" t="s">
        <v>2239</v>
      </c>
      <c r="C564">
        <v>2021</v>
      </c>
      <c r="D564" t="s">
        <v>4254</v>
      </c>
      <c r="E564" s="3" t="s">
        <v>4255</v>
      </c>
      <c r="F564" s="8" t="s">
        <v>4231</v>
      </c>
    </row>
    <row r="565" spans="1:6" x14ac:dyDescent="0.2">
      <c r="A565" t="s">
        <v>2240</v>
      </c>
      <c r="B565" t="s">
        <v>2241</v>
      </c>
      <c r="C565">
        <v>2020</v>
      </c>
      <c r="D565" t="s">
        <v>1449</v>
      </c>
      <c r="F565" s="2" t="s">
        <v>4231</v>
      </c>
    </row>
    <row r="566" spans="1:6" x14ac:dyDescent="0.2">
      <c r="A566" t="s">
        <v>2283</v>
      </c>
      <c r="B566" t="s">
        <v>1326</v>
      </c>
      <c r="C566">
        <v>2020</v>
      </c>
      <c r="D566" t="s">
        <v>1907</v>
      </c>
      <c r="F566" s="2" t="s">
        <v>4231</v>
      </c>
    </row>
    <row r="567" spans="1:6" x14ac:dyDescent="0.2">
      <c r="A567" t="s">
        <v>2386</v>
      </c>
      <c r="B567" t="s">
        <v>2387</v>
      </c>
      <c r="C567">
        <v>2020</v>
      </c>
      <c r="D567" t="s">
        <v>2388</v>
      </c>
      <c r="F567" s="2" t="s">
        <v>4231</v>
      </c>
    </row>
    <row r="568" spans="1:6" x14ac:dyDescent="0.2">
      <c r="A568" t="s">
        <v>2436</v>
      </c>
      <c r="B568" t="s">
        <v>1481</v>
      </c>
      <c r="C568">
        <v>2020</v>
      </c>
      <c r="D568" t="s">
        <v>2361</v>
      </c>
      <c r="F568" s="2" t="s">
        <v>4231</v>
      </c>
    </row>
    <row r="569" spans="1:6" x14ac:dyDescent="0.2">
      <c r="A569" t="s">
        <v>2168</v>
      </c>
      <c r="B569" t="s">
        <v>1704</v>
      </c>
      <c r="C569">
        <v>2020</v>
      </c>
      <c r="D569" t="s">
        <v>1705</v>
      </c>
      <c r="F569" s="2" t="s">
        <v>4231</v>
      </c>
    </row>
    <row r="570" spans="1:6" x14ac:dyDescent="0.2">
      <c r="A570" t="s">
        <v>2599</v>
      </c>
      <c r="B570" t="s">
        <v>2600</v>
      </c>
      <c r="C570">
        <v>2020</v>
      </c>
      <c r="F570" s="2" t="s">
        <v>4231</v>
      </c>
    </row>
    <row r="571" spans="1:6" x14ac:dyDescent="0.2">
      <c r="A571" t="s">
        <v>2611</v>
      </c>
      <c r="B571" t="s">
        <v>2612</v>
      </c>
      <c r="C571">
        <v>2020</v>
      </c>
      <c r="D571" t="s">
        <v>2070</v>
      </c>
      <c r="F571" s="2" t="s">
        <v>4231</v>
      </c>
    </row>
    <row r="572" spans="1:6" x14ac:dyDescent="0.2">
      <c r="A572" t="s">
        <v>2615</v>
      </c>
      <c r="B572" t="s">
        <v>1751</v>
      </c>
      <c r="C572">
        <v>2020</v>
      </c>
      <c r="D572" t="s">
        <v>1184</v>
      </c>
      <c r="F572" s="2" t="s">
        <v>4231</v>
      </c>
    </row>
    <row r="573" spans="1:6" x14ac:dyDescent="0.2">
      <c r="A573" t="s">
        <v>2622</v>
      </c>
      <c r="B573" t="s">
        <v>2623</v>
      </c>
      <c r="C573">
        <v>2020</v>
      </c>
      <c r="F573" s="2" t="s">
        <v>4231</v>
      </c>
    </row>
    <row r="574" spans="1:6" x14ac:dyDescent="0.2">
      <c r="A574" t="s">
        <v>2637</v>
      </c>
      <c r="B574" t="s">
        <v>2638</v>
      </c>
      <c r="C574">
        <v>2020</v>
      </c>
      <c r="F574" s="2" t="s">
        <v>4231</v>
      </c>
    </row>
    <row r="575" spans="1:6" x14ac:dyDescent="0.2">
      <c r="A575" t="s">
        <v>2662</v>
      </c>
      <c r="B575" t="s">
        <v>2663</v>
      </c>
      <c r="C575">
        <v>2020</v>
      </c>
      <c r="F575" s="2" t="s">
        <v>4231</v>
      </c>
    </row>
    <row r="576" spans="1:6" x14ac:dyDescent="0.2">
      <c r="A576" t="s">
        <v>2759</v>
      </c>
      <c r="B576" t="s">
        <v>2760</v>
      </c>
      <c r="C576">
        <v>2020</v>
      </c>
      <c r="F576" s="2" t="s">
        <v>4231</v>
      </c>
    </row>
    <row r="577" spans="1:6" x14ac:dyDescent="0.2">
      <c r="A577" t="s">
        <v>2768</v>
      </c>
      <c r="B577" t="s">
        <v>2769</v>
      </c>
      <c r="C577">
        <v>2020</v>
      </c>
      <c r="D577" t="s">
        <v>2770</v>
      </c>
      <c r="F577" s="2" t="s">
        <v>4231</v>
      </c>
    </row>
    <row r="578" spans="1:6" x14ac:dyDescent="0.2">
      <c r="A578" t="s">
        <v>2833</v>
      </c>
      <c r="B578" t="s">
        <v>2834</v>
      </c>
      <c r="C578">
        <v>2020</v>
      </c>
      <c r="D578" t="s">
        <v>2835</v>
      </c>
      <c r="F578" s="2" t="s">
        <v>4231</v>
      </c>
    </row>
    <row r="579" spans="1:6" x14ac:dyDescent="0.2">
      <c r="A579" t="s">
        <v>1920</v>
      </c>
      <c r="B579" t="s">
        <v>1374</v>
      </c>
      <c r="C579">
        <v>2021</v>
      </c>
      <c r="D579" t="s">
        <v>1085</v>
      </c>
      <c r="F579" s="2" t="s">
        <v>4231</v>
      </c>
    </row>
    <row r="580" spans="1:6" x14ac:dyDescent="0.2">
      <c r="A580" t="s">
        <v>2010</v>
      </c>
      <c r="B580" t="s">
        <v>1322</v>
      </c>
      <c r="C580">
        <v>2021</v>
      </c>
      <c r="D580" t="s">
        <v>1806</v>
      </c>
      <c r="F580" s="2" t="s">
        <v>4231</v>
      </c>
    </row>
    <row r="581" spans="1:6" x14ac:dyDescent="0.2">
      <c r="A581" t="s">
        <v>2092</v>
      </c>
      <c r="B581" t="s">
        <v>2093</v>
      </c>
      <c r="C581">
        <v>2021</v>
      </c>
      <c r="D581" t="s">
        <v>2094</v>
      </c>
      <c r="F581" s="2" t="s">
        <v>4231</v>
      </c>
    </row>
    <row r="582" spans="1:6" x14ac:dyDescent="0.2">
      <c r="A582" t="s">
        <v>2098</v>
      </c>
      <c r="B582" t="s">
        <v>552</v>
      </c>
      <c r="C582">
        <v>2021</v>
      </c>
      <c r="D582" t="s">
        <v>2099</v>
      </c>
      <c r="F582" s="2" t="s">
        <v>4231</v>
      </c>
    </row>
    <row r="583" spans="1:6" x14ac:dyDescent="0.2">
      <c r="A583" t="s">
        <v>2123</v>
      </c>
      <c r="B583" t="s">
        <v>2124</v>
      </c>
      <c r="C583">
        <v>2021</v>
      </c>
      <c r="F583" s="2" t="s">
        <v>4231</v>
      </c>
    </row>
    <row r="584" spans="1:6" x14ac:dyDescent="0.2">
      <c r="A584" t="s">
        <v>2128</v>
      </c>
      <c r="B584" t="s">
        <v>2129</v>
      </c>
      <c r="C584">
        <v>2021</v>
      </c>
      <c r="D584" t="s">
        <v>2130</v>
      </c>
      <c r="F584" s="2" t="s">
        <v>4231</v>
      </c>
    </row>
    <row r="585" spans="1:6" x14ac:dyDescent="0.2">
      <c r="A585" t="s">
        <v>2168</v>
      </c>
      <c r="B585" t="s">
        <v>795</v>
      </c>
      <c r="C585">
        <v>2021</v>
      </c>
      <c r="D585" t="s">
        <v>763</v>
      </c>
      <c r="F585" s="2" t="s">
        <v>4231</v>
      </c>
    </row>
    <row r="586" spans="1:6" x14ac:dyDescent="0.2">
      <c r="A586" t="s">
        <v>2185</v>
      </c>
      <c r="B586" t="s">
        <v>540</v>
      </c>
      <c r="C586">
        <v>2021</v>
      </c>
      <c r="D586" t="s">
        <v>2186</v>
      </c>
      <c r="F586" s="2" t="s">
        <v>4231</v>
      </c>
    </row>
    <row r="587" spans="1:6" x14ac:dyDescent="0.2">
      <c r="A587" t="s">
        <v>2431</v>
      </c>
      <c r="B587" t="s">
        <v>2432</v>
      </c>
      <c r="C587">
        <v>2021</v>
      </c>
      <c r="D587" t="s">
        <v>2433</v>
      </c>
      <c r="F587" s="2" t="s">
        <v>4231</v>
      </c>
    </row>
    <row r="588" spans="1:6" x14ac:dyDescent="0.2">
      <c r="A588" t="s">
        <v>2487</v>
      </c>
      <c r="B588" t="s">
        <v>2488</v>
      </c>
      <c r="C588">
        <v>2021</v>
      </c>
      <c r="D588" t="s">
        <v>2489</v>
      </c>
      <c r="F588" s="2" t="s">
        <v>4231</v>
      </c>
    </row>
    <row r="589" spans="1:6" x14ac:dyDescent="0.2">
      <c r="A589" t="s">
        <v>2541</v>
      </c>
      <c r="B589" t="s">
        <v>2542</v>
      </c>
      <c r="C589">
        <v>2021</v>
      </c>
      <c r="F589" s="2" t="s">
        <v>4231</v>
      </c>
    </row>
    <row r="590" spans="1:6" x14ac:dyDescent="0.2">
      <c r="A590" t="s">
        <v>2595</v>
      </c>
      <c r="B590" t="s">
        <v>2596</v>
      </c>
      <c r="C590">
        <v>2021</v>
      </c>
      <c r="F590" s="2" t="s">
        <v>4231</v>
      </c>
    </row>
    <row r="591" spans="1:6" x14ac:dyDescent="0.2">
      <c r="A591" t="s">
        <v>2603</v>
      </c>
      <c r="B591" t="s">
        <v>2604</v>
      </c>
      <c r="C591">
        <v>2021</v>
      </c>
      <c r="F591" s="2" t="s">
        <v>4231</v>
      </c>
    </row>
    <row r="592" spans="1:6" x14ac:dyDescent="0.2">
      <c r="A592" t="s">
        <v>2607</v>
      </c>
      <c r="B592" t="s">
        <v>2608</v>
      </c>
      <c r="C592">
        <v>2021</v>
      </c>
      <c r="F592" s="2" t="s">
        <v>4231</v>
      </c>
    </row>
    <row r="593" spans="1:6" x14ac:dyDescent="0.2">
      <c r="A593" t="s">
        <v>2627</v>
      </c>
      <c r="B593" t="s">
        <v>2628</v>
      </c>
      <c r="C593">
        <v>2021</v>
      </c>
      <c r="D593" t="s">
        <v>2629</v>
      </c>
      <c r="F593" s="2" t="s">
        <v>4231</v>
      </c>
    </row>
    <row r="594" spans="1:6" x14ac:dyDescent="0.2">
      <c r="A594" t="s">
        <v>2677</v>
      </c>
      <c r="B594" t="s">
        <v>2678</v>
      </c>
      <c r="C594">
        <v>2021</v>
      </c>
      <c r="F594" s="2" t="s">
        <v>4231</v>
      </c>
    </row>
    <row r="595" spans="1:6" x14ac:dyDescent="0.2">
      <c r="A595" t="s">
        <v>2627</v>
      </c>
      <c r="B595" t="s">
        <v>2707</v>
      </c>
      <c r="C595">
        <v>2021</v>
      </c>
      <c r="D595" t="s">
        <v>2708</v>
      </c>
      <c r="F595" s="2" t="s">
        <v>4231</v>
      </c>
    </row>
    <row r="596" spans="1:6" x14ac:dyDescent="0.2">
      <c r="A596" t="s">
        <v>2627</v>
      </c>
      <c r="B596" t="s">
        <v>2718</v>
      </c>
      <c r="C596">
        <v>2021</v>
      </c>
      <c r="D596" t="s">
        <v>2719</v>
      </c>
      <c r="F596" s="2" t="s">
        <v>4231</v>
      </c>
    </row>
    <row r="597" spans="1:6" x14ac:dyDescent="0.2">
      <c r="A597" t="s">
        <v>2722</v>
      </c>
      <c r="B597" t="s">
        <v>2723</v>
      </c>
      <c r="C597">
        <v>2021</v>
      </c>
      <c r="F597" s="2" t="s">
        <v>4231</v>
      </c>
    </row>
    <row r="598" spans="1:6" x14ac:dyDescent="0.2">
      <c r="A598" t="s">
        <v>1923</v>
      </c>
      <c r="B598" t="s">
        <v>1924</v>
      </c>
      <c r="C598">
        <v>2022</v>
      </c>
      <c r="D598" t="s">
        <v>1925</v>
      </c>
      <c r="F598" s="2" t="s">
        <v>4231</v>
      </c>
    </row>
    <row r="599" spans="1:6" x14ac:dyDescent="0.2">
      <c r="A599" t="s">
        <v>2002</v>
      </c>
      <c r="B599" t="s">
        <v>2003</v>
      </c>
      <c r="C599">
        <v>2022</v>
      </c>
      <c r="F599" s="2" t="s">
        <v>4231</v>
      </c>
    </row>
    <row r="600" spans="1:6" x14ac:dyDescent="0.2">
      <c r="A600" t="s">
        <v>2007</v>
      </c>
      <c r="B600" t="s">
        <v>1588</v>
      </c>
      <c r="C600">
        <v>2022</v>
      </c>
      <c r="D600" t="s">
        <v>1449</v>
      </c>
      <c r="F600" s="2" t="s">
        <v>4231</v>
      </c>
    </row>
    <row r="601" spans="1:6" x14ac:dyDescent="0.2">
      <c r="A601" t="s">
        <v>2016</v>
      </c>
      <c r="B601" t="s">
        <v>1555</v>
      </c>
      <c r="C601">
        <v>2022</v>
      </c>
      <c r="D601" t="s">
        <v>2017</v>
      </c>
      <c r="F601" s="2" t="s">
        <v>4231</v>
      </c>
    </row>
    <row r="602" spans="1:6" x14ac:dyDescent="0.2">
      <c r="A602" t="s">
        <v>2067</v>
      </c>
      <c r="B602" t="s">
        <v>1409</v>
      </c>
      <c r="C602">
        <v>2022</v>
      </c>
      <c r="D602" t="s">
        <v>1745</v>
      </c>
      <c r="F602" s="2" t="s">
        <v>4231</v>
      </c>
    </row>
    <row r="603" spans="1:6" x14ac:dyDescent="0.2">
      <c r="A603" t="s">
        <v>2208</v>
      </c>
      <c r="B603" t="s">
        <v>2209</v>
      </c>
      <c r="C603">
        <v>2022</v>
      </c>
      <c r="D603" t="s">
        <v>2210</v>
      </c>
      <c r="F603" s="2" t="s">
        <v>4231</v>
      </c>
    </row>
    <row r="604" spans="1:6" x14ac:dyDescent="0.2">
      <c r="A604" t="s">
        <v>2223</v>
      </c>
      <c r="B604" t="s">
        <v>2224</v>
      </c>
      <c r="C604">
        <v>2022</v>
      </c>
      <c r="D604" t="s">
        <v>2225</v>
      </c>
      <c r="F604" s="2" t="s">
        <v>4231</v>
      </c>
    </row>
    <row r="605" spans="1:6" x14ac:dyDescent="0.2">
      <c r="A605" t="s">
        <v>2294</v>
      </c>
      <c r="B605" t="s">
        <v>1502</v>
      </c>
      <c r="C605">
        <v>2022</v>
      </c>
      <c r="D605" t="s">
        <v>2295</v>
      </c>
      <c r="F605" s="2" t="s">
        <v>4231</v>
      </c>
    </row>
    <row r="606" spans="1:6" x14ac:dyDescent="0.2">
      <c r="A606" t="s">
        <v>2328</v>
      </c>
      <c r="B606" t="s">
        <v>2329</v>
      </c>
      <c r="C606">
        <v>2022</v>
      </c>
      <c r="F606" s="2" t="s">
        <v>4231</v>
      </c>
    </row>
    <row r="607" spans="1:6" x14ac:dyDescent="0.2">
      <c r="A607" t="s">
        <v>2352</v>
      </c>
      <c r="B607" t="s">
        <v>735</v>
      </c>
      <c r="C607">
        <v>2022</v>
      </c>
      <c r="D607" t="s">
        <v>1840</v>
      </c>
      <c r="F607" s="2" t="s">
        <v>4231</v>
      </c>
    </row>
    <row r="608" spans="1:6" x14ac:dyDescent="0.2">
      <c r="A608" t="s">
        <v>2400</v>
      </c>
      <c r="B608" t="s">
        <v>2401</v>
      </c>
      <c r="C608">
        <v>2022</v>
      </c>
      <c r="D608" t="s">
        <v>2402</v>
      </c>
      <c r="F608" s="2" t="s">
        <v>4231</v>
      </c>
    </row>
    <row r="609" spans="1:6" x14ac:dyDescent="0.2">
      <c r="A609" t="s">
        <v>2453</v>
      </c>
      <c r="B609" t="s">
        <v>1658</v>
      </c>
      <c r="C609">
        <v>2022</v>
      </c>
      <c r="D609" t="s">
        <v>1449</v>
      </c>
      <c r="F609" s="2" t="s">
        <v>4231</v>
      </c>
    </row>
    <row r="610" spans="1:6" x14ac:dyDescent="0.2">
      <c r="A610" t="s">
        <v>2467</v>
      </c>
      <c r="B610" t="s">
        <v>1560</v>
      </c>
      <c r="C610">
        <v>2022</v>
      </c>
      <c r="D610" t="s">
        <v>2246</v>
      </c>
      <c r="F610" s="2" t="s">
        <v>4231</v>
      </c>
    </row>
    <row r="611" spans="1:6" x14ac:dyDescent="0.2">
      <c r="A611" t="s">
        <v>2479</v>
      </c>
      <c r="B611" t="s">
        <v>1725</v>
      </c>
      <c r="C611">
        <v>2022</v>
      </c>
      <c r="D611" t="s">
        <v>1726</v>
      </c>
      <c r="F611" s="2" t="s">
        <v>4231</v>
      </c>
    </row>
    <row r="612" spans="1:6" x14ac:dyDescent="0.2">
      <c r="A612" t="s">
        <v>2168</v>
      </c>
      <c r="B612" t="s">
        <v>2538</v>
      </c>
      <c r="C612">
        <v>2022</v>
      </c>
      <c r="D612" t="s">
        <v>1699</v>
      </c>
      <c r="F612" s="2" t="s">
        <v>4231</v>
      </c>
    </row>
    <row r="613" spans="1:6" x14ac:dyDescent="0.2">
      <c r="A613" t="s">
        <v>2575</v>
      </c>
      <c r="B613" t="s">
        <v>2576</v>
      </c>
      <c r="C613">
        <v>2022</v>
      </c>
      <c r="D613" t="s">
        <v>2577</v>
      </c>
      <c r="F613" s="2" t="s">
        <v>4231</v>
      </c>
    </row>
    <row r="614" spans="1:6" x14ac:dyDescent="0.2">
      <c r="A614" t="s">
        <v>1867</v>
      </c>
      <c r="B614" t="s">
        <v>1633</v>
      </c>
      <c r="C614">
        <v>2023</v>
      </c>
      <c r="D614" t="s">
        <v>1868</v>
      </c>
      <c r="F614" s="2" t="s">
        <v>4231</v>
      </c>
    </row>
    <row r="615" spans="1:6" x14ac:dyDescent="0.2">
      <c r="A615" t="s">
        <v>1902</v>
      </c>
      <c r="B615" t="s">
        <v>1903</v>
      </c>
      <c r="C615">
        <v>2023</v>
      </c>
      <c r="D615" t="s">
        <v>881</v>
      </c>
      <c r="F615" s="2" t="s">
        <v>4231</v>
      </c>
    </row>
    <row r="616" spans="1:6" x14ac:dyDescent="0.2">
      <c r="A616" t="s">
        <v>1928</v>
      </c>
      <c r="B616" t="s">
        <v>1581</v>
      </c>
      <c r="C616">
        <v>2023</v>
      </c>
      <c r="D616" t="s">
        <v>1929</v>
      </c>
      <c r="F616" s="2" t="s">
        <v>4231</v>
      </c>
    </row>
    <row r="617" spans="1:6" x14ac:dyDescent="0.2">
      <c r="A617" t="s">
        <v>1963</v>
      </c>
      <c r="B617" t="s">
        <v>1437</v>
      </c>
      <c r="C617">
        <v>2023</v>
      </c>
      <c r="D617" t="s">
        <v>1438</v>
      </c>
      <c r="F617" s="2" t="s">
        <v>4231</v>
      </c>
    </row>
    <row r="618" spans="1:6" x14ac:dyDescent="0.2">
      <c r="A618" t="s">
        <v>2020</v>
      </c>
      <c r="B618" t="s">
        <v>1488</v>
      </c>
      <c r="C618">
        <v>2023</v>
      </c>
      <c r="D618" t="s">
        <v>1812</v>
      </c>
      <c r="F618" s="2" t="s">
        <v>4231</v>
      </c>
    </row>
    <row r="619" spans="1:6" x14ac:dyDescent="0.2">
      <c r="A619" t="s">
        <v>2059</v>
      </c>
      <c r="B619" t="s">
        <v>2060</v>
      </c>
      <c r="C619">
        <v>2023</v>
      </c>
      <c r="D619" t="s">
        <v>2061</v>
      </c>
      <c r="F619" s="2" t="s">
        <v>4231</v>
      </c>
    </row>
    <row r="620" spans="1:6" x14ac:dyDescent="0.2">
      <c r="A620" t="s">
        <v>2072</v>
      </c>
      <c r="B620" t="s">
        <v>2073</v>
      </c>
      <c r="C620">
        <v>2023</v>
      </c>
      <c r="D620" t="s">
        <v>1688</v>
      </c>
      <c r="F620" s="2" t="s">
        <v>4231</v>
      </c>
    </row>
    <row r="621" spans="1:6" x14ac:dyDescent="0.2">
      <c r="A621" t="s">
        <v>2084</v>
      </c>
      <c r="B621" t="s">
        <v>2085</v>
      </c>
      <c r="C621">
        <v>2023</v>
      </c>
      <c r="F621" s="2" t="s">
        <v>4231</v>
      </c>
    </row>
    <row r="622" spans="1:6" x14ac:dyDescent="0.2">
      <c r="A622" t="s">
        <v>2111</v>
      </c>
      <c r="B622" t="s">
        <v>2112</v>
      </c>
      <c r="C622">
        <v>2023</v>
      </c>
      <c r="F622" s="2" t="s">
        <v>4231</v>
      </c>
    </row>
    <row r="623" spans="1:6" x14ac:dyDescent="0.2">
      <c r="A623" t="s">
        <v>2178</v>
      </c>
      <c r="B623" t="s">
        <v>1640</v>
      </c>
      <c r="C623">
        <v>2023</v>
      </c>
      <c r="D623" t="s">
        <v>2179</v>
      </c>
      <c r="F623" s="2" t="s">
        <v>4231</v>
      </c>
    </row>
    <row r="624" spans="1:6" x14ac:dyDescent="0.2">
      <c r="A624" t="s">
        <v>2219</v>
      </c>
      <c r="B624" t="s">
        <v>2220</v>
      </c>
      <c r="C624">
        <v>2023</v>
      </c>
      <c r="D624" t="s">
        <v>1496</v>
      </c>
      <c r="F624" s="2" t="s">
        <v>4231</v>
      </c>
    </row>
    <row r="625" spans="1:6" x14ac:dyDescent="0.2">
      <c r="A625" t="s">
        <v>2266</v>
      </c>
      <c r="B625" t="s">
        <v>2267</v>
      </c>
      <c r="C625">
        <v>2023</v>
      </c>
      <c r="D625" t="s">
        <v>2268</v>
      </c>
      <c r="F625" s="2" t="s">
        <v>4231</v>
      </c>
    </row>
    <row r="626" spans="1:6" x14ac:dyDescent="0.2">
      <c r="A626" t="s">
        <v>2286</v>
      </c>
      <c r="B626" t="s">
        <v>1593</v>
      </c>
      <c r="C626">
        <v>2023</v>
      </c>
      <c r="D626" t="s">
        <v>881</v>
      </c>
      <c r="F626" s="2" t="s">
        <v>4231</v>
      </c>
    </row>
    <row r="627" spans="1:6" x14ac:dyDescent="0.2">
      <c r="A627" t="s">
        <v>2289</v>
      </c>
      <c r="B627" t="s">
        <v>1647</v>
      </c>
      <c r="C627">
        <v>2023</v>
      </c>
      <c r="D627" t="s">
        <v>2290</v>
      </c>
      <c r="F627" s="2" t="s">
        <v>4231</v>
      </c>
    </row>
    <row r="628" spans="1:6" x14ac:dyDescent="0.2">
      <c r="A628" t="s">
        <v>2319</v>
      </c>
      <c r="B628" t="s">
        <v>2320</v>
      </c>
      <c r="C628">
        <v>2023</v>
      </c>
      <c r="D628" t="s">
        <v>1305</v>
      </c>
      <c r="F628" s="2" t="s">
        <v>4231</v>
      </c>
    </row>
    <row r="629" spans="1:6" x14ac:dyDescent="0.2">
      <c r="A629" t="s">
        <v>2333</v>
      </c>
      <c r="B629" t="s">
        <v>2334</v>
      </c>
      <c r="C629">
        <v>2023</v>
      </c>
      <c r="D629" t="s">
        <v>881</v>
      </c>
      <c r="F629" s="2" t="s">
        <v>4231</v>
      </c>
    </row>
    <row r="630" spans="1:6" x14ac:dyDescent="0.2">
      <c r="A630" t="s">
        <v>2427</v>
      </c>
      <c r="B630" t="s">
        <v>1718</v>
      </c>
      <c r="C630">
        <v>2023</v>
      </c>
      <c r="D630" t="s">
        <v>2428</v>
      </c>
      <c r="F630" s="2" t="s">
        <v>4231</v>
      </c>
    </row>
    <row r="631" spans="1:6" x14ac:dyDescent="0.2">
      <c r="A631" t="s">
        <v>2493</v>
      </c>
      <c r="B631" t="s">
        <v>2494</v>
      </c>
      <c r="C631">
        <v>2023</v>
      </c>
      <c r="F631" s="2" t="s">
        <v>4231</v>
      </c>
    </row>
    <row r="632" spans="1:6" x14ac:dyDescent="0.2">
      <c r="A632" t="s">
        <v>2523</v>
      </c>
      <c r="B632" t="s">
        <v>2524</v>
      </c>
      <c r="C632">
        <v>2023</v>
      </c>
      <c r="F632" s="2" t="s">
        <v>4231</v>
      </c>
    </row>
    <row r="633" spans="1:6" x14ac:dyDescent="0.2">
      <c r="A633" t="s">
        <v>2072</v>
      </c>
      <c r="B633" t="s">
        <v>2567</v>
      </c>
      <c r="C633">
        <v>2023</v>
      </c>
      <c r="F633" s="2" t="s">
        <v>4231</v>
      </c>
    </row>
    <row r="634" spans="1:6" x14ac:dyDescent="0.2">
      <c r="A634" t="s">
        <v>2632</v>
      </c>
      <c r="B634" t="s">
        <v>2633</v>
      </c>
      <c r="C634">
        <v>2011</v>
      </c>
      <c r="D634" t="s">
        <v>990</v>
      </c>
      <c r="F634" s="2" t="s">
        <v>4231</v>
      </c>
    </row>
    <row r="635" spans="1:6" x14ac:dyDescent="0.2">
      <c r="A635" t="s">
        <v>2652</v>
      </c>
      <c r="B635" t="s">
        <v>2653</v>
      </c>
      <c r="C635">
        <v>2010</v>
      </c>
      <c r="D635" t="s">
        <v>4236</v>
      </c>
      <c r="F635" s="2" t="s">
        <v>4231</v>
      </c>
    </row>
    <row r="636" spans="1:6" x14ac:dyDescent="0.2">
      <c r="A636" t="s">
        <v>2667</v>
      </c>
      <c r="B636" t="s">
        <v>2668</v>
      </c>
      <c r="C636">
        <v>2017</v>
      </c>
      <c r="D636" t="s">
        <v>4237</v>
      </c>
      <c r="E636" t="s">
        <v>4238</v>
      </c>
      <c r="F636" s="2" t="s">
        <v>4231</v>
      </c>
    </row>
    <row r="637" spans="1:6" x14ac:dyDescent="0.2">
      <c r="A637" t="s">
        <v>2816</v>
      </c>
      <c r="B637" t="s">
        <v>2817</v>
      </c>
      <c r="C637">
        <v>2014</v>
      </c>
      <c r="D637" t="s">
        <v>4239</v>
      </c>
      <c r="E637" t="s">
        <v>4240</v>
      </c>
      <c r="F637" s="2" t="s">
        <v>4231</v>
      </c>
    </row>
    <row r="638" spans="1:6" x14ac:dyDescent="0.2">
      <c r="A638" t="s">
        <v>2829</v>
      </c>
      <c r="B638" t="s">
        <v>2830</v>
      </c>
      <c r="C638">
        <v>2021</v>
      </c>
      <c r="D638" t="s">
        <v>2304</v>
      </c>
      <c r="F638" s="2" t="s">
        <v>4231</v>
      </c>
    </row>
    <row r="639" spans="1:6" x14ac:dyDescent="0.2">
      <c r="A639" t="s">
        <v>3151</v>
      </c>
      <c r="B639" t="s">
        <v>3153</v>
      </c>
      <c r="C639">
        <v>1959</v>
      </c>
      <c r="D639" t="s">
        <v>3154</v>
      </c>
      <c r="E639" t="s">
        <v>3152</v>
      </c>
      <c r="F639" s="2" t="s">
        <v>4232</v>
      </c>
    </row>
    <row r="640" spans="1:6" x14ac:dyDescent="0.2">
      <c r="A640" t="s">
        <v>3155</v>
      </c>
      <c r="B640" t="s">
        <v>3156</v>
      </c>
      <c r="C640">
        <v>1985</v>
      </c>
      <c r="D640" t="s">
        <v>3157</v>
      </c>
      <c r="E640" t="s">
        <v>3160</v>
      </c>
      <c r="F640" s="2" t="s">
        <v>4232</v>
      </c>
    </row>
    <row r="641" spans="1:6" x14ac:dyDescent="0.2">
      <c r="A641" t="s">
        <v>3161</v>
      </c>
      <c r="B641" t="s">
        <v>3162</v>
      </c>
      <c r="C641">
        <v>1991</v>
      </c>
      <c r="D641" t="s">
        <v>3163</v>
      </c>
      <c r="E641" t="s">
        <v>3166</v>
      </c>
      <c r="F641" s="2" t="s">
        <v>4232</v>
      </c>
    </row>
    <row r="642" spans="1:6" x14ac:dyDescent="0.2">
      <c r="A642" t="s">
        <v>3161</v>
      </c>
      <c r="B642" t="s">
        <v>3167</v>
      </c>
      <c r="C642">
        <v>1992</v>
      </c>
      <c r="D642" t="s">
        <v>3163</v>
      </c>
      <c r="E642" t="s">
        <v>3169</v>
      </c>
      <c r="F642" s="2" t="s">
        <v>4232</v>
      </c>
    </row>
    <row r="643" spans="1:6" x14ac:dyDescent="0.2">
      <c r="A643" t="s">
        <v>3170</v>
      </c>
      <c r="B643" t="s">
        <v>3171</v>
      </c>
      <c r="C643">
        <v>1993</v>
      </c>
      <c r="D643" t="s">
        <v>3172</v>
      </c>
      <c r="E643" t="s">
        <v>3173</v>
      </c>
      <c r="F643" s="2" t="s">
        <v>4232</v>
      </c>
    </row>
    <row r="644" spans="1:6" x14ac:dyDescent="0.2">
      <c r="A644" t="s">
        <v>3174</v>
      </c>
      <c r="B644" t="s">
        <v>3175</v>
      </c>
      <c r="C644">
        <v>1993</v>
      </c>
      <c r="D644" t="s">
        <v>3176</v>
      </c>
      <c r="E644" t="s">
        <v>3152</v>
      </c>
      <c r="F644" s="2" t="s">
        <v>4232</v>
      </c>
    </row>
    <row r="645" spans="1:6" x14ac:dyDescent="0.2">
      <c r="A645" t="s">
        <v>3180</v>
      </c>
      <c r="B645" t="s">
        <v>3181</v>
      </c>
      <c r="C645">
        <v>1995</v>
      </c>
      <c r="D645" t="s">
        <v>3182</v>
      </c>
      <c r="E645" t="s">
        <v>3152</v>
      </c>
      <c r="F645" s="2" t="s">
        <v>4232</v>
      </c>
    </row>
    <row r="646" spans="1:6" x14ac:dyDescent="0.2">
      <c r="A646" t="s">
        <v>3188</v>
      </c>
      <c r="B646" t="s">
        <v>3189</v>
      </c>
      <c r="C646">
        <v>1996</v>
      </c>
      <c r="D646" t="s">
        <v>3190</v>
      </c>
      <c r="E646" t="s">
        <v>3192</v>
      </c>
      <c r="F646" s="2" t="s">
        <v>4232</v>
      </c>
    </row>
    <row r="647" spans="1:6" x14ac:dyDescent="0.2">
      <c r="A647" t="s">
        <v>3193</v>
      </c>
      <c r="B647" t="s">
        <v>3194</v>
      </c>
      <c r="C647">
        <v>1996</v>
      </c>
      <c r="D647" t="s">
        <v>3195</v>
      </c>
      <c r="E647" t="s">
        <v>3200</v>
      </c>
      <c r="F647" s="2" t="s">
        <v>4232</v>
      </c>
    </row>
    <row r="648" spans="1:6" x14ac:dyDescent="0.2">
      <c r="A648" t="s">
        <v>3201</v>
      </c>
      <c r="B648" t="s">
        <v>3202</v>
      </c>
      <c r="C648">
        <v>1996</v>
      </c>
      <c r="D648" t="s">
        <v>3203</v>
      </c>
      <c r="E648" t="s">
        <v>3206</v>
      </c>
      <c r="F648" s="2" t="s">
        <v>4232</v>
      </c>
    </row>
    <row r="649" spans="1:6" x14ac:dyDescent="0.2">
      <c r="A649" t="s">
        <v>3207</v>
      </c>
      <c r="B649" t="s">
        <v>1547</v>
      </c>
      <c r="C649">
        <v>1998</v>
      </c>
      <c r="D649" t="s">
        <v>3208</v>
      </c>
      <c r="E649" t="s">
        <v>3152</v>
      </c>
      <c r="F649" s="2" t="s">
        <v>4232</v>
      </c>
    </row>
    <row r="650" spans="1:6" x14ac:dyDescent="0.2">
      <c r="A650" t="s">
        <v>3209</v>
      </c>
      <c r="B650" t="s">
        <v>3210</v>
      </c>
      <c r="C650">
        <v>1999</v>
      </c>
      <c r="D650" t="s">
        <v>3211</v>
      </c>
      <c r="E650" t="s">
        <v>3217</v>
      </c>
      <c r="F650" s="2" t="s">
        <v>4232</v>
      </c>
    </row>
    <row r="651" spans="1:6" x14ac:dyDescent="0.2">
      <c r="A651" t="s">
        <v>3218</v>
      </c>
      <c r="B651" t="s">
        <v>1536</v>
      </c>
      <c r="C651">
        <v>1999</v>
      </c>
      <c r="D651" t="s">
        <v>3219</v>
      </c>
      <c r="E651" t="s">
        <v>1539</v>
      </c>
      <c r="F651" s="2" t="s">
        <v>4232</v>
      </c>
    </row>
    <row r="652" spans="1:6" x14ac:dyDescent="0.2">
      <c r="A652" t="s">
        <v>3221</v>
      </c>
      <c r="B652" t="s">
        <v>600</v>
      </c>
      <c r="C652">
        <v>2000</v>
      </c>
      <c r="D652" t="s">
        <v>3222</v>
      </c>
      <c r="E652" t="s">
        <v>1106</v>
      </c>
      <c r="F652" s="2" t="s">
        <v>4232</v>
      </c>
    </row>
    <row r="653" spans="1:6" x14ac:dyDescent="0.2">
      <c r="A653" t="s">
        <v>3224</v>
      </c>
      <c r="B653" t="s">
        <v>3225</v>
      </c>
      <c r="C653">
        <v>2000</v>
      </c>
      <c r="D653" t="s">
        <v>3226</v>
      </c>
      <c r="E653" t="s">
        <v>895</v>
      </c>
      <c r="F653" s="2" t="s">
        <v>4232</v>
      </c>
    </row>
    <row r="654" spans="1:6" x14ac:dyDescent="0.2">
      <c r="A654" t="s">
        <v>3228</v>
      </c>
      <c r="B654" t="s">
        <v>1543</v>
      </c>
      <c r="C654">
        <v>2001</v>
      </c>
      <c r="D654" t="s">
        <v>3208</v>
      </c>
      <c r="E654" t="s">
        <v>3152</v>
      </c>
      <c r="F654" s="2" t="s">
        <v>4232</v>
      </c>
    </row>
    <row r="655" spans="1:6" x14ac:dyDescent="0.2">
      <c r="A655" t="s">
        <v>3230</v>
      </c>
      <c r="B655" t="s">
        <v>3231</v>
      </c>
      <c r="C655">
        <v>2001</v>
      </c>
      <c r="D655" t="s">
        <v>3232</v>
      </c>
      <c r="E655" t="s">
        <v>3152</v>
      </c>
      <c r="F655" s="2" t="s">
        <v>4232</v>
      </c>
    </row>
    <row r="656" spans="1:6" x14ac:dyDescent="0.2">
      <c r="A656" t="s">
        <v>3238</v>
      </c>
      <c r="B656" t="s">
        <v>3239</v>
      </c>
      <c r="C656">
        <v>2002</v>
      </c>
      <c r="D656" t="s">
        <v>3240</v>
      </c>
      <c r="E656" t="s">
        <v>3244</v>
      </c>
      <c r="F656" s="2" t="s">
        <v>4232</v>
      </c>
    </row>
    <row r="657" spans="1:6" x14ac:dyDescent="0.2">
      <c r="A657" t="s">
        <v>3245</v>
      </c>
      <c r="B657" t="s">
        <v>3246</v>
      </c>
      <c r="C657">
        <v>2002</v>
      </c>
      <c r="D657" t="s">
        <v>3240</v>
      </c>
      <c r="E657" t="s">
        <v>3249</v>
      </c>
      <c r="F657" s="2" t="s">
        <v>4232</v>
      </c>
    </row>
    <row r="658" spans="1:6" x14ac:dyDescent="0.2">
      <c r="A658" t="s">
        <v>3250</v>
      </c>
      <c r="B658" t="s">
        <v>3251</v>
      </c>
      <c r="C658">
        <v>2002</v>
      </c>
      <c r="D658" t="s">
        <v>3252</v>
      </c>
      <c r="E658" t="s">
        <v>3255</v>
      </c>
      <c r="F658" s="2" t="s">
        <v>4232</v>
      </c>
    </row>
    <row r="659" spans="1:6" x14ac:dyDescent="0.2">
      <c r="A659" t="s">
        <v>3256</v>
      </c>
      <c r="B659" t="s">
        <v>3257</v>
      </c>
      <c r="C659">
        <v>2002</v>
      </c>
      <c r="D659" t="s">
        <v>3258</v>
      </c>
      <c r="E659" t="s">
        <v>3152</v>
      </c>
      <c r="F659" s="2" t="s">
        <v>4232</v>
      </c>
    </row>
    <row r="660" spans="1:6" x14ac:dyDescent="0.2">
      <c r="A660" t="s">
        <v>3261</v>
      </c>
      <c r="B660" t="s">
        <v>3262</v>
      </c>
      <c r="C660">
        <v>2002</v>
      </c>
      <c r="D660" t="s">
        <v>3263</v>
      </c>
      <c r="E660" t="s">
        <v>3265</v>
      </c>
      <c r="F660" s="2" t="s">
        <v>4232</v>
      </c>
    </row>
    <row r="661" spans="1:6" x14ac:dyDescent="0.2">
      <c r="A661" t="s">
        <v>3266</v>
      </c>
      <c r="B661" t="s">
        <v>3267</v>
      </c>
      <c r="C661">
        <v>2002</v>
      </c>
      <c r="D661" t="s">
        <v>3268</v>
      </c>
      <c r="E661" t="s">
        <v>3272</v>
      </c>
      <c r="F661" s="2" t="s">
        <v>4232</v>
      </c>
    </row>
    <row r="662" spans="1:6" x14ac:dyDescent="0.2">
      <c r="A662" t="s">
        <v>3273</v>
      </c>
      <c r="B662" t="s">
        <v>3274</v>
      </c>
      <c r="C662">
        <v>2002</v>
      </c>
      <c r="D662" t="s">
        <v>3263</v>
      </c>
      <c r="E662" t="s">
        <v>3278</v>
      </c>
      <c r="F662" s="2" t="s">
        <v>4232</v>
      </c>
    </row>
    <row r="663" spans="1:6" x14ac:dyDescent="0.2">
      <c r="A663" t="s">
        <v>3279</v>
      </c>
      <c r="B663" t="s">
        <v>1195</v>
      </c>
      <c r="C663">
        <v>2003</v>
      </c>
      <c r="D663" t="s">
        <v>3280</v>
      </c>
      <c r="E663" t="s">
        <v>1198</v>
      </c>
      <c r="F663" s="2" t="s">
        <v>4232</v>
      </c>
    </row>
    <row r="664" spans="1:6" x14ac:dyDescent="0.2">
      <c r="A664" t="s">
        <v>3284</v>
      </c>
      <c r="B664" t="s">
        <v>3285</v>
      </c>
      <c r="C664">
        <v>2003</v>
      </c>
      <c r="D664" t="s">
        <v>3286</v>
      </c>
      <c r="E664" t="s">
        <v>3291</v>
      </c>
      <c r="F664" s="2" t="s">
        <v>4232</v>
      </c>
    </row>
    <row r="665" spans="1:6" x14ac:dyDescent="0.2">
      <c r="A665" t="s">
        <v>3292</v>
      </c>
      <c r="B665" t="s">
        <v>3293</v>
      </c>
      <c r="C665">
        <v>2003</v>
      </c>
      <c r="D665" t="s">
        <v>3294</v>
      </c>
      <c r="E665" t="s">
        <v>3298</v>
      </c>
      <c r="F665" s="2" t="s">
        <v>4232</v>
      </c>
    </row>
    <row r="666" spans="1:6" x14ac:dyDescent="0.2">
      <c r="A666" t="s">
        <v>3299</v>
      </c>
      <c r="B666" t="s">
        <v>3300</v>
      </c>
      <c r="C666">
        <v>2003</v>
      </c>
      <c r="D666" t="s">
        <v>3301</v>
      </c>
      <c r="E666" t="s">
        <v>3152</v>
      </c>
      <c r="F666" s="2" t="s">
        <v>4232</v>
      </c>
    </row>
    <row r="667" spans="1:6" x14ac:dyDescent="0.2">
      <c r="A667" t="s">
        <v>3305</v>
      </c>
      <c r="B667" t="s">
        <v>3306</v>
      </c>
      <c r="C667">
        <v>2003</v>
      </c>
      <c r="D667" t="s">
        <v>3307</v>
      </c>
      <c r="E667" t="s">
        <v>3310</v>
      </c>
      <c r="F667" s="2" t="s">
        <v>4232</v>
      </c>
    </row>
    <row r="668" spans="1:6" x14ac:dyDescent="0.2">
      <c r="A668" t="s">
        <v>3311</v>
      </c>
      <c r="B668" t="s">
        <v>3312</v>
      </c>
      <c r="C668">
        <v>2004</v>
      </c>
      <c r="D668" t="s">
        <v>3313</v>
      </c>
      <c r="E668" t="s">
        <v>3316</v>
      </c>
      <c r="F668" s="2" t="s">
        <v>4232</v>
      </c>
    </row>
    <row r="669" spans="1:6" x14ac:dyDescent="0.2">
      <c r="A669" t="s">
        <v>3317</v>
      </c>
      <c r="B669" t="s">
        <v>3318</v>
      </c>
      <c r="C669">
        <v>2004</v>
      </c>
      <c r="D669" t="s">
        <v>3263</v>
      </c>
      <c r="E669" t="s">
        <v>3319</v>
      </c>
      <c r="F669" s="2" t="s">
        <v>4232</v>
      </c>
    </row>
    <row r="670" spans="1:6" x14ac:dyDescent="0.2">
      <c r="A670" t="s">
        <v>3320</v>
      </c>
      <c r="B670" t="s">
        <v>3321</v>
      </c>
      <c r="C670">
        <v>2004</v>
      </c>
      <c r="D670" t="s">
        <v>3322</v>
      </c>
      <c r="E670" t="s">
        <v>3328</v>
      </c>
      <c r="F670" s="2" t="s">
        <v>4232</v>
      </c>
    </row>
    <row r="671" spans="1:6" x14ac:dyDescent="0.2">
      <c r="A671" t="s">
        <v>3329</v>
      </c>
      <c r="B671" t="s">
        <v>3330</v>
      </c>
      <c r="C671">
        <v>2005</v>
      </c>
      <c r="D671" t="s">
        <v>3208</v>
      </c>
      <c r="E671" t="s">
        <v>3152</v>
      </c>
      <c r="F671" s="2" t="s">
        <v>4232</v>
      </c>
    </row>
    <row r="672" spans="1:6" x14ac:dyDescent="0.2">
      <c r="A672" t="s">
        <v>3332</v>
      </c>
      <c r="B672" t="s">
        <v>3333</v>
      </c>
      <c r="C672">
        <v>2005</v>
      </c>
      <c r="D672" t="s">
        <v>3334</v>
      </c>
      <c r="E672" t="s">
        <v>3339</v>
      </c>
      <c r="F672" s="2" t="s">
        <v>4232</v>
      </c>
    </row>
    <row r="673" spans="1:6" x14ac:dyDescent="0.2">
      <c r="A673" t="s">
        <v>3340</v>
      </c>
      <c r="B673" t="s">
        <v>3341</v>
      </c>
      <c r="C673">
        <v>2005</v>
      </c>
      <c r="D673" t="s">
        <v>3342</v>
      </c>
      <c r="E673" t="s">
        <v>3348</v>
      </c>
      <c r="F673" s="2" t="s">
        <v>4232</v>
      </c>
    </row>
    <row r="674" spans="1:6" x14ac:dyDescent="0.2">
      <c r="A674" t="s">
        <v>3349</v>
      </c>
      <c r="B674" t="s">
        <v>3350</v>
      </c>
      <c r="C674">
        <v>2005</v>
      </c>
      <c r="D674" t="s">
        <v>3351</v>
      </c>
      <c r="E674" t="s">
        <v>3355</v>
      </c>
      <c r="F674" s="2" t="s">
        <v>4232</v>
      </c>
    </row>
    <row r="675" spans="1:6" x14ac:dyDescent="0.2">
      <c r="A675" t="s">
        <v>3356</v>
      </c>
      <c r="B675" t="s">
        <v>705</v>
      </c>
      <c r="C675">
        <v>2005</v>
      </c>
      <c r="D675" t="s">
        <v>3203</v>
      </c>
      <c r="E675" t="s">
        <v>3359</v>
      </c>
      <c r="F675" s="2" t="s">
        <v>4232</v>
      </c>
    </row>
    <row r="676" spans="1:6" x14ac:dyDescent="0.2">
      <c r="A676" t="s">
        <v>3360</v>
      </c>
      <c r="B676" t="s">
        <v>3361</v>
      </c>
      <c r="C676">
        <v>2005</v>
      </c>
      <c r="D676" t="s">
        <v>3362</v>
      </c>
      <c r="E676" t="s">
        <v>3365</v>
      </c>
      <c r="F676" s="2" t="s">
        <v>4232</v>
      </c>
    </row>
    <row r="677" spans="1:6" x14ac:dyDescent="0.2">
      <c r="A677" t="s">
        <v>3366</v>
      </c>
      <c r="B677" t="s">
        <v>3367</v>
      </c>
      <c r="C677">
        <v>2005</v>
      </c>
      <c r="D677" t="s">
        <v>3368</v>
      </c>
      <c r="E677" t="s">
        <v>3371</v>
      </c>
      <c r="F677" s="2" t="s">
        <v>4232</v>
      </c>
    </row>
    <row r="678" spans="1:6" x14ac:dyDescent="0.2">
      <c r="A678" t="s">
        <v>3372</v>
      </c>
      <c r="B678" t="s">
        <v>996</v>
      </c>
      <c r="C678">
        <v>2005</v>
      </c>
      <c r="D678" t="s">
        <v>3263</v>
      </c>
      <c r="E678" t="s">
        <v>998</v>
      </c>
      <c r="F678" s="2" t="s">
        <v>4232</v>
      </c>
    </row>
    <row r="679" spans="1:6" x14ac:dyDescent="0.2">
      <c r="A679" t="s">
        <v>3373</v>
      </c>
      <c r="B679" t="s">
        <v>3374</v>
      </c>
      <c r="C679">
        <v>2006</v>
      </c>
      <c r="D679" t="s">
        <v>3375</v>
      </c>
      <c r="E679" t="s">
        <v>3381</v>
      </c>
      <c r="F679" s="2" t="s">
        <v>4232</v>
      </c>
    </row>
    <row r="680" spans="1:6" x14ac:dyDescent="0.2">
      <c r="A680" t="s">
        <v>3383</v>
      </c>
      <c r="B680" t="s">
        <v>3384</v>
      </c>
      <c r="C680">
        <v>2006</v>
      </c>
      <c r="D680" t="s">
        <v>3385</v>
      </c>
      <c r="E680" t="s">
        <v>3388</v>
      </c>
      <c r="F680" s="2" t="s">
        <v>4232</v>
      </c>
    </row>
    <row r="681" spans="1:6" x14ac:dyDescent="0.2">
      <c r="A681" t="s">
        <v>3390</v>
      </c>
      <c r="B681" t="s">
        <v>1286</v>
      </c>
      <c r="C681">
        <v>2007</v>
      </c>
      <c r="D681" t="s">
        <v>3391</v>
      </c>
      <c r="E681" t="s">
        <v>1289</v>
      </c>
      <c r="F681" s="2" t="s">
        <v>4232</v>
      </c>
    </row>
    <row r="682" spans="1:6" x14ac:dyDescent="0.2">
      <c r="A682" t="s">
        <v>3395</v>
      </c>
      <c r="B682" t="s">
        <v>955</v>
      </c>
      <c r="C682">
        <v>2007</v>
      </c>
      <c r="D682" t="s">
        <v>3396</v>
      </c>
      <c r="E682" t="s">
        <v>958</v>
      </c>
      <c r="F682" s="2" t="s">
        <v>4232</v>
      </c>
    </row>
    <row r="683" spans="1:6" x14ac:dyDescent="0.2">
      <c r="A683" t="s">
        <v>3401</v>
      </c>
      <c r="B683" t="s">
        <v>3402</v>
      </c>
      <c r="C683">
        <v>2007</v>
      </c>
      <c r="D683" t="s">
        <v>3368</v>
      </c>
      <c r="E683" t="s">
        <v>3406</v>
      </c>
      <c r="F683" s="2" t="s">
        <v>4232</v>
      </c>
    </row>
    <row r="684" spans="1:6" x14ac:dyDescent="0.2">
      <c r="A684" t="s">
        <v>3408</v>
      </c>
      <c r="B684" t="s">
        <v>3409</v>
      </c>
      <c r="C684">
        <v>2007</v>
      </c>
      <c r="D684" t="s">
        <v>3410</v>
      </c>
      <c r="E684" t="s">
        <v>3413</v>
      </c>
      <c r="F684" s="2" t="s">
        <v>4232</v>
      </c>
    </row>
    <row r="685" spans="1:6" x14ac:dyDescent="0.2">
      <c r="A685" t="s">
        <v>3415</v>
      </c>
      <c r="B685" t="s">
        <v>3416</v>
      </c>
      <c r="C685">
        <v>2007</v>
      </c>
      <c r="D685" t="s">
        <v>3417</v>
      </c>
      <c r="E685" t="s">
        <v>1033</v>
      </c>
      <c r="F685" s="2" t="s">
        <v>4232</v>
      </c>
    </row>
    <row r="686" spans="1:6" x14ac:dyDescent="0.2">
      <c r="A686" t="s">
        <v>3422</v>
      </c>
      <c r="B686" t="s">
        <v>3423</v>
      </c>
      <c r="C686">
        <v>2007</v>
      </c>
      <c r="D686" t="s">
        <v>3307</v>
      </c>
      <c r="E686" t="s">
        <v>3426</v>
      </c>
      <c r="F686" s="2" t="s">
        <v>4232</v>
      </c>
    </row>
    <row r="687" spans="1:6" x14ac:dyDescent="0.2">
      <c r="A687" t="s">
        <v>3428</v>
      </c>
      <c r="B687" t="s">
        <v>604</v>
      </c>
      <c r="C687">
        <v>2008</v>
      </c>
      <c r="D687" t="s">
        <v>3203</v>
      </c>
      <c r="E687" t="s">
        <v>3431</v>
      </c>
      <c r="F687" s="2" t="s">
        <v>4232</v>
      </c>
    </row>
    <row r="688" spans="1:6" x14ac:dyDescent="0.2">
      <c r="A688" t="s">
        <v>3433</v>
      </c>
      <c r="B688" t="s">
        <v>3434</v>
      </c>
      <c r="C688">
        <v>2008</v>
      </c>
      <c r="D688" t="s">
        <v>3368</v>
      </c>
      <c r="E688" t="s">
        <v>3438</v>
      </c>
      <c r="F688" s="2" t="s">
        <v>4232</v>
      </c>
    </row>
    <row r="689" spans="1:6" x14ac:dyDescent="0.2">
      <c r="A689" t="s">
        <v>3440</v>
      </c>
      <c r="B689" t="s">
        <v>3441</v>
      </c>
      <c r="C689">
        <v>2008</v>
      </c>
      <c r="D689" t="s">
        <v>3442</v>
      </c>
      <c r="E689" t="s">
        <v>3443</v>
      </c>
      <c r="F689" s="2" t="s">
        <v>4232</v>
      </c>
    </row>
    <row r="690" spans="1:6" x14ac:dyDescent="0.2">
      <c r="A690" t="s">
        <v>3445</v>
      </c>
      <c r="B690" t="s">
        <v>3446</v>
      </c>
      <c r="C690">
        <v>2009</v>
      </c>
      <c r="D690" t="s">
        <v>3385</v>
      </c>
      <c r="E690" t="s">
        <v>3447</v>
      </c>
      <c r="F690" s="2" t="s">
        <v>4232</v>
      </c>
    </row>
    <row r="691" spans="1:6" x14ac:dyDescent="0.2">
      <c r="A691" t="s">
        <v>3449</v>
      </c>
      <c r="B691" t="s">
        <v>3450</v>
      </c>
      <c r="C691">
        <v>2009</v>
      </c>
      <c r="D691" t="s">
        <v>3451</v>
      </c>
      <c r="E691" t="s">
        <v>3455</v>
      </c>
      <c r="F691" s="2" t="s">
        <v>4232</v>
      </c>
    </row>
    <row r="692" spans="1:6" x14ac:dyDescent="0.2">
      <c r="A692" t="s">
        <v>3457</v>
      </c>
      <c r="B692" t="s">
        <v>3458</v>
      </c>
      <c r="C692">
        <v>2009</v>
      </c>
      <c r="D692" t="s">
        <v>3442</v>
      </c>
      <c r="E692" t="s">
        <v>3459</v>
      </c>
      <c r="F692" s="2" t="s">
        <v>4232</v>
      </c>
    </row>
    <row r="693" spans="1:6" x14ac:dyDescent="0.2">
      <c r="A693" t="s">
        <v>3461</v>
      </c>
      <c r="B693" t="s">
        <v>1973</v>
      </c>
      <c r="C693">
        <v>2009</v>
      </c>
      <c r="D693" t="s">
        <v>3462</v>
      </c>
      <c r="E693" t="s">
        <v>862</v>
      </c>
      <c r="F693" s="2" t="s">
        <v>4232</v>
      </c>
    </row>
    <row r="694" spans="1:6" x14ac:dyDescent="0.2">
      <c r="A694" t="s">
        <v>3464</v>
      </c>
      <c r="B694" t="s">
        <v>3465</v>
      </c>
      <c r="C694">
        <v>2009</v>
      </c>
      <c r="D694" t="s">
        <v>3263</v>
      </c>
      <c r="E694" t="s">
        <v>1015</v>
      </c>
      <c r="F694" s="2" t="s">
        <v>4232</v>
      </c>
    </row>
    <row r="695" spans="1:6" x14ac:dyDescent="0.2">
      <c r="A695" t="s">
        <v>3470</v>
      </c>
      <c r="B695" t="s">
        <v>3471</v>
      </c>
      <c r="C695">
        <v>2009</v>
      </c>
      <c r="D695" t="s">
        <v>3368</v>
      </c>
      <c r="E695" t="s">
        <v>1399</v>
      </c>
      <c r="F695" s="2" t="s">
        <v>4232</v>
      </c>
    </row>
    <row r="696" spans="1:6" x14ac:dyDescent="0.2">
      <c r="A696" t="s">
        <v>3475</v>
      </c>
      <c r="B696" t="s">
        <v>2349</v>
      </c>
      <c r="C696">
        <v>2009</v>
      </c>
      <c r="D696" t="s">
        <v>3190</v>
      </c>
      <c r="E696" t="s">
        <v>1435</v>
      </c>
      <c r="F696" s="2" t="s">
        <v>4232</v>
      </c>
    </row>
    <row r="697" spans="1:6" x14ac:dyDescent="0.2">
      <c r="A697" t="s">
        <v>3477</v>
      </c>
      <c r="B697" t="s">
        <v>3478</v>
      </c>
      <c r="C697">
        <v>2009</v>
      </c>
      <c r="D697" t="s">
        <v>3479</v>
      </c>
      <c r="E697" t="s">
        <v>3483</v>
      </c>
      <c r="F697" s="2" t="s">
        <v>4232</v>
      </c>
    </row>
    <row r="698" spans="1:6" x14ac:dyDescent="0.2">
      <c r="A698" t="s">
        <v>3485</v>
      </c>
      <c r="B698" t="s">
        <v>866</v>
      </c>
      <c r="C698">
        <v>2009</v>
      </c>
      <c r="D698" t="s">
        <v>3479</v>
      </c>
      <c r="E698" t="s">
        <v>869</v>
      </c>
      <c r="F698" s="2" t="s">
        <v>4232</v>
      </c>
    </row>
    <row r="699" spans="1:6" x14ac:dyDescent="0.2">
      <c r="A699" t="s">
        <v>3490</v>
      </c>
      <c r="B699" t="s">
        <v>3491</v>
      </c>
      <c r="C699">
        <v>2010</v>
      </c>
      <c r="D699" t="s">
        <v>3368</v>
      </c>
      <c r="E699" t="s">
        <v>3494</v>
      </c>
      <c r="F699" s="2" t="s">
        <v>4232</v>
      </c>
    </row>
    <row r="700" spans="1:6" x14ac:dyDescent="0.2">
      <c r="A700" t="s">
        <v>3496</v>
      </c>
      <c r="B700" t="s">
        <v>3497</v>
      </c>
      <c r="C700">
        <v>2010</v>
      </c>
      <c r="D700" t="s">
        <v>3498</v>
      </c>
      <c r="E700" t="s">
        <v>3502</v>
      </c>
      <c r="F700" s="2" t="s">
        <v>4232</v>
      </c>
    </row>
    <row r="701" spans="1:6" x14ac:dyDescent="0.2">
      <c r="A701" t="s">
        <v>3504</v>
      </c>
      <c r="B701" t="s">
        <v>3505</v>
      </c>
      <c r="C701">
        <v>2011</v>
      </c>
      <c r="D701" t="s">
        <v>3263</v>
      </c>
      <c r="E701" t="s">
        <v>3508</v>
      </c>
      <c r="F701" s="2" t="s">
        <v>4232</v>
      </c>
    </row>
    <row r="702" spans="1:6" x14ac:dyDescent="0.2">
      <c r="A702" t="s">
        <v>3510</v>
      </c>
      <c r="B702" t="s">
        <v>880</v>
      </c>
      <c r="C702">
        <v>2011</v>
      </c>
      <c r="D702" t="s">
        <v>3252</v>
      </c>
      <c r="E702" t="s">
        <v>883</v>
      </c>
      <c r="F702" s="2" t="s">
        <v>4232</v>
      </c>
    </row>
    <row r="703" spans="1:6" x14ac:dyDescent="0.2">
      <c r="A703" t="s">
        <v>3513</v>
      </c>
      <c r="B703" t="s">
        <v>3514</v>
      </c>
      <c r="C703">
        <v>2011</v>
      </c>
      <c r="D703" t="s">
        <v>3268</v>
      </c>
      <c r="E703" t="s">
        <v>3518</v>
      </c>
      <c r="F703" s="2" t="s">
        <v>4232</v>
      </c>
    </row>
    <row r="704" spans="1:6" x14ac:dyDescent="0.2">
      <c r="A704" t="s">
        <v>3520</v>
      </c>
      <c r="B704" t="s">
        <v>3521</v>
      </c>
      <c r="C704">
        <v>2012</v>
      </c>
      <c r="D704" t="s">
        <v>3208</v>
      </c>
      <c r="E704" t="s">
        <v>3152</v>
      </c>
      <c r="F704" s="2" t="s">
        <v>4232</v>
      </c>
    </row>
    <row r="705" spans="1:6" x14ac:dyDescent="0.2">
      <c r="A705" t="s">
        <v>3523</v>
      </c>
      <c r="B705" t="s">
        <v>1253</v>
      </c>
      <c r="C705">
        <v>2012</v>
      </c>
      <c r="D705" t="s">
        <v>3240</v>
      </c>
      <c r="E705" t="s">
        <v>1255</v>
      </c>
      <c r="F705" s="2" t="s">
        <v>4232</v>
      </c>
    </row>
    <row r="706" spans="1:6" x14ac:dyDescent="0.2">
      <c r="A706" t="s">
        <v>3527</v>
      </c>
      <c r="B706" t="s">
        <v>3528</v>
      </c>
      <c r="C706">
        <v>2012</v>
      </c>
      <c r="D706" t="s">
        <v>3529</v>
      </c>
      <c r="E706" t="s">
        <v>3533</v>
      </c>
      <c r="F706" s="2" t="s">
        <v>4232</v>
      </c>
    </row>
    <row r="707" spans="1:6" x14ac:dyDescent="0.2">
      <c r="A707" t="s">
        <v>3535</v>
      </c>
      <c r="B707" t="s">
        <v>911</v>
      </c>
      <c r="C707">
        <v>2012</v>
      </c>
      <c r="D707" t="s">
        <v>3410</v>
      </c>
      <c r="E707" t="s">
        <v>914</v>
      </c>
      <c r="F707" s="2" t="s">
        <v>4232</v>
      </c>
    </row>
    <row r="708" spans="1:6" x14ac:dyDescent="0.2">
      <c r="A708" t="s">
        <v>3539</v>
      </c>
      <c r="B708" t="s">
        <v>2254</v>
      </c>
      <c r="C708">
        <v>2012</v>
      </c>
      <c r="D708" t="s">
        <v>3540</v>
      </c>
      <c r="E708" t="s">
        <v>1094</v>
      </c>
      <c r="F708" s="2" t="s">
        <v>4232</v>
      </c>
    </row>
    <row r="709" spans="1:6" x14ac:dyDescent="0.2">
      <c r="A709" t="s">
        <v>3543</v>
      </c>
      <c r="B709" t="s">
        <v>3544</v>
      </c>
      <c r="C709">
        <v>2012</v>
      </c>
      <c r="D709" t="s">
        <v>3417</v>
      </c>
      <c r="E709" t="s">
        <v>3547</v>
      </c>
      <c r="F709" s="2" t="s">
        <v>4232</v>
      </c>
    </row>
    <row r="710" spans="1:6" x14ac:dyDescent="0.2">
      <c r="A710" t="s">
        <v>3549</v>
      </c>
      <c r="B710" t="s">
        <v>1622</v>
      </c>
      <c r="C710">
        <v>2013</v>
      </c>
      <c r="D710" t="s">
        <v>3550</v>
      </c>
      <c r="E710" t="s">
        <v>1625</v>
      </c>
      <c r="F710" s="2" t="s">
        <v>4232</v>
      </c>
    </row>
    <row r="711" spans="1:6" x14ac:dyDescent="0.2">
      <c r="A711" t="s">
        <v>3554</v>
      </c>
      <c r="B711" t="s">
        <v>3555</v>
      </c>
      <c r="C711">
        <v>2013</v>
      </c>
      <c r="D711" t="s">
        <v>3263</v>
      </c>
      <c r="E711" t="s">
        <v>935</v>
      </c>
      <c r="F711" s="2" t="s">
        <v>4232</v>
      </c>
    </row>
    <row r="712" spans="1:6" x14ac:dyDescent="0.2">
      <c r="A712" t="s">
        <v>3559</v>
      </c>
      <c r="B712" t="s">
        <v>3560</v>
      </c>
      <c r="C712">
        <v>2013</v>
      </c>
      <c r="D712" t="s">
        <v>3561</v>
      </c>
      <c r="E712" t="s">
        <v>1392</v>
      </c>
      <c r="F712" s="2" t="s">
        <v>4232</v>
      </c>
    </row>
    <row r="713" spans="1:6" x14ac:dyDescent="0.2">
      <c r="A713" t="s">
        <v>3566</v>
      </c>
      <c r="B713" t="s">
        <v>1084</v>
      </c>
      <c r="C713">
        <v>2013</v>
      </c>
      <c r="D713" t="s">
        <v>3567</v>
      </c>
      <c r="E713" t="s">
        <v>1087</v>
      </c>
      <c r="F713" s="2" t="s">
        <v>4232</v>
      </c>
    </row>
    <row r="714" spans="1:6" x14ac:dyDescent="0.2">
      <c r="A714" t="s">
        <v>3571</v>
      </c>
      <c r="B714" t="s">
        <v>3572</v>
      </c>
      <c r="C714">
        <v>2013</v>
      </c>
      <c r="D714" t="s">
        <v>3417</v>
      </c>
      <c r="E714" t="s">
        <v>3576</v>
      </c>
      <c r="F714" s="2" t="s">
        <v>4232</v>
      </c>
    </row>
    <row r="715" spans="1:6" x14ac:dyDescent="0.2">
      <c r="A715" t="s">
        <v>3578</v>
      </c>
      <c r="B715" t="s">
        <v>1344</v>
      </c>
      <c r="C715">
        <v>2013</v>
      </c>
      <c r="D715" t="s">
        <v>3385</v>
      </c>
      <c r="E715" t="s">
        <v>1347</v>
      </c>
      <c r="F715" s="2" t="s">
        <v>4232</v>
      </c>
    </row>
    <row r="716" spans="1:6" x14ac:dyDescent="0.2">
      <c r="A716" t="s">
        <v>3581</v>
      </c>
      <c r="B716" t="s">
        <v>1041</v>
      </c>
      <c r="C716">
        <v>2013</v>
      </c>
      <c r="D716" t="s">
        <v>3252</v>
      </c>
      <c r="E716" t="s">
        <v>1043</v>
      </c>
      <c r="F716" s="2" t="s">
        <v>4232</v>
      </c>
    </row>
    <row r="717" spans="1:6" x14ac:dyDescent="0.2">
      <c r="A717" t="s">
        <v>3583</v>
      </c>
      <c r="B717" t="s">
        <v>1811</v>
      </c>
      <c r="C717">
        <v>2013</v>
      </c>
      <c r="D717" t="s">
        <v>3417</v>
      </c>
      <c r="E717" t="s">
        <v>1010</v>
      </c>
      <c r="F717" s="2" t="s">
        <v>4232</v>
      </c>
    </row>
    <row r="718" spans="1:6" x14ac:dyDescent="0.2">
      <c r="A718" t="s">
        <v>3588</v>
      </c>
      <c r="B718" t="s">
        <v>3589</v>
      </c>
      <c r="C718">
        <v>2014</v>
      </c>
      <c r="D718" t="s">
        <v>3590</v>
      </c>
      <c r="E718" t="s">
        <v>3594</v>
      </c>
      <c r="F718" s="2" t="s">
        <v>4232</v>
      </c>
    </row>
    <row r="719" spans="1:6" x14ac:dyDescent="0.2">
      <c r="A719" t="s">
        <v>3596</v>
      </c>
      <c r="B719" t="s">
        <v>1885</v>
      </c>
      <c r="C719">
        <v>2014</v>
      </c>
      <c r="D719" t="s">
        <v>3362</v>
      </c>
      <c r="E719" t="s">
        <v>876</v>
      </c>
      <c r="F719" s="2" t="s">
        <v>4232</v>
      </c>
    </row>
    <row r="720" spans="1:6" x14ac:dyDescent="0.2">
      <c r="A720" t="s">
        <v>3600</v>
      </c>
      <c r="B720" t="s">
        <v>3601</v>
      </c>
      <c r="C720">
        <v>2014</v>
      </c>
      <c r="D720" t="s">
        <v>3307</v>
      </c>
      <c r="E720" t="s">
        <v>3604</v>
      </c>
      <c r="F720" s="2" t="s">
        <v>4232</v>
      </c>
    </row>
    <row r="721" spans="1:6" x14ac:dyDescent="0.2">
      <c r="A721" t="s">
        <v>3606</v>
      </c>
      <c r="B721" t="s">
        <v>2102</v>
      </c>
      <c r="C721">
        <v>2014</v>
      </c>
      <c r="D721" t="s">
        <v>3417</v>
      </c>
      <c r="E721" t="s">
        <v>1140</v>
      </c>
      <c r="F721" s="2" t="s">
        <v>4232</v>
      </c>
    </row>
    <row r="722" spans="1:6" x14ac:dyDescent="0.2">
      <c r="A722" t="s">
        <v>3611</v>
      </c>
      <c r="B722" t="s">
        <v>1844</v>
      </c>
      <c r="C722">
        <v>2014</v>
      </c>
      <c r="D722" t="s">
        <v>3442</v>
      </c>
      <c r="E722" t="s">
        <v>1341</v>
      </c>
      <c r="F722" s="2" t="s">
        <v>4232</v>
      </c>
    </row>
    <row r="723" spans="1:6" x14ac:dyDescent="0.2">
      <c r="A723" t="s">
        <v>3613</v>
      </c>
      <c r="B723" t="s">
        <v>1384</v>
      </c>
      <c r="C723">
        <v>2014</v>
      </c>
      <c r="D723" t="s">
        <v>3442</v>
      </c>
      <c r="E723" t="s">
        <v>1386</v>
      </c>
      <c r="F723" s="2" t="s">
        <v>4232</v>
      </c>
    </row>
    <row r="724" spans="1:6" x14ac:dyDescent="0.2">
      <c r="A724" t="s">
        <v>3616</v>
      </c>
      <c r="B724" t="s">
        <v>3617</v>
      </c>
      <c r="C724">
        <v>2015</v>
      </c>
      <c r="D724" t="s">
        <v>3618</v>
      </c>
      <c r="E724" t="s">
        <v>3622</v>
      </c>
      <c r="F724" s="2" t="s">
        <v>4232</v>
      </c>
    </row>
    <row r="725" spans="1:6" x14ac:dyDescent="0.2">
      <c r="A725" t="s">
        <v>3624</v>
      </c>
      <c r="B725" t="s">
        <v>3625</v>
      </c>
      <c r="C725">
        <v>2015</v>
      </c>
      <c r="D725" t="s">
        <v>3626</v>
      </c>
      <c r="E725" t="s">
        <v>3628</v>
      </c>
      <c r="F725" s="2" t="s">
        <v>4232</v>
      </c>
    </row>
    <row r="726" spans="1:6" x14ac:dyDescent="0.2">
      <c r="A726" t="s">
        <v>3630</v>
      </c>
      <c r="B726" t="s">
        <v>1116</v>
      </c>
      <c r="C726">
        <v>2015</v>
      </c>
      <c r="D726" t="s">
        <v>3362</v>
      </c>
      <c r="E726" t="s">
        <v>1118</v>
      </c>
      <c r="F726" s="2" t="s">
        <v>4232</v>
      </c>
    </row>
    <row r="727" spans="1:6" x14ac:dyDescent="0.2">
      <c r="A727" t="s">
        <v>3634</v>
      </c>
      <c r="B727" t="s">
        <v>610</v>
      </c>
      <c r="C727">
        <v>2015</v>
      </c>
      <c r="D727" t="s">
        <v>3635</v>
      </c>
      <c r="E727" t="s">
        <v>3639</v>
      </c>
      <c r="F727" s="2" t="s">
        <v>4232</v>
      </c>
    </row>
    <row r="728" spans="1:6" x14ac:dyDescent="0.2">
      <c r="A728" t="s">
        <v>3641</v>
      </c>
      <c r="B728" t="s">
        <v>1036</v>
      </c>
      <c r="C728">
        <v>2015</v>
      </c>
      <c r="D728" t="s">
        <v>3351</v>
      </c>
      <c r="E728" t="s">
        <v>1038</v>
      </c>
      <c r="F728" s="2" t="s">
        <v>4232</v>
      </c>
    </row>
    <row r="729" spans="1:6" x14ac:dyDescent="0.2">
      <c r="A729" t="s">
        <v>3644</v>
      </c>
      <c r="B729" t="s">
        <v>3036</v>
      </c>
      <c r="C729">
        <v>2015</v>
      </c>
      <c r="D729" t="s">
        <v>3263</v>
      </c>
      <c r="E729" t="s">
        <v>964</v>
      </c>
      <c r="F729" s="2" t="s">
        <v>4232</v>
      </c>
    </row>
    <row r="730" spans="1:6" x14ac:dyDescent="0.2">
      <c r="A730" t="s">
        <v>3648</v>
      </c>
      <c r="B730" t="s">
        <v>3649</v>
      </c>
      <c r="C730">
        <v>2015</v>
      </c>
      <c r="D730" t="s">
        <v>3650</v>
      </c>
      <c r="E730" t="s">
        <v>3152</v>
      </c>
      <c r="F730" s="2" t="s">
        <v>4232</v>
      </c>
    </row>
    <row r="731" spans="1:6" x14ac:dyDescent="0.2">
      <c r="A731" t="s">
        <v>3652</v>
      </c>
      <c r="B731" t="s">
        <v>3653</v>
      </c>
      <c r="C731">
        <v>2015</v>
      </c>
      <c r="D731" t="s">
        <v>3654</v>
      </c>
      <c r="E731" t="s">
        <v>3658</v>
      </c>
      <c r="F731" s="2" t="s">
        <v>4232</v>
      </c>
    </row>
    <row r="732" spans="1:6" x14ac:dyDescent="0.2">
      <c r="A732" t="s">
        <v>3660</v>
      </c>
      <c r="B732" t="s">
        <v>939</v>
      </c>
      <c r="C732">
        <v>2015</v>
      </c>
      <c r="D732" t="s">
        <v>3479</v>
      </c>
      <c r="E732" t="s">
        <v>941</v>
      </c>
      <c r="F732" s="2" t="s">
        <v>4232</v>
      </c>
    </row>
    <row r="733" spans="1:6" x14ac:dyDescent="0.2">
      <c r="A733" t="s">
        <v>3665</v>
      </c>
      <c r="B733" t="s">
        <v>1143</v>
      </c>
      <c r="C733">
        <v>2016</v>
      </c>
      <c r="D733" t="s">
        <v>3666</v>
      </c>
      <c r="E733" t="s">
        <v>1146</v>
      </c>
      <c r="F733" s="2" t="s">
        <v>4232</v>
      </c>
    </row>
    <row r="734" spans="1:6" x14ac:dyDescent="0.2">
      <c r="A734" t="s">
        <v>3670</v>
      </c>
      <c r="B734" t="s">
        <v>1183</v>
      </c>
      <c r="C734">
        <v>2016</v>
      </c>
      <c r="D734" t="s">
        <v>3626</v>
      </c>
      <c r="E734" t="s">
        <v>1186</v>
      </c>
      <c r="F734" s="2" t="s">
        <v>4232</v>
      </c>
    </row>
    <row r="735" spans="1:6" x14ac:dyDescent="0.2">
      <c r="A735" t="s">
        <v>3673</v>
      </c>
      <c r="B735" t="s">
        <v>3674</v>
      </c>
      <c r="C735">
        <v>2016</v>
      </c>
      <c r="D735" t="s">
        <v>3410</v>
      </c>
      <c r="E735" t="s">
        <v>3677</v>
      </c>
      <c r="F735" s="2" t="s">
        <v>4232</v>
      </c>
    </row>
    <row r="736" spans="1:6" x14ac:dyDescent="0.2">
      <c r="A736" t="s">
        <v>3679</v>
      </c>
      <c r="B736" t="s">
        <v>3680</v>
      </c>
      <c r="C736">
        <v>2016</v>
      </c>
      <c r="D736" t="s">
        <v>3208</v>
      </c>
      <c r="E736" t="s">
        <v>1307</v>
      </c>
      <c r="F736" s="2" t="s">
        <v>4232</v>
      </c>
    </row>
    <row r="737" spans="1:6" x14ac:dyDescent="0.2">
      <c r="A737" t="s">
        <v>3684</v>
      </c>
      <c r="B737" t="s">
        <v>3685</v>
      </c>
      <c r="C737">
        <v>2016</v>
      </c>
      <c r="D737" t="s">
        <v>3391</v>
      </c>
      <c r="E737" t="s">
        <v>3687</v>
      </c>
      <c r="F737" s="2" t="s">
        <v>4232</v>
      </c>
    </row>
    <row r="738" spans="1:6" x14ac:dyDescent="0.2">
      <c r="A738" t="s">
        <v>3689</v>
      </c>
      <c r="B738" t="s">
        <v>3690</v>
      </c>
      <c r="C738">
        <v>2016</v>
      </c>
      <c r="D738" t="s">
        <v>3691</v>
      </c>
      <c r="E738" t="s">
        <v>3696</v>
      </c>
      <c r="F738" s="2" t="s">
        <v>4232</v>
      </c>
    </row>
    <row r="739" spans="1:6" x14ac:dyDescent="0.2">
      <c r="A739" t="s">
        <v>3698</v>
      </c>
      <c r="B739" t="s">
        <v>3699</v>
      </c>
      <c r="C739">
        <v>2016</v>
      </c>
      <c r="D739" t="s">
        <v>3700</v>
      </c>
      <c r="E739" t="s">
        <v>3705</v>
      </c>
      <c r="F739" s="2" t="s">
        <v>4232</v>
      </c>
    </row>
    <row r="740" spans="1:6" x14ac:dyDescent="0.2">
      <c r="A740" t="s">
        <v>3707</v>
      </c>
      <c r="B740" t="s">
        <v>1732</v>
      </c>
      <c r="C740">
        <v>2016</v>
      </c>
      <c r="D740" t="s">
        <v>3708</v>
      </c>
      <c r="E740" t="s">
        <v>1735</v>
      </c>
      <c r="F740" s="2" t="s">
        <v>4232</v>
      </c>
    </row>
    <row r="741" spans="1:6" x14ac:dyDescent="0.2">
      <c r="A741" t="s">
        <v>3713</v>
      </c>
      <c r="B741" t="s">
        <v>1056</v>
      </c>
      <c r="C741">
        <v>2016</v>
      </c>
      <c r="D741" t="s">
        <v>3714</v>
      </c>
      <c r="E741" t="s">
        <v>1059</v>
      </c>
      <c r="F741" s="2" t="s">
        <v>4232</v>
      </c>
    </row>
    <row r="742" spans="1:6" x14ac:dyDescent="0.2">
      <c r="A742" t="s">
        <v>3718</v>
      </c>
      <c r="B742" t="s">
        <v>3719</v>
      </c>
      <c r="C742">
        <v>2016</v>
      </c>
      <c r="D742" t="s">
        <v>3720</v>
      </c>
      <c r="E742" t="s">
        <v>3723</v>
      </c>
      <c r="F742" s="2" t="s">
        <v>4232</v>
      </c>
    </row>
    <row r="743" spans="1:6" x14ac:dyDescent="0.2">
      <c r="A743" t="s">
        <v>3725</v>
      </c>
      <c r="B743" t="s">
        <v>3726</v>
      </c>
      <c r="C743">
        <v>2017</v>
      </c>
      <c r="D743" t="s">
        <v>3727</v>
      </c>
      <c r="E743" t="s">
        <v>1080</v>
      </c>
      <c r="F743" s="2" t="s">
        <v>4232</v>
      </c>
    </row>
    <row r="744" spans="1:6" x14ac:dyDescent="0.2">
      <c r="A744" t="s">
        <v>3731</v>
      </c>
      <c r="B744" t="s">
        <v>1265</v>
      </c>
      <c r="C744">
        <v>2017</v>
      </c>
      <c r="D744" t="s">
        <v>3498</v>
      </c>
      <c r="E744" t="s">
        <v>1268</v>
      </c>
      <c r="F744" s="2" t="s">
        <v>4232</v>
      </c>
    </row>
    <row r="745" spans="1:6" x14ac:dyDescent="0.2">
      <c r="A745" t="s">
        <v>3735</v>
      </c>
      <c r="B745" t="s">
        <v>2341</v>
      </c>
      <c r="C745">
        <v>2017</v>
      </c>
      <c r="D745" t="s">
        <v>3736</v>
      </c>
      <c r="E745" t="s">
        <v>1261</v>
      </c>
      <c r="F745" s="2" t="s">
        <v>4232</v>
      </c>
    </row>
    <row r="746" spans="1:6" x14ac:dyDescent="0.2">
      <c r="A746" t="s">
        <v>3740</v>
      </c>
      <c r="B746" t="s">
        <v>3741</v>
      </c>
      <c r="C746">
        <v>2017</v>
      </c>
      <c r="D746" t="s">
        <v>3742</v>
      </c>
      <c r="E746" t="s">
        <v>3746</v>
      </c>
      <c r="F746" s="2" t="s">
        <v>4232</v>
      </c>
    </row>
    <row r="747" spans="1:6" x14ac:dyDescent="0.2">
      <c r="A747" t="s">
        <v>3748</v>
      </c>
      <c r="B747" t="s">
        <v>3749</v>
      </c>
      <c r="C747">
        <v>2017</v>
      </c>
      <c r="D747" t="s">
        <v>3442</v>
      </c>
      <c r="E747" t="s">
        <v>3751</v>
      </c>
      <c r="F747" s="2" t="s">
        <v>4232</v>
      </c>
    </row>
    <row r="748" spans="1:6" x14ac:dyDescent="0.2">
      <c r="A748" t="s">
        <v>3753</v>
      </c>
      <c r="B748" t="s">
        <v>1150</v>
      </c>
      <c r="C748">
        <v>2017</v>
      </c>
      <c r="D748" t="s">
        <v>3240</v>
      </c>
      <c r="E748" t="s">
        <v>1153</v>
      </c>
      <c r="F748" s="2" t="s">
        <v>4232</v>
      </c>
    </row>
    <row r="749" spans="1:6" x14ac:dyDescent="0.2">
      <c r="A749" t="s">
        <v>3756</v>
      </c>
      <c r="B749" t="s">
        <v>3757</v>
      </c>
      <c r="C749">
        <v>2017</v>
      </c>
      <c r="D749" t="s">
        <v>3758</v>
      </c>
      <c r="E749" t="s">
        <v>3762</v>
      </c>
      <c r="F749" s="2" t="s">
        <v>4232</v>
      </c>
    </row>
    <row r="750" spans="1:6" x14ac:dyDescent="0.2">
      <c r="A750" t="s">
        <v>3764</v>
      </c>
      <c r="B750" t="s">
        <v>3765</v>
      </c>
      <c r="C750">
        <v>2017</v>
      </c>
      <c r="D750" t="s">
        <v>3720</v>
      </c>
      <c r="E750" t="s">
        <v>3769</v>
      </c>
      <c r="F750" s="2" t="s">
        <v>4232</v>
      </c>
    </row>
    <row r="751" spans="1:6" x14ac:dyDescent="0.2">
      <c r="A751" t="s">
        <v>3771</v>
      </c>
      <c r="B751" t="s">
        <v>3772</v>
      </c>
      <c r="C751">
        <v>2017</v>
      </c>
      <c r="D751" t="s">
        <v>3773</v>
      </c>
      <c r="E751" t="s">
        <v>3775</v>
      </c>
      <c r="F751" s="2" t="s">
        <v>4232</v>
      </c>
    </row>
    <row r="752" spans="1:6" x14ac:dyDescent="0.2">
      <c r="A752" t="s">
        <v>3777</v>
      </c>
      <c r="B752" t="s">
        <v>2999</v>
      </c>
      <c r="C752">
        <v>2017</v>
      </c>
      <c r="D752" t="s">
        <v>3778</v>
      </c>
      <c r="E752" t="s">
        <v>1237</v>
      </c>
      <c r="F752" s="2" t="s">
        <v>4232</v>
      </c>
    </row>
    <row r="753" spans="1:6" x14ac:dyDescent="0.2">
      <c r="A753" t="s">
        <v>3781</v>
      </c>
      <c r="B753" t="s">
        <v>2992</v>
      </c>
      <c r="C753">
        <v>2017</v>
      </c>
      <c r="D753" t="s">
        <v>3778</v>
      </c>
      <c r="E753" t="s">
        <v>969</v>
      </c>
      <c r="F753" s="2" t="s">
        <v>4232</v>
      </c>
    </row>
    <row r="754" spans="1:6" x14ac:dyDescent="0.2">
      <c r="A754" t="s">
        <v>3785</v>
      </c>
      <c r="B754" t="s">
        <v>3786</v>
      </c>
      <c r="C754">
        <v>2017</v>
      </c>
      <c r="D754" t="s">
        <v>3787</v>
      </c>
      <c r="E754" t="s">
        <v>3791</v>
      </c>
      <c r="F754" s="2" t="s">
        <v>4232</v>
      </c>
    </row>
    <row r="755" spans="1:6" x14ac:dyDescent="0.2">
      <c r="A755" t="s">
        <v>3793</v>
      </c>
      <c r="B755" t="s">
        <v>1221</v>
      </c>
      <c r="C755">
        <v>2017</v>
      </c>
      <c r="D755" t="s">
        <v>3794</v>
      </c>
      <c r="E755" t="s">
        <v>1224</v>
      </c>
      <c r="F755" s="2" t="s">
        <v>4232</v>
      </c>
    </row>
    <row r="756" spans="1:6" x14ac:dyDescent="0.2">
      <c r="A756" t="s">
        <v>3800</v>
      </c>
      <c r="B756" t="s">
        <v>3801</v>
      </c>
      <c r="C756">
        <v>2017</v>
      </c>
      <c r="D756" t="s">
        <v>3802</v>
      </c>
      <c r="E756" t="s">
        <v>3805</v>
      </c>
      <c r="F756" s="2" t="s">
        <v>4232</v>
      </c>
    </row>
    <row r="757" spans="1:6" x14ac:dyDescent="0.2">
      <c r="A757" t="s">
        <v>3807</v>
      </c>
      <c r="B757" t="s">
        <v>1072</v>
      </c>
      <c r="C757">
        <v>2017</v>
      </c>
      <c r="D757" t="s">
        <v>3417</v>
      </c>
      <c r="E757" t="s">
        <v>1074</v>
      </c>
      <c r="F757" s="2" t="s">
        <v>4232</v>
      </c>
    </row>
    <row r="758" spans="1:6" x14ac:dyDescent="0.2">
      <c r="A758" t="s">
        <v>3810</v>
      </c>
      <c r="B758" t="s">
        <v>3811</v>
      </c>
      <c r="C758">
        <v>2018</v>
      </c>
      <c r="D758" t="s">
        <v>3550</v>
      </c>
      <c r="E758" t="s">
        <v>3814</v>
      </c>
      <c r="F758" s="2" t="s">
        <v>4232</v>
      </c>
    </row>
    <row r="759" spans="1:6" x14ac:dyDescent="0.2">
      <c r="A759" t="s">
        <v>3816</v>
      </c>
      <c r="B759" t="s">
        <v>3817</v>
      </c>
      <c r="C759">
        <v>2018</v>
      </c>
      <c r="D759" t="s">
        <v>3720</v>
      </c>
      <c r="E759" t="s">
        <v>3821</v>
      </c>
      <c r="F759" s="2" t="s">
        <v>4232</v>
      </c>
    </row>
    <row r="760" spans="1:6" x14ac:dyDescent="0.2">
      <c r="A760" t="s">
        <v>3823</v>
      </c>
      <c r="B760" t="s">
        <v>904</v>
      </c>
      <c r="C760">
        <v>2018</v>
      </c>
      <c r="D760" t="s">
        <v>3824</v>
      </c>
      <c r="E760" t="s">
        <v>907</v>
      </c>
      <c r="F760" s="2" t="s">
        <v>4232</v>
      </c>
    </row>
    <row r="761" spans="1:6" x14ac:dyDescent="0.2">
      <c r="A761" t="s">
        <v>3829</v>
      </c>
      <c r="B761" t="s">
        <v>1098</v>
      </c>
      <c r="C761">
        <v>2018</v>
      </c>
      <c r="D761" t="s">
        <v>3362</v>
      </c>
      <c r="E761" t="s">
        <v>1100</v>
      </c>
      <c r="F761" s="2" t="s">
        <v>4232</v>
      </c>
    </row>
    <row r="762" spans="1:6" x14ac:dyDescent="0.2">
      <c r="A762" t="s">
        <v>3833</v>
      </c>
      <c r="B762" t="s">
        <v>803</v>
      </c>
      <c r="C762">
        <v>2018</v>
      </c>
      <c r="D762" t="s">
        <v>3834</v>
      </c>
      <c r="E762" t="s">
        <v>1372</v>
      </c>
      <c r="F762" s="2" t="s">
        <v>4232</v>
      </c>
    </row>
    <row r="763" spans="1:6" x14ac:dyDescent="0.2">
      <c r="A763" t="s">
        <v>3838</v>
      </c>
      <c r="B763" t="s">
        <v>1190</v>
      </c>
      <c r="C763">
        <v>2018</v>
      </c>
      <c r="D763" t="s">
        <v>3720</v>
      </c>
      <c r="E763" t="s">
        <v>1192</v>
      </c>
      <c r="F763" s="2" t="s">
        <v>4232</v>
      </c>
    </row>
    <row r="764" spans="1:6" x14ac:dyDescent="0.2">
      <c r="A764" t="s">
        <v>3842</v>
      </c>
      <c r="B764" t="s">
        <v>1209</v>
      </c>
      <c r="C764">
        <v>2018</v>
      </c>
      <c r="D764" t="s">
        <v>3626</v>
      </c>
      <c r="E764" t="s">
        <v>1211</v>
      </c>
      <c r="F764" s="2" t="s">
        <v>4232</v>
      </c>
    </row>
    <row r="765" spans="1:6" x14ac:dyDescent="0.2">
      <c r="A765" t="s">
        <v>3847</v>
      </c>
      <c r="B765" t="s">
        <v>973</v>
      </c>
      <c r="C765">
        <v>2018</v>
      </c>
      <c r="D765" t="s">
        <v>3479</v>
      </c>
      <c r="E765" t="s">
        <v>975</v>
      </c>
      <c r="F765" s="2" t="s">
        <v>4232</v>
      </c>
    </row>
    <row r="766" spans="1:6" x14ac:dyDescent="0.2">
      <c r="A766" t="s">
        <v>3852</v>
      </c>
      <c r="B766" t="s">
        <v>3853</v>
      </c>
      <c r="C766">
        <v>2018</v>
      </c>
      <c r="D766" t="s">
        <v>3854</v>
      </c>
      <c r="E766" t="s">
        <v>3857</v>
      </c>
      <c r="F766" s="2" t="s">
        <v>4232</v>
      </c>
    </row>
    <row r="767" spans="1:6" x14ac:dyDescent="0.2">
      <c r="A767" t="s">
        <v>3859</v>
      </c>
      <c r="B767" t="s">
        <v>3860</v>
      </c>
      <c r="C767">
        <v>2019</v>
      </c>
      <c r="D767" t="s">
        <v>3362</v>
      </c>
      <c r="E767" t="s">
        <v>3862</v>
      </c>
      <c r="F767" s="2" t="s">
        <v>4232</v>
      </c>
    </row>
    <row r="768" spans="1:6" x14ac:dyDescent="0.2">
      <c r="A768" t="s">
        <v>3864</v>
      </c>
      <c r="B768" t="s">
        <v>3865</v>
      </c>
      <c r="C768">
        <v>2019</v>
      </c>
      <c r="D768" t="s">
        <v>3626</v>
      </c>
      <c r="E768" t="s">
        <v>3869</v>
      </c>
      <c r="F768" s="2" t="s">
        <v>4232</v>
      </c>
    </row>
    <row r="769" spans="1:6" x14ac:dyDescent="0.2">
      <c r="A769" t="s">
        <v>3871</v>
      </c>
      <c r="B769" t="s">
        <v>1421</v>
      </c>
      <c r="C769">
        <v>2019</v>
      </c>
      <c r="D769" t="s">
        <v>3854</v>
      </c>
      <c r="E769" t="s">
        <v>1423</v>
      </c>
      <c r="F769" s="2" t="s">
        <v>4232</v>
      </c>
    </row>
    <row r="770" spans="1:6" x14ac:dyDescent="0.2">
      <c r="A770" t="s">
        <v>3875</v>
      </c>
      <c r="B770" t="s">
        <v>818</v>
      </c>
      <c r="C770">
        <v>2019</v>
      </c>
      <c r="D770" t="s">
        <v>3876</v>
      </c>
      <c r="E770" t="s">
        <v>3880</v>
      </c>
      <c r="F770" s="2" t="s">
        <v>4232</v>
      </c>
    </row>
    <row r="771" spans="1:6" x14ac:dyDescent="0.2">
      <c r="A771" t="s">
        <v>3882</v>
      </c>
      <c r="B771" t="s">
        <v>1178</v>
      </c>
      <c r="C771">
        <v>2019</v>
      </c>
      <c r="D771" t="s">
        <v>3720</v>
      </c>
      <c r="E771" t="s">
        <v>1180</v>
      </c>
      <c r="F771" s="2" t="s">
        <v>4232</v>
      </c>
    </row>
    <row r="772" spans="1:6" x14ac:dyDescent="0.2">
      <c r="A772" t="s">
        <v>3886</v>
      </c>
      <c r="B772" t="s">
        <v>1467</v>
      </c>
      <c r="C772">
        <v>2019</v>
      </c>
      <c r="D772" t="s">
        <v>3252</v>
      </c>
      <c r="E772" t="s">
        <v>1469</v>
      </c>
      <c r="F772" s="2" t="s">
        <v>4232</v>
      </c>
    </row>
    <row r="773" spans="1:6" x14ac:dyDescent="0.2">
      <c r="A773" t="s">
        <v>3890</v>
      </c>
      <c r="B773" t="s">
        <v>1067</v>
      </c>
      <c r="C773">
        <v>2019</v>
      </c>
      <c r="D773" t="s">
        <v>3252</v>
      </c>
      <c r="E773" t="s">
        <v>1069</v>
      </c>
      <c r="F773" s="2" t="s">
        <v>4232</v>
      </c>
    </row>
    <row r="774" spans="1:6" x14ac:dyDescent="0.2">
      <c r="A774" t="s">
        <v>3894</v>
      </c>
      <c r="B774" t="s">
        <v>1109</v>
      </c>
      <c r="C774">
        <v>2019</v>
      </c>
      <c r="D774" t="s">
        <v>3895</v>
      </c>
      <c r="E774" t="s">
        <v>1112</v>
      </c>
      <c r="F774" s="2" t="s">
        <v>4232</v>
      </c>
    </row>
    <row r="775" spans="1:6" x14ac:dyDescent="0.2">
      <c r="A775" t="s">
        <v>3899</v>
      </c>
      <c r="B775" t="s">
        <v>3900</v>
      </c>
      <c r="C775">
        <v>2019</v>
      </c>
      <c r="D775" t="s">
        <v>3901</v>
      </c>
      <c r="E775" t="s">
        <v>3152</v>
      </c>
      <c r="F775" s="2" t="s">
        <v>4232</v>
      </c>
    </row>
    <row r="776" spans="1:6" x14ac:dyDescent="0.2">
      <c r="A776" t="s">
        <v>3906</v>
      </c>
      <c r="B776" t="s">
        <v>1379</v>
      </c>
      <c r="C776">
        <v>2019</v>
      </c>
      <c r="D776" t="s">
        <v>3720</v>
      </c>
      <c r="E776" t="s">
        <v>1381</v>
      </c>
      <c r="F776" s="2" t="s">
        <v>4232</v>
      </c>
    </row>
    <row r="777" spans="1:6" x14ac:dyDescent="0.2">
      <c r="A777" t="s">
        <v>3911</v>
      </c>
      <c r="B777" t="s">
        <v>556</v>
      </c>
      <c r="C777">
        <v>2019</v>
      </c>
      <c r="D777" t="s">
        <v>3912</v>
      </c>
      <c r="E777" t="s">
        <v>1319</v>
      </c>
      <c r="F777" s="2" t="s">
        <v>4232</v>
      </c>
    </row>
    <row r="778" spans="1:6" x14ac:dyDescent="0.2">
      <c r="A778" t="s">
        <v>3916</v>
      </c>
      <c r="B778" t="s">
        <v>3917</v>
      </c>
      <c r="C778">
        <v>2020</v>
      </c>
      <c r="D778" t="s">
        <v>3918</v>
      </c>
      <c r="E778" t="s">
        <v>3922</v>
      </c>
      <c r="F778" s="2" t="s">
        <v>4232</v>
      </c>
    </row>
    <row r="779" spans="1:6" x14ac:dyDescent="0.2">
      <c r="A779" t="s">
        <v>3924</v>
      </c>
      <c r="B779" t="s">
        <v>3925</v>
      </c>
      <c r="C779">
        <v>2020</v>
      </c>
      <c r="D779" t="s">
        <v>3926</v>
      </c>
      <c r="E779" t="s">
        <v>3929</v>
      </c>
      <c r="F779" s="2" t="s">
        <v>4232</v>
      </c>
    </row>
    <row r="780" spans="1:6" x14ac:dyDescent="0.2">
      <c r="A780" t="s">
        <v>3931</v>
      </c>
      <c r="B780" t="s">
        <v>2929</v>
      </c>
      <c r="C780">
        <v>2020</v>
      </c>
      <c r="D780" t="s">
        <v>3932</v>
      </c>
      <c r="E780" t="s">
        <v>1451</v>
      </c>
      <c r="F780" s="2" t="s">
        <v>4232</v>
      </c>
    </row>
    <row r="781" spans="1:6" x14ac:dyDescent="0.2">
      <c r="A781" t="s">
        <v>3936</v>
      </c>
      <c r="B781" t="s">
        <v>1366</v>
      </c>
      <c r="C781">
        <v>2020</v>
      </c>
      <c r="D781" t="s">
        <v>3626</v>
      </c>
      <c r="E781" t="s">
        <v>1368</v>
      </c>
      <c r="F781" s="2" t="s">
        <v>4232</v>
      </c>
    </row>
    <row r="782" spans="1:6" x14ac:dyDescent="0.2">
      <c r="A782" t="s">
        <v>3940</v>
      </c>
      <c r="B782" t="s">
        <v>1293</v>
      </c>
      <c r="C782">
        <v>2020</v>
      </c>
      <c r="D782" t="s">
        <v>3802</v>
      </c>
      <c r="E782" t="s">
        <v>1296</v>
      </c>
      <c r="F782" s="2" t="s">
        <v>4232</v>
      </c>
    </row>
    <row r="783" spans="1:6" x14ac:dyDescent="0.2">
      <c r="A783" t="s">
        <v>3944</v>
      </c>
      <c r="B783" t="s">
        <v>1361</v>
      </c>
      <c r="C783">
        <v>2020</v>
      </c>
      <c r="D783" t="s">
        <v>3362</v>
      </c>
      <c r="E783" t="s">
        <v>1363</v>
      </c>
      <c r="F783" s="2" t="s">
        <v>4232</v>
      </c>
    </row>
    <row r="784" spans="1:6" x14ac:dyDescent="0.2">
      <c r="A784" t="s">
        <v>3957</v>
      </c>
      <c r="B784" t="s">
        <v>3958</v>
      </c>
      <c r="C784">
        <v>2020</v>
      </c>
      <c r="D784" t="s">
        <v>3932</v>
      </c>
      <c r="E784" t="s">
        <v>1515</v>
      </c>
      <c r="F784" s="2" t="s">
        <v>4232</v>
      </c>
    </row>
    <row r="785" spans="1:6" x14ac:dyDescent="0.2">
      <c r="A785" t="s">
        <v>3962</v>
      </c>
      <c r="B785" t="s">
        <v>1357</v>
      </c>
      <c r="C785">
        <v>2020</v>
      </c>
      <c r="D785" t="s">
        <v>3720</v>
      </c>
      <c r="E785" t="s">
        <v>1359</v>
      </c>
      <c r="F785" s="2" t="s">
        <v>4232</v>
      </c>
    </row>
    <row r="786" spans="1:6" x14ac:dyDescent="0.2">
      <c r="A786" t="s">
        <v>3966</v>
      </c>
      <c r="B786" t="s">
        <v>3967</v>
      </c>
      <c r="C786">
        <v>2020</v>
      </c>
      <c r="D786" t="s">
        <v>3968</v>
      </c>
      <c r="E786" t="s">
        <v>3971</v>
      </c>
      <c r="F786" s="2" t="s">
        <v>4232</v>
      </c>
    </row>
    <row r="787" spans="1:6" x14ac:dyDescent="0.2">
      <c r="A787" t="s">
        <v>3973</v>
      </c>
      <c r="B787" t="s">
        <v>3974</v>
      </c>
      <c r="C787">
        <v>2020</v>
      </c>
      <c r="D787" t="s">
        <v>3975</v>
      </c>
      <c r="E787" t="s">
        <v>3980</v>
      </c>
      <c r="F787" s="2" t="s">
        <v>4232</v>
      </c>
    </row>
    <row r="788" spans="1:6" x14ac:dyDescent="0.2">
      <c r="A788" t="s">
        <v>3982</v>
      </c>
      <c r="B788" t="s">
        <v>1414</v>
      </c>
      <c r="C788">
        <v>2020</v>
      </c>
      <c r="D788" t="s">
        <v>3787</v>
      </c>
      <c r="E788" t="s">
        <v>1417</v>
      </c>
      <c r="F788" s="2" t="s">
        <v>4232</v>
      </c>
    </row>
    <row r="789" spans="1:6" x14ac:dyDescent="0.2">
      <c r="A789" t="s">
        <v>3987</v>
      </c>
      <c r="B789" t="s">
        <v>3988</v>
      </c>
      <c r="C789">
        <v>2020</v>
      </c>
      <c r="D789" t="s">
        <v>3802</v>
      </c>
      <c r="E789" t="s">
        <v>3992</v>
      </c>
      <c r="F789" s="2" t="s">
        <v>4232</v>
      </c>
    </row>
    <row r="790" spans="1:6" x14ac:dyDescent="0.2">
      <c r="A790" t="s">
        <v>3994</v>
      </c>
      <c r="B790" t="s">
        <v>3995</v>
      </c>
      <c r="C790">
        <v>2020</v>
      </c>
      <c r="D790" t="s">
        <v>3996</v>
      </c>
      <c r="E790" t="s">
        <v>4000</v>
      </c>
      <c r="F790" s="2" t="s">
        <v>4232</v>
      </c>
    </row>
    <row r="791" spans="1:6" x14ac:dyDescent="0.2">
      <c r="A791" t="s">
        <v>4002</v>
      </c>
      <c r="B791" t="s">
        <v>1481</v>
      </c>
      <c r="C791">
        <v>2020</v>
      </c>
      <c r="D791" t="s">
        <v>4003</v>
      </c>
      <c r="E791" t="s">
        <v>1484</v>
      </c>
      <c r="F791" s="2" t="s">
        <v>4232</v>
      </c>
    </row>
    <row r="792" spans="1:6" x14ac:dyDescent="0.2">
      <c r="A792" t="s">
        <v>4006</v>
      </c>
      <c r="B792" t="s">
        <v>755</v>
      </c>
      <c r="C792">
        <v>2020</v>
      </c>
      <c r="D792" t="s">
        <v>4007</v>
      </c>
      <c r="E792" t="s">
        <v>4011</v>
      </c>
      <c r="F792" s="2" t="s">
        <v>4232</v>
      </c>
    </row>
    <row r="793" spans="1:6" x14ac:dyDescent="0.2">
      <c r="A793" t="s">
        <v>4013</v>
      </c>
      <c r="B793" t="s">
        <v>4014</v>
      </c>
      <c r="C793">
        <v>2020</v>
      </c>
      <c r="D793" t="s">
        <v>4015</v>
      </c>
      <c r="E793" t="s">
        <v>4019</v>
      </c>
      <c r="F793" s="2" t="s">
        <v>4232</v>
      </c>
    </row>
    <row r="794" spans="1:6" x14ac:dyDescent="0.2">
      <c r="A794" t="s">
        <v>4021</v>
      </c>
      <c r="B794" t="s">
        <v>1751</v>
      </c>
      <c r="C794">
        <v>2020</v>
      </c>
      <c r="D794" t="s">
        <v>3626</v>
      </c>
      <c r="E794" t="s">
        <v>1753</v>
      </c>
      <c r="F794" s="2" t="s">
        <v>4232</v>
      </c>
    </row>
    <row r="795" spans="1:6" x14ac:dyDescent="0.2">
      <c r="A795" t="s">
        <v>3948</v>
      </c>
      <c r="B795" t="s">
        <v>3949</v>
      </c>
      <c r="C795">
        <v>2021</v>
      </c>
      <c r="D795" t="s">
        <v>3950</v>
      </c>
      <c r="E795" t="s">
        <v>3955</v>
      </c>
      <c r="F795" s="2" t="s">
        <v>4232</v>
      </c>
    </row>
    <row r="796" spans="1:6" x14ac:dyDescent="0.2">
      <c r="A796" t="s">
        <v>4025</v>
      </c>
      <c r="B796" t="s">
        <v>4026</v>
      </c>
      <c r="C796">
        <v>2021</v>
      </c>
      <c r="D796" t="s">
        <v>4027</v>
      </c>
      <c r="E796" t="s">
        <v>4031</v>
      </c>
      <c r="F796" s="2" t="s">
        <v>4232</v>
      </c>
    </row>
    <row r="797" spans="1:6" x14ac:dyDescent="0.2">
      <c r="A797" t="s">
        <v>4033</v>
      </c>
      <c r="B797" t="s">
        <v>4034</v>
      </c>
      <c r="C797">
        <v>2021</v>
      </c>
      <c r="D797" t="s">
        <v>3824</v>
      </c>
      <c r="E797" t="s">
        <v>4038</v>
      </c>
      <c r="F797" s="2" t="s">
        <v>4232</v>
      </c>
    </row>
    <row r="798" spans="1:6" x14ac:dyDescent="0.2">
      <c r="A798" t="s">
        <v>4040</v>
      </c>
      <c r="B798" t="s">
        <v>552</v>
      </c>
      <c r="C798">
        <v>2021</v>
      </c>
      <c r="D798" t="s">
        <v>4041</v>
      </c>
      <c r="E798" t="s">
        <v>1599</v>
      </c>
      <c r="F798" s="2" t="s">
        <v>4232</v>
      </c>
    </row>
    <row r="799" spans="1:6" x14ac:dyDescent="0.2">
      <c r="A799" t="s">
        <v>4046</v>
      </c>
      <c r="B799" t="s">
        <v>4047</v>
      </c>
      <c r="C799">
        <v>2021</v>
      </c>
      <c r="D799" t="s">
        <v>4048</v>
      </c>
      <c r="E799" t="s">
        <v>4053</v>
      </c>
      <c r="F799" s="2" t="s">
        <v>4232</v>
      </c>
    </row>
    <row r="800" spans="1:6" x14ac:dyDescent="0.2">
      <c r="A800" t="s">
        <v>4055</v>
      </c>
      <c r="B800" t="s">
        <v>1322</v>
      </c>
      <c r="C800">
        <v>2021</v>
      </c>
      <c r="D800" t="s">
        <v>3263</v>
      </c>
      <c r="E800" t="s">
        <v>1324</v>
      </c>
      <c r="F800" s="2" t="s">
        <v>4232</v>
      </c>
    </row>
    <row r="801" spans="1:6" x14ac:dyDescent="0.2">
      <c r="A801" t="s">
        <v>4059</v>
      </c>
      <c r="B801" t="s">
        <v>795</v>
      </c>
      <c r="C801">
        <v>2021</v>
      </c>
      <c r="D801" t="s">
        <v>4060</v>
      </c>
      <c r="E801" t="s">
        <v>1671</v>
      </c>
      <c r="F801" s="2" t="s">
        <v>4232</v>
      </c>
    </row>
    <row r="802" spans="1:6" x14ac:dyDescent="0.2">
      <c r="A802" t="s">
        <v>4064</v>
      </c>
      <c r="B802" t="s">
        <v>540</v>
      </c>
      <c r="C802">
        <v>2021</v>
      </c>
      <c r="D802" t="s">
        <v>4065</v>
      </c>
      <c r="E802" t="s">
        <v>1510</v>
      </c>
      <c r="F802" s="2" t="s">
        <v>4232</v>
      </c>
    </row>
    <row r="803" spans="1:6" x14ac:dyDescent="0.2">
      <c r="A803" t="s">
        <v>4070</v>
      </c>
      <c r="B803" t="s">
        <v>1374</v>
      </c>
      <c r="C803">
        <v>2021</v>
      </c>
      <c r="D803" t="s">
        <v>3567</v>
      </c>
      <c r="E803" t="s">
        <v>1376</v>
      </c>
      <c r="F803" s="2" t="s">
        <v>4232</v>
      </c>
    </row>
    <row r="804" spans="1:6" x14ac:dyDescent="0.2">
      <c r="A804" t="s">
        <v>4077</v>
      </c>
      <c r="B804" t="s">
        <v>4078</v>
      </c>
      <c r="C804">
        <v>2021</v>
      </c>
      <c r="D804" t="s">
        <v>3720</v>
      </c>
      <c r="E804" t="s">
        <v>4081</v>
      </c>
      <c r="F804" s="2" t="s">
        <v>4232</v>
      </c>
    </row>
    <row r="805" spans="1:6" x14ac:dyDescent="0.2">
      <c r="A805" t="s">
        <v>4073</v>
      </c>
      <c r="B805" t="s">
        <v>1409</v>
      </c>
      <c r="C805">
        <v>2022</v>
      </c>
      <c r="D805" t="s">
        <v>3252</v>
      </c>
      <c r="E805" t="s">
        <v>1411</v>
      </c>
      <c r="F805" s="2" t="s">
        <v>4232</v>
      </c>
    </row>
    <row r="806" spans="1:6" x14ac:dyDescent="0.2">
      <c r="A806" t="s">
        <v>4083</v>
      </c>
      <c r="B806" t="s">
        <v>4084</v>
      </c>
      <c r="C806">
        <v>2022</v>
      </c>
      <c r="D806" t="s">
        <v>3787</v>
      </c>
      <c r="E806" t="s">
        <v>4087</v>
      </c>
      <c r="F806" s="2" t="s">
        <v>4232</v>
      </c>
    </row>
    <row r="807" spans="1:6" x14ac:dyDescent="0.2">
      <c r="A807" t="s">
        <v>4089</v>
      </c>
      <c r="B807" t="s">
        <v>1698</v>
      </c>
      <c r="C807">
        <v>2022</v>
      </c>
      <c r="D807" t="s">
        <v>4090</v>
      </c>
      <c r="E807" t="s">
        <v>1701</v>
      </c>
      <c r="F807" s="2" t="s">
        <v>4232</v>
      </c>
    </row>
    <row r="808" spans="1:6" x14ac:dyDescent="0.2">
      <c r="A808" t="s">
        <v>4093</v>
      </c>
      <c r="B808" t="s">
        <v>1658</v>
      </c>
      <c r="C808">
        <v>2022</v>
      </c>
      <c r="D808" t="s">
        <v>3932</v>
      </c>
      <c r="E808" t="s">
        <v>1660</v>
      </c>
      <c r="F808" s="2" t="s">
        <v>4232</v>
      </c>
    </row>
    <row r="809" spans="1:6" x14ac:dyDescent="0.2">
      <c r="A809" t="s">
        <v>4097</v>
      </c>
      <c r="B809" t="s">
        <v>4098</v>
      </c>
      <c r="C809">
        <v>2022</v>
      </c>
      <c r="D809" t="s">
        <v>4099</v>
      </c>
      <c r="E809" t="s">
        <v>4102</v>
      </c>
      <c r="F809" s="2" t="s">
        <v>4232</v>
      </c>
    </row>
    <row r="810" spans="1:6" x14ac:dyDescent="0.2">
      <c r="A810" t="s">
        <v>4104</v>
      </c>
      <c r="B810" t="s">
        <v>660</v>
      </c>
      <c r="C810">
        <v>2022</v>
      </c>
      <c r="D810" t="s">
        <v>3773</v>
      </c>
      <c r="E810" t="s">
        <v>1473</v>
      </c>
      <c r="F810" s="2" t="s">
        <v>4232</v>
      </c>
    </row>
    <row r="811" spans="1:6" x14ac:dyDescent="0.2">
      <c r="A811" t="s">
        <v>4108</v>
      </c>
      <c r="B811" t="s">
        <v>1555</v>
      </c>
      <c r="C811">
        <v>2022</v>
      </c>
      <c r="D811" t="s">
        <v>3351</v>
      </c>
      <c r="E811" t="s">
        <v>1557</v>
      </c>
      <c r="F811" s="2" t="s">
        <v>4232</v>
      </c>
    </row>
    <row r="812" spans="1:6" x14ac:dyDescent="0.2">
      <c r="A812" t="s">
        <v>4112</v>
      </c>
      <c r="B812" t="s">
        <v>511</v>
      </c>
      <c r="C812">
        <v>2022</v>
      </c>
      <c r="D812" t="s">
        <v>4113</v>
      </c>
      <c r="E812" t="s">
        <v>1445</v>
      </c>
      <c r="F812" s="2" t="s">
        <v>4232</v>
      </c>
    </row>
    <row r="813" spans="1:6" x14ac:dyDescent="0.2">
      <c r="A813" t="s">
        <v>4133</v>
      </c>
      <c r="B813" t="s">
        <v>4134</v>
      </c>
      <c r="C813">
        <v>2022</v>
      </c>
      <c r="D813" t="s">
        <v>4135</v>
      </c>
      <c r="E813" t="s">
        <v>4141</v>
      </c>
      <c r="F813" s="2" t="s">
        <v>4232</v>
      </c>
    </row>
    <row r="814" spans="1:6" x14ac:dyDescent="0.2">
      <c r="A814" t="s">
        <v>4143</v>
      </c>
      <c r="B814" t="s">
        <v>1725</v>
      </c>
      <c r="C814">
        <v>2022</v>
      </c>
      <c r="D814" t="s">
        <v>4144</v>
      </c>
      <c r="E814" t="s">
        <v>1728</v>
      </c>
      <c r="F814" s="2" t="s">
        <v>4232</v>
      </c>
    </row>
    <row r="815" spans="1:6" x14ac:dyDescent="0.2">
      <c r="A815" t="s">
        <v>4158</v>
      </c>
      <c r="B815" t="s">
        <v>4159</v>
      </c>
      <c r="C815">
        <v>2022</v>
      </c>
      <c r="D815" t="s">
        <v>3932</v>
      </c>
      <c r="E815" t="s">
        <v>1590</v>
      </c>
      <c r="F815" s="2" t="s">
        <v>4232</v>
      </c>
    </row>
    <row r="816" spans="1:6" x14ac:dyDescent="0.2">
      <c r="A816" t="s">
        <v>4118</v>
      </c>
      <c r="B816" t="s">
        <v>4119</v>
      </c>
      <c r="C816">
        <v>2023</v>
      </c>
      <c r="D816" t="s">
        <v>3252</v>
      </c>
      <c r="E816" t="s">
        <v>1696</v>
      </c>
      <c r="F816" s="2" t="s">
        <v>4232</v>
      </c>
    </row>
    <row r="817" spans="1:6" x14ac:dyDescent="0.2">
      <c r="A817" t="s">
        <v>4123</v>
      </c>
      <c r="B817" t="s">
        <v>4124</v>
      </c>
      <c r="C817">
        <v>2023</v>
      </c>
      <c r="D817" t="s">
        <v>4125</v>
      </c>
      <c r="E817" t="s">
        <v>4131</v>
      </c>
      <c r="F817" s="2" t="s">
        <v>4232</v>
      </c>
    </row>
    <row r="818" spans="1:6" x14ac:dyDescent="0.2">
      <c r="A818" t="s">
        <v>4150</v>
      </c>
      <c r="B818" t="s">
        <v>1654</v>
      </c>
      <c r="C818">
        <v>2023</v>
      </c>
      <c r="D818" t="s">
        <v>3252</v>
      </c>
      <c r="E818" t="s">
        <v>1656</v>
      </c>
      <c r="F818" s="2" t="s">
        <v>4232</v>
      </c>
    </row>
    <row r="819" spans="1:6" x14ac:dyDescent="0.2">
      <c r="A819" t="s">
        <v>4154</v>
      </c>
      <c r="B819" t="s">
        <v>1593</v>
      </c>
      <c r="C819">
        <v>2023</v>
      </c>
      <c r="D819" t="s">
        <v>3252</v>
      </c>
      <c r="E819" t="s">
        <v>1595</v>
      </c>
      <c r="F819" s="2" t="s">
        <v>4232</v>
      </c>
    </row>
    <row r="820" spans="1:6" x14ac:dyDescent="0.2">
      <c r="A820" t="s">
        <v>4162</v>
      </c>
      <c r="B820" t="s">
        <v>4163</v>
      </c>
      <c r="C820">
        <v>2023</v>
      </c>
      <c r="D820" t="s">
        <v>3650</v>
      </c>
      <c r="E820" t="s">
        <v>1584</v>
      </c>
      <c r="F820" s="2" t="s">
        <v>4232</v>
      </c>
    </row>
    <row r="821" spans="1:6" x14ac:dyDescent="0.2">
      <c r="A821" t="s">
        <v>4167</v>
      </c>
      <c r="B821" t="s">
        <v>1718</v>
      </c>
      <c r="C821">
        <v>2023</v>
      </c>
      <c r="D821" t="s">
        <v>4168</v>
      </c>
      <c r="E821" t="s">
        <v>1721</v>
      </c>
      <c r="F821" s="2" t="s">
        <v>4232</v>
      </c>
    </row>
    <row r="822" spans="1:6" x14ac:dyDescent="0.2">
      <c r="A822" t="s">
        <v>4172</v>
      </c>
      <c r="B822" t="s">
        <v>780</v>
      </c>
      <c r="C822">
        <v>2023</v>
      </c>
      <c r="D822" t="s">
        <v>4173</v>
      </c>
      <c r="E822" t="s">
        <v>1552</v>
      </c>
      <c r="F822" s="2" t="s">
        <v>4232</v>
      </c>
    </row>
    <row r="823" spans="1:6" x14ac:dyDescent="0.2">
      <c r="A823" t="s">
        <v>4177</v>
      </c>
      <c r="B823" t="s">
        <v>4178</v>
      </c>
      <c r="C823">
        <v>2023</v>
      </c>
      <c r="D823" t="s">
        <v>3252</v>
      </c>
      <c r="E823" t="s">
        <v>4181</v>
      </c>
      <c r="F823" s="2" t="s">
        <v>4232</v>
      </c>
    </row>
    <row r="824" spans="1:6" x14ac:dyDescent="0.2">
      <c r="A824" t="s">
        <v>4183</v>
      </c>
      <c r="B824" t="s">
        <v>4184</v>
      </c>
      <c r="C824">
        <v>2023</v>
      </c>
      <c r="D824" t="s">
        <v>4185</v>
      </c>
      <c r="E824" t="s">
        <v>4189</v>
      </c>
      <c r="F824" s="2" t="s">
        <v>4232</v>
      </c>
    </row>
    <row r="825" spans="1:6" x14ac:dyDescent="0.2">
      <c r="A825" t="s">
        <v>4191</v>
      </c>
      <c r="B825" t="s">
        <v>4192</v>
      </c>
      <c r="C825">
        <v>2023</v>
      </c>
      <c r="D825" t="s">
        <v>4193</v>
      </c>
      <c r="E825" t="s">
        <v>4198</v>
      </c>
      <c r="F825" s="2" t="s">
        <v>4232</v>
      </c>
    </row>
    <row r="826" spans="1:6" x14ac:dyDescent="0.2">
      <c r="A826" t="s">
        <v>4200</v>
      </c>
      <c r="B826" t="s">
        <v>4201</v>
      </c>
      <c r="C826">
        <v>2023</v>
      </c>
      <c r="D826" t="s">
        <v>4202</v>
      </c>
      <c r="E826" t="s">
        <v>4206</v>
      </c>
      <c r="F826" s="2" t="s">
        <v>4232</v>
      </c>
    </row>
    <row r="827" spans="1:6" x14ac:dyDescent="0.2">
      <c r="A827" t="s">
        <v>4208</v>
      </c>
      <c r="B827" t="s">
        <v>1495</v>
      </c>
      <c r="C827">
        <v>2023</v>
      </c>
      <c r="D827" t="s">
        <v>4209</v>
      </c>
      <c r="E827" t="s">
        <v>1498</v>
      </c>
      <c r="F827" s="2" t="s">
        <v>4232</v>
      </c>
    </row>
    <row r="828" spans="1:6" x14ac:dyDescent="0.2">
      <c r="A828" t="s">
        <v>4212</v>
      </c>
      <c r="B828" t="s">
        <v>4213</v>
      </c>
      <c r="C828">
        <v>2023</v>
      </c>
      <c r="D828" t="s">
        <v>3736</v>
      </c>
      <c r="E828" t="s">
        <v>4215</v>
      </c>
      <c r="F828" s="2" t="s">
        <v>4232</v>
      </c>
    </row>
    <row r="829" spans="1:6" x14ac:dyDescent="0.2">
      <c r="A829" t="s">
        <v>4217</v>
      </c>
      <c r="B829" t="s">
        <v>1488</v>
      </c>
      <c r="C829">
        <v>2023</v>
      </c>
      <c r="D829" t="s">
        <v>4218</v>
      </c>
      <c r="E829" t="s">
        <v>1491</v>
      </c>
      <c r="F829" s="2" t="s">
        <v>4232</v>
      </c>
    </row>
    <row r="830" spans="1:6" x14ac:dyDescent="0.2">
      <c r="A830" t="s">
        <v>4222</v>
      </c>
      <c r="B830" t="s">
        <v>1739</v>
      </c>
      <c r="C830">
        <v>2023</v>
      </c>
      <c r="D830" t="s">
        <v>3208</v>
      </c>
      <c r="E830" t="s">
        <v>1741</v>
      </c>
      <c r="F830" s="2" t="s">
        <v>4232</v>
      </c>
    </row>
    <row r="831" spans="1:6" x14ac:dyDescent="0.2">
      <c r="A831" t="s">
        <v>4224</v>
      </c>
      <c r="B831" t="s">
        <v>1640</v>
      </c>
      <c r="C831">
        <v>2023</v>
      </c>
      <c r="D831" t="s">
        <v>4225</v>
      </c>
      <c r="E831" t="s">
        <v>1643</v>
      </c>
      <c r="F831" s="2" t="s">
        <v>4232</v>
      </c>
    </row>
    <row r="832" spans="1:6" x14ac:dyDescent="0.2">
      <c r="A832" t="s">
        <v>2848</v>
      </c>
      <c r="B832" t="s">
        <v>1640</v>
      </c>
      <c r="C832">
        <v>2023</v>
      </c>
      <c r="D832" t="s">
        <v>2849</v>
      </c>
      <c r="E832" t="s">
        <v>1643</v>
      </c>
      <c r="F832" s="2" t="s">
        <v>4233</v>
      </c>
    </row>
    <row r="833" spans="1:6" x14ac:dyDescent="0.2">
      <c r="A833" t="s">
        <v>2851</v>
      </c>
      <c r="B833" t="s">
        <v>1488</v>
      </c>
      <c r="C833">
        <v>2023</v>
      </c>
      <c r="D833" t="s">
        <v>2852</v>
      </c>
      <c r="E833" t="s">
        <v>1491</v>
      </c>
      <c r="F833" s="2" t="s">
        <v>4233</v>
      </c>
    </row>
    <row r="834" spans="1:6" x14ac:dyDescent="0.2">
      <c r="A834" t="s">
        <v>2855</v>
      </c>
      <c r="B834" t="s">
        <v>1647</v>
      </c>
      <c r="C834">
        <v>2023</v>
      </c>
      <c r="D834" t="s">
        <v>2856</v>
      </c>
      <c r="E834" t="s">
        <v>1650</v>
      </c>
      <c r="F834" s="2" t="s">
        <v>4233</v>
      </c>
    </row>
    <row r="835" spans="1:6" x14ac:dyDescent="0.2">
      <c r="A835" t="s">
        <v>2858</v>
      </c>
      <c r="B835" t="s">
        <v>1495</v>
      </c>
      <c r="C835">
        <v>2023</v>
      </c>
      <c r="D835" t="s">
        <v>2859</v>
      </c>
      <c r="E835" t="s">
        <v>1498</v>
      </c>
      <c r="F835" s="2" t="s">
        <v>4233</v>
      </c>
    </row>
    <row r="836" spans="1:6" x14ac:dyDescent="0.2">
      <c r="A836" t="s">
        <v>2861</v>
      </c>
      <c r="B836" t="s">
        <v>780</v>
      </c>
      <c r="C836">
        <v>2023</v>
      </c>
      <c r="D836" t="s">
        <v>2862</v>
      </c>
      <c r="E836" t="s">
        <v>1552</v>
      </c>
      <c r="F836" s="2" t="s">
        <v>4233</v>
      </c>
    </row>
    <row r="837" spans="1:6" x14ac:dyDescent="0.2">
      <c r="A837" t="s">
        <v>2864</v>
      </c>
      <c r="B837" t="s">
        <v>1437</v>
      </c>
      <c r="C837">
        <v>2023</v>
      </c>
      <c r="D837" t="s">
        <v>2865</v>
      </c>
      <c r="E837" t="s">
        <v>1440</v>
      </c>
      <c r="F837" s="2" t="s">
        <v>4233</v>
      </c>
    </row>
    <row r="838" spans="1:6" x14ac:dyDescent="0.2">
      <c r="A838" t="s">
        <v>2867</v>
      </c>
      <c r="B838" t="s">
        <v>1588</v>
      </c>
      <c r="C838">
        <v>2022</v>
      </c>
      <c r="D838" t="s">
        <v>1449</v>
      </c>
      <c r="E838" t="s">
        <v>1590</v>
      </c>
      <c r="F838" s="2" t="s">
        <v>4233</v>
      </c>
    </row>
    <row r="839" spans="1:6" x14ac:dyDescent="0.2">
      <c r="A839" t="s">
        <v>2869</v>
      </c>
      <c r="B839" t="s">
        <v>1593</v>
      </c>
      <c r="C839">
        <v>2023</v>
      </c>
      <c r="D839" t="s">
        <v>1745</v>
      </c>
      <c r="E839" t="s">
        <v>1595</v>
      </c>
      <c r="F839" s="2" t="s">
        <v>4233</v>
      </c>
    </row>
    <row r="840" spans="1:6" x14ac:dyDescent="0.2">
      <c r="A840" t="s">
        <v>2871</v>
      </c>
      <c r="B840" t="s">
        <v>1654</v>
      </c>
      <c r="C840">
        <v>2023</v>
      </c>
      <c r="D840" t="s">
        <v>1745</v>
      </c>
      <c r="E840" t="s">
        <v>1656</v>
      </c>
      <c r="F840" s="2" t="s">
        <v>4233</v>
      </c>
    </row>
    <row r="841" spans="1:6" x14ac:dyDescent="0.2">
      <c r="A841" t="s">
        <v>2873</v>
      </c>
      <c r="B841" t="s">
        <v>511</v>
      </c>
      <c r="C841">
        <v>2022</v>
      </c>
      <c r="D841" t="s">
        <v>512</v>
      </c>
      <c r="E841" t="s">
        <v>1445</v>
      </c>
      <c r="F841" s="2" t="s">
        <v>4233</v>
      </c>
    </row>
    <row r="842" spans="1:6" x14ac:dyDescent="0.2">
      <c r="A842" t="s">
        <v>2875</v>
      </c>
      <c r="B842" t="s">
        <v>2876</v>
      </c>
      <c r="C842">
        <v>2023</v>
      </c>
      <c r="D842" t="s">
        <v>1745</v>
      </c>
      <c r="E842" t="s">
        <v>1696</v>
      </c>
      <c r="F842" s="2" t="s">
        <v>4233</v>
      </c>
    </row>
    <row r="843" spans="1:6" x14ac:dyDescent="0.2">
      <c r="A843" t="s">
        <v>2878</v>
      </c>
      <c r="B843" t="s">
        <v>660</v>
      </c>
      <c r="C843">
        <v>2022</v>
      </c>
      <c r="D843" t="s">
        <v>2879</v>
      </c>
      <c r="E843" t="s">
        <v>1473</v>
      </c>
      <c r="F843" s="2" t="s">
        <v>4233</v>
      </c>
    </row>
    <row r="844" spans="1:6" x14ac:dyDescent="0.2">
      <c r="A844" t="s">
        <v>2881</v>
      </c>
      <c r="B844" t="s">
        <v>1555</v>
      </c>
      <c r="C844">
        <v>2022</v>
      </c>
      <c r="D844" t="s">
        <v>2882</v>
      </c>
      <c r="E844" t="s">
        <v>1557</v>
      </c>
      <c r="F844" s="2" t="s">
        <v>4233</v>
      </c>
    </row>
    <row r="845" spans="1:6" x14ac:dyDescent="0.2">
      <c r="A845" t="s">
        <v>2885</v>
      </c>
      <c r="B845" t="s">
        <v>1658</v>
      </c>
      <c r="C845">
        <v>2022</v>
      </c>
      <c r="D845" t="s">
        <v>1449</v>
      </c>
      <c r="E845" t="s">
        <v>1660</v>
      </c>
      <c r="F845" s="2" t="s">
        <v>4233</v>
      </c>
    </row>
    <row r="846" spans="1:6" x14ac:dyDescent="0.2">
      <c r="A846" t="s">
        <v>2887</v>
      </c>
      <c r="B846" t="s">
        <v>1502</v>
      </c>
      <c r="C846">
        <v>2022</v>
      </c>
      <c r="D846" t="s">
        <v>2888</v>
      </c>
      <c r="E846" t="s">
        <v>1505</v>
      </c>
      <c r="F846" s="2" t="s">
        <v>4233</v>
      </c>
    </row>
    <row r="847" spans="1:6" x14ac:dyDescent="0.2">
      <c r="A847" t="s">
        <v>2891</v>
      </c>
      <c r="B847" t="s">
        <v>1374</v>
      </c>
      <c r="C847">
        <v>2021</v>
      </c>
      <c r="D847" t="s">
        <v>1085</v>
      </c>
      <c r="E847" t="s">
        <v>1376</v>
      </c>
      <c r="F847" s="2" t="s">
        <v>4233</v>
      </c>
    </row>
    <row r="848" spans="1:6" x14ac:dyDescent="0.2">
      <c r="A848" t="s">
        <v>2893</v>
      </c>
      <c r="B848" t="s">
        <v>1409</v>
      </c>
      <c r="C848">
        <v>2022</v>
      </c>
      <c r="D848" t="s">
        <v>1745</v>
      </c>
      <c r="E848" t="s">
        <v>1411</v>
      </c>
      <c r="F848" s="2" t="s">
        <v>4233</v>
      </c>
    </row>
    <row r="849" spans="1:6" x14ac:dyDescent="0.2">
      <c r="A849" t="s">
        <v>2895</v>
      </c>
      <c r="B849" t="s">
        <v>540</v>
      </c>
      <c r="C849">
        <v>2021</v>
      </c>
      <c r="D849" t="s">
        <v>541</v>
      </c>
      <c r="E849" t="s">
        <v>1510</v>
      </c>
      <c r="F849" s="2" t="s">
        <v>4233</v>
      </c>
    </row>
    <row r="850" spans="1:6" x14ac:dyDescent="0.2">
      <c r="A850" t="s">
        <v>2897</v>
      </c>
      <c r="B850" t="s">
        <v>2898</v>
      </c>
      <c r="C850">
        <v>2021</v>
      </c>
      <c r="D850" t="s">
        <v>2899</v>
      </c>
      <c r="E850" t="s">
        <v>1324</v>
      </c>
      <c r="F850" s="2" t="s">
        <v>4233</v>
      </c>
    </row>
    <row r="851" spans="1:6" x14ac:dyDescent="0.2">
      <c r="A851" t="s">
        <v>2902</v>
      </c>
      <c r="B851" t="s">
        <v>1751</v>
      </c>
      <c r="C851">
        <v>2020</v>
      </c>
      <c r="D851" t="s">
        <v>1184</v>
      </c>
      <c r="E851" t="s">
        <v>1753</v>
      </c>
      <c r="F851" s="2" t="s">
        <v>4233</v>
      </c>
    </row>
    <row r="852" spans="1:6" x14ac:dyDescent="0.2">
      <c r="A852" t="s">
        <v>2904</v>
      </c>
      <c r="B852" t="s">
        <v>1202</v>
      </c>
      <c r="C852">
        <v>2020</v>
      </c>
      <c r="D852" t="s">
        <v>1203</v>
      </c>
      <c r="E852" t="s">
        <v>1205</v>
      </c>
      <c r="F852" s="2" t="s">
        <v>4233</v>
      </c>
    </row>
    <row r="853" spans="1:6" x14ac:dyDescent="0.2">
      <c r="A853" t="s">
        <v>2906</v>
      </c>
      <c r="B853" t="s">
        <v>1481</v>
      </c>
      <c r="C853">
        <v>2020</v>
      </c>
      <c r="D853" t="s">
        <v>2907</v>
      </c>
      <c r="E853" t="s">
        <v>1484</v>
      </c>
      <c r="F853" s="2" t="s">
        <v>4233</v>
      </c>
    </row>
    <row r="854" spans="1:6" x14ac:dyDescent="0.2">
      <c r="A854" t="s">
        <v>2910</v>
      </c>
      <c r="B854" t="s">
        <v>1414</v>
      </c>
      <c r="C854">
        <v>2020</v>
      </c>
      <c r="D854" t="s">
        <v>2911</v>
      </c>
      <c r="E854" t="s">
        <v>1417</v>
      </c>
      <c r="F854" s="2" t="s">
        <v>4233</v>
      </c>
    </row>
    <row r="855" spans="1:6" x14ac:dyDescent="0.2">
      <c r="A855" t="s">
        <v>2913</v>
      </c>
      <c r="B855" t="s">
        <v>1704</v>
      </c>
      <c r="C855">
        <v>2020</v>
      </c>
      <c r="D855" t="s">
        <v>2914</v>
      </c>
      <c r="E855" t="s">
        <v>1707</v>
      </c>
      <c r="F855" s="2" t="s">
        <v>4233</v>
      </c>
    </row>
    <row r="856" spans="1:6" x14ac:dyDescent="0.2">
      <c r="A856" t="s">
        <v>2916</v>
      </c>
      <c r="B856" t="s">
        <v>1357</v>
      </c>
      <c r="C856">
        <v>2020</v>
      </c>
      <c r="D856" t="s">
        <v>1907</v>
      </c>
      <c r="E856" t="s">
        <v>1359</v>
      </c>
      <c r="F856" s="2" t="s">
        <v>4233</v>
      </c>
    </row>
    <row r="857" spans="1:6" x14ac:dyDescent="0.2">
      <c r="A857" t="s">
        <v>2918</v>
      </c>
      <c r="B857" t="s">
        <v>2241</v>
      </c>
      <c r="C857">
        <v>2020</v>
      </c>
      <c r="D857" t="s">
        <v>1449</v>
      </c>
      <c r="E857" t="s">
        <v>1515</v>
      </c>
      <c r="F857" s="2" t="s">
        <v>4233</v>
      </c>
    </row>
    <row r="858" spans="1:6" x14ac:dyDescent="0.2">
      <c r="A858" t="s">
        <v>2920</v>
      </c>
      <c r="B858" t="s">
        <v>1326</v>
      </c>
      <c r="C858">
        <v>2020</v>
      </c>
      <c r="D858" t="s">
        <v>1907</v>
      </c>
      <c r="E858" t="s">
        <v>1328</v>
      </c>
      <c r="F858" s="2" t="s">
        <v>4233</v>
      </c>
    </row>
    <row r="859" spans="1:6" x14ac:dyDescent="0.2">
      <c r="A859" t="s">
        <v>2922</v>
      </c>
      <c r="B859" t="s">
        <v>1361</v>
      </c>
      <c r="C859">
        <v>2020</v>
      </c>
      <c r="D859" t="s">
        <v>2923</v>
      </c>
      <c r="E859" t="s">
        <v>1363</v>
      </c>
      <c r="F859" s="2" t="s">
        <v>4233</v>
      </c>
    </row>
    <row r="860" spans="1:6" x14ac:dyDescent="0.2">
      <c r="A860" t="s">
        <v>2926</v>
      </c>
      <c r="B860" t="s">
        <v>1366</v>
      </c>
      <c r="C860">
        <v>2020</v>
      </c>
      <c r="D860" t="s">
        <v>1184</v>
      </c>
      <c r="E860" t="s">
        <v>1368</v>
      </c>
      <c r="F860" s="2" t="s">
        <v>4233</v>
      </c>
    </row>
    <row r="861" spans="1:6" x14ac:dyDescent="0.2">
      <c r="A861" t="s">
        <v>2928</v>
      </c>
      <c r="B861" t="s">
        <v>2929</v>
      </c>
      <c r="C861">
        <v>2020</v>
      </c>
      <c r="D861" t="s">
        <v>1449</v>
      </c>
      <c r="E861" t="s">
        <v>1451</v>
      </c>
      <c r="F861" s="2" t="s">
        <v>4233</v>
      </c>
    </row>
    <row r="862" spans="1:6" x14ac:dyDescent="0.2">
      <c r="A862" t="s">
        <v>2932</v>
      </c>
      <c r="B862" t="s">
        <v>1293</v>
      </c>
      <c r="C862">
        <v>2020</v>
      </c>
      <c r="D862" t="s">
        <v>2933</v>
      </c>
      <c r="E862" t="s">
        <v>1296</v>
      </c>
      <c r="F862" s="2" t="s">
        <v>4233</v>
      </c>
    </row>
    <row r="863" spans="1:6" x14ac:dyDescent="0.2">
      <c r="A863" t="s">
        <v>2936</v>
      </c>
      <c r="B863" t="s">
        <v>1228</v>
      </c>
      <c r="C863">
        <v>2019</v>
      </c>
      <c r="D863" t="s">
        <v>2937</v>
      </c>
      <c r="E863" t="s">
        <v>1231</v>
      </c>
      <c r="F863" s="2" t="s">
        <v>4233</v>
      </c>
    </row>
    <row r="864" spans="1:6" x14ac:dyDescent="0.2">
      <c r="A864" t="s">
        <v>2939</v>
      </c>
      <c r="B864" t="s">
        <v>2940</v>
      </c>
      <c r="C864">
        <v>2019</v>
      </c>
      <c r="D864" t="s">
        <v>1449</v>
      </c>
      <c r="E864" t="s">
        <v>1457</v>
      </c>
      <c r="F864" s="2" t="s">
        <v>4233</v>
      </c>
    </row>
    <row r="865" spans="1:6" x14ac:dyDescent="0.2">
      <c r="A865" t="s">
        <v>2942</v>
      </c>
      <c r="B865" t="s">
        <v>1379</v>
      </c>
      <c r="C865">
        <v>2019</v>
      </c>
      <c r="D865" t="s">
        <v>1907</v>
      </c>
      <c r="E865" t="s">
        <v>1381</v>
      </c>
      <c r="F865" s="2" t="s">
        <v>4233</v>
      </c>
    </row>
    <row r="866" spans="1:6" x14ac:dyDescent="0.2">
      <c r="A866" t="s">
        <v>2944</v>
      </c>
      <c r="B866" t="s">
        <v>2945</v>
      </c>
      <c r="C866">
        <v>2019</v>
      </c>
      <c r="D866" t="s">
        <v>1461</v>
      </c>
      <c r="E866" t="s">
        <v>1463</v>
      </c>
      <c r="F866" s="2" t="s">
        <v>4233</v>
      </c>
    </row>
    <row r="867" spans="1:6" x14ac:dyDescent="0.2">
      <c r="A867" t="s">
        <v>2947</v>
      </c>
      <c r="B867" t="s">
        <v>1109</v>
      </c>
      <c r="C867">
        <v>2019</v>
      </c>
      <c r="D867" t="s">
        <v>2948</v>
      </c>
      <c r="E867" t="s">
        <v>1112</v>
      </c>
      <c r="F867" s="2" t="s">
        <v>4233</v>
      </c>
    </row>
    <row r="868" spans="1:6" x14ac:dyDescent="0.2">
      <c r="A868" t="s">
        <v>2951</v>
      </c>
      <c r="B868" t="s">
        <v>1421</v>
      </c>
      <c r="C868">
        <v>2019</v>
      </c>
      <c r="D868" t="s">
        <v>2937</v>
      </c>
      <c r="E868" t="s">
        <v>1423</v>
      </c>
      <c r="F868" s="2" t="s">
        <v>4233</v>
      </c>
    </row>
    <row r="869" spans="1:6" x14ac:dyDescent="0.2">
      <c r="A869" t="s">
        <v>2953</v>
      </c>
      <c r="B869" t="s">
        <v>1178</v>
      </c>
      <c r="C869">
        <v>2019</v>
      </c>
      <c r="D869" t="s">
        <v>1907</v>
      </c>
      <c r="E869" t="s">
        <v>1180</v>
      </c>
      <c r="F869" s="2" t="s">
        <v>4233</v>
      </c>
    </row>
    <row r="870" spans="1:6" x14ac:dyDescent="0.2">
      <c r="A870" t="s">
        <v>2955</v>
      </c>
      <c r="B870" t="s">
        <v>1467</v>
      </c>
      <c r="C870">
        <v>2019</v>
      </c>
      <c r="D870" t="s">
        <v>1745</v>
      </c>
      <c r="E870" t="s">
        <v>1469</v>
      </c>
      <c r="F870" s="2" t="s">
        <v>4233</v>
      </c>
    </row>
    <row r="871" spans="1:6" x14ac:dyDescent="0.2">
      <c r="A871" t="s">
        <v>2957</v>
      </c>
      <c r="B871" t="s">
        <v>1166</v>
      </c>
      <c r="C871">
        <v>2019</v>
      </c>
      <c r="D871" t="s">
        <v>2958</v>
      </c>
      <c r="E871" t="s">
        <v>1168</v>
      </c>
      <c r="F871" s="2" t="s">
        <v>4233</v>
      </c>
    </row>
    <row r="872" spans="1:6" x14ac:dyDescent="0.2">
      <c r="A872" t="s">
        <v>2961</v>
      </c>
      <c r="B872" t="s">
        <v>973</v>
      </c>
      <c r="C872">
        <v>2018</v>
      </c>
      <c r="D872" t="s">
        <v>867</v>
      </c>
      <c r="E872" t="s">
        <v>975</v>
      </c>
      <c r="F872" s="2" t="s">
        <v>4233</v>
      </c>
    </row>
    <row r="873" spans="1:6" x14ac:dyDescent="0.2">
      <c r="A873" t="s">
        <v>2964</v>
      </c>
      <c r="B873" t="s">
        <v>1067</v>
      </c>
      <c r="C873">
        <v>2019</v>
      </c>
      <c r="D873" t="s">
        <v>1745</v>
      </c>
      <c r="E873" t="s">
        <v>1069</v>
      </c>
      <c r="F873" s="2" t="s">
        <v>4233</v>
      </c>
    </row>
    <row r="874" spans="1:6" x14ac:dyDescent="0.2">
      <c r="A874" t="s">
        <v>2966</v>
      </c>
      <c r="B874" t="s">
        <v>1209</v>
      </c>
      <c r="C874">
        <v>2018</v>
      </c>
      <c r="D874" t="s">
        <v>1184</v>
      </c>
      <c r="E874" t="s">
        <v>1211</v>
      </c>
      <c r="F874" s="2" t="s">
        <v>4233</v>
      </c>
    </row>
    <row r="875" spans="1:6" x14ac:dyDescent="0.2">
      <c r="A875" t="s">
        <v>2968</v>
      </c>
      <c r="B875" t="s">
        <v>1190</v>
      </c>
      <c r="C875">
        <v>2018</v>
      </c>
      <c r="D875" t="s">
        <v>1907</v>
      </c>
      <c r="E875" t="s">
        <v>1192</v>
      </c>
      <c r="F875" s="2" t="s">
        <v>4233</v>
      </c>
    </row>
    <row r="876" spans="1:6" x14ac:dyDescent="0.2">
      <c r="A876" t="s">
        <v>2970</v>
      </c>
      <c r="B876" t="s">
        <v>2971</v>
      </c>
      <c r="C876">
        <v>2018</v>
      </c>
      <c r="D876" t="s">
        <v>2972</v>
      </c>
      <c r="E876" t="s">
        <v>1573</v>
      </c>
      <c r="F876" s="2" t="s">
        <v>4233</v>
      </c>
    </row>
    <row r="877" spans="1:6" x14ac:dyDescent="0.2">
      <c r="A877" t="s">
        <v>2974</v>
      </c>
      <c r="B877" t="s">
        <v>803</v>
      </c>
      <c r="C877">
        <v>2018</v>
      </c>
      <c r="D877" t="s">
        <v>2975</v>
      </c>
      <c r="E877" t="s">
        <v>1372</v>
      </c>
      <c r="F877" s="2" t="s">
        <v>4233</v>
      </c>
    </row>
    <row r="878" spans="1:6" x14ac:dyDescent="0.2">
      <c r="A878" t="s">
        <v>2970</v>
      </c>
      <c r="B878" t="s">
        <v>904</v>
      </c>
      <c r="C878">
        <v>2018</v>
      </c>
      <c r="D878" t="s">
        <v>2972</v>
      </c>
      <c r="E878" t="s">
        <v>907</v>
      </c>
      <c r="F878" s="2" t="s">
        <v>4233</v>
      </c>
    </row>
    <row r="879" spans="1:6" x14ac:dyDescent="0.2">
      <c r="A879" t="s">
        <v>2979</v>
      </c>
      <c r="B879" t="s">
        <v>1098</v>
      </c>
      <c r="C879">
        <v>2018</v>
      </c>
      <c r="D879" t="s">
        <v>2923</v>
      </c>
      <c r="E879" t="s">
        <v>1100</v>
      </c>
      <c r="F879" s="2" t="s">
        <v>4233</v>
      </c>
    </row>
    <row r="880" spans="1:6" x14ac:dyDescent="0.2">
      <c r="A880" t="s">
        <v>2981</v>
      </c>
      <c r="B880" t="s">
        <v>2420</v>
      </c>
      <c r="C880">
        <v>2018</v>
      </c>
      <c r="D880" t="s">
        <v>2982</v>
      </c>
      <c r="E880" t="s">
        <v>1528</v>
      </c>
      <c r="F880" s="2" t="s">
        <v>4233</v>
      </c>
    </row>
    <row r="881" spans="1:6" x14ac:dyDescent="0.2">
      <c r="A881" t="s">
        <v>2985</v>
      </c>
      <c r="B881" t="s">
        <v>1072</v>
      </c>
      <c r="C881">
        <v>2017</v>
      </c>
      <c r="D881" t="s">
        <v>1874</v>
      </c>
      <c r="E881" t="s">
        <v>1074</v>
      </c>
      <c r="F881" s="2" t="s">
        <v>4233</v>
      </c>
    </row>
    <row r="882" spans="1:6" x14ac:dyDescent="0.2">
      <c r="A882" t="s">
        <v>2987</v>
      </c>
      <c r="B882" t="s">
        <v>1240</v>
      </c>
      <c r="C882">
        <v>2017</v>
      </c>
      <c r="D882" t="s">
        <v>2988</v>
      </c>
      <c r="E882" t="s">
        <v>1243</v>
      </c>
      <c r="F882" s="2" t="s">
        <v>4233</v>
      </c>
    </row>
    <row r="883" spans="1:6" x14ac:dyDescent="0.2">
      <c r="A883" t="s">
        <v>2991</v>
      </c>
      <c r="B883" t="s">
        <v>2992</v>
      </c>
      <c r="C883">
        <v>2017</v>
      </c>
      <c r="D883" t="s">
        <v>2993</v>
      </c>
      <c r="E883" t="s">
        <v>969</v>
      </c>
      <c r="F883" s="2" t="s">
        <v>4233</v>
      </c>
    </row>
    <row r="884" spans="1:6" x14ac:dyDescent="0.2">
      <c r="A884" t="s">
        <v>2996</v>
      </c>
      <c r="B884" t="s">
        <v>1214</v>
      </c>
      <c r="C884">
        <v>2017</v>
      </c>
      <c r="D884" t="s">
        <v>1845</v>
      </c>
      <c r="E884" t="s">
        <v>1217</v>
      </c>
      <c r="F884" s="2" t="s">
        <v>4233</v>
      </c>
    </row>
    <row r="885" spans="1:6" x14ac:dyDescent="0.2">
      <c r="A885" t="s">
        <v>2998</v>
      </c>
      <c r="B885" t="s">
        <v>2999</v>
      </c>
      <c r="C885">
        <v>2017</v>
      </c>
      <c r="D885" t="s">
        <v>2993</v>
      </c>
      <c r="E885" t="s">
        <v>1237</v>
      </c>
      <c r="F885" s="2" t="s">
        <v>4233</v>
      </c>
    </row>
    <row r="886" spans="1:6" x14ac:dyDescent="0.2">
      <c r="A886" t="s">
        <v>3001</v>
      </c>
      <c r="B886" t="s">
        <v>1221</v>
      </c>
      <c r="C886">
        <v>2017</v>
      </c>
      <c r="D886" t="s">
        <v>3002</v>
      </c>
      <c r="E886" t="s">
        <v>1224</v>
      </c>
      <c r="F886" s="2" t="s">
        <v>4233</v>
      </c>
    </row>
    <row r="887" spans="1:6" x14ac:dyDescent="0.2">
      <c r="A887" t="s">
        <v>2985</v>
      </c>
      <c r="B887" t="s">
        <v>1024</v>
      </c>
      <c r="C887">
        <v>2017</v>
      </c>
      <c r="D887" t="s">
        <v>3006</v>
      </c>
      <c r="E887" t="s">
        <v>1027</v>
      </c>
      <c r="F887" s="2" t="s">
        <v>4233</v>
      </c>
    </row>
    <row r="888" spans="1:6" x14ac:dyDescent="0.2">
      <c r="A888" t="s">
        <v>3008</v>
      </c>
      <c r="B888" t="s">
        <v>3009</v>
      </c>
      <c r="C888">
        <v>2017</v>
      </c>
      <c r="D888" t="s">
        <v>3010</v>
      </c>
      <c r="E888" t="s">
        <v>1282</v>
      </c>
      <c r="F888" s="2" t="s">
        <v>4233</v>
      </c>
    </row>
    <row r="889" spans="1:6" x14ac:dyDescent="0.2">
      <c r="A889" t="s">
        <v>3013</v>
      </c>
      <c r="B889" t="s">
        <v>2341</v>
      </c>
      <c r="C889">
        <v>2017</v>
      </c>
      <c r="D889" t="s">
        <v>1259</v>
      </c>
      <c r="E889" t="s">
        <v>1261</v>
      </c>
      <c r="F889" s="2" t="s">
        <v>4233</v>
      </c>
    </row>
    <row r="890" spans="1:6" x14ac:dyDescent="0.2">
      <c r="A890" t="s">
        <v>3015</v>
      </c>
      <c r="B890" t="s">
        <v>1265</v>
      </c>
      <c r="C890">
        <v>2017</v>
      </c>
      <c r="D890" t="s">
        <v>1266</v>
      </c>
      <c r="E890" t="s">
        <v>1268</v>
      </c>
      <c r="F890" s="2" t="s">
        <v>4233</v>
      </c>
    </row>
    <row r="891" spans="1:6" x14ac:dyDescent="0.2">
      <c r="A891" t="s">
        <v>3017</v>
      </c>
      <c r="B891" t="s">
        <v>1768</v>
      </c>
      <c r="C891">
        <v>2016</v>
      </c>
      <c r="D891" t="s">
        <v>1769</v>
      </c>
      <c r="F891" s="2" t="s">
        <v>4233</v>
      </c>
    </row>
    <row r="892" spans="1:6" x14ac:dyDescent="0.2">
      <c r="A892" t="s">
        <v>3019</v>
      </c>
      <c r="B892" t="s">
        <v>1056</v>
      </c>
      <c r="C892">
        <v>2016</v>
      </c>
      <c r="D892" t="s">
        <v>2847</v>
      </c>
      <c r="E892" t="s">
        <v>1059</v>
      </c>
      <c r="F892" s="2" t="s">
        <v>4233</v>
      </c>
    </row>
    <row r="893" spans="1:6" x14ac:dyDescent="0.2">
      <c r="A893" t="s">
        <v>3021</v>
      </c>
      <c r="B893" t="s">
        <v>1576</v>
      </c>
      <c r="C893">
        <v>2016</v>
      </c>
      <c r="D893" t="s">
        <v>3022</v>
      </c>
      <c r="E893" t="s">
        <v>1578</v>
      </c>
      <c r="F893" s="2" t="s">
        <v>4233</v>
      </c>
    </row>
    <row r="894" spans="1:6" x14ac:dyDescent="0.2">
      <c r="A894" t="s">
        <v>3025</v>
      </c>
      <c r="B894" t="s">
        <v>2250</v>
      </c>
      <c r="C894">
        <v>2016</v>
      </c>
      <c r="D894" t="s">
        <v>1874</v>
      </c>
      <c r="E894" t="s">
        <v>1130</v>
      </c>
      <c r="F894" s="2" t="s">
        <v>4233</v>
      </c>
    </row>
    <row r="895" spans="1:6" x14ac:dyDescent="0.2">
      <c r="A895" t="s">
        <v>3027</v>
      </c>
      <c r="B895" t="s">
        <v>1183</v>
      </c>
      <c r="C895">
        <v>2016</v>
      </c>
      <c r="D895" t="s">
        <v>1184</v>
      </c>
      <c r="E895" t="s">
        <v>1186</v>
      </c>
      <c r="F895" s="2" t="s">
        <v>4233</v>
      </c>
    </row>
    <row r="896" spans="1:6" x14ac:dyDescent="0.2">
      <c r="B896" t="s">
        <v>3029</v>
      </c>
      <c r="C896">
        <v>2015</v>
      </c>
      <c r="D896" t="s">
        <v>867</v>
      </c>
      <c r="E896" t="s">
        <v>1781</v>
      </c>
      <c r="F896" s="2" t="s">
        <v>4233</v>
      </c>
    </row>
    <row r="897" spans="1:6" x14ac:dyDescent="0.2">
      <c r="A897" t="s">
        <v>3031</v>
      </c>
      <c r="B897" t="s">
        <v>939</v>
      </c>
      <c r="C897">
        <v>2015</v>
      </c>
      <c r="D897" t="s">
        <v>867</v>
      </c>
      <c r="E897" t="s">
        <v>941</v>
      </c>
      <c r="F897" s="2" t="s">
        <v>4233</v>
      </c>
    </row>
    <row r="898" spans="1:6" x14ac:dyDescent="0.2">
      <c r="A898" t="s">
        <v>3033</v>
      </c>
      <c r="B898" t="s">
        <v>1036</v>
      </c>
      <c r="C898">
        <v>2015</v>
      </c>
      <c r="D898" t="s">
        <v>2882</v>
      </c>
      <c r="E898" t="s">
        <v>1038</v>
      </c>
      <c r="F898" s="2" t="s">
        <v>4233</v>
      </c>
    </row>
    <row r="899" spans="1:6" x14ac:dyDescent="0.2">
      <c r="A899" t="s">
        <v>3035</v>
      </c>
      <c r="B899" t="s">
        <v>3036</v>
      </c>
      <c r="C899">
        <v>2015</v>
      </c>
      <c r="D899" t="s">
        <v>2899</v>
      </c>
      <c r="E899" t="s">
        <v>964</v>
      </c>
      <c r="F899" s="2" t="s">
        <v>4233</v>
      </c>
    </row>
    <row r="900" spans="1:6" x14ac:dyDescent="0.2">
      <c r="A900" t="s">
        <v>3038</v>
      </c>
      <c r="B900" t="s">
        <v>1311</v>
      </c>
      <c r="C900">
        <v>2015</v>
      </c>
      <c r="D900" t="s">
        <v>2899</v>
      </c>
      <c r="E900" t="s">
        <v>1313</v>
      </c>
      <c r="F900" s="2" t="s">
        <v>4233</v>
      </c>
    </row>
    <row r="901" spans="1:6" x14ac:dyDescent="0.2">
      <c r="A901" t="s">
        <v>3040</v>
      </c>
      <c r="B901" t="s">
        <v>1116</v>
      </c>
      <c r="C901">
        <v>2015</v>
      </c>
      <c r="D901" t="s">
        <v>2923</v>
      </c>
      <c r="E901" t="s">
        <v>1118</v>
      </c>
      <c r="F901" s="2" t="s">
        <v>4233</v>
      </c>
    </row>
    <row r="902" spans="1:6" x14ac:dyDescent="0.2">
      <c r="B902" t="s">
        <v>3042</v>
      </c>
      <c r="C902">
        <v>2015</v>
      </c>
      <c r="D902" t="s">
        <v>1874</v>
      </c>
      <c r="E902" t="s">
        <v>1785</v>
      </c>
      <c r="F902" s="2" t="s">
        <v>4233</v>
      </c>
    </row>
    <row r="903" spans="1:6" x14ac:dyDescent="0.2">
      <c r="A903" t="s">
        <v>3043</v>
      </c>
      <c r="B903" t="s">
        <v>443</v>
      </c>
      <c r="C903">
        <v>2014</v>
      </c>
      <c r="D903" t="s">
        <v>3044</v>
      </c>
      <c r="E903" t="s">
        <v>1533</v>
      </c>
      <c r="F903" s="2" t="s">
        <v>4233</v>
      </c>
    </row>
    <row r="904" spans="1:6" x14ac:dyDescent="0.2">
      <c r="A904" t="s">
        <v>3047</v>
      </c>
      <c r="B904" t="s">
        <v>3048</v>
      </c>
      <c r="C904">
        <v>2014</v>
      </c>
      <c r="D904" t="s">
        <v>1874</v>
      </c>
      <c r="E904" t="s">
        <v>1140</v>
      </c>
      <c r="F904" s="2" t="s">
        <v>4233</v>
      </c>
    </row>
    <row r="905" spans="1:6" x14ac:dyDescent="0.2">
      <c r="A905" t="s">
        <v>3050</v>
      </c>
      <c r="B905" t="s">
        <v>3051</v>
      </c>
      <c r="C905">
        <v>2014</v>
      </c>
      <c r="D905" t="s">
        <v>1845</v>
      </c>
      <c r="E905" t="s">
        <v>1386</v>
      </c>
      <c r="F905" s="2" t="s">
        <v>4233</v>
      </c>
    </row>
    <row r="906" spans="1:6" x14ac:dyDescent="0.2">
      <c r="A906" t="s">
        <v>3053</v>
      </c>
      <c r="B906" t="s">
        <v>1339</v>
      </c>
      <c r="C906">
        <v>2014</v>
      </c>
      <c r="D906" t="s">
        <v>1845</v>
      </c>
      <c r="E906" t="s">
        <v>1341</v>
      </c>
      <c r="F906" s="2" t="s">
        <v>4233</v>
      </c>
    </row>
    <row r="907" spans="1:6" x14ac:dyDescent="0.2">
      <c r="A907" t="s">
        <v>3055</v>
      </c>
      <c r="B907" t="s">
        <v>1885</v>
      </c>
      <c r="C907">
        <v>2014</v>
      </c>
      <c r="D907" t="s">
        <v>2923</v>
      </c>
      <c r="E907" t="s">
        <v>876</v>
      </c>
      <c r="F907" s="2" t="s">
        <v>4233</v>
      </c>
    </row>
    <row r="908" spans="1:6" x14ac:dyDescent="0.2">
      <c r="A908" t="s">
        <v>3057</v>
      </c>
      <c r="B908" t="s">
        <v>1344</v>
      </c>
      <c r="C908">
        <v>2013</v>
      </c>
      <c r="D908" t="s">
        <v>1345</v>
      </c>
      <c r="E908" t="s">
        <v>1347</v>
      </c>
      <c r="F908" s="2" t="s">
        <v>4233</v>
      </c>
    </row>
    <row r="909" spans="1:6" x14ac:dyDescent="0.2">
      <c r="A909" t="s">
        <v>3060</v>
      </c>
      <c r="B909" t="s">
        <v>1008</v>
      </c>
      <c r="C909">
        <v>2013</v>
      </c>
      <c r="D909" t="s">
        <v>1874</v>
      </c>
      <c r="E909" t="s">
        <v>1010</v>
      </c>
      <c r="F909" s="2" t="s">
        <v>4233</v>
      </c>
    </row>
    <row r="910" spans="1:6" x14ac:dyDescent="0.2">
      <c r="A910" t="s">
        <v>3062</v>
      </c>
      <c r="B910" t="s">
        <v>2053</v>
      </c>
      <c r="C910">
        <v>2013</v>
      </c>
      <c r="D910" t="s">
        <v>1745</v>
      </c>
      <c r="E910" t="s">
        <v>1043</v>
      </c>
      <c r="F910" s="2" t="s">
        <v>4233</v>
      </c>
    </row>
    <row r="911" spans="1:6" x14ac:dyDescent="0.2">
      <c r="A911" t="s">
        <v>3064</v>
      </c>
      <c r="B911" t="s">
        <v>1084</v>
      </c>
      <c r="C911">
        <v>2013</v>
      </c>
      <c r="D911" t="s">
        <v>1085</v>
      </c>
      <c r="E911" t="s">
        <v>1087</v>
      </c>
      <c r="F911" s="2" t="s">
        <v>4233</v>
      </c>
    </row>
    <row r="912" spans="1:6" x14ac:dyDescent="0.2">
      <c r="A912" t="s">
        <v>3066</v>
      </c>
      <c r="B912" t="s">
        <v>1823</v>
      </c>
      <c r="C912">
        <v>2013</v>
      </c>
      <c r="D912" t="s">
        <v>2899</v>
      </c>
      <c r="E912" t="s">
        <v>935</v>
      </c>
      <c r="F912" s="2" t="s">
        <v>4233</v>
      </c>
    </row>
    <row r="913" spans="1:6" x14ac:dyDescent="0.2">
      <c r="A913" t="s">
        <v>3068</v>
      </c>
      <c r="B913" t="s">
        <v>3069</v>
      </c>
      <c r="C913">
        <v>2012</v>
      </c>
      <c r="D913" t="s">
        <v>3070</v>
      </c>
      <c r="E913" t="s">
        <v>1094</v>
      </c>
      <c r="F913" s="2" t="s">
        <v>4233</v>
      </c>
    </row>
    <row r="914" spans="1:6" x14ac:dyDescent="0.2">
      <c r="A914" t="s">
        <v>3073</v>
      </c>
      <c r="B914" t="s">
        <v>911</v>
      </c>
      <c r="C914">
        <v>2012</v>
      </c>
      <c r="D914" t="s">
        <v>2958</v>
      </c>
      <c r="E914" t="s">
        <v>914</v>
      </c>
      <c r="F914" s="2" t="s">
        <v>4233</v>
      </c>
    </row>
    <row r="915" spans="1:6" x14ac:dyDescent="0.2">
      <c r="A915" t="s">
        <v>3075</v>
      </c>
      <c r="B915" t="s">
        <v>989</v>
      </c>
      <c r="C915">
        <v>2011</v>
      </c>
      <c r="D915" t="s">
        <v>1907</v>
      </c>
      <c r="E915" t="s">
        <v>992</v>
      </c>
      <c r="F915" s="2" t="s">
        <v>4233</v>
      </c>
    </row>
    <row r="916" spans="1:6" x14ac:dyDescent="0.2">
      <c r="A916" t="s">
        <v>3077</v>
      </c>
      <c r="B916" t="s">
        <v>899</v>
      </c>
      <c r="C916">
        <v>2012</v>
      </c>
      <c r="D916" t="s">
        <v>2923</v>
      </c>
      <c r="E916" t="s">
        <v>901</v>
      </c>
      <c r="F916" s="2" t="s">
        <v>4233</v>
      </c>
    </row>
    <row r="917" spans="1:6" x14ac:dyDescent="0.2">
      <c r="A917" t="s">
        <v>3079</v>
      </c>
      <c r="B917" t="s">
        <v>1992</v>
      </c>
      <c r="C917">
        <v>2011</v>
      </c>
      <c r="D917" t="s">
        <v>3080</v>
      </c>
      <c r="E917" t="s">
        <v>3081</v>
      </c>
      <c r="F917" s="2" t="s">
        <v>4233</v>
      </c>
    </row>
    <row r="918" spans="1:6" x14ac:dyDescent="0.2">
      <c r="A918" t="s">
        <v>3084</v>
      </c>
      <c r="B918" t="s">
        <v>887</v>
      </c>
      <c r="C918">
        <v>2011</v>
      </c>
      <c r="D918" t="s">
        <v>867</v>
      </c>
      <c r="E918" t="s">
        <v>889</v>
      </c>
      <c r="F918" s="2" t="s">
        <v>4233</v>
      </c>
    </row>
    <row r="919" spans="1:6" x14ac:dyDescent="0.2">
      <c r="A919" t="s">
        <v>3086</v>
      </c>
      <c r="B919" t="s">
        <v>3087</v>
      </c>
      <c r="C919">
        <v>2011</v>
      </c>
      <c r="D919" t="s">
        <v>1745</v>
      </c>
      <c r="E919" t="s">
        <v>883</v>
      </c>
      <c r="F919" s="2" t="s">
        <v>4233</v>
      </c>
    </row>
    <row r="920" spans="1:6" x14ac:dyDescent="0.2">
      <c r="A920" t="s">
        <v>3089</v>
      </c>
      <c r="B920" t="s">
        <v>2396</v>
      </c>
      <c r="C920">
        <v>2010</v>
      </c>
      <c r="D920" t="s">
        <v>3090</v>
      </c>
      <c r="E920" t="s">
        <v>1429</v>
      </c>
      <c r="F920" s="2" t="s">
        <v>4233</v>
      </c>
    </row>
    <row r="921" spans="1:6" x14ac:dyDescent="0.2">
      <c r="A921" t="s">
        <v>3094</v>
      </c>
      <c r="B921" t="s">
        <v>948</v>
      </c>
      <c r="C921">
        <v>2010</v>
      </c>
      <c r="D921" t="s">
        <v>1874</v>
      </c>
      <c r="E921" t="s">
        <v>951</v>
      </c>
      <c r="F921" s="2" t="s">
        <v>4233</v>
      </c>
    </row>
    <row r="922" spans="1:6" x14ac:dyDescent="0.2">
      <c r="A922" t="s">
        <v>3096</v>
      </c>
      <c r="B922" t="s">
        <v>866</v>
      </c>
      <c r="C922">
        <v>2009</v>
      </c>
      <c r="D922" t="s">
        <v>867</v>
      </c>
      <c r="E922" t="s">
        <v>869</v>
      </c>
      <c r="F922" s="2" t="s">
        <v>4233</v>
      </c>
    </row>
    <row r="923" spans="1:6" x14ac:dyDescent="0.2">
      <c r="A923" t="s">
        <v>3098</v>
      </c>
      <c r="B923" t="s">
        <v>3099</v>
      </c>
      <c r="C923">
        <v>2009</v>
      </c>
      <c r="D923" t="s">
        <v>3100</v>
      </c>
      <c r="E923" t="s">
        <v>1435</v>
      </c>
      <c r="F923" s="2" t="s">
        <v>4233</v>
      </c>
    </row>
    <row r="924" spans="1:6" x14ac:dyDescent="0.2">
      <c r="A924" t="s">
        <v>3103</v>
      </c>
      <c r="B924" t="s">
        <v>1396</v>
      </c>
      <c r="C924">
        <v>2009</v>
      </c>
      <c r="D924" t="s">
        <v>3022</v>
      </c>
      <c r="E924" t="s">
        <v>3104</v>
      </c>
      <c r="F924" s="2" t="s">
        <v>4233</v>
      </c>
    </row>
    <row r="925" spans="1:6" x14ac:dyDescent="0.2">
      <c r="A925" t="s">
        <v>3106</v>
      </c>
      <c r="B925" t="s">
        <v>1013</v>
      </c>
      <c r="C925">
        <v>2009</v>
      </c>
      <c r="D925" t="s">
        <v>2899</v>
      </c>
      <c r="E925" t="s">
        <v>1015</v>
      </c>
      <c r="F925" s="2" t="s">
        <v>4233</v>
      </c>
    </row>
    <row r="926" spans="1:6" x14ac:dyDescent="0.2">
      <c r="A926" t="s">
        <v>3108</v>
      </c>
      <c r="B926" t="s">
        <v>1973</v>
      </c>
      <c r="C926">
        <v>2009</v>
      </c>
      <c r="D926" t="s">
        <v>3109</v>
      </c>
      <c r="E926" t="s">
        <v>862</v>
      </c>
      <c r="F926" s="2" t="s">
        <v>4233</v>
      </c>
    </row>
    <row r="927" spans="1:6" x14ac:dyDescent="0.2">
      <c r="A927" t="s">
        <v>3112</v>
      </c>
      <c r="B927" t="s">
        <v>985</v>
      </c>
      <c r="C927">
        <v>2008</v>
      </c>
      <c r="D927" t="s">
        <v>2923</v>
      </c>
      <c r="E927" t="s">
        <v>987</v>
      </c>
      <c r="F927" s="2" t="s">
        <v>4233</v>
      </c>
    </row>
    <row r="928" spans="1:6" x14ac:dyDescent="0.2">
      <c r="A928" t="s">
        <v>1997</v>
      </c>
      <c r="B928" t="s">
        <v>600</v>
      </c>
      <c r="C928">
        <v>2000</v>
      </c>
      <c r="D928" t="s">
        <v>3114</v>
      </c>
      <c r="E928" t="s">
        <v>3115</v>
      </c>
      <c r="F928" s="2" t="s">
        <v>4233</v>
      </c>
    </row>
    <row r="929" spans="1:6" x14ac:dyDescent="0.2">
      <c r="A929" t="s">
        <v>3118</v>
      </c>
      <c r="B929" t="s">
        <v>1031</v>
      </c>
      <c r="C929">
        <v>2007</v>
      </c>
      <c r="D929" t="s">
        <v>1874</v>
      </c>
      <c r="E929" t="s">
        <v>1033</v>
      </c>
      <c r="F929" s="2" t="s">
        <v>4233</v>
      </c>
    </row>
    <row r="930" spans="1:6" x14ac:dyDescent="0.2">
      <c r="A930" t="s">
        <v>3120</v>
      </c>
      <c r="B930" t="s">
        <v>2106</v>
      </c>
      <c r="C930">
        <v>2006</v>
      </c>
      <c r="D930" t="s">
        <v>3121</v>
      </c>
      <c r="E930" t="s">
        <v>928</v>
      </c>
      <c r="F930" s="2" t="s">
        <v>4233</v>
      </c>
    </row>
    <row r="931" spans="1:6" x14ac:dyDescent="0.2">
      <c r="A931" t="s">
        <v>3123</v>
      </c>
      <c r="B931" t="s">
        <v>996</v>
      </c>
      <c r="C931">
        <v>2005</v>
      </c>
      <c r="D931" t="s">
        <v>2899</v>
      </c>
      <c r="E931" t="s">
        <v>998</v>
      </c>
      <c r="F931" s="2" t="s">
        <v>4233</v>
      </c>
    </row>
    <row r="932" spans="1:6" x14ac:dyDescent="0.2">
      <c r="A932" t="s">
        <v>3125</v>
      </c>
      <c r="B932" t="s">
        <v>1001</v>
      </c>
      <c r="C932">
        <v>2005</v>
      </c>
      <c r="D932" t="s">
        <v>1827</v>
      </c>
      <c r="E932" t="s">
        <v>1004</v>
      </c>
      <c r="F932" s="2" t="s">
        <v>4233</v>
      </c>
    </row>
    <row r="933" spans="1:6" x14ac:dyDescent="0.2">
      <c r="A933" t="s">
        <v>3127</v>
      </c>
      <c r="B933" t="s">
        <v>3128</v>
      </c>
      <c r="C933">
        <v>2003</v>
      </c>
      <c r="D933" t="s">
        <v>3129</v>
      </c>
      <c r="E933" t="s">
        <v>1198</v>
      </c>
      <c r="F933" s="2" t="s">
        <v>4233</v>
      </c>
    </row>
    <row r="934" spans="1:6" x14ac:dyDescent="0.2">
      <c r="A934" t="s">
        <v>3131</v>
      </c>
      <c r="B934" t="s">
        <v>3132</v>
      </c>
      <c r="C934">
        <v>2000</v>
      </c>
      <c r="D934" t="s">
        <v>3133</v>
      </c>
      <c r="E934" t="s">
        <v>895</v>
      </c>
      <c r="F934" s="2" t="s">
        <v>4233</v>
      </c>
    </row>
    <row r="935" spans="1:6" ht="17" customHeight="1" x14ac:dyDescent="0.2">
      <c r="A935" t="s">
        <v>3135</v>
      </c>
      <c r="B935" t="s">
        <v>3136</v>
      </c>
      <c r="C935">
        <v>1989</v>
      </c>
      <c r="D935" t="s">
        <v>1404</v>
      </c>
      <c r="F935" s="2" t="s">
        <v>4233</v>
      </c>
    </row>
    <row r="936" spans="1:6" x14ac:dyDescent="0.2">
      <c r="A936" t="s">
        <v>4248</v>
      </c>
      <c r="B936" t="s">
        <v>4246</v>
      </c>
      <c r="C936">
        <v>2022</v>
      </c>
      <c r="D936" s="8" t="s">
        <v>2017</v>
      </c>
      <c r="E936" s="3" t="s">
        <v>4247</v>
      </c>
      <c r="F936" s="8" t="s">
        <v>4231</v>
      </c>
    </row>
    <row r="937" spans="1:6" x14ac:dyDescent="0.2">
      <c r="A937" s="8" t="s">
        <v>4251</v>
      </c>
      <c r="B937" s="5" t="s">
        <v>4249</v>
      </c>
      <c r="C937" s="8">
        <v>2020</v>
      </c>
      <c r="D937" s="8" t="s">
        <v>777</v>
      </c>
      <c r="E937" s="10" t="s">
        <v>4250</v>
      </c>
      <c r="F937" s="8" t="s">
        <v>4231</v>
      </c>
    </row>
  </sheetData>
  <conditionalFormatting sqref="B473">
    <cfRule type="duplicateValues" dxfId="8" priority="2"/>
  </conditionalFormatting>
  <conditionalFormatting sqref="B564">
    <cfRule type="duplicateValues" dxfId="7" priority="1"/>
  </conditionalFormatting>
  <conditionalFormatting sqref="B936">
    <cfRule type="duplicateValues" dxfId="6" priority="3"/>
  </conditionalFormatting>
  <hyperlinks>
    <hyperlink ref="E75" r:id="rId1" xr:uid="{1B2238F7-C3A8-654E-96B7-85AD6C1D9822}"/>
    <hyperlink ref="E44" r:id="rId2" xr:uid="{EF4A76DD-4E2B-174C-99F8-A4D5215E49BD}"/>
    <hyperlink ref="E14" r:id="rId3" xr:uid="{AC6884E0-927D-B943-96D5-E6DB4AD417D6}"/>
    <hyperlink ref="E127" r:id="rId4" xr:uid="{93F328C1-CA33-E348-90F3-BACF39DE6491}"/>
    <hyperlink ref="E58" r:id="rId5" xr:uid="{1BAC41AC-49FE-734E-BF8A-1B21F375E081}"/>
    <hyperlink ref="E103" r:id="rId6" xr:uid="{49311EDF-891B-AB44-BF67-E8809F3985CD}"/>
    <hyperlink ref="E91" r:id="rId7" xr:uid="{DFB83A02-957D-D546-960F-2C63CEA16666}"/>
    <hyperlink ref="E128" r:id="rId8" xr:uid="{791CE235-A8C2-2640-9E28-28F86E986A00}"/>
    <hyperlink ref="E21" r:id="rId9" xr:uid="{A4C9035B-EF8C-E745-B07D-A07A1F0FFBBC}"/>
    <hyperlink ref="E3" r:id="rId10" xr:uid="{3235ED3A-3B30-5F4E-894F-2BED0BA2ECBD}"/>
    <hyperlink ref="E129" r:id="rId11" xr:uid="{99FE4DD1-5CC4-6941-8919-06E30422C6AD}"/>
    <hyperlink ref="E84" r:id="rId12" xr:uid="{395C914E-4015-8744-8AAD-D1BC8C7C12E4}"/>
    <hyperlink ref="E2" r:id="rId13" xr:uid="{F0A705D0-9D52-CA40-B9EA-7D50389FAA61}"/>
    <hyperlink ref="E130" r:id="rId14" xr:uid="{2790D1A4-4D87-8846-BAE6-DC3753003B92}"/>
    <hyperlink ref="E67" r:id="rId15" xr:uid="{20CA143B-80E3-E544-8118-113655F36CB9}"/>
    <hyperlink ref="E92" r:id="rId16" xr:uid="{DE85CE0F-4755-F843-8187-BA5D8338F448}"/>
    <hyperlink ref="E76" r:id="rId17" xr:uid="{A897AC62-40BC-DA41-8936-F7B56281705C}"/>
    <hyperlink ref="E53" r:id="rId18" xr:uid="{4E6DF0C5-C966-EB42-919E-09E5FBB68CF8}"/>
    <hyperlink ref="E112" r:id="rId19" xr:uid="{66679C0F-1DF8-DF47-8490-91E33753EEB9}"/>
    <hyperlink ref="E93" r:id="rId20" xr:uid="{55EBCBEA-93F0-584F-AC7C-76CF1E0256F9}"/>
    <hyperlink ref="E146" r:id="rId21" xr:uid="{378F7653-91DA-AE4E-97D3-839BD7DD1347}"/>
    <hyperlink ref="E68" r:id="rId22" xr:uid="{08560E8B-2B50-CD4E-90A9-3A46A9014BA7}"/>
    <hyperlink ref="E33" r:id="rId23" xr:uid="{1375A0AA-36E7-8340-A0C5-53A02AACE4FC}"/>
    <hyperlink ref="E77" r:id="rId24" xr:uid="{623411DA-C285-594C-A20B-19C189648AD4}"/>
    <hyperlink ref="E131" r:id="rId25" xr:uid="{3562E153-70AF-A846-920C-05290BD0E4FB}"/>
    <hyperlink ref="E184" r:id="rId26" xr:uid="{329C4533-42E3-F24B-8825-454481ADC021}"/>
    <hyperlink ref="E5" r:id="rId27" xr:uid="{69457321-EC29-D345-B28D-2BB86D23EEA8}"/>
    <hyperlink ref="E147" r:id="rId28" xr:uid="{A417CB12-850F-EB4B-90DC-257A9DB02EB4}"/>
    <hyperlink ref="E15" r:id="rId29" xr:uid="{36C59AC3-C294-F146-B6C1-65F6879C461C}"/>
    <hyperlink ref="E59" r:id="rId30" xr:uid="{CEC1F1B7-58ED-B748-B0DA-8F3CBCC21851}"/>
    <hyperlink ref="E132" r:id="rId31" xr:uid="{2C4DDA26-C033-2542-A0D3-426D80EF598C}"/>
    <hyperlink ref="E148" r:id="rId32" xr:uid="{4B727906-13DC-2843-AE7D-5F6DD18A4141}"/>
    <hyperlink ref="E9" r:id="rId33" xr:uid="{EF25178C-81A8-A54B-B644-3AF0AFEF8848}"/>
    <hyperlink ref="E4" r:id="rId34" xr:uid="{7975CB19-1138-2D4F-80BD-64F14E5E5793}"/>
    <hyperlink ref="E27" r:id="rId35" xr:uid="{AE384EDC-2776-964F-BAE6-2CC03091C3B0}"/>
    <hyperlink ref="E149" r:id="rId36" xr:uid="{3C56C9DB-F60A-5140-BB86-A005D651B722}"/>
    <hyperlink ref="E25" r:id="rId37" xr:uid="{111ECBD5-5246-2E45-B7DD-F7ECB3C39235}"/>
    <hyperlink ref="E94" r:id="rId38" xr:uid="{3685F435-4E93-8946-A274-8271BDEA6F47}"/>
    <hyperlink ref="E22" r:id="rId39" xr:uid="{508223D2-543F-214C-95A7-7F854F08C26D}"/>
    <hyperlink ref="E113" r:id="rId40" xr:uid="{401A4241-817D-9F40-9FE0-B34C435446CC}"/>
    <hyperlink ref="E60" r:id="rId41" xr:uid="{995D74C1-59E3-4B42-B0BC-3A937ADA3183}"/>
    <hyperlink ref="E85" r:id="rId42" xr:uid="{6B516694-FB08-5548-AF05-C04FE3BFB926}"/>
    <hyperlink ref="E133" r:id="rId43" xr:uid="{A936F4F3-3A8D-374E-85E1-2D5F74D1217C}"/>
    <hyperlink ref="E48" r:id="rId44" xr:uid="{D6167840-93FB-9B43-A422-0C144AA31E16}"/>
    <hyperlink ref="E150" r:id="rId45" xr:uid="{89DA64E1-F3EF-1F49-BBEF-9BD6B0028078}"/>
    <hyperlink ref="E54" r:id="rId46" xr:uid="{E4CDA376-1952-0548-A4A5-3B68855EB418}"/>
    <hyperlink ref="E160" r:id="rId47" xr:uid="{2CB49D02-E683-BE4E-B1F6-F20D62D4BE89}"/>
    <hyperlink ref="E185" r:id="rId48" xr:uid="{893A1011-8C3F-8347-A637-2A4D06AE4C7C}"/>
    <hyperlink ref="E161" r:id="rId49" xr:uid="{62DB79B6-2634-214D-9B16-E2E6D871B842}"/>
    <hyperlink ref="E104" r:id="rId50" xr:uid="{1CD09B51-25AC-0F41-8A24-0985E37369BD}"/>
    <hyperlink ref="E39" r:id="rId51" xr:uid="{4A3B6EA8-C000-4848-966C-00295DBD82DA}"/>
    <hyperlink ref="E151" r:id="rId52" xr:uid="{C157C997-5F2D-FF46-B0AB-EE1D168D6508}"/>
    <hyperlink ref="E11" r:id="rId53" xr:uid="{8A3A3AE0-271F-F147-B4EF-87850EE48771}"/>
    <hyperlink ref="E213" r:id="rId54" xr:uid="{F5DB37E6-7B33-D848-BE71-E022484DE124}"/>
    <hyperlink ref="E55" r:id="rId55" xr:uid="{12C365E9-1CBE-B145-911C-7D472EF62967}"/>
    <hyperlink ref="E162" r:id="rId56" xr:uid="{518460A5-0880-2C49-A91D-6677BB070FA5}"/>
    <hyperlink ref="E56" r:id="rId57" xr:uid="{A89D476B-DCCA-5C43-87E1-7EF31057CB91}"/>
    <hyperlink ref="E45" r:id="rId58" xr:uid="{0B9C0007-285E-8A48-A743-23FD0B7FF4A9}"/>
    <hyperlink ref="E105" r:id="rId59" xr:uid="{E494C90F-C510-8549-BBD2-8766EE61882F}"/>
    <hyperlink ref="E214" r:id="rId60" xr:uid="{62717D8E-EBBD-BD4E-8CD3-DB20E93EE4F6}"/>
    <hyperlink ref="E16" r:id="rId61" xr:uid="{E31957FD-1B43-8C41-BC93-2CC0BFAA698B}"/>
    <hyperlink ref="E186" r:id="rId62" xr:uid="{CA654A2E-BEA0-F940-950E-F507C0F974CE}"/>
    <hyperlink ref="E69" r:id="rId63" xr:uid="{71465595-3777-9643-97EB-CA9589CF0EDA}"/>
    <hyperlink ref="E114" r:id="rId64" xr:uid="{6CF269F9-E808-964D-AAF4-F031590FD9B0}"/>
    <hyperlink ref="E187" r:id="rId65" xr:uid="{668F9359-7872-8248-96F0-3439C03273A0}"/>
    <hyperlink ref="E61" r:id="rId66" xr:uid="{02E6ABE2-C70C-6D4A-ADC7-444875F411B1}"/>
    <hyperlink ref="E29" r:id="rId67" xr:uid="{68C62EAC-971A-F44A-B11D-1633FB13E569}"/>
    <hyperlink ref="E49" r:id="rId68" xr:uid="{FA2D2782-293F-154F-920C-D432068274AB}"/>
    <hyperlink ref="E95" r:id="rId69" xr:uid="{FF87FA31-E123-CD49-BE51-13E7AE80B6A8}"/>
    <hyperlink ref="E215" r:id="rId70" xr:uid="{3DDA11D5-ED32-DA4D-9922-AC41377E91E7}"/>
    <hyperlink ref="E134" r:id="rId71" xr:uid="{B94FE817-A5EB-3D40-90C7-279BAE6507EC}"/>
    <hyperlink ref="E152" r:id="rId72" xr:uid="{0E57F25C-F2C7-9B4E-B981-3D0107A950EC}"/>
    <hyperlink ref="E153" r:id="rId73" xr:uid="{50833D20-1B06-9649-A902-915D9CCA51C7}"/>
    <hyperlink ref="E163" r:id="rId74" xr:uid="{C8474277-66D0-5040-8785-29E4463541B9}"/>
    <hyperlink ref="E40" r:id="rId75" xr:uid="{2A406C17-FE15-7B47-B1BB-C2D0E5CD53B8}"/>
    <hyperlink ref="E78" r:id="rId76" xr:uid="{E646BAC7-3774-FE4F-9FAA-4A297CDD7C2C}"/>
    <hyperlink ref="E18" r:id="rId77" xr:uid="{87B087B4-F8F2-3B46-9E3D-23A89210E664}"/>
    <hyperlink ref="E12" r:id="rId78" xr:uid="{BA63C649-382E-D043-8CE8-4D409CEEC9A6}"/>
    <hyperlink ref="E106" r:id="rId79" xr:uid="{1382B657-7D8E-B145-8D9C-AE4F167778A0}"/>
    <hyperlink ref="E107" r:id="rId80" xr:uid="{C23380B8-A9F0-2F49-81E5-6D97214DCB25}"/>
    <hyperlink ref="E115" r:id="rId81" xr:uid="{DB83902B-F3F6-ED42-80DA-6027DE9B7A51}"/>
    <hyperlink ref="E6" r:id="rId82" xr:uid="{65299497-28FE-8E4E-BC99-664758884DCE}"/>
    <hyperlink ref="E24" r:id="rId83" xr:uid="{D67E6403-A368-9947-8148-B20E40FBFFA5}"/>
    <hyperlink ref="E36" r:id="rId84" xr:uid="{A7D9C1F8-8522-9F4A-9EA1-7B6E99B1D469}"/>
    <hyperlink ref="E62" r:id="rId85" xr:uid="{1E7E3E67-637E-3A4D-9D82-C3D10E65A5FF}"/>
    <hyperlink ref="E188" r:id="rId86" xr:uid="{0A5CA838-41D1-0840-840B-7646DC683C93}"/>
    <hyperlink ref="E154" r:id="rId87" xr:uid="{D3452793-D436-3342-AF21-233C18F044A9}"/>
    <hyperlink ref="E108" r:id="rId88" xr:uid="{456DD5CA-468B-FB4F-B312-6AC557963D21}"/>
    <hyperlink ref="E57" r:id="rId89" xr:uid="{63D62791-D5C8-7746-8E61-244ABCD1F74F}"/>
    <hyperlink ref="E135" r:id="rId90" xr:uid="{2FA7BBDC-9201-B043-9ECE-6C76A333BA69}"/>
    <hyperlink ref="E189" r:id="rId91" xr:uid="{6E4ECD8B-97E6-0644-857D-3DE915AB8CAF}"/>
    <hyperlink ref="E63" r:id="rId92" xr:uid="{1ED9A444-2FB5-564F-9DD2-F6B277BF9412}"/>
    <hyperlink ref="E216" r:id="rId93" xr:uid="{D2CE8586-247B-0F4B-9972-39D838446D65}"/>
    <hyperlink ref="E50" r:id="rId94" xr:uid="{4666CEAC-F8A2-5B46-8221-0E6A13CA878D}"/>
    <hyperlink ref="E190" r:id="rId95" xr:uid="{57A02EE2-010F-D14B-BD5D-C35B28DFCDEC}"/>
    <hyperlink ref="E116" r:id="rId96" xr:uid="{B3CE2BCA-17D2-B44A-84B6-15E66009E668}"/>
    <hyperlink ref="E164" r:id="rId97" xr:uid="{F7259CF5-027F-5941-8EA1-AB62E3F6BFFC}"/>
    <hyperlink ref="E17" r:id="rId98" xr:uid="{F7FCB77D-E404-CD4A-B7C2-D14E15449E10}"/>
    <hyperlink ref="E191" r:id="rId99" xr:uid="{2317228E-0A90-AA43-8328-0053A59DB17B}"/>
    <hyperlink ref="E79" r:id="rId100" xr:uid="{1B5D209F-4A6B-814E-94EC-8004124B1020}"/>
    <hyperlink ref="E109" r:id="rId101" xr:uid="{7B5F43FF-F5AE-4A46-A594-B1EB35A9CE64}"/>
    <hyperlink ref="E96" r:id="rId102" xr:uid="{8F78DB45-377D-8F48-A32A-BCF7A880DE6E}"/>
    <hyperlink ref="E28" r:id="rId103" xr:uid="{ADB5DD0F-BA11-EA4E-89FF-7B44FDCA88D0}"/>
    <hyperlink ref="E155" r:id="rId104" xr:uid="{5F8FBBD0-9F29-A248-87FB-747776E4771D}"/>
    <hyperlink ref="E10" r:id="rId105" xr:uid="{0FC85E4F-C124-CE43-988E-F2B4EFFEE770}"/>
    <hyperlink ref="E7" r:id="rId106" xr:uid="{C2B43C92-6FB8-0141-A413-89C387BB3110}"/>
    <hyperlink ref="E165" r:id="rId107" xr:uid="{A6913478-B35B-694A-A16A-CBF379267C60}"/>
    <hyperlink ref="E13" r:id="rId108" xr:uid="{34FBA78B-C70C-0C4E-A2B5-99B71AE0246F}"/>
    <hyperlink ref="E117" r:id="rId109" xr:uid="{CC605DCE-F749-DB4C-8DCE-3ED589EFE1FD}"/>
    <hyperlink ref="E217" r:id="rId110" xr:uid="{40BF7031-79CC-274B-A892-2ACD9BA53050}"/>
    <hyperlink ref="E46" r:id="rId111" xr:uid="{4A94E830-47A5-1D49-B005-2D5F11720630}"/>
    <hyperlink ref="E192" r:id="rId112" xr:uid="{0E0C71D6-0FC6-514A-9CE1-AFE48E14B5C2}"/>
    <hyperlink ref="E86" r:id="rId113" xr:uid="{A62D4DBF-8A81-4245-AFD9-600038FA54BC}"/>
    <hyperlink ref="E156" r:id="rId114" xr:uid="{7DFF66B5-EA47-4B4C-9774-9C45E1D53E5B}"/>
    <hyperlink ref="E118" r:id="rId115" xr:uid="{412CA75F-FC04-AD4E-BF94-4007D42038B2}"/>
    <hyperlink ref="E80" r:id="rId116" xr:uid="{3FECECDB-B84F-3148-A038-936245541085}"/>
    <hyperlink ref="E166" r:id="rId117" xr:uid="{1DBE5818-C0A8-1649-A1CE-02501FE5647E}"/>
    <hyperlink ref="E30" r:id="rId118" xr:uid="{B74F0F08-1909-2B47-A245-9F6996135E26}"/>
    <hyperlink ref="E47" r:id="rId119" xr:uid="{B5B50A69-92F3-F945-A75E-261F0E819E64}"/>
    <hyperlink ref="E119" r:id="rId120" xr:uid="{EC0232A1-6D14-5F4C-9786-F55A065B01F3}"/>
    <hyperlink ref="E193" r:id="rId121" xr:uid="{C2614B0E-7999-094C-BFDF-18215179F5DB}"/>
    <hyperlink ref="E97" r:id="rId122" xr:uid="{B6BEA23F-8936-E642-8C11-83A303D730F1}"/>
    <hyperlink ref="E218" r:id="rId123" xr:uid="{1A5BC2F8-44CC-C842-8C37-95C3427E76A7}"/>
    <hyperlink ref="E37" r:id="rId124" xr:uid="{E18CB8D9-6672-BA48-9A30-126921332359}"/>
    <hyperlink ref="E167" r:id="rId125" xr:uid="{601B8DA2-C6FF-294E-9729-581B68C6FE3A}"/>
    <hyperlink ref="E51" r:id="rId126" xr:uid="{8694AE4E-0A46-1143-AE89-9135F2EED6BB}"/>
    <hyperlink ref="E23" r:id="rId127" xr:uid="{EB82741A-7847-9743-AA48-C4C52293019B}"/>
    <hyperlink ref="E168" r:id="rId128" xr:uid="{9B9CBD57-D242-3349-A45F-E95C6C35C864}"/>
    <hyperlink ref="E194" r:id="rId129" xr:uid="{26F55806-9BFD-CD42-A443-0486A9A13950}"/>
    <hyperlink ref="E169" r:id="rId130" xr:uid="{A370FF22-B2B0-2D46-9DB3-D123096ED07E}"/>
    <hyperlink ref="E110" r:id="rId131" xr:uid="{92CA7633-195A-2B43-80DE-F9E1BC230CB8}"/>
    <hyperlink ref="E8" r:id="rId132" xr:uid="{6C04FF35-CF19-9B45-B0A4-33A569872EB4}"/>
    <hyperlink ref="E170" r:id="rId133" xr:uid="{3FA7B2A5-4B47-5B48-A196-0B264C68D588}"/>
    <hyperlink ref="E195" r:id="rId134" xr:uid="{580CAA29-4187-D543-B327-D069D03C0A0D}"/>
    <hyperlink ref="E120" r:id="rId135" xr:uid="{5E57546E-2A88-6947-A67A-BA8BAEE5D3EF}"/>
    <hyperlink ref="E171" r:id="rId136" xr:uid="{65070550-0B9C-BF4B-89F3-16D021A66986}"/>
    <hyperlink ref="E136" r:id="rId137" xr:uid="{22EF117D-C0CF-C448-BC87-5F4E22A05294}"/>
    <hyperlink ref="E81" r:id="rId138" xr:uid="{A646FEC4-6111-A84B-8140-C6158E1FA0FC}"/>
    <hyperlink ref="E98" r:id="rId139" xr:uid="{215450CD-576E-9148-8DBC-F0E5B0B9F71C}"/>
    <hyperlink ref="E196" r:id="rId140" xr:uid="{C3FEC3A0-EA76-0F4D-B839-E35500424433}"/>
    <hyperlink ref="E172" r:id="rId141" xr:uid="{086179BD-EA0E-844C-9CAA-F8584C7C252A}"/>
    <hyperlink ref="E137" r:id="rId142" xr:uid="{3F92202B-49CA-8640-8D2A-932AD868B87E}"/>
    <hyperlink ref="E111" r:id="rId143" xr:uid="{FE491EF5-96F4-1D46-A290-C5024EE37334}"/>
    <hyperlink ref="E173" r:id="rId144" xr:uid="{D34DB7DD-DF29-A143-97BC-4B42E9598802}"/>
    <hyperlink ref="E138" r:id="rId145" xr:uid="{8E3FBB6D-81C5-E64F-B0CA-BD552AE247EC}"/>
    <hyperlink ref="E99" r:id="rId146" xr:uid="{D9684DF6-CB5B-3A44-89C4-96126BC63386}"/>
    <hyperlink ref="E197" r:id="rId147" xr:uid="{C43C2C11-E4B8-854E-8F24-98704DDF6376}"/>
    <hyperlink ref="E70" r:id="rId148" xr:uid="{6656FB48-C9F7-0A4F-9834-AF6023CF4E2F}"/>
    <hyperlink ref="E41" r:id="rId149" xr:uid="{5DB3BBC7-D367-8245-AC18-7B75D52CDD86}"/>
    <hyperlink ref="E100" r:id="rId150" xr:uid="{7FC76BA0-F87B-F644-A4D9-0C6A30C32008}"/>
    <hyperlink ref="E64" r:id="rId151" xr:uid="{EDD3B8A5-2500-724B-BEB6-E73ED4E69A52}"/>
    <hyperlink ref="E139" r:id="rId152" xr:uid="{BB63FB2F-0A4C-A349-B746-E9B86A4A0A55}"/>
    <hyperlink ref="E174" r:id="rId153" xr:uid="{93C75D8A-45FF-E542-8D58-74E9DFCFE3DD}"/>
    <hyperlink ref="E175" r:id="rId154" xr:uid="{A95C2F9E-4D20-354A-8BFA-D0F93D01A92E}"/>
    <hyperlink ref="E34" r:id="rId155" xr:uid="{9B37AAD7-A89F-284D-B201-E94425E19FBC}"/>
    <hyperlink ref="E219" r:id="rId156" xr:uid="{A003B943-5665-ED45-B0D3-6B2C0B768668}"/>
    <hyperlink ref="E140" r:id="rId157" xr:uid="{D6DAA099-B190-3C45-9EE8-C5F0058ACFDD}"/>
    <hyperlink ref="E19" r:id="rId158" xr:uid="{4C035EA9-DA31-E04E-BC1F-C2B4180F1ED3}"/>
    <hyperlink ref="E42" r:id="rId159" xr:uid="{505B5BDA-D7CD-B54D-946D-2ACA77357A9E}"/>
    <hyperlink ref="E176" r:id="rId160" xr:uid="{FFD7278A-3819-8D44-943D-5D06C4CED5AF}"/>
    <hyperlink ref="E87" r:id="rId161" xr:uid="{32D60BDA-74D2-0D41-B6FA-0EE64EA0753A}"/>
    <hyperlink ref="E177" r:id="rId162" xr:uid="{94C5D76E-2FFC-A843-9D82-72CD24FDE2C1}"/>
    <hyperlink ref="E198" r:id="rId163" xr:uid="{4BE207D2-029A-4449-BDE0-41E771381589}"/>
    <hyperlink ref="E101" r:id="rId164" xr:uid="{6DD70DD6-6E31-5D44-BDF9-C814AF86A4CA}"/>
    <hyperlink ref="E43" r:id="rId165" xr:uid="{92FF05F5-4447-404A-A33F-0DBCFCE3B131}"/>
    <hyperlink ref="E199" r:id="rId166" xr:uid="{6066BCA7-7E05-5144-BBD0-C9F3A7A90932}"/>
    <hyperlink ref="E200" r:id="rId167" xr:uid="{5A122ED6-E693-6744-97A9-C7393567F271}"/>
    <hyperlink ref="E31" r:id="rId168" xr:uid="{E4096F65-A904-BD4E-AEE3-74920574AB35}"/>
    <hyperlink ref="E141" r:id="rId169" xr:uid="{6210E618-0B8A-F54F-AC8D-42EB67DDBC87}"/>
    <hyperlink ref="E201" r:id="rId170" xr:uid="{CB0F88C4-ACB5-1D4D-AB79-8323FFB53AB9}"/>
    <hyperlink ref="E88" r:id="rId171" xr:uid="{613AEEFF-2128-994D-8E93-8EE43D2096F4}"/>
    <hyperlink ref="E202" r:id="rId172" xr:uid="{4861093C-1DFC-EB42-947C-ACE8399647C0}"/>
    <hyperlink ref="E65" r:id="rId173" xr:uid="{AA8BCC61-0F82-4541-8B08-487494E0549C}"/>
    <hyperlink ref="E89" r:id="rId174" xr:uid="{1FFDEFAF-47B4-5C4B-A56A-6EBD806675F9}"/>
    <hyperlink ref="E203" r:id="rId175" xr:uid="{9A0F8878-82D8-C146-B03F-1F110FF1EB47}"/>
    <hyperlink ref="E204" r:id="rId176" xr:uid="{7906D46B-64C1-1545-8051-54AF66E90CDB}"/>
    <hyperlink ref="E90" r:id="rId177" xr:uid="{23081955-EA09-5340-A265-22E0616B7EBD}"/>
    <hyperlink ref="E205" r:id="rId178" xr:uid="{52D2FD83-7228-4844-8C0C-835A43F0A4FB}"/>
    <hyperlink ref="E178" r:id="rId179" xr:uid="{E61FC846-F8D9-D944-B170-EB96788EEB9A}"/>
    <hyperlink ref="E220" r:id="rId180" xr:uid="{1A613B3A-0DEC-DB4E-A0A8-829F596301BA}"/>
    <hyperlink ref="E82" r:id="rId181" xr:uid="{339EB0F6-62FF-2144-980E-4BDE67C4E49F}"/>
    <hyperlink ref="E179" r:id="rId182" xr:uid="{057E9244-9D69-8343-83CC-8726FA505ECA}"/>
    <hyperlink ref="E66" r:id="rId183" xr:uid="{A8D1A49C-56C0-E341-8DA3-8D495592B390}"/>
    <hyperlink ref="E83" r:id="rId184" xr:uid="{B8AC1B5E-5D98-404F-B2CC-7D0F4403E3C1}"/>
    <hyperlink ref="E142" r:id="rId185" xr:uid="{D3CA3870-54B3-2D4D-88A3-271AB104854F}"/>
    <hyperlink ref="E206" r:id="rId186" xr:uid="{126D27B8-DA21-364E-9DD0-94E6AF42076F}"/>
    <hyperlink ref="E180" r:id="rId187" xr:uid="{82EA49E8-1DD7-A247-8080-48F09B595AB1}"/>
    <hyperlink ref="E32" r:id="rId188" xr:uid="{830A1B7F-2680-7248-A7CC-A36F101FAE93}"/>
    <hyperlink ref="E71" r:id="rId189" xr:uid="{0630BC17-1686-2845-BA50-C83EEBD4F9D3}"/>
    <hyperlink ref="E221" r:id="rId190" xr:uid="{0B6245C8-3051-2142-9C55-34414DF0B1FC}"/>
    <hyperlink ref="E121" r:id="rId191" xr:uid="{39EC1B56-7B13-EB4D-BF94-F5B7A0E5BD58}"/>
    <hyperlink ref="E143" r:id="rId192" xr:uid="{D3C63CD0-30FC-774B-9549-BD0E82CC613E}"/>
    <hyperlink ref="E222" r:id="rId193" xr:uid="{F8B05AB1-D0AB-624F-BE0B-BCD37BE69F84}"/>
    <hyperlink ref="E20" r:id="rId194" xr:uid="{965EABD8-8491-BB49-AFC8-62B4B63BA895}"/>
    <hyperlink ref="E122" r:id="rId195" xr:uid="{F0412B45-F51E-7A42-9A16-A3EB4C6CF303}"/>
    <hyperlink ref="E207" r:id="rId196" xr:uid="{5FDD7281-3AC8-454C-B06B-218668B8BB12}"/>
    <hyperlink ref="E208" r:id="rId197" xr:uid="{3868DE62-41AA-F449-949C-9073EB5683F6}"/>
    <hyperlink ref="E123" r:id="rId198" xr:uid="{EA1BF80F-D1C5-E444-A4F7-A8505B33A26F}"/>
    <hyperlink ref="E26" r:id="rId199" xr:uid="{FA31757C-A285-834E-8DF5-6A2CA86EAEB1}"/>
    <hyperlink ref="E124" r:id="rId200" xr:uid="{399A1C83-9A06-C947-8CE0-5C292AE929B7}"/>
    <hyperlink ref="E157" r:id="rId201" xr:uid="{3440A3BA-5471-F344-AA66-DB23A1F4434A}"/>
    <hyperlink ref="E72" r:id="rId202" xr:uid="{483C243B-B1EB-0547-AD81-11DF11254D1E}"/>
    <hyperlink ref="E158" r:id="rId203" xr:uid="{AE87B167-BAB2-1B40-854B-380B39AF178B}"/>
    <hyperlink ref="E181" r:id="rId204" xr:uid="{7C220519-C5C3-024C-A85C-D29434CB4B80}"/>
    <hyperlink ref="E102" r:id="rId205" xr:uid="{C26F9B62-CC63-7549-9E6A-B045F1525744}"/>
    <hyperlink ref="E125" r:id="rId206" xr:uid="{01B80029-88DE-9D46-B3F4-AED7670CBF05}"/>
    <hyperlink ref="E182" r:id="rId207" xr:uid="{DCD972DF-FDE7-5C45-8DD5-8954031393FA}"/>
    <hyperlink ref="E223" r:id="rId208" xr:uid="{607CE749-2C60-D746-85CD-0480BBE5F8D6}"/>
    <hyperlink ref="E159" r:id="rId209" xr:uid="{09D50943-3752-4349-9DE1-A6709EF55CB9}"/>
    <hyperlink ref="E209" r:id="rId210" xr:uid="{63F9B6CF-270F-CE49-A707-B19503379D2E}"/>
    <hyperlink ref="E38" r:id="rId211" xr:uid="{979C8A00-449D-8041-8E57-89F8C352B058}"/>
    <hyperlink ref="E224" r:id="rId212" xr:uid="{BFF6E22E-D994-CC4D-A968-EABDCA0449D1}"/>
    <hyperlink ref="E225" r:id="rId213" xr:uid="{66D1CE6F-DFDE-AE49-BEAB-6DE7EAF138DF}"/>
    <hyperlink ref="E183" r:id="rId214" xr:uid="{5DD54E4D-7DD8-174A-A85A-E569A1E3FC9E}"/>
    <hyperlink ref="E73" r:id="rId215" xr:uid="{0DBB0877-F113-A14A-8699-0D366772160D}"/>
    <hyperlink ref="E126" r:id="rId216" xr:uid="{973067F2-62C5-9E47-96D4-964998E12FAD}"/>
    <hyperlink ref="E210" r:id="rId217" xr:uid="{FF3C3336-F71D-F746-BD4B-38D875222ED4}"/>
    <hyperlink ref="E144" r:id="rId218" xr:uid="{8F86E4A5-3755-054D-A358-C97F90D5F900}"/>
    <hyperlink ref="E211" r:id="rId219" xr:uid="{4066E938-306F-3242-A9C3-22E009AE1643}"/>
    <hyperlink ref="E145" r:id="rId220" xr:uid="{3BB5508F-65F3-2E47-8C72-734224CC4E8B}"/>
    <hyperlink ref="E212" r:id="rId221" xr:uid="{7D29837F-10E1-D841-9D9E-CEB449CE11C2}"/>
    <hyperlink ref="E74" r:id="rId222" xr:uid="{A8AC2650-1471-B440-897A-E5CD7B5F43E9}"/>
    <hyperlink ref="E52" r:id="rId223" xr:uid="{318DF8C1-377D-484C-954F-AEDAC6FB14BD}"/>
    <hyperlink ref="E35" r:id="rId224" xr:uid="{2D8333EF-5EAB-B740-873A-4D83347B77D2}"/>
    <hyperlink ref="E226" r:id="rId225" xr:uid="{5661E716-0FED-1546-A627-A7BF0380855E}"/>
    <hyperlink ref="E227" r:id="rId226" xr:uid="{9949EDDB-19F8-3445-B5CD-BD5297E817BF}"/>
    <hyperlink ref="E936" r:id="rId227" xr:uid="{AC208F97-89AA-E548-B5B2-DF557273797C}"/>
    <hyperlink ref="E473" r:id="rId228" xr:uid="{79DCCA04-B661-2C4D-B029-22FDFA782DFF}"/>
    <hyperlink ref="E564" r:id="rId229" tooltip="https://doi.org/10.16380/j.kcxb.2021.09.006" xr:uid="{CE7EA79F-0C8D-C042-83AE-6BF39362461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5F8F-A9F6-5447-8F25-159A870470FE}">
  <dimension ref="A1:F555"/>
  <sheetViews>
    <sheetView topLeftCell="A539" workbookViewId="0">
      <selection activeCell="B548" sqref="B548"/>
    </sheetView>
  </sheetViews>
  <sheetFormatPr baseColWidth="10" defaultRowHeight="16" x14ac:dyDescent="0.2"/>
  <cols>
    <col min="1" max="1" width="21.33203125" customWidth="1"/>
    <col min="2" max="2" width="107.33203125" customWidth="1"/>
  </cols>
  <sheetData>
    <row r="1" spans="1:6" x14ac:dyDescent="0.2">
      <c r="A1" s="6" t="s">
        <v>4</v>
      </c>
      <c r="B1" s="6" t="s">
        <v>0</v>
      </c>
      <c r="C1" s="6" t="s">
        <v>2</v>
      </c>
      <c r="D1" s="6" t="s">
        <v>1</v>
      </c>
      <c r="E1" s="6" t="s">
        <v>3</v>
      </c>
      <c r="F1" s="7" t="s">
        <v>844</v>
      </c>
    </row>
    <row r="2" spans="1:6" x14ac:dyDescent="0.2">
      <c r="A2" t="s">
        <v>3151</v>
      </c>
      <c r="B2" t="s">
        <v>3153</v>
      </c>
      <c r="C2">
        <v>1959</v>
      </c>
      <c r="D2" t="s">
        <v>3154</v>
      </c>
      <c r="E2" t="s">
        <v>3152</v>
      </c>
      <c r="F2" s="8" t="s">
        <v>4232</v>
      </c>
    </row>
    <row r="3" spans="1:6" x14ac:dyDescent="0.2">
      <c r="A3" s="8" t="s">
        <v>58</v>
      </c>
      <c r="B3" s="8" t="s">
        <v>55</v>
      </c>
      <c r="C3" s="8">
        <v>1975</v>
      </c>
      <c r="D3" s="8" t="s">
        <v>56</v>
      </c>
      <c r="E3" s="3" t="s">
        <v>57</v>
      </c>
      <c r="F3" s="8" t="s">
        <v>4229</v>
      </c>
    </row>
    <row r="4" spans="1:6" x14ac:dyDescent="0.2">
      <c r="A4" t="s">
        <v>2456</v>
      </c>
      <c r="B4" t="s">
        <v>2457</v>
      </c>
      <c r="C4">
        <v>1976</v>
      </c>
      <c r="D4" t="s">
        <v>2458</v>
      </c>
      <c r="F4" s="8" t="s">
        <v>4231</v>
      </c>
    </row>
    <row r="5" spans="1:6" x14ac:dyDescent="0.2">
      <c r="A5" t="s">
        <v>2557</v>
      </c>
      <c r="B5" t="s">
        <v>2558</v>
      </c>
      <c r="C5">
        <v>1984</v>
      </c>
      <c r="F5" s="8" t="s">
        <v>4231</v>
      </c>
    </row>
    <row r="6" spans="1:6" x14ac:dyDescent="0.2">
      <c r="A6" t="s">
        <v>3155</v>
      </c>
      <c r="B6" t="s">
        <v>3156</v>
      </c>
      <c r="C6">
        <v>1985</v>
      </c>
      <c r="D6" t="s">
        <v>3157</v>
      </c>
      <c r="E6" t="s">
        <v>3160</v>
      </c>
      <c r="F6" s="8" t="s">
        <v>4232</v>
      </c>
    </row>
    <row r="7" spans="1:6" x14ac:dyDescent="0.2">
      <c r="A7" s="8" t="s">
        <v>45</v>
      </c>
      <c r="B7" s="8" t="s">
        <v>42</v>
      </c>
      <c r="C7" s="8">
        <v>1986</v>
      </c>
      <c r="D7" s="8" t="s">
        <v>43</v>
      </c>
      <c r="E7" s="3" t="s">
        <v>44</v>
      </c>
      <c r="F7" s="8" t="s">
        <v>4229</v>
      </c>
    </row>
    <row r="8" spans="1:6" x14ac:dyDescent="0.2">
      <c r="A8" s="8" t="s">
        <v>141</v>
      </c>
      <c r="B8" s="8" t="s">
        <v>139</v>
      </c>
      <c r="C8" s="8">
        <v>1987</v>
      </c>
      <c r="D8" s="8"/>
      <c r="E8" s="3" t="s">
        <v>140</v>
      </c>
      <c r="F8" s="8" t="s">
        <v>4229</v>
      </c>
    </row>
    <row r="9" spans="1:6" x14ac:dyDescent="0.2">
      <c r="A9" t="s">
        <v>3135</v>
      </c>
      <c r="B9" t="s">
        <v>3136</v>
      </c>
      <c r="C9">
        <v>1989</v>
      </c>
      <c r="D9" t="s">
        <v>1404</v>
      </c>
      <c r="F9" s="8" t="s">
        <v>4233</v>
      </c>
    </row>
    <row r="10" spans="1:6" x14ac:dyDescent="0.2">
      <c r="A10" t="s">
        <v>2681</v>
      </c>
      <c r="B10" t="s">
        <v>2682</v>
      </c>
      <c r="C10">
        <v>1990</v>
      </c>
      <c r="F10" s="8" t="s">
        <v>4231</v>
      </c>
    </row>
    <row r="11" spans="1:6" x14ac:dyDescent="0.2">
      <c r="A11" t="s">
        <v>2807</v>
      </c>
      <c r="B11" t="s">
        <v>2808</v>
      </c>
      <c r="C11">
        <v>1990</v>
      </c>
      <c r="F11" s="8" t="s">
        <v>4231</v>
      </c>
    </row>
    <row r="12" spans="1:6" x14ac:dyDescent="0.2">
      <c r="A12" t="s">
        <v>2589</v>
      </c>
      <c r="B12" t="s">
        <v>2590</v>
      </c>
      <c r="C12">
        <v>1991</v>
      </c>
      <c r="D12" t="s">
        <v>2591</v>
      </c>
      <c r="F12" s="8" t="s">
        <v>4231</v>
      </c>
    </row>
    <row r="13" spans="1:6" x14ac:dyDescent="0.2">
      <c r="A13" t="s">
        <v>3161</v>
      </c>
      <c r="B13" t="s">
        <v>3162</v>
      </c>
      <c r="C13">
        <v>1991</v>
      </c>
      <c r="D13" t="s">
        <v>3163</v>
      </c>
      <c r="E13" t="s">
        <v>3166</v>
      </c>
      <c r="F13" s="8" t="s">
        <v>4232</v>
      </c>
    </row>
    <row r="14" spans="1:6" x14ac:dyDescent="0.2">
      <c r="A14" t="s">
        <v>3161</v>
      </c>
      <c r="B14" t="s">
        <v>3167</v>
      </c>
      <c r="C14">
        <v>1992</v>
      </c>
      <c r="D14" t="s">
        <v>3163</v>
      </c>
      <c r="E14" t="s">
        <v>3169</v>
      </c>
      <c r="F14" s="8" t="s">
        <v>4232</v>
      </c>
    </row>
    <row r="15" spans="1:6" x14ac:dyDescent="0.2">
      <c r="A15" t="s">
        <v>2552</v>
      </c>
      <c r="B15" t="s">
        <v>2553</v>
      </c>
      <c r="C15">
        <v>1992</v>
      </c>
      <c r="F15" s="8" t="s">
        <v>4231</v>
      </c>
    </row>
    <row r="16" spans="1:6" x14ac:dyDescent="0.2">
      <c r="A16" s="8" t="s">
        <v>113</v>
      </c>
      <c r="B16" s="8" t="s">
        <v>110</v>
      </c>
      <c r="C16" s="8">
        <v>1992</v>
      </c>
      <c r="D16" s="8" t="s">
        <v>111</v>
      </c>
      <c r="E16" s="3" t="s">
        <v>112</v>
      </c>
      <c r="F16" s="8" t="s">
        <v>4229</v>
      </c>
    </row>
    <row r="17" spans="1:6" x14ac:dyDescent="0.2">
      <c r="A17" t="s">
        <v>1816</v>
      </c>
      <c r="B17" t="s">
        <v>1817</v>
      </c>
      <c r="C17">
        <v>1993</v>
      </c>
      <c r="D17" t="s">
        <v>1818</v>
      </c>
      <c r="F17" s="8" t="s">
        <v>4231</v>
      </c>
    </row>
    <row r="18" spans="1:6" x14ac:dyDescent="0.2">
      <c r="A18" t="s">
        <v>3170</v>
      </c>
      <c r="B18" t="s">
        <v>3171</v>
      </c>
      <c r="C18">
        <v>1993</v>
      </c>
      <c r="D18" t="s">
        <v>3172</v>
      </c>
      <c r="E18" t="s">
        <v>3173</v>
      </c>
      <c r="F18" s="8" t="s">
        <v>4232</v>
      </c>
    </row>
    <row r="19" spans="1:6" x14ac:dyDescent="0.2">
      <c r="A19" t="s">
        <v>3174</v>
      </c>
      <c r="B19" t="s">
        <v>3175</v>
      </c>
      <c r="C19">
        <v>1993</v>
      </c>
      <c r="D19" t="s">
        <v>3176</v>
      </c>
      <c r="E19" t="s">
        <v>3152</v>
      </c>
      <c r="F19" s="8" t="s">
        <v>4232</v>
      </c>
    </row>
    <row r="20" spans="1:6" x14ac:dyDescent="0.2">
      <c r="A20" s="8" t="s">
        <v>318</v>
      </c>
      <c r="B20" s="8" t="s">
        <v>316</v>
      </c>
      <c r="C20" s="8">
        <v>1993</v>
      </c>
      <c r="D20" s="8" t="s">
        <v>135</v>
      </c>
      <c r="E20" s="3" t="s">
        <v>317</v>
      </c>
      <c r="F20" s="8" t="s">
        <v>4229</v>
      </c>
    </row>
    <row r="21" spans="1:6" x14ac:dyDescent="0.2">
      <c r="A21" t="s">
        <v>2545</v>
      </c>
      <c r="B21" t="s">
        <v>2546</v>
      </c>
      <c r="C21">
        <v>1995</v>
      </c>
      <c r="F21" s="8" t="s">
        <v>4231</v>
      </c>
    </row>
    <row r="22" spans="1:6" x14ac:dyDescent="0.2">
      <c r="A22" t="s">
        <v>3180</v>
      </c>
      <c r="B22" t="s">
        <v>3181</v>
      </c>
      <c r="C22">
        <v>1995</v>
      </c>
      <c r="D22" t="s">
        <v>3182</v>
      </c>
      <c r="E22" t="s">
        <v>3152</v>
      </c>
      <c r="F22" s="8" t="s">
        <v>4232</v>
      </c>
    </row>
    <row r="23" spans="1:6" x14ac:dyDescent="0.2">
      <c r="A23" s="8" t="s">
        <v>507</v>
      </c>
      <c r="B23" s="8" t="s">
        <v>505</v>
      </c>
      <c r="C23" s="8">
        <v>1995</v>
      </c>
      <c r="D23" s="8" t="s">
        <v>135</v>
      </c>
      <c r="E23" s="3" t="s">
        <v>506</v>
      </c>
      <c r="F23" s="8" t="s">
        <v>4229</v>
      </c>
    </row>
    <row r="24" spans="1:6" x14ac:dyDescent="0.2">
      <c r="A24" s="8" t="s">
        <v>410</v>
      </c>
      <c r="B24" s="8" t="s">
        <v>407</v>
      </c>
      <c r="C24" s="8">
        <v>1995</v>
      </c>
      <c r="D24" s="8" t="s">
        <v>408</v>
      </c>
      <c r="E24" s="3" t="s">
        <v>409</v>
      </c>
      <c r="F24" s="8" t="s">
        <v>4229</v>
      </c>
    </row>
    <row r="25" spans="1:6" x14ac:dyDescent="0.2">
      <c r="A25" t="s">
        <v>3193</v>
      </c>
      <c r="B25" t="s">
        <v>3194</v>
      </c>
      <c r="C25">
        <v>1996</v>
      </c>
      <c r="D25" t="s">
        <v>3195</v>
      </c>
      <c r="E25" t="s">
        <v>3200</v>
      </c>
      <c r="F25" s="8" t="s">
        <v>4232</v>
      </c>
    </row>
    <row r="26" spans="1:6" x14ac:dyDescent="0.2">
      <c r="A26" t="s">
        <v>3188</v>
      </c>
      <c r="B26" t="s">
        <v>3189</v>
      </c>
      <c r="C26">
        <v>1996</v>
      </c>
      <c r="D26" t="s">
        <v>3190</v>
      </c>
      <c r="E26" t="s">
        <v>3192</v>
      </c>
      <c r="F26" s="8" t="s">
        <v>4232</v>
      </c>
    </row>
    <row r="27" spans="1:6" x14ac:dyDescent="0.2">
      <c r="A27" s="8" t="s">
        <v>138</v>
      </c>
      <c r="B27" s="8" t="s">
        <v>134</v>
      </c>
      <c r="C27" s="8">
        <v>1996</v>
      </c>
      <c r="D27" s="8" t="s">
        <v>135</v>
      </c>
      <c r="E27" s="3" t="s">
        <v>137</v>
      </c>
      <c r="F27" s="8" t="s">
        <v>4229</v>
      </c>
    </row>
    <row r="28" spans="1:6" x14ac:dyDescent="0.2">
      <c r="A28" s="8" t="s">
        <v>406</v>
      </c>
      <c r="B28" s="8" t="s">
        <v>403</v>
      </c>
      <c r="C28" s="8">
        <v>1996</v>
      </c>
      <c r="D28" s="8" t="s">
        <v>404</v>
      </c>
      <c r="E28" s="3" t="s">
        <v>405</v>
      </c>
      <c r="F28" s="8" t="s">
        <v>4229</v>
      </c>
    </row>
    <row r="29" spans="1:6" x14ac:dyDescent="0.2">
      <c r="A29" t="s">
        <v>917</v>
      </c>
      <c r="B29" t="s">
        <v>918</v>
      </c>
      <c r="C29">
        <v>1997</v>
      </c>
      <c r="D29" t="s">
        <v>919</v>
      </c>
      <c r="E29" t="s">
        <v>921</v>
      </c>
      <c r="F29" s="8" t="s">
        <v>4230</v>
      </c>
    </row>
    <row r="30" spans="1:6" x14ac:dyDescent="0.2">
      <c r="A30" s="8" t="s">
        <v>306</v>
      </c>
      <c r="B30" s="8" t="s">
        <v>303</v>
      </c>
      <c r="C30" s="8">
        <v>1997</v>
      </c>
      <c r="D30" s="8" t="s">
        <v>304</v>
      </c>
      <c r="E30" s="3" t="s">
        <v>305</v>
      </c>
      <c r="F30" s="8" t="s">
        <v>4229</v>
      </c>
    </row>
    <row r="31" spans="1:6" x14ac:dyDescent="0.2">
      <c r="A31" s="8" t="s">
        <v>418</v>
      </c>
      <c r="B31" s="8" t="s">
        <v>415</v>
      </c>
      <c r="C31" s="8">
        <v>1997</v>
      </c>
      <c r="D31" s="8" t="s">
        <v>416</v>
      </c>
      <c r="E31" s="3" t="s">
        <v>417</v>
      </c>
      <c r="F31" s="8" t="s">
        <v>4229</v>
      </c>
    </row>
    <row r="32" spans="1:6" x14ac:dyDescent="0.2">
      <c r="A32" s="8" t="s">
        <v>213</v>
      </c>
      <c r="B32" s="8" t="s">
        <v>211</v>
      </c>
      <c r="C32" s="8">
        <v>1997</v>
      </c>
      <c r="D32" s="8" t="s">
        <v>120</v>
      </c>
      <c r="E32" s="3" t="s">
        <v>212</v>
      </c>
      <c r="F32" s="8" t="s">
        <v>4229</v>
      </c>
    </row>
    <row r="33" spans="1:6" x14ac:dyDescent="0.2">
      <c r="A33" t="s">
        <v>2528</v>
      </c>
      <c r="B33" t="s">
        <v>2529</v>
      </c>
      <c r="C33">
        <v>1998</v>
      </c>
      <c r="F33" s="8" t="s">
        <v>4231</v>
      </c>
    </row>
    <row r="34" spans="1:6" x14ac:dyDescent="0.2">
      <c r="A34" s="8" t="s">
        <v>17</v>
      </c>
      <c r="B34" s="8" t="s">
        <v>14</v>
      </c>
      <c r="C34" s="8">
        <v>1998</v>
      </c>
      <c r="D34" s="8" t="s">
        <v>15</v>
      </c>
      <c r="E34" s="3" t="s">
        <v>16</v>
      </c>
      <c r="F34" s="8" t="s">
        <v>4229</v>
      </c>
    </row>
    <row r="35" spans="1:6" x14ac:dyDescent="0.2">
      <c r="A35" s="8" t="s">
        <v>122</v>
      </c>
      <c r="B35" s="8" t="s">
        <v>119</v>
      </c>
      <c r="C35" s="8">
        <v>1998</v>
      </c>
      <c r="D35" s="8" t="s">
        <v>120</v>
      </c>
      <c r="E35" s="3" t="s">
        <v>121</v>
      </c>
      <c r="F35" s="8" t="s">
        <v>4229</v>
      </c>
    </row>
    <row r="36" spans="1:6" x14ac:dyDescent="0.2">
      <c r="A36" s="8" t="s">
        <v>243</v>
      </c>
      <c r="B36" s="8" t="s">
        <v>240</v>
      </c>
      <c r="C36" s="8">
        <v>1998</v>
      </c>
      <c r="D36" s="8" t="s">
        <v>241</v>
      </c>
      <c r="E36" s="3" t="s">
        <v>242</v>
      </c>
      <c r="F36" s="8" t="s">
        <v>4229</v>
      </c>
    </row>
    <row r="37" spans="1:6" x14ac:dyDescent="0.2">
      <c r="A37" s="8" t="s">
        <v>380</v>
      </c>
      <c r="B37" s="8" t="s">
        <v>378</v>
      </c>
      <c r="C37" s="8">
        <v>1998</v>
      </c>
      <c r="D37" s="8" t="s">
        <v>23</v>
      </c>
      <c r="E37" s="3" t="s">
        <v>379</v>
      </c>
      <c r="F37" s="8" t="s">
        <v>4229</v>
      </c>
    </row>
    <row r="38" spans="1:6" x14ac:dyDescent="0.2">
      <c r="A38" t="s">
        <v>1546</v>
      </c>
      <c r="B38" t="s">
        <v>1547</v>
      </c>
      <c r="C38">
        <v>1998</v>
      </c>
      <c r="D38" t="s">
        <v>1305</v>
      </c>
      <c r="F38" s="8" t="s">
        <v>4230</v>
      </c>
    </row>
    <row r="39" spans="1:6" x14ac:dyDescent="0.2">
      <c r="A39" t="s">
        <v>3209</v>
      </c>
      <c r="B39" t="s">
        <v>3210</v>
      </c>
      <c r="C39">
        <v>1999</v>
      </c>
      <c r="D39" t="s">
        <v>3211</v>
      </c>
      <c r="E39" t="s">
        <v>3217</v>
      </c>
      <c r="F39" s="8" t="s">
        <v>4232</v>
      </c>
    </row>
    <row r="40" spans="1:6" x14ac:dyDescent="0.2">
      <c r="A40" t="s">
        <v>3218</v>
      </c>
      <c r="B40" t="s">
        <v>1536</v>
      </c>
      <c r="C40">
        <v>1999</v>
      </c>
      <c r="D40" t="s">
        <v>3219</v>
      </c>
      <c r="E40" t="s">
        <v>1539</v>
      </c>
      <c r="F40" s="8" t="s">
        <v>4232</v>
      </c>
    </row>
    <row r="41" spans="1:6" x14ac:dyDescent="0.2">
      <c r="A41" s="8" t="s">
        <v>302</v>
      </c>
      <c r="B41" s="8" t="s">
        <v>299</v>
      </c>
      <c r="C41" s="8">
        <v>1999</v>
      </c>
      <c r="D41" s="8" t="s">
        <v>300</v>
      </c>
      <c r="E41" s="3" t="s">
        <v>301</v>
      </c>
      <c r="F41" s="8" t="s">
        <v>4229</v>
      </c>
    </row>
    <row r="42" spans="1:6" x14ac:dyDescent="0.2">
      <c r="A42" t="s">
        <v>1132</v>
      </c>
      <c r="B42" t="s">
        <v>1133</v>
      </c>
      <c r="C42">
        <v>2000</v>
      </c>
      <c r="D42" t="s">
        <v>1122</v>
      </c>
      <c r="E42" t="s">
        <v>1135</v>
      </c>
      <c r="F42" s="8" t="s">
        <v>4230</v>
      </c>
    </row>
    <row r="43" spans="1:6" x14ac:dyDescent="0.2">
      <c r="A43" t="s">
        <v>2733</v>
      </c>
      <c r="B43" t="s">
        <v>2734</v>
      </c>
      <c r="C43">
        <v>2000</v>
      </c>
      <c r="F43" s="8" t="s">
        <v>4231</v>
      </c>
    </row>
    <row r="44" spans="1:6" x14ac:dyDescent="0.2">
      <c r="A44" s="8" t="s">
        <v>728</v>
      </c>
      <c r="B44" s="8" t="s">
        <v>725</v>
      </c>
      <c r="C44" s="8">
        <v>2000</v>
      </c>
      <c r="D44" s="8" t="s">
        <v>325</v>
      </c>
      <c r="E44" s="3" t="s">
        <v>726</v>
      </c>
      <c r="F44" s="8" t="s">
        <v>4229</v>
      </c>
    </row>
    <row r="45" spans="1:6" x14ac:dyDescent="0.2">
      <c r="A45" s="8" t="s">
        <v>603</v>
      </c>
      <c r="B45" s="8" t="s">
        <v>600</v>
      </c>
      <c r="C45" s="8">
        <v>2000</v>
      </c>
      <c r="D45" s="8" t="s">
        <v>156</v>
      </c>
      <c r="E45" s="3" t="s">
        <v>601</v>
      </c>
      <c r="F45" s="8" t="s">
        <v>4229</v>
      </c>
    </row>
    <row r="46" spans="1:6" x14ac:dyDescent="0.2">
      <c r="A46" t="s">
        <v>3131</v>
      </c>
      <c r="B46" t="s">
        <v>3132</v>
      </c>
      <c r="C46">
        <v>2000</v>
      </c>
      <c r="D46" t="s">
        <v>3133</v>
      </c>
      <c r="E46" t="s">
        <v>895</v>
      </c>
      <c r="F46" s="8" t="s">
        <v>4233</v>
      </c>
    </row>
    <row r="47" spans="1:6" x14ac:dyDescent="0.2">
      <c r="A47" t="s">
        <v>3228</v>
      </c>
      <c r="B47" t="s">
        <v>1543</v>
      </c>
      <c r="C47">
        <v>2001</v>
      </c>
      <c r="D47" t="s">
        <v>3208</v>
      </c>
      <c r="E47" t="s">
        <v>3152</v>
      </c>
      <c r="F47" s="8" t="s">
        <v>4232</v>
      </c>
    </row>
    <row r="48" spans="1:6" x14ac:dyDescent="0.2">
      <c r="A48" t="s">
        <v>3230</v>
      </c>
      <c r="B48" t="s">
        <v>3231</v>
      </c>
      <c r="C48">
        <v>2001</v>
      </c>
      <c r="D48" t="s">
        <v>3232</v>
      </c>
      <c r="E48" t="s">
        <v>3152</v>
      </c>
      <c r="F48" s="8" t="s">
        <v>4232</v>
      </c>
    </row>
    <row r="49" spans="1:6" x14ac:dyDescent="0.2">
      <c r="A49" s="8" t="s">
        <v>41</v>
      </c>
      <c r="B49" s="8" t="s">
        <v>38</v>
      </c>
      <c r="C49" s="8">
        <v>2001</v>
      </c>
      <c r="D49" s="8" t="s">
        <v>39</v>
      </c>
      <c r="E49" s="3" t="s">
        <v>40</v>
      </c>
      <c r="F49" s="8" t="s">
        <v>4229</v>
      </c>
    </row>
    <row r="50" spans="1:6" x14ac:dyDescent="0.2">
      <c r="A50" s="8" t="s">
        <v>162</v>
      </c>
      <c r="B50" s="8" t="s">
        <v>160</v>
      </c>
      <c r="C50" s="8">
        <v>2001</v>
      </c>
      <c r="D50" s="8" t="s">
        <v>23</v>
      </c>
      <c r="E50" s="3" t="s">
        <v>161</v>
      </c>
      <c r="F50" s="8" t="s">
        <v>4229</v>
      </c>
    </row>
    <row r="51" spans="1:6" x14ac:dyDescent="0.2">
      <c r="A51" s="8" t="s">
        <v>491</v>
      </c>
      <c r="B51" s="8" t="s">
        <v>488</v>
      </c>
      <c r="C51" s="8">
        <v>2001</v>
      </c>
      <c r="D51" s="8" t="s">
        <v>51</v>
      </c>
      <c r="E51" s="3" t="s">
        <v>489</v>
      </c>
      <c r="F51" s="8" t="s">
        <v>4229</v>
      </c>
    </row>
    <row r="52" spans="1:6" x14ac:dyDescent="0.2">
      <c r="A52" t="s">
        <v>2694</v>
      </c>
      <c r="B52" t="s">
        <v>2695</v>
      </c>
      <c r="C52">
        <v>2002</v>
      </c>
      <c r="F52" s="8" t="s">
        <v>4231</v>
      </c>
    </row>
    <row r="53" spans="1:6" x14ac:dyDescent="0.2">
      <c r="A53" t="s">
        <v>3250</v>
      </c>
      <c r="B53" t="s">
        <v>3251</v>
      </c>
      <c r="C53">
        <v>2002</v>
      </c>
      <c r="D53" t="s">
        <v>3252</v>
      </c>
      <c r="E53" t="s">
        <v>3255</v>
      </c>
      <c r="F53" s="8" t="s">
        <v>4232</v>
      </c>
    </row>
    <row r="54" spans="1:6" x14ac:dyDescent="0.2">
      <c r="A54" t="s">
        <v>3238</v>
      </c>
      <c r="B54" t="s">
        <v>3239</v>
      </c>
      <c r="C54">
        <v>2002</v>
      </c>
      <c r="D54" t="s">
        <v>3240</v>
      </c>
      <c r="E54" t="s">
        <v>3244</v>
      </c>
      <c r="F54" s="8" t="s">
        <v>4232</v>
      </c>
    </row>
    <row r="55" spans="1:6" x14ac:dyDescent="0.2">
      <c r="A55" t="s">
        <v>3256</v>
      </c>
      <c r="B55" t="s">
        <v>3257</v>
      </c>
      <c r="C55">
        <v>2002</v>
      </c>
      <c r="D55" t="s">
        <v>3258</v>
      </c>
      <c r="E55" t="s">
        <v>3152</v>
      </c>
      <c r="F55" s="8" t="s">
        <v>4232</v>
      </c>
    </row>
    <row r="56" spans="1:6" x14ac:dyDescent="0.2">
      <c r="A56" s="8" t="s">
        <v>323</v>
      </c>
      <c r="B56" s="8" t="s">
        <v>319</v>
      </c>
      <c r="C56" s="8">
        <v>2002</v>
      </c>
      <c r="D56" s="8" t="s">
        <v>320</v>
      </c>
      <c r="E56" s="3" t="s">
        <v>322</v>
      </c>
      <c r="F56" s="8" t="s">
        <v>4229</v>
      </c>
    </row>
    <row r="57" spans="1:6" x14ac:dyDescent="0.2">
      <c r="A57" t="s">
        <v>3273</v>
      </c>
      <c r="B57" t="s">
        <v>3274</v>
      </c>
      <c r="C57">
        <v>2002</v>
      </c>
      <c r="D57" t="s">
        <v>3263</v>
      </c>
      <c r="E57" t="s">
        <v>3278</v>
      </c>
      <c r="F57" s="8" t="s">
        <v>4232</v>
      </c>
    </row>
    <row r="58" spans="1:6" x14ac:dyDescent="0.2">
      <c r="A58" t="s">
        <v>2447</v>
      </c>
      <c r="B58" t="s">
        <v>2448</v>
      </c>
      <c r="C58">
        <v>2002</v>
      </c>
      <c r="D58" t="s">
        <v>2449</v>
      </c>
      <c r="F58" s="8" t="s">
        <v>4231</v>
      </c>
    </row>
    <row r="59" spans="1:6" x14ac:dyDescent="0.2">
      <c r="A59" t="s">
        <v>3266</v>
      </c>
      <c r="B59" t="s">
        <v>3267</v>
      </c>
      <c r="C59">
        <v>2002</v>
      </c>
      <c r="D59" t="s">
        <v>3268</v>
      </c>
      <c r="E59" t="s">
        <v>3272</v>
      </c>
      <c r="F59" s="8" t="s">
        <v>4232</v>
      </c>
    </row>
    <row r="60" spans="1:6" x14ac:dyDescent="0.2">
      <c r="A60" t="s">
        <v>3261</v>
      </c>
      <c r="B60" t="s">
        <v>3262</v>
      </c>
      <c r="C60">
        <v>2002</v>
      </c>
      <c r="D60" t="s">
        <v>3263</v>
      </c>
      <c r="E60" t="s">
        <v>3265</v>
      </c>
      <c r="F60" s="8" t="s">
        <v>4232</v>
      </c>
    </row>
    <row r="61" spans="1:6" x14ac:dyDescent="0.2">
      <c r="A61" t="s">
        <v>3245</v>
      </c>
      <c r="B61" t="s">
        <v>3246</v>
      </c>
      <c r="C61">
        <v>2002</v>
      </c>
      <c r="D61" t="s">
        <v>3240</v>
      </c>
      <c r="E61" t="s">
        <v>3249</v>
      </c>
      <c r="F61" s="8" t="s">
        <v>4232</v>
      </c>
    </row>
    <row r="62" spans="1:6" x14ac:dyDescent="0.2">
      <c r="A62" t="s">
        <v>2561</v>
      </c>
      <c r="B62" t="s">
        <v>2698</v>
      </c>
      <c r="C62">
        <v>2003</v>
      </c>
      <c r="D62" t="s">
        <v>2699</v>
      </c>
      <c r="F62" s="8" t="s">
        <v>4231</v>
      </c>
    </row>
    <row r="63" spans="1:6" x14ac:dyDescent="0.2">
      <c r="A63" t="s">
        <v>3292</v>
      </c>
      <c r="B63" t="s">
        <v>3293</v>
      </c>
      <c r="C63">
        <v>2003</v>
      </c>
      <c r="D63" t="s">
        <v>3294</v>
      </c>
      <c r="E63" t="s">
        <v>3298</v>
      </c>
      <c r="F63" s="8" t="s">
        <v>4232</v>
      </c>
    </row>
    <row r="64" spans="1:6" x14ac:dyDescent="0.2">
      <c r="A64" t="s">
        <v>3127</v>
      </c>
      <c r="B64" t="s">
        <v>3128</v>
      </c>
      <c r="C64">
        <v>2003</v>
      </c>
      <c r="D64" t="s">
        <v>3129</v>
      </c>
      <c r="E64" t="s">
        <v>1198</v>
      </c>
      <c r="F64" s="8" t="s">
        <v>4233</v>
      </c>
    </row>
    <row r="65" spans="1:6" x14ac:dyDescent="0.2">
      <c r="A65" t="s">
        <v>3299</v>
      </c>
      <c r="B65" t="s">
        <v>3300</v>
      </c>
      <c r="C65">
        <v>2003</v>
      </c>
      <c r="D65" t="s">
        <v>3301</v>
      </c>
      <c r="E65" t="s">
        <v>3152</v>
      </c>
      <c r="F65" s="8" t="s">
        <v>4232</v>
      </c>
    </row>
    <row r="66" spans="1:6" x14ac:dyDescent="0.2">
      <c r="A66" t="s">
        <v>2839</v>
      </c>
      <c r="B66" t="s">
        <v>2840</v>
      </c>
      <c r="C66">
        <v>2003</v>
      </c>
      <c r="D66" t="s">
        <v>2841</v>
      </c>
      <c r="F66" s="8" t="s">
        <v>4231</v>
      </c>
    </row>
    <row r="67" spans="1:6" x14ac:dyDescent="0.2">
      <c r="A67" s="8" t="s">
        <v>154</v>
      </c>
      <c r="B67" s="8" t="s">
        <v>150</v>
      </c>
      <c r="C67" s="8">
        <v>2003</v>
      </c>
      <c r="D67" s="8" t="s">
        <v>151</v>
      </c>
      <c r="E67" s="3" t="s">
        <v>153</v>
      </c>
      <c r="F67" s="8" t="s">
        <v>4229</v>
      </c>
    </row>
    <row r="68" spans="1:6" x14ac:dyDescent="0.2">
      <c r="A68" s="8" t="s">
        <v>744</v>
      </c>
      <c r="B68" s="8" t="s">
        <v>742</v>
      </c>
      <c r="C68" s="8">
        <v>2003</v>
      </c>
      <c r="D68" s="8" t="s">
        <v>115</v>
      </c>
      <c r="E68" s="3" t="s">
        <v>743</v>
      </c>
      <c r="F68" s="8" t="s">
        <v>4229</v>
      </c>
    </row>
    <row r="69" spans="1:6" x14ac:dyDescent="0.2">
      <c r="A69" t="s">
        <v>3305</v>
      </c>
      <c r="B69" t="s">
        <v>3306</v>
      </c>
      <c r="C69">
        <v>2003</v>
      </c>
      <c r="D69" t="s">
        <v>3307</v>
      </c>
      <c r="E69" t="s">
        <v>3310</v>
      </c>
      <c r="F69" s="8" t="s">
        <v>4232</v>
      </c>
    </row>
    <row r="70" spans="1:6" x14ac:dyDescent="0.2">
      <c r="A70" t="s">
        <v>3284</v>
      </c>
      <c r="B70" t="s">
        <v>3285</v>
      </c>
      <c r="C70">
        <v>2003</v>
      </c>
      <c r="D70" t="s">
        <v>3286</v>
      </c>
      <c r="E70" t="s">
        <v>3291</v>
      </c>
      <c r="F70" s="8" t="s">
        <v>4232</v>
      </c>
    </row>
    <row r="71" spans="1:6" x14ac:dyDescent="0.2">
      <c r="A71" t="s">
        <v>2561</v>
      </c>
      <c r="B71" t="s">
        <v>2562</v>
      </c>
      <c r="C71">
        <v>2004</v>
      </c>
      <c r="D71" t="s">
        <v>2563</v>
      </c>
      <c r="F71" s="8" t="s">
        <v>4231</v>
      </c>
    </row>
    <row r="72" spans="1:6" x14ac:dyDescent="0.2">
      <c r="A72" s="8" t="s">
        <v>399</v>
      </c>
      <c r="B72" s="8" t="s">
        <v>396</v>
      </c>
      <c r="C72" s="8">
        <v>2004</v>
      </c>
      <c r="D72" s="8" t="s">
        <v>397</v>
      </c>
      <c r="E72" s="3" t="s">
        <v>398</v>
      </c>
      <c r="F72" s="8" t="s">
        <v>4229</v>
      </c>
    </row>
    <row r="73" spans="1:6" x14ac:dyDescent="0.2">
      <c r="A73" t="s">
        <v>3311</v>
      </c>
      <c r="B73" t="s">
        <v>3312</v>
      </c>
      <c r="C73">
        <v>2004</v>
      </c>
      <c r="D73" t="s">
        <v>3313</v>
      </c>
      <c r="E73" t="s">
        <v>3316</v>
      </c>
      <c r="F73" s="8" t="s">
        <v>4232</v>
      </c>
    </row>
    <row r="74" spans="1:6" x14ac:dyDescent="0.2">
      <c r="A74" s="8" t="s">
        <v>145</v>
      </c>
      <c r="B74" s="8" t="s">
        <v>142</v>
      </c>
      <c r="C74" s="8">
        <v>2004</v>
      </c>
      <c r="D74" s="8" t="s">
        <v>143</v>
      </c>
      <c r="E74" s="3" t="s">
        <v>144</v>
      </c>
      <c r="F74" s="8" t="s">
        <v>4229</v>
      </c>
    </row>
    <row r="75" spans="1:6" x14ac:dyDescent="0.2">
      <c r="A75" t="s">
        <v>3320</v>
      </c>
      <c r="B75" t="s">
        <v>3321</v>
      </c>
      <c r="C75">
        <v>2004</v>
      </c>
      <c r="D75" t="s">
        <v>3322</v>
      </c>
      <c r="E75" t="s">
        <v>3328</v>
      </c>
      <c r="F75" s="8" t="s">
        <v>4232</v>
      </c>
    </row>
    <row r="76" spans="1:6" x14ac:dyDescent="0.2">
      <c r="A76" t="s">
        <v>3317</v>
      </c>
      <c r="B76" t="s">
        <v>3318</v>
      </c>
      <c r="C76">
        <v>2004</v>
      </c>
      <c r="D76" t="s">
        <v>3263</v>
      </c>
      <c r="E76" t="s">
        <v>3319</v>
      </c>
      <c r="F76" s="8" t="s">
        <v>4232</v>
      </c>
    </row>
    <row r="77" spans="1:6" x14ac:dyDescent="0.2">
      <c r="A77" t="s">
        <v>2199</v>
      </c>
      <c r="B77" t="s">
        <v>1121</v>
      </c>
      <c r="C77">
        <v>2004</v>
      </c>
      <c r="D77" t="s">
        <v>1122</v>
      </c>
      <c r="E77" t="s">
        <v>1124</v>
      </c>
      <c r="F77" s="8" t="s">
        <v>4230</v>
      </c>
    </row>
    <row r="78" spans="1:6" x14ac:dyDescent="0.2">
      <c r="A78" t="s">
        <v>3349</v>
      </c>
      <c r="B78" t="s">
        <v>3350</v>
      </c>
      <c r="C78">
        <v>2005</v>
      </c>
      <c r="D78" t="s">
        <v>3351</v>
      </c>
      <c r="E78" t="s">
        <v>3355</v>
      </c>
      <c r="F78" s="8" t="s">
        <v>4232</v>
      </c>
    </row>
    <row r="79" spans="1:6" x14ac:dyDescent="0.2">
      <c r="A79" t="s">
        <v>3366</v>
      </c>
      <c r="B79" t="s">
        <v>3367</v>
      </c>
      <c r="C79">
        <v>2005</v>
      </c>
      <c r="D79" t="s">
        <v>3368</v>
      </c>
      <c r="E79" t="s">
        <v>3371</v>
      </c>
      <c r="F79" s="8" t="s">
        <v>4232</v>
      </c>
    </row>
    <row r="80" spans="1:6" x14ac:dyDescent="0.2">
      <c r="A80" t="s">
        <v>3123</v>
      </c>
      <c r="B80" t="s">
        <v>996</v>
      </c>
      <c r="C80">
        <v>2005</v>
      </c>
      <c r="D80" t="s">
        <v>2899</v>
      </c>
      <c r="E80" t="s">
        <v>998</v>
      </c>
      <c r="F80" s="8" t="s">
        <v>4233</v>
      </c>
    </row>
    <row r="81" spans="1:6" x14ac:dyDescent="0.2">
      <c r="A81" s="8" t="s">
        <v>267</v>
      </c>
      <c r="B81" s="8" t="s">
        <v>264</v>
      </c>
      <c r="C81" s="8">
        <v>2005</v>
      </c>
      <c r="D81" s="8" t="s">
        <v>265</v>
      </c>
      <c r="E81" s="3" t="s">
        <v>266</v>
      </c>
      <c r="F81" s="8" t="s">
        <v>4229</v>
      </c>
    </row>
    <row r="82" spans="1:6" x14ac:dyDescent="0.2">
      <c r="A82" t="s">
        <v>3329</v>
      </c>
      <c r="B82" t="s">
        <v>3330</v>
      </c>
      <c r="C82">
        <v>2005</v>
      </c>
      <c r="D82" t="s">
        <v>3208</v>
      </c>
      <c r="E82" t="s">
        <v>3152</v>
      </c>
      <c r="F82" s="8" t="s">
        <v>4232</v>
      </c>
    </row>
    <row r="83" spans="1:6" x14ac:dyDescent="0.2">
      <c r="A83" t="s">
        <v>1826</v>
      </c>
      <c r="B83" t="s">
        <v>1001</v>
      </c>
      <c r="C83">
        <v>2005</v>
      </c>
      <c r="D83" t="s">
        <v>1827</v>
      </c>
      <c r="E83" t="s">
        <v>1004</v>
      </c>
      <c r="F83" s="8" t="s">
        <v>4233</v>
      </c>
    </row>
    <row r="84" spans="1:6" x14ac:dyDescent="0.2">
      <c r="A84" t="s">
        <v>3356</v>
      </c>
      <c r="B84" s="8" t="s">
        <v>705</v>
      </c>
      <c r="C84" s="8">
        <v>2005</v>
      </c>
      <c r="D84" s="8" t="s">
        <v>135</v>
      </c>
      <c r="E84" s="3" t="s">
        <v>706</v>
      </c>
      <c r="F84" s="8" t="s">
        <v>4229</v>
      </c>
    </row>
    <row r="85" spans="1:6" x14ac:dyDescent="0.2">
      <c r="A85" t="s">
        <v>3340</v>
      </c>
      <c r="B85" t="s">
        <v>3341</v>
      </c>
      <c r="C85">
        <v>2005</v>
      </c>
      <c r="D85" t="s">
        <v>3342</v>
      </c>
      <c r="E85" t="s">
        <v>3348</v>
      </c>
      <c r="F85" s="8" t="s">
        <v>4232</v>
      </c>
    </row>
    <row r="86" spans="1:6" x14ac:dyDescent="0.2">
      <c r="A86" s="8" t="s">
        <v>635</v>
      </c>
      <c r="B86" s="8" t="s">
        <v>632</v>
      </c>
      <c r="C86" s="8">
        <v>2005</v>
      </c>
      <c r="D86" s="8" t="s">
        <v>633</v>
      </c>
      <c r="E86" s="3" t="s">
        <v>634</v>
      </c>
      <c r="F86" s="8" t="s">
        <v>4229</v>
      </c>
    </row>
    <row r="87" spans="1:6" x14ac:dyDescent="0.2">
      <c r="A87" t="s">
        <v>3360</v>
      </c>
      <c r="B87" t="s">
        <v>3361</v>
      </c>
      <c r="C87">
        <v>2005</v>
      </c>
      <c r="D87" t="s">
        <v>3362</v>
      </c>
      <c r="E87" t="s">
        <v>3365</v>
      </c>
      <c r="F87" s="8" t="s">
        <v>4232</v>
      </c>
    </row>
    <row r="88" spans="1:6" x14ac:dyDescent="0.2">
      <c r="A88" t="s">
        <v>3332</v>
      </c>
      <c r="B88" t="s">
        <v>3333</v>
      </c>
      <c r="C88">
        <v>2005</v>
      </c>
      <c r="D88" t="s">
        <v>3334</v>
      </c>
      <c r="E88" t="s">
        <v>3339</v>
      </c>
      <c r="F88" s="8" t="s">
        <v>4232</v>
      </c>
    </row>
    <row r="89" spans="1:6" x14ac:dyDescent="0.2">
      <c r="A89" t="s">
        <v>2164</v>
      </c>
      <c r="B89" s="8" t="s">
        <v>831</v>
      </c>
      <c r="C89" s="8">
        <v>2006</v>
      </c>
      <c r="D89" s="8" t="s">
        <v>325</v>
      </c>
      <c r="E89" s="3" t="s">
        <v>832</v>
      </c>
      <c r="F89" s="8" t="s">
        <v>4229</v>
      </c>
    </row>
    <row r="90" spans="1:6" x14ac:dyDescent="0.2">
      <c r="A90" s="8" t="s">
        <v>97</v>
      </c>
      <c r="B90" s="8" t="s">
        <v>94</v>
      </c>
      <c r="C90" s="8">
        <v>2006</v>
      </c>
      <c r="D90" s="8" t="s">
        <v>95</v>
      </c>
      <c r="E90" s="3" t="s">
        <v>96</v>
      </c>
      <c r="F90" s="8" t="s">
        <v>4229</v>
      </c>
    </row>
    <row r="91" spans="1:6" x14ac:dyDescent="0.2">
      <c r="A91" t="s">
        <v>3383</v>
      </c>
      <c r="B91" t="s">
        <v>3384</v>
      </c>
      <c r="C91">
        <v>2006</v>
      </c>
      <c r="D91" t="s">
        <v>3385</v>
      </c>
      <c r="E91" t="s">
        <v>3388</v>
      </c>
      <c r="F91" s="8" t="s">
        <v>4232</v>
      </c>
    </row>
    <row r="92" spans="1:6" x14ac:dyDescent="0.2">
      <c r="A92" t="s">
        <v>2671</v>
      </c>
      <c r="B92" t="s">
        <v>2672</v>
      </c>
      <c r="C92">
        <v>2006</v>
      </c>
      <c r="D92" t="s">
        <v>2673</v>
      </c>
      <c r="F92" s="8" t="s">
        <v>4231</v>
      </c>
    </row>
    <row r="93" spans="1:6" x14ac:dyDescent="0.2">
      <c r="A93" t="s">
        <v>3373</v>
      </c>
      <c r="B93" t="s">
        <v>3374</v>
      </c>
      <c r="C93">
        <v>2006</v>
      </c>
      <c r="D93" t="s">
        <v>3375</v>
      </c>
      <c r="E93" t="s">
        <v>3381</v>
      </c>
      <c r="F93" s="8" t="s">
        <v>4232</v>
      </c>
    </row>
    <row r="94" spans="1:6" x14ac:dyDescent="0.2">
      <c r="A94" t="s">
        <v>2105</v>
      </c>
      <c r="B94" t="s">
        <v>2106</v>
      </c>
      <c r="C94">
        <v>2006</v>
      </c>
      <c r="D94" t="s">
        <v>3121</v>
      </c>
      <c r="E94" t="s">
        <v>928</v>
      </c>
      <c r="F94" s="8" t="s">
        <v>4233</v>
      </c>
    </row>
    <row r="95" spans="1:6" x14ac:dyDescent="0.2">
      <c r="A95" t="s">
        <v>1791</v>
      </c>
      <c r="B95" t="s">
        <v>1792</v>
      </c>
      <c r="C95">
        <v>2006</v>
      </c>
      <c r="D95" t="s">
        <v>1793</v>
      </c>
      <c r="F95" s="8" t="s">
        <v>4230</v>
      </c>
    </row>
    <row r="96" spans="1:6" x14ac:dyDescent="0.2">
      <c r="A96" s="8" t="s">
        <v>591</v>
      </c>
      <c r="B96" s="8" t="s">
        <v>589</v>
      </c>
      <c r="C96" s="8">
        <v>2006</v>
      </c>
      <c r="D96" s="8" t="s">
        <v>51</v>
      </c>
      <c r="E96" s="3" t="s">
        <v>590</v>
      </c>
      <c r="F96" s="8" t="s">
        <v>4229</v>
      </c>
    </row>
    <row r="97" spans="1:6" x14ac:dyDescent="0.2">
      <c r="A97" t="s">
        <v>3415</v>
      </c>
      <c r="B97" t="s">
        <v>3416</v>
      </c>
      <c r="C97">
        <v>2007</v>
      </c>
      <c r="D97" t="s">
        <v>3417</v>
      </c>
      <c r="E97" t="s">
        <v>1033</v>
      </c>
      <c r="F97" s="8" t="s">
        <v>4232</v>
      </c>
    </row>
    <row r="98" spans="1:6" x14ac:dyDescent="0.2">
      <c r="A98" t="s">
        <v>2671</v>
      </c>
      <c r="B98" t="s">
        <v>2764</v>
      </c>
      <c r="C98">
        <v>2007</v>
      </c>
      <c r="D98" t="s">
        <v>2765</v>
      </c>
      <c r="F98" s="8" t="s">
        <v>4231</v>
      </c>
    </row>
    <row r="99" spans="1:6" x14ac:dyDescent="0.2">
      <c r="A99" t="s">
        <v>1800</v>
      </c>
      <c r="B99" t="s">
        <v>955</v>
      </c>
      <c r="C99">
        <v>2007</v>
      </c>
      <c r="D99" t="s">
        <v>3396</v>
      </c>
      <c r="E99" t="s">
        <v>958</v>
      </c>
      <c r="F99" s="8" t="s">
        <v>4232</v>
      </c>
    </row>
    <row r="100" spans="1:6" x14ac:dyDescent="0.2">
      <c r="A100" s="8" t="s">
        <v>478</v>
      </c>
      <c r="B100" s="8" t="s">
        <v>476</v>
      </c>
      <c r="C100" s="8">
        <v>2007</v>
      </c>
      <c r="D100" s="8" t="s">
        <v>325</v>
      </c>
      <c r="E100" s="3" t="s">
        <v>477</v>
      </c>
      <c r="F100" s="8" t="s">
        <v>4229</v>
      </c>
    </row>
    <row r="101" spans="1:6" x14ac:dyDescent="0.2">
      <c r="A101" t="s">
        <v>2354</v>
      </c>
      <c r="B101" t="s">
        <v>2355</v>
      </c>
      <c r="C101">
        <v>2007</v>
      </c>
      <c r="D101" t="s">
        <v>2356</v>
      </c>
      <c r="F101" s="8" t="s">
        <v>4231</v>
      </c>
    </row>
    <row r="102" spans="1:6" x14ac:dyDescent="0.2">
      <c r="A102" s="8" t="s">
        <v>787</v>
      </c>
      <c r="B102" s="8" t="s">
        <v>785</v>
      </c>
      <c r="C102" s="8">
        <v>2007</v>
      </c>
      <c r="D102" s="8" t="s">
        <v>325</v>
      </c>
      <c r="E102" s="3" t="s">
        <v>786</v>
      </c>
      <c r="F102" s="8" t="s">
        <v>4229</v>
      </c>
    </row>
    <row r="103" spans="1:6" x14ac:dyDescent="0.2">
      <c r="A103" t="s">
        <v>3422</v>
      </c>
      <c r="B103" t="s">
        <v>3423</v>
      </c>
      <c r="C103">
        <v>2007</v>
      </c>
      <c r="D103" t="s">
        <v>3307</v>
      </c>
      <c r="E103" t="s">
        <v>3426</v>
      </c>
      <c r="F103" s="8" t="s">
        <v>4232</v>
      </c>
    </row>
    <row r="104" spans="1:6" x14ac:dyDescent="0.2">
      <c r="A104" s="8" t="s">
        <v>328</v>
      </c>
      <c r="B104" s="8" t="s">
        <v>324</v>
      </c>
      <c r="C104" s="8">
        <v>2007</v>
      </c>
      <c r="D104" s="8" t="s">
        <v>325</v>
      </c>
      <c r="E104" s="3" t="s">
        <v>327</v>
      </c>
      <c r="F104" s="8" t="s">
        <v>4229</v>
      </c>
    </row>
    <row r="105" spans="1:6" x14ac:dyDescent="0.2">
      <c r="A105" t="s">
        <v>2298</v>
      </c>
      <c r="B105" t="s">
        <v>1286</v>
      </c>
      <c r="C105">
        <v>2007</v>
      </c>
      <c r="D105" t="s">
        <v>3391</v>
      </c>
      <c r="E105" t="s">
        <v>1289</v>
      </c>
      <c r="F105" s="8" t="s">
        <v>4232</v>
      </c>
    </row>
    <row r="106" spans="1:6" x14ac:dyDescent="0.2">
      <c r="A106" t="s">
        <v>3408</v>
      </c>
      <c r="B106" t="s">
        <v>3409</v>
      </c>
      <c r="C106">
        <v>2007</v>
      </c>
      <c r="D106" t="s">
        <v>3410</v>
      </c>
      <c r="E106" t="s">
        <v>3413</v>
      </c>
      <c r="F106" s="8" t="s">
        <v>4232</v>
      </c>
    </row>
    <row r="107" spans="1:6" x14ac:dyDescent="0.2">
      <c r="A107" t="s">
        <v>3401</v>
      </c>
      <c r="B107" t="s">
        <v>3402</v>
      </c>
      <c r="C107">
        <v>2007</v>
      </c>
      <c r="D107" t="s">
        <v>3368</v>
      </c>
      <c r="E107" t="s">
        <v>3406</v>
      </c>
      <c r="F107" s="8" t="s">
        <v>4232</v>
      </c>
    </row>
    <row r="108" spans="1:6" x14ac:dyDescent="0.2">
      <c r="A108" t="s">
        <v>3433</v>
      </c>
      <c r="B108" t="s">
        <v>3434</v>
      </c>
      <c r="C108">
        <v>2008</v>
      </c>
      <c r="D108" t="s">
        <v>3368</v>
      </c>
      <c r="E108" t="s">
        <v>3438</v>
      </c>
      <c r="F108" s="8" t="s">
        <v>4232</v>
      </c>
    </row>
    <row r="109" spans="1:6" x14ac:dyDescent="0.2">
      <c r="A109" s="8" t="s">
        <v>206</v>
      </c>
      <c r="B109" s="8" t="s">
        <v>204</v>
      </c>
      <c r="C109" s="8">
        <v>2008</v>
      </c>
      <c r="D109" s="8" t="s">
        <v>51</v>
      </c>
      <c r="E109" s="3" t="s">
        <v>205</v>
      </c>
      <c r="F109" s="8" t="s">
        <v>4229</v>
      </c>
    </row>
    <row r="110" spans="1:6" x14ac:dyDescent="0.2">
      <c r="A110" t="s">
        <v>3428</v>
      </c>
      <c r="B110" s="8" t="s">
        <v>604</v>
      </c>
      <c r="C110" s="8">
        <v>2008</v>
      </c>
      <c r="D110" s="8" t="s">
        <v>135</v>
      </c>
      <c r="E110" s="3" t="s">
        <v>605</v>
      </c>
      <c r="F110" s="8" t="s">
        <v>4229</v>
      </c>
    </row>
    <row r="111" spans="1:6" x14ac:dyDescent="0.2">
      <c r="A111" t="s">
        <v>1045</v>
      </c>
      <c r="B111" t="s">
        <v>1046</v>
      </c>
      <c r="C111">
        <v>2008</v>
      </c>
      <c r="D111" t="s">
        <v>1047</v>
      </c>
      <c r="E111" t="s">
        <v>1049</v>
      </c>
      <c r="F111" s="8" t="s">
        <v>4230</v>
      </c>
    </row>
    <row r="112" spans="1:6" x14ac:dyDescent="0.2">
      <c r="A112" s="8" t="s">
        <v>625</v>
      </c>
      <c r="B112" s="8" t="s">
        <v>623</v>
      </c>
      <c r="C112" s="8">
        <v>2008</v>
      </c>
      <c r="D112" s="8" t="s">
        <v>124</v>
      </c>
      <c r="E112" s="3" t="s">
        <v>624</v>
      </c>
      <c r="F112" s="8" t="s">
        <v>4229</v>
      </c>
    </row>
    <row r="113" spans="1:6" x14ac:dyDescent="0.2">
      <c r="A113" s="8" t="s">
        <v>571</v>
      </c>
      <c r="B113" s="8" t="s">
        <v>569</v>
      </c>
      <c r="C113" s="8">
        <v>2008</v>
      </c>
      <c r="D113" s="8" t="s">
        <v>248</v>
      </c>
      <c r="E113" s="3" t="s">
        <v>570</v>
      </c>
      <c r="F113" s="8" t="s">
        <v>4229</v>
      </c>
    </row>
    <row r="114" spans="1:6" x14ac:dyDescent="0.2">
      <c r="A114" s="8" t="s">
        <v>294</v>
      </c>
      <c r="B114" s="8" t="s">
        <v>292</v>
      </c>
      <c r="C114" s="8">
        <v>2008</v>
      </c>
      <c r="D114" s="8" t="s">
        <v>10</v>
      </c>
      <c r="E114" s="3" t="s">
        <v>293</v>
      </c>
      <c r="F114" s="8" t="s">
        <v>4229</v>
      </c>
    </row>
    <row r="115" spans="1:6" x14ac:dyDescent="0.2">
      <c r="A115" t="s">
        <v>3440</v>
      </c>
      <c r="B115" t="s">
        <v>3441</v>
      </c>
      <c r="C115">
        <v>2008</v>
      </c>
      <c r="D115" t="s">
        <v>3442</v>
      </c>
      <c r="E115" t="s">
        <v>3443</v>
      </c>
      <c r="F115" s="8" t="s">
        <v>4232</v>
      </c>
    </row>
    <row r="116" spans="1:6" x14ac:dyDescent="0.2">
      <c r="A116" t="s">
        <v>2140</v>
      </c>
      <c r="B116" t="s">
        <v>985</v>
      </c>
      <c r="C116">
        <v>2008</v>
      </c>
      <c r="D116" t="s">
        <v>2923</v>
      </c>
      <c r="E116" t="s">
        <v>987</v>
      </c>
      <c r="F116" s="8" t="s">
        <v>4233</v>
      </c>
    </row>
    <row r="117" spans="1:6" x14ac:dyDescent="0.2">
      <c r="A117" t="s">
        <v>2359</v>
      </c>
      <c r="B117" t="s">
        <v>1351</v>
      </c>
      <c r="C117">
        <v>2009</v>
      </c>
      <c r="D117" t="s">
        <v>1352</v>
      </c>
      <c r="F117" s="8" t="s">
        <v>4230</v>
      </c>
    </row>
    <row r="118" spans="1:6" x14ac:dyDescent="0.2">
      <c r="A118" s="8" t="s">
        <v>460</v>
      </c>
      <c r="B118" s="8" t="s">
        <v>457</v>
      </c>
      <c r="C118" s="8">
        <v>2009</v>
      </c>
      <c r="D118" s="8" t="s">
        <v>458</v>
      </c>
      <c r="E118" s="3" t="s">
        <v>459</v>
      </c>
      <c r="F118" s="8" t="s">
        <v>4229</v>
      </c>
    </row>
    <row r="119" spans="1:6" x14ac:dyDescent="0.2">
      <c r="A119" t="s">
        <v>3445</v>
      </c>
      <c r="B119" t="s">
        <v>3446</v>
      </c>
      <c r="C119">
        <v>2009</v>
      </c>
      <c r="D119" t="s">
        <v>3385</v>
      </c>
      <c r="E119" t="s">
        <v>3447</v>
      </c>
      <c r="F119" s="8" t="s">
        <v>4232</v>
      </c>
    </row>
    <row r="120" spans="1:6" x14ac:dyDescent="0.2">
      <c r="A120" t="s">
        <v>3464</v>
      </c>
      <c r="B120" t="s">
        <v>1013</v>
      </c>
      <c r="C120">
        <v>2009</v>
      </c>
      <c r="D120" t="s">
        <v>933</v>
      </c>
      <c r="E120" t="s">
        <v>1015</v>
      </c>
      <c r="F120" s="8" t="s">
        <v>4230</v>
      </c>
    </row>
    <row r="121" spans="1:6" x14ac:dyDescent="0.2">
      <c r="A121" t="s">
        <v>3485</v>
      </c>
      <c r="B121" t="s">
        <v>866</v>
      </c>
      <c r="C121">
        <v>2009</v>
      </c>
      <c r="D121" t="s">
        <v>867</v>
      </c>
      <c r="E121" t="s">
        <v>869</v>
      </c>
      <c r="F121" s="8" t="s">
        <v>4233</v>
      </c>
    </row>
    <row r="122" spans="1:6" x14ac:dyDescent="0.2">
      <c r="A122" t="s">
        <v>1972</v>
      </c>
      <c r="B122" t="s">
        <v>859</v>
      </c>
      <c r="C122">
        <v>2009</v>
      </c>
      <c r="D122" t="s">
        <v>860</v>
      </c>
      <c r="E122" t="s">
        <v>862</v>
      </c>
      <c r="F122" s="8" t="s">
        <v>4230</v>
      </c>
    </row>
    <row r="123" spans="1:6" x14ac:dyDescent="0.2">
      <c r="A123" s="8" t="s">
        <v>429</v>
      </c>
      <c r="B123" s="8" t="s">
        <v>426</v>
      </c>
      <c r="C123" s="8">
        <v>2009</v>
      </c>
      <c r="D123" s="8" t="s">
        <v>427</v>
      </c>
      <c r="E123" s="3" t="s">
        <v>428</v>
      </c>
      <c r="F123" s="8" t="s">
        <v>4229</v>
      </c>
    </row>
    <row r="124" spans="1:6" x14ac:dyDescent="0.2">
      <c r="A124" t="s">
        <v>3477</v>
      </c>
      <c r="B124" t="s">
        <v>3478</v>
      </c>
      <c r="C124">
        <v>2009</v>
      </c>
      <c r="D124" t="s">
        <v>3479</v>
      </c>
      <c r="E124" t="s">
        <v>3483</v>
      </c>
      <c r="F124" s="8" t="s">
        <v>4232</v>
      </c>
    </row>
    <row r="125" spans="1:6" x14ac:dyDescent="0.2">
      <c r="A125" t="s">
        <v>3457</v>
      </c>
      <c r="B125" t="s">
        <v>3458</v>
      </c>
      <c r="C125">
        <v>2009</v>
      </c>
      <c r="D125" t="s">
        <v>3442</v>
      </c>
      <c r="E125" t="s">
        <v>3459</v>
      </c>
      <c r="F125" s="8" t="s">
        <v>4232</v>
      </c>
    </row>
    <row r="126" spans="1:6" x14ac:dyDescent="0.2">
      <c r="A126" t="s">
        <v>2348</v>
      </c>
      <c r="B126" t="s">
        <v>1433</v>
      </c>
      <c r="C126">
        <v>2009</v>
      </c>
      <c r="D126" t="s">
        <v>1122</v>
      </c>
      <c r="E126" t="s">
        <v>1435</v>
      </c>
      <c r="F126" s="8" t="s">
        <v>4230</v>
      </c>
    </row>
    <row r="127" spans="1:6" x14ac:dyDescent="0.2">
      <c r="A127" t="s">
        <v>3449</v>
      </c>
      <c r="B127" t="s">
        <v>3450</v>
      </c>
      <c r="C127">
        <v>2009</v>
      </c>
      <c r="D127" t="s">
        <v>3451</v>
      </c>
      <c r="E127" t="s">
        <v>3455</v>
      </c>
      <c r="F127" s="8" t="s">
        <v>4232</v>
      </c>
    </row>
    <row r="128" spans="1:6" x14ac:dyDescent="0.2">
      <c r="A128" s="8" t="s">
        <v>232</v>
      </c>
      <c r="B128" s="8" t="s">
        <v>229</v>
      </c>
      <c r="C128" s="8">
        <v>2009</v>
      </c>
      <c r="D128" s="8" t="s">
        <v>230</v>
      </c>
      <c r="E128" s="3" t="s">
        <v>231</v>
      </c>
      <c r="F128" s="8" t="s">
        <v>4229</v>
      </c>
    </row>
    <row r="129" spans="1:6" x14ac:dyDescent="0.2">
      <c r="A129" s="8" t="s">
        <v>13</v>
      </c>
      <c r="B129" s="8" t="s">
        <v>9</v>
      </c>
      <c r="C129" s="8">
        <v>2009</v>
      </c>
      <c r="D129" s="8" t="s">
        <v>10</v>
      </c>
      <c r="E129" s="3" t="s">
        <v>12</v>
      </c>
      <c r="F129" s="8" t="s">
        <v>4229</v>
      </c>
    </row>
    <row r="130" spans="1:6" x14ac:dyDescent="0.2">
      <c r="A130" t="s">
        <v>3470</v>
      </c>
      <c r="B130" t="s">
        <v>1396</v>
      </c>
      <c r="C130">
        <v>2009</v>
      </c>
      <c r="D130" t="s">
        <v>1397</v>
      </c>
      <c r="E130" t="s">
        <v>1399</v>
      </c>
      <c r="F130" s="8" t="s">
        <v>4230</v>
      </c>
    </row>
    <row r="131" spans="1:6" x14ac:dyDescent="0.2">
      <c r="A131" s="17" t="s">
        <v>4328</v>
      </c>
      <c r="B131" s="17" t="s">
        <v>4269</v>
      </c>
      <c r="C131" s="17">
        <v>2009</v>
      </c>
      <c r="D131" s="17" t="s">
        <v>4302</v>
      </c>
      <c r="E131" s="18" t="s">
        <v>4301</v>
      </c>
      <c r="F131" s="17" t="s">
        <v>4229</v>
      </c>
    </row>
    <row r="132" spans="1:6" x14ac:dyDescent="0.2">
      <c r="A132" s="17" t="s">
        <v>4271</v>
      </c>
      <c r="B132" s="17" t="s">
        <v>4270</v>
      </c>
      <c r="C132" s="17">
        <v>2010</v>
      </c>
      <c r="D132" s="17" t="s">
        <v>4303</v>
      </c>
      <c r="E132" s="18" t="s">
        <v>4304</v>
      </c>
      <c r="F132" s="17" t="s">
        <v>4229</v>
      </c>
    </row>
    <row r="133" spans="1:6" x14ac:dyDescent="0.2">
      <c r="A133" s="8" t="s">
        <v>180</v>
      </c>
      <c r="B133" s="8" t="s">
        <v>177</v>
      </c>
      <c r="C133" s="8">
        <v>2010</v>
      </c>
      <c r="D133" s="8" t="s">
        <v>178</v>
      </c>
      <c r="E133" s="3" t="s">
        <v>179</v>
      </c>
      <c r="F133" s="8" t="s">
        <v>4229</v>
      </c>
    </row>
    <row r="134" spans="1:6" x14ac:dyDescent="0.2">
      <c r="A134" s="8" t="s">
        <v>830</v>
      </c>
      <c r="B134" s="8" t="s">
        <v>828</v>
      </c>
      <c r="C134" s="8">
        <v>2010</v>
      </c>
      <c r="D134" s="8" t="s">
        <v>182</v>
      </c>
      <c r="E134" s="3" t="s">
        <v>829</v>
      </c>
      <c r="F134" s="8" t="s">
        <v>4229</v>
      </c>
    </row>
    <row r="135" spans="1:6" x14ac:dyDescent="0.2">
      <c r="A135" t="s">
        <v>2279</v>
      </c>
      <c r="B135" t="s">
        <v>1171</v>
      </c>
      <c r="C135">
        <v>2010</v>
      </c>
      <c r="D135" t="s">
        <v>1172</v>
      </c>
      <c r="E135" t="s">
        <v>1174</v>
      </c>
      <c r="F135" s="8" t="s">
        <v>4230</v>
      </c>
    </row>
    <row r="136" spans="1:6" x14ac:dyDescent="0.2">
      <c r="A136" s="8" t="s">
        <v>366</v>
      </c>
      <c r="B136" s="8" t="s">
        <v>363</v>
      </c>
      <c r="C136" s="8">
        <v>2010</v>
      </c>
      <c r="D136" s="8" t="s">
        <v>364</v>
      </c>
      <c r="E136" s="3" t="s">
        <v>365</v>
      </c>
      <c r="F136" s="8" t="s">
        <v>4229</v>
      </c>
    </row>
    <row r="137" spans="1:6" x14ac:dyDescent="0.2">
      <c r="A137" t="s">
        <v>2174</v>
      </c>
      <c r="B137" t="s">
        <v>978</v>
      </c>
      <c r="C137">
        <v>2010</v>
      </c>
      <c r="D137" t="s">
        <v>979</v>
      </c>
      <c r="E137" t="s">
        <v>981</v>
      </c>
      <c r="F137" s="8" t="s">
        <v>4230</v>
      </c>
    </row>
    <row r="138" spans="1:6" x14ac:dyDescent="0.2">
      <c r="A138" t="s">
        <v>3094</v>
      </c>
      <c r="B138" t="s">
        <v>948</v>
      </c>
      <c r="C138">
        <v>2010</v>
      </c>
      <c r="D138" t="s">
        <v>1874</v>
      </c>
      <c r="E138" t="s">
        <v>951</v>
      </c>
      <c r="F138" s="8" t="s">
        <v>4233</v>
      </c>
    </row>
    <row r="139" spans="1:6" x14ac:dyDescent="0.2">
      <c r="A139" s="8" t="s">
        <v>487</v>
      </c>
      <c r="B139" s="8" t="s">
        <v>484</v>
      </c>
      <c r="C139" s="8">
        <v>2010</v>
      </c>
      <c r="D139" s="8" t="s">
        <v>485</v>
      </c>
      <c r="E139" s="3" t="s">
        <v>486</v>
      </c>
      <c r="F139" s="8" t="s">
        <v>4229</v>
      </c>
    </row>
    <row r="140" spans="1:6" x14ac:dyDescent="0.2">
      <c r="A140" t="s">
        <v>3490</v>
      </c>
      <c r="B140" t="s">
        <v>3491</v>
      </c>
      <c r="C140">
        <v>2010</v>
      </c>
      <c r="D140" t="s">
        <v>3368</v>
      </c>
      <c r="E140" t="s">
        <v>3494</v>
      </c>
      <c r="F140" s="8" t="s">
        <v>4232</v>
      </c>
    </row>
    <row r="141" spans="1:6" x14ac:dyDescent="0.2">
      <c r="A141" t="s">
        <v>2395</v>
      </c>
      <c r="B141" t="s">
        <v>1426</v>
      </c>
      <c r="C141">
        <v>2010</v>
      </c>
      <c r="D141" t="s">
        <v>1427</v>
      </c>
      <c r="E141" t="s">
        <v>1429</v>
      </c>
      <c r="F141" s="8" t="s">
        <v>4230</v>
      </c>
    </row>
    <row r="142" spans="1:6" x14ac:dyDescent="0.2">
      <c r="A142" s="8" t="s">
        <v>271</v>
      </c>
      <c r="B142" s="8" t="s">
        <v>268</v>
      </c>
      <c r="C142" s="8">
        <v>2010</v>
      </c>
      <c r="D142" s="8" t="s">
        <v>269</v>
      </c>
      <c r="E142" s="3" t="s">
        <v>270</v>
      </c>
      <c r="F142" s="8" t="s">
        <v>4229</v>
      </c>
    </row>
    <row r="143" spans="1:6" x14ac:dyDescent="0.2">
      <c r="A143" t="s">
        <v>3496</v>
      </c>
      <c r="B143" t="s">
        <v>3497</v>
      </c>
      <c r="C143">
        <v>2010</v>
      </c>
      <c r="D143" t="s">
        <v>3498</v>
      </c>
      <c r="E143" t="s">
        <v>3502</v>
      </c>
      <c r="F143" s="8" t="s">
        <v>4232</v>
      </c>
    </row>
    <row r="144" spans="1:6" x14ac:dyDescent="0.2">
      <c r="A144" t="s">
        <v>2652</v>
      </c>
      <c r="B144" t="s">
        <v>2653</v>
      </c>
      <c r="C144">
        <v>2010</v>
      </c>
      <c r="D144" t="s">
        <v>4236</v>
      </c>
      <c r="F144" s="8" t="s">
        <v>4231</v>
      </c>
    </row>
    <row r="145" spans="1:6" x14ac:dyDescent="0.2">
      <c r="A145" t="s">
        <v>3079</v>
      </c>
      <c r="B145" t="s">
        <v>1992</v>
      </c>
      <c r="C145">
        <v>2011</v>
      </c>
      <c r="D145" t="s">
        <v>3080</v>
      </c>
      <c r="E145" t="s">
        <v>3081</v>
      </c>
      <c r="F145" s="8" t="s">
        <v>4233</v>
      </c>
    </row>
    <row r="146" spans="1:6" x14ac:dyDescent="0.2">
      <c r="A146" t="s">
        <v>3504</v>
      </c>
      <c r="B146" t="s">
        <v>3505</v>
      </c>
      <c r="C146">
        <v>2011</v>
      </c>
      <c r="D146" t="s">
        <v>3263</v>
      </c>
      <c r="E146" t="s">
        <v>3508</v>
      </c>
      <c r="F146" s="8" t="s">
        <v>4232</v>
      </c>
    </row>
    <row r="147" spans="1:6" x14ac:dyDescent="0.2">
      <c r="A147" t="s">
        <v>3510</v>
      </c>
      <c r="B147" t="s">
        <v>3087</v>
      </c>
      <c r="C147">
        <v>2011</v>
      </c>
      <c r="D147" t="s">
        <v>1745</v>
      </c>
      <c r="E147" t="s">
        <v>883</v>
      </c>
      <c r="F147" s="8" t="s">
        <v>4233</v>
      </c>
    </row>
    <row r="148" spans="1:6" x14ac:dyDescent="0.2">
      <c r="A148" s="8" t="s">
        <v>228</v>
      </c>
      <c r="B148" s="8" t="s">
        <v>226</v>
      </c>
      <c r="C148" s="8">
        <v>2011</v>
      </c>
      <c r="D148" s="8" t="s">
        <v>186</v>
      </c>
      <c r="E148" s="3" t="s">
        <v>227</v>
      </c>
      <c r="F148" s="8" t="s">
        <v>4229</v>
      </c>
    </row>
    <row r="149" spans="1:6" x14ac:dyDescent="0.2">
      <c r="A149" t="s">
        <v>3084</v>
      </c>
      <c r="B149" t="s">
        <v>887</v>
      </c>
      <c r="C149">
        <v>2011</v>
      </c>
      <c r="D149" t="s">
        <v>867</v>
      </c>
      <c r="E149" t="s">
        <v>889</v>
      </c>
      <c r="F149" s="8" t="s">
        <v>4233</v>
      </c>
    </row>
    <row r="150" spans="1:6" x14ac:dyDescent="0.2">
      <c r="A150" s="8" t="s">
        <v>347</v>
      </c>
      <c r="B150" s="8" t="s">
        <v>344</v>
      </c>
      <c r="C150" s="8">
        <v>2011</v>
      </c>
      <c r="D150" s="8" t="s">
        <v>345</v>
      </c>
      <c r="E150" s="3" t="s">
        <v>346</v>
      </c>
      <c r="F150" s="8" t="s">
        <v>4229</v>
      </c>
    </row>
    <row r="151" spans="1:6" x14ac:dyDescent="0.2">
      <c r="A151" t="s">
        <v>3075</v>
      </c>
      <c r="B151" t="s">
        <v>989</v>
      </c>
      <c r="C151">
        <v>2011</v>
      </c>
      <c r="D151" t="s">
        <v>1907</v>
      </c>
      <c r="E151" t="s">
        <v>992</v>
      </c>
      <c r="F151" s="8" t="s">
        <v>4233</v>
      </c>
    </row>
    <row r="152" spans="1:6" x14ac:dyDescent="0.2">
      <c r="A152" s="8" t="s">
        <v>77</v>
      </c>
      <c r="B152" s="8" t="s">
        <v>74</v>
      </c>
      <c r="C152" s="8">
        <v>2011</v>
      </c>
      <c r="D152" s="8" t="s">
        <v>75</v>
      </c>
      <c r="E152" s="3" t="s">
        <v>76</v>
      </c>
      <c r="F152" s="8" t="s">
        <v>4229</v>
      </c>
    </row>
    <row r="153" spans="1:6" x14ac:dyDescent="0.2">
      <c r="A153" s="8" t="s">
        <v>188</v>
      </c>
      <c r="B153" s="8" t="s">
        <v>185</v>
      </c>
      <c r="C153" s="8">
        <v>2011</v>
      </c>
      <c r="D153" s="8" t="s">
        <v>186</v>
      </c>
      <c r="E153" s="3" t="s">
        <v>187</v>
      </c>
      <c r="F153" s="8" t="s">
        <v>4229</v>
      </c>
    </row>
    <row r="154" spans="1:6" x14ac:dyDescent="0.2">
      <c r="A154" t="s">
        <v>3513</v>
      </c>
      <c r="B154" t="s">
        <v>3514</v>
      </c>
      <c r="C154">
        <v>2011</v>
      </c>
      <c r="D154" t="s">
        <v>3268</v>
      </c>
      <c r="E154" t="s">
        <v>3518</v>
      </c>
      <c r="F154" s="8" t="s">
        <v>4232</v>
      </c>
    </row>
    <row r="155" spans="1:6" x14ac:dyDescent="0.2">
      <c r="A155" t="s">
        <v>2497</v>
      </c>
      <c r="B155" t="s">
        <v>2498</v>
      </c>
      <c r="C155">
        <v>2011</v>
      </c>
      <c r="D155" t="s">
        <v>2499</v>
      </c>
      <c r="F155" s="8" t="s">
        <v>4231</v>
      </c>
    </row>
    <row r="156" spans="1:6" x14ac:dyDescent="0.2">
      <c r="A156" t="s">
        <v>1680</v>
      </c>
      <c r="B156" t="s">
        <v>1681</v>
      </c>
      <c r="C156">
        <v>2011</v>
      </c>
      <c r="D156" t="s">
        <v>1682</v>
      </c>
      <c r="E156" t="s">
        <v>1684</v>
      </c>
      <c r="F156" s="8" t="s">
        <v>4230</v>
      </c>
    </row>
    <row r="157" spans="1:6" x14ac:dyDescent="0.2">
      <c r="A157" s="8" t="s">
        <v>221</v>
      </c>
      <c r="B157" s="8" t="s">
        <v>218</v>
      </c>
      <c r="C157" s="8">
        <v>2011</v>
      </c>
      <c r="D157" s="8" t="s">
        <v>219</v>
      </c>
      <c r="E157" s="3" t="s">
        <v>220</v>
      </c>
      <c r="F157" s="8" t="s">
        <v>4229</v>
      </c>
    </row>
    <row r="158" spans="1:6" x14ac:dyDescent="0.2">
      <c r="A158" t="s">
        <v>3543</v>
      </c>
      <c r="B158" t="s">
        <v>3544</v>
      </c>
      <c r="C158">
        <v>2012</v>
      </c>
      <c r="D158" t="s">
        <v>3417</v>
      </c>
      <c r="E158" t="s">
        <v>3547</v>
      </c>
      <c r="F158" s="8" t="s">
        <v>4232</v>
      </c>
    </row>
    <row r="159" spans="1:6" x14ac:dyDescent="0.2">
      <c r="A159" s="8" t="s">
        <v>263</v>
      </c>
      <c r="B159" s="8" t="s">
        <v>259</v>
      </c>
      <c r="C159" s="8">
        <v>2012</v>
      </c>
      <c r="D159" s="8" t="s">
        <v>260</v>
      </c>
      <c r="E159" s="3" t="s">
        <v>262</v>
      </c>
      <c r="F159" s="8" t="s">
        <v>4229</v>
      </c>
    </row>
    <row r="160" spans="1:6" x14ac:dyDescent="0.2">
      <c r="A160" s="8" t="s">
        <v>126</v>
      </c>
      <c r="B160" s="8" t="s">
        <v>123</v>
      </c>
      <c r="C160" s="8">
        <v>2012</v>
      </c>
      <c r="D160" s="8" t="s">
        <v>124</v>
      </c>
      <c r="E160" s="3" t="s">
        <v>125</v>
      </c>
      <c r="F160" s="8" t="s">
        <v>4229</v>
      </c>
    </row>
    <row r="161" spans="1:6" x14ac:dyDescent="0.2">
      <c r="A161" t="s">
        <v>2391</v>
      </c>
      <c r="B161" t="s">
        <v>1629</v>
      </c>
      <c r="C161">
        <v>2012</v>
      </c>
      <c r="D161" t="s">
        <v>1047</v>
      </c>
      <c r="E161" t="s">
        <v>1631</v>
      </c>
      <c r="F161" s="8" t="s">
        <v>4230</v>
      </c>
    </row>
    <row r="162" spans="1:6" x14ac:dyDescent="0.2">
      <c r="A162" s="17" t="s">
        <v>4273</v>
      </c>
      <c r="B162" s="17" t="s">
        <v>4272</v>
      </c>
      <c r="C162" s="17">
        <v>2012</v>
      </c>
      <c r="D162" s="17" t="s">
        <v>4305</v>
      </c>
      <c r="E162" s="17" t="s">
        <v>4306</v>
      </c>
      <c r="F162" s="17" t="s">
        <v>4229</v>
      </c>
    </row>
    <row r="163" spans="1:6" x14ac:dyDescent="0.2">
      <c r="A163" s="8" t="s">
        <v>689</v>
      </c>
      <c r="B163" s="8" t="s">
        <v>686</v>
      </c>
      <c r="C163" s="8">
        <v>2012</v>
      </c>
      <c r="D163" s="8" t="s">
        <v>687</v>
      </c>
      <c r="E163" s="3" t="s">
        <v>688</v>
      </c>
      <c r="F163" s="8" t="s">
        <v>4229</v>
      </c>
    </row>
    <row r="164" spans="1:6" x14ac:dyDescent="0.2">
      <c r="A164" s="8" t="s">
        <v>358</v>
      </c>
      <c r="B164" s="8" t="s">
        <v>355</v>
      </c>
      <c r="C164" s="8">
        <v>2012</v>
      </c>
      <c r="D164" s="8" t="s">
        <v>356</v>
      </c>
      <c r="E164" s="3" t="s">
        <v>357</v>
      </c>
      <c r="F164" s="8" t="s">
        <v>4229</v>
      </c>
    </row>
    <row r="165" spans="1:6" x14ac:dyDescent="0.2">
      <c r="A165" t="s">
        <v>3077</v>
      </c>
      <c r="B165" t="s">
        <v>899</v>
      </c>
      <c r="C165">
        <v>2012</v>
      </c>
      <c r="D165" t="s">
        <v>874</v>
      </c>
      <c r="E165" t="s">
        <v>901</v>
      </c>
      <c r="F165" s="8" t="s">
        <v>4230</v>
      </c>
    </row>
    <row r="166" spans="1:6" x14ac:dyDescent="0.2">
      <c r="A166" t="s">
        <v>3535</v>
      </c>
      <c r="B166" t="s">
        <v>911</v>
      </c>
      <c r="C166">
        <v>2012</v>
      </c>
      <c r="D166" t="s">
        <v>2958</v>
      </c>
      <c r="E166" t="s">
        <v>914</v>
      </c>
      <c r="F166" s="8" t="s">
        <v>4233</v>
      </c>
    </row>
    <row r="167" spans="1:6" x14ac:dyDescent="0.2">
      <c r="A167" s="8" t="s">
        <v>25</v>
      </c>
      <c r="B167" s="8" t="s">
        <v>22</v>
      </c>
      <c r="C167" s="8">
        <v>2012</v>
      </c>
      <c r="D167" s="8" t="s">
        <v>23</v>
      </c>
      <c r="E167" s="3" t="s">
        <v>24</v>
      </c>
      <c r="F167" s="8" t="s">
        <v>4229</v>
      </c>
    </row>
    <row r="168" spans="1:6" x14ac:dyDescent="0.2">
      <c r="A168" s="8" t="s">
        <v>169</v>
      </c>
      <c r="B168" s="8" t="s">
        <v>166</v>
      </c>
      <c r="C168" s="8">
        <v>2012</v>
      </c>
      <c r="D168" s="8" t="s">
        <v>167</v>
      </c>
      <c r="E168" s="3" t="s">
        <v>168</v>
      </c>
      <c r="F168" s="8" t="s">
        <v>4229</v>
      </c>
    </row>
    <row r="169" spans="1:6" x14ac:dyDescent="0.2">
      <c r="A169" t="s">
        <v>3523</v>
      </c>
      <c r="B169" t="s">
        <v>1253</v>
      </c>
      <c r="C169">
        <v>2012</v>
      </c>
      <c r="D169" t="s">
        <v>3240</v>
      </c>
      <c r="E169" t="s">
        <v>1255</v>
      </c>
      <c r="F169" s="8" t="s">
        <v>4232</v>
      </c>
    </row>
    <row r="170" spans="1:6" x14ac:dyDescent="0.2">
      <c r="A170" s="8" t="s">
        <v>331</v>
      </c>
      <c r="B170" s="8" t="s">
        <v>329</v>
      </c>
      <c r="C170" s="8">
        <v>2012</v>
      </c>
      <c r="D170" s="8" t="s">
        <v>135</v>
      </c>
      <c r="E170" s="3" t="s">
        <v>330</v>
      </c>
      <c r="F170" s="8" t="s">
        <v>4229</v>
      </c>
    </row>
    <row r="171" spans="1:6" x14ac:dyDescent="0.2">
      <c r="A171" t="s">
        <v>3527</v>
      </c>
      <c r="B171" t="s">
        <v>3528</v>
      </c>
      <c r="C171">
        <v>2012</v>
      </c>
      <c r="D171" t="s">
        <v>3529</v>
      </c>
      <c r="E171" t="s">
        <v>3533</v>
      </c>
      <c r="F171" s="8" t="s">
        <v>4232</v>
      </c>
    </row>
    <row r="172" spans="1:6" x14ac:dyDescent="0.2">
      <c r="A172" s="8" t="s">
        <v>578</v>
      </c>
      <c r="B172" s="8" t="s">
        <v>576</v>
      </c>
      <c r="C172" s="8">
        <v>2012</v>
      </c>
      <c r="D172" s="8" t="s">
        <v>6</v>
      </c>
      <c r="E172" s="3" t="s">
        <v>577</v>
      </c>
      <c r="F172" s="8" t="s">
        <v>4229</v>
      </c>
    </row>
    <row r="173" spans="1:6" x14ac:dyDescent="0.2">
      <c r="A173" t="s">
        <v>3520</v>
      </c>
      <c r="B173" t="s">
        <v>3521</v>
      </c>
      <c r="C173">
        <v>2012</v>
      </c>
      <c r="D173" t="s">
        <v>3208</v>
      </c>
      <c r="E173" t="s">
        <v>3152</v>
      </c>
      <c r="F173" s="8" t="s">
        <v>4232</v>
      </c>
    </row>
    <row r="174" spans="1:6" x14ac:dyDescent="0.2">
      <c r="A174" t="s">
        <v>2253</v>
      </c>
      <c r="B174" t="s">
        <v>1091</v>
      </c>
      <c r="C174">
        <v>2012</v>
      </c>
      <c r="D174" t="s">
        <v>1092</v>
      </c>
      <c r="E174" t="s">
        <v>1094</v>
      </c>
      <c r="F174" s="8" t="s">
        <v>4230</v>
      </c>
    </row>
    <row r="175" spans="1:6" x14ac:dyDescent="0.2">
      <c r="A175" s="8" t="s">
        <v>652</v>
      </c>
      <c r="B175" s="8" t="s">
        <v>649</v>
      </c>
      <c r="C175" s="8">
        <v>2012</v>
      </c>
      <c r="D175" s="8" t="s">
        <v>115</v>
      </c>
      <c r="E175" s="3" t="s">
        <v>650</v>
      </c>
      <c r="F175" s="8" t="s">
        <v>4229</v>
      </c>
    </row>
    <row r="176" spans="1:6" x14ac:dyDescent="0.2">
      <c r="A176" t="s">
        <v>2482</v>
      </c>
      <c r="B176" t="s">
        <v>2483</v>
      </c>
      <c r="C176">
        <v>2013</v>
      </c>
      <c r="D176" t="s">
        <v>2484</v>
      </c>
      <c r="F176" s="8" t="s">
        <v>4231</v>
      </c>
    </row>
    <row r="177" spans="1:6" x14ac:dyDescent="0.2">
      <c r="A177" t="s">
        <v>2502</v>
      </c>
      <c r="B177" t="s">
        <v>2503</v>
      </c>
      <c r="C177">
        <v>2013</v>
      </c>
      <c r="D177" t="s">
        <v>2504</v>
      </c>
      <c r="F177" s="8" t="s">
        <v>4231</v>
      </c>
    </row>
    <row r="178" spans="1:6" x14ac:dyDescent="0.2">
      <c r="A178" t="s">
        <v>3583</v>
      </c>
      <c r="B178" t="s">
        <v>1008</v>
      </c>
      <c r="C178">
        <v>2013</v>
      </c>
      <c r="D178" t="s">
        <v>949</v>
      </c>
      <c r="E178" t="s">
        <v>1010</v>
      </c>
      <c r="F178" s="8" t="s">
        <v>4230</v>
      </c>
    </row>
    <row r="179" spans="1:6" x14ac:dyDescent="0.2">
      <c r="A179" t="s">
        <v>3566</v>
      </c>
      <c r="B179" t="s">
        <v>1084</v>
      </c>
      <c r="C179">
        <v>2013</v>
      </c>
      <c r="D179" t="s">
        <v>1085</v>
      </c>
      <c r="E179" t="s">
        <v>1087</v>
      </c>
      <c r="F179" s="8" t="s">
        <v>4230</v>
      </c>
    </row>
    <row r="180" spans="1:6" x14ac:dyDescent="0.2">
      <c r="A180" t="s">
        <v>3578</v>
      </c>
      <c r="B180" t="s">
        <v>1344</v>
      </c>
      <c r="C180">
        <v>2013</v>
      </c>
      <c r="D180" t="s">
        <v>1345</v>
      </c>
      <c r="E180" t="s">
        <v>1347</v>
      </c>
      <c r="F180" s="8" t="s">
        <v>4230</v>
      </c>
    </row>
    <row r="181" spans="1:6" x14ac:dyDescent="0.2">
      <c r="A181" t="s">
        <v>1915</v>
      </c>
      <c r="B181" t="s">
        <v>1017</v>
      </c>
      <c r="C181">
        <v>2013</v>
      </c>
      <c r="D181" t="s">
        <v>1018</v>
      </c>
      <c r="E181" t="s">
        <v>1020</v>
      </c>
      <c r="F181" s="8" t="s">
        <v>4230</v>
      </c>
    </row>
    <row r="182" spans="1:6" x14ac:dyDescent="0.2">
      <c r="A182" t="s">
        <v>2052</v>
      </c>
      <c r="B182" t="s">
        <v>1041</v>
      </c>
      <c r="C182">
        <v>2013</v>
      </c>
      <c r="D182" t="s">
        <v>881</v>
      </c>
      <c r="E182" t="s">
        <v>1043</v>
      </c>
      <c r="F182" s="8" t="s">
        <v>4230</v>
      </c>
    </row>
    <row r="183" spans="1:6" x14ac:dyDescent="0.2">
      <c r="A183" s="8" t="s">
        <v>93</v>
      </c>
      <c r="B183" s="8" t="s">
        <v>90</v>
      </c>
      <c r="C183" s="8">
        <v>2013</v>
      </c>
      <c r="D183" s="8" t="s">
        <v>91</v>
      </c>
      <c r="E183" s="3" t="s">
        <v>92</v>
      </c>
      <c r="F183" s="8" t="s">
        <v>4229</v>
      </c>
    </row>
    <row r="184" spans="1:6" x14ac:dyDescent="0.2">
      <c r="A184" s="8" t="s">
        <v>66</v>
      </c>
      <c r="B184" s="8" t="s">
        <v>63</v>
      </c>
      <c r="C184" s="8">
        <v>2013</v>
      </c>
      <c r="D184" s="8" t="s">
        <v>64</v>
      </c>
      <c r="E184" s="3" t="s">
        <v>65</v>
      </c>
      <c r="F184" s="8" t="s">
        <v>4229</v>
      </c>
    </row>
    <row r="185" spans="1:6" x14ac:dyDescent="0.2">
      <c r="A185" s="8" t="s">
        <v>754</v>
      </c>
      <c r="B185" s="8" t="s">
        <v>752</v>
      </c>
      <c r="C185" s="8">
        <v>2013</v>
      </c>
      <c r="D185" s="8" t="s">
        <v>679</v>
      </c>
      <c r="E185" s="3" t="s">
        <v>753</v>
      </c>
      <c r="F185" s="8" t="s">
        <v>4229</v>
      </c>
    </row>
    <row r="186" spans="1:6" x14ac:dyDescent="0.2">
      <c r="A186" t="s">
        <v>3571</v>
      </c>
      <c r="B186" t="s">
        <v>3572</v>
      </c>
      <c r="C186">
        <v>2013</v>
      </c>
      <c r="D186" t="s">
        <v>3417</v>
      </c>
      <c r="E186" t="s">
        <v>3576</v>
      </c>
      <c r="F186" s="8" t="s">
        <v>4232</v>
      </c>
    </row>
    <row r="187" spans="1:6" x14ac:dyDescent="0.2">
      <c r="A187" t="s">
        <v>3549</v>
      </c>
      <c r="B187" t="s">
        <v>1622</v>
      </c>
      <c r="C187">
        <v>2013</v>
      </c>
      <c r="D187" t="s">
        <v>1623</v>
      </c>
      <c r="E187" t="s">
        <v>1625</v>
      </c>
      <c r="F187" s="8" t="s">
        <v>4230</v>
      </c>
    </row>
    <row r="188" spans="1:6" x14ac:dyDescent="0.2">
      <c r="A188" s="8" t="s">
        <v>250</v>
      </c>
      <c r="B188" s="8" t="s">
        <v>247</v>
      </c>
      <c r="C188" s="8">
        <v>2013</v>
      </c>
      <c r="D188" s="8" t="s">
        <v>248</v>
      </c>
      <c r="E188" s="3" t="s">
        <v>249</v>
      </c>
      <c r="F188" s="8" t="s">
        <v>4229</v>
      </c>
    </row>
    <row r="189" spans="1:6" x14ac:dyDescent="0.2">
      <c r="A189" s="8" t="s">
        <v>568</v>
      </c>
      <c r="B189" s="8" t="s">
        <v>566</v>
      </c>
      <c r="C189" s="8">
        <v>2013</v>
      </c>
      <c r="D189" s="8" t="s">
        <v>182</v>
      </c>
      <c r="E189" s="3" t="s">
        <v>567</v>
      </c>
      <c r="F189" s="8" t="s">
        <v>4229</v>
      </c>
    </row>
    <row r="190" spans="1:6" x14ac:dyDescent="0.2">
      <c r="A190" t="s">
        <v>3559</v>
      </c>
      <c r="B190" t="s">
        <v>3560</v>
      </c>
      <c r="C190">
        <v>2013</v>
      </c>
      <c r="D190" t="s">
        <v>3561</v>
      </c>
      <c r="E190" t="s">
        <v>1392</v>
      </c>
      <c r="F190" s="8" t="s">
        <v>4232</v>
      </c>
    </row>
    <row r="191" spans="1:6" x14ac:dyDescent="0.2">
      <c r="A191" t="s">
        <v>2311</v>
      </c>
      <c r="B191" s="8" t="s">
        <v>824</v>
      </c>
      <c r="C191" s="8">
        <v>2013</v>
      </c>
      <c r="D191" s="8" t="s">
        <v>51</v>
      </c>
      <c r="E191" s="3" t="s">
        <v>825</v>
      </c>
      <c r="F191" s="8" t="s">
        <v>4229</v>
      </c>
    </row>
    <row r="192" spans="1:6" x14ac:dyDescent="0.2">
      <c r="A192" s="8" t="s">
        <v>802</v>
      </c>
      <c r="B192" s="8" t="s">
        <v>799</v>
      </c>
      <c r="C192" s="8">
        <v>2013</v>
      </c>
      <c r="D192" s="8" t="s">
        <v>800</v>
      </c>
      <c r="E192" s="3" t="s">
        <v>801</v>
      </c>
      <c r="F192" s="8" t="s">
        <v>4229</v>
      </c>
    </row>
    <row r="193" spans="1:6" x14ac:dyDescent="0.2">
      <c r="A193" s="17" t="s">
        <v>4273</v>
      </c>
      <c r="B193" s="17" t="s">
        <v>4274</v>
      </c>
      <c r="C193" s="17">
        <v>2013</v>
      </c>
      <c r="D193" s="17" t="s">
        <v>2923</v>
      </c>
      <c r="E193" s="18" t="s">
        <v>4307</v>
      </c>
      <c r="F193" s="17" t="s">
        <v>4229</v>
      </c>
    </row>
    <row r="194" spans="1:6" x14ac:dyDescent="0.2">
      <c r="A194" s="8" t="s">
        <v>710</v>
      </c>
      <c r="B194" s="8" t="s">
        <v>708</v>
      </c>
      <c r="C194" s="8">
        <v>2013</v>
      </c>
      <c r="D194" s="8" t="s">
        <v>135</v>
      </c>
      <c r="E194" s="3" t="s">
        <v>709</v>
      </c>
      <c r="F194" s="8" t="s">
        <v>4229</v>
      </c>
    </row>
    <row r="195" spans="1:6" x14ac:dyDescent="0.2">
      <c r="A195" t="s">
        <v>3554</v>
      </c>
      <c r="B195" t="s">
        <v>932</v>
      </c>
      <c r="C195">
        <v>2013</v>
      </c>
      <c r="D195" t="s">
        <v>933</v>
      </c>
      <c r="E195" t="s">
        <v>935</v>
      </c>
      <c r="F195" s="8" t="s">
        <v>4230</v>
      </c>
    </row>
    <row r="196" spans="1:6" x14ac:dyDescent="0.2">
      <c r="A196" t="s">
        <v>2824</v>
      </c>
      <c r="B196" t="s">
        <v>2825</v>
      </c>
      <c r="C196">
        <v>2014</v>
      </c>
      <c r="F196" s="8" t="s">
        <v>4231</v>
      </c>
    </row>
    <row r="197" spans="1:6" x14ac:dyDescent="0.2">
      <c r="A197" t="s">
        <v>2260</v>
      </c>
      <c r="B197" t="s">
        <v>2261</v>
      </c>
      <c r="C197">
        <v>2014</v>
      </c>
      <c r="D197" t="s">
        <v>2262</v>
      </c>
      <c r="F197" s="8" t="s">
        <v>4231</v>
      </c>
    </row>
    <row r="198" spans="1:6" x14ac:dyDescent="0.2">
      <c r="A198" t="s">
        <v>2413</v>
      </c>
      <c r="B198" t="s">
        <v>1384</v>
      </c>
      <c r="C198">
        <v>2014</v>
      </c>
      <c r="D198" t="s">
        <v>1215</v>
      </c>
      <c r="E198" t="s">
        <v>1386</v>
      </c>
      <c r="F198" s="8" t="s">
        <v>4230</v>
      </c>
    </row>
    <row r="199" spans="1:6" x14ac:dyDescent="0.2">
      <c r="A199" t="s">
        <v>2166</v>
      </c>
      <c r="B199" s="8" t="s">
        <v>690</v>
      </c>
      <c r="C199" s="8">
        <v>2014</v>
      </c>
      <c r="D199" s="8" t="s">
        <v>51</v>
      </c>
      <c r="E199" s="3" t="s">
        <v>691</v>
      </c>
      <c r="F199" s="8" t="s">
        <v>4229</v>
      </c>
    </row>
    <row r="200" spans="1:6" x14ac:dyDescent="0.2">
      <c r="A200" s="17" t="s">
        <v>4278</v>
      </c>
      <c r="B200" s="17" t="s">
        <v>4277</v>
      </c>
      <c r="C200" s="17">
        <v>2014</v>
      </c>
      <c r="D200" s="17" t="s">
        <v>2923</v>
      </c>
      <c r="E200" s="18" t="s">
        <v>4310</v>
      </c>
      <c r="F200" s="17" t="s">
        <v>4229</v>
      </c>
    </row>
    <row r="201" spans="1:6" x14ac:dyDescent="0.2">
      <c r="A201" t="s">
        <v>3600</v>
      </c>
      <c r="B201" t="s">
        <v>3601</v>
      </c>
      <c r="C201">
        <v>2014</v>
      </c>
      <c r="D201" t="s">
        <v>3307</v>
      </c>
      <c r="E201" t="s">
        <v>3604</v>
      </c>
      <c r="F201" s="8" t="s">
        <v>4232</v>
      </c>
    </row>
    <row r="202" spans="1:6" x14ac:dyDescent="0.2">
      <c r="A202" s="8" t="s">
        <v>387</v>
      </c>
      <c r="B202" s="8" t="s">
        <v>384</v>
      </c>
      <c r="C202" s="8">
        <v>2014</v>
      </c>
      <c r="D202" s="8" t="s">
        <v>385</v>
      </c>
      <c r="E202" s="3" t="s">
        <v>386</v>
      </c>
      <c r="F202" s="8" t="s">
        <v>4229</v>
      </c>
    </row>
    <row r="203" spans="1:6" x14ac:dyDescent="0.2">
      <c r="A203" s="8" t="s">
        <v>298</v>
      </c>
      <c r="B203" s="8" t="s">
        <v>295</v>
      </c>
      <c r="C203" s="8">
        <v>2014</v>
      </c>
      <c r="D203" s="8" t="s">
        <v>296</v>
      </c>
      <c r="E203" s="3" t="s">
        <v>297</v>
      </c>
      <c r="F203" s="8" t="s">
        <v>4229</v>
      </c>
    </row>
    <row r="204" spans="1:6" x14ac:dyDescent="0.2">
      <c r="A204" t="s">
        <v>2811</v>
      </c>
      <c r="B204" t="s">
        <v>1616</v>
      </c>
      <c r="C204">
        <v>2014</v>
      </c>
      <c r="D204" t="s">
        <v>1617</v>
      </c>
      <c r="E204" t="s">
        <v>4240</v>
      </c>
      <c r="F204" s="8" t="s">
        <v>4230</v>
      </c>
    </row>
    <row r="205" spans="1:6" x14ac:dyDescent="0.2">
      <c r="A205" t="s">
        <v>3588</v>
      </c>
      <c r="B205" t="s">
        <v>3589</v>
      </c>
      <c r="C205">
        <v>2014</v>
      </c>
      <c r="D205" t="s">
        <v>3590</v>
      </c>
      <c r="E205" t="s">
        <v>3594</v>
      </c>
      <c r="F205" s="8" t="s">
        <v>4232</v>
      </c>
    </row>
    <row r="206" spans="1:6" x14ac:dyDescent="0.2">
      <c r="A206" s="8" t="s">
        <v>73</v>
      </c>
      <c r="B206" s="8" t="s">
        <v>71</v>
      </c>
      <c r="C206" s="8">
        <v>2014</v>
      </c>
      <c r="D206" s="8" t="s">
        <v>68</v>
      </c>
      <c r="E206" s="3" t="s">
        <v>72</v>
      </c>
      <c r="F206" s="8" t="s">
        <v>4229</v>
      </c>
    </row>
    <row r="207" spans="1:6" x14ac:dyDescent="0.2">
      <c r="A207" s="8" t="s">
        <v>448</v>
      </c>
      <c r="B207" s="8" t="s">
        <v>443</v>
      </c>
      <c r="C207" s="8">
        <v>2014</v>
      </c>
      <c r="D207" s="8" t="s">
        <v>444</v>
      </c>
      <c r="E207" s="3" t="s">
        <v>446</v>
      </c>
      <c r="F207" s="8" t="s">
        <v>4229</v>
      </c>
    </row>
    <row r="208" spans="1:6" x14ac:dyDescent="0.2">
      <c r="A208" s="8" t="s">
        <v>8</v>
      </c>
      <c r="B208" s="8" t="s">
        <v>5</v>
      </c>
      <c r="C208" s="8">
        <v>2014</v>
      </c>
      <c r="D208" s="8" t="s">
        <v>6</v>
      </c>
      <c r="E208" s="3" t="s">
        <v>7</v>
      </c>
      <c r="F208" s="8" t="s">
        <v>4229</v>
      </c>
    </row>
    <row r="209" spans="1:6" x14ac:dyDescent="0.2">
      <c r="A209" t="s">
        <v>2101</v>
      </c>
      <c r="B209" t="s">
        <v>1138</v>
      </c>
      <c r="C209">
        <v>2014</v>
      </c>
      <c r="D209" t="s">
        <v>949</v>
      </c>
      <c r="E209" t="s">
        <v>1140</v>
      </c>
      <c r="F209" s="8" t="s">
        <v>4230</v>
      </c>
    </row>
    <row r="210" spans="1:6" x14ac:dyDescent="0.2">
      <c r="A210" t="s">
        <v>2755</v>
      </c>
      <c r="B210" t="s">
        <v>2756</v>
      </c>
      <c r="C210">
        <v>2014</v>
      </c>
      <c r="F210" s="8" t="s">
        <v>4231</v>
      </c>
    </row>
    <row r="211" spans="1:6" x14ac:dyDescent="0.2">
      <c r="A211" s="8" t="s">
        <v>681</v>
      </c>
      <c r="B211" s="8" t="s">
        <v>678</v>
      </c>
      <c r="C211" s="8">
        <v>2014</v>
      </c>
      <c r="D211" s="8" t="s">
        <v>679</v>
      </c>
      <c r="E211" s="3" t="s">
        <v>680</v>
      </c>
      <c r="F211" s="8" t="s">
        <v>4229</v>
      </c>
    </row>
    <row r="212" spans="1:6" x14ac:dyDescent="0.2">
      <c r="A212" s="8" t="s">
        <v>101</v>
      </c>
      <c r="B212" s="8" t="s">
        <v>98</v>
      </c>
      <c r="C212" s="8">
        <v>2014</v>
      </c>
      <c r="D212" s="8" t="s">
        <v>99</v>
      </c>
      <c r="E212" s="3" t="s">
        <v>100</v>
      </c>
      <c r="F212" s="8" t="s">
        <v>4229</v>
      </c>
    </row>
    <row r="213" spans="1:6" x14ac:dyDescent="0.2">
      <c r="A213" s="17" t="s">
        <v>4276</v>
      </c>
      <c r="B213" s="17" t="s">
        <v>4275</v>
      </c>
      <c r="C213" s="17">
        <v>2014</v>
      </c>
      <c r="D213" s="17" t="s">
        <v>4308</v>
      </c>
      <c r="E213" s="17" t="s">
        <v>4309</v>
      </c>
      <c r="F213" s="17" t="s">
        <v>4229</v>
      </c>
    </row>
    <row r="214" spans="1:6" x14ac:dyDescent="0.2">
      <c r="A214" t="s">
        <v>2461</v>
      </c>
      <c r="B214" t="s">
        <v>2462</v>
      </c>
      <c r="C214">
        <v>2014</v>
      </c>
      <c r="D214" t="s">
        <v>2463</v>
      </c>
      <c r="F214" s="8" t="s">
        <v>4231</v>
      </c>
    </row>
    <row r="215" spans="1:6" x14ac:dyDescent="0.2">
      <c r="A215" t="s">
        <v>3596</v>
      </c>
      <c r="B215" t="s">
        <v>873</v>
      </c>
      <c r="C215">
        <v>2014</v>
      </c>
      <c r="D215" t="s">
        <v>874</v>
      </c>
      <c r="E215" t="s">
        <v>876</v>
      </c>
      <c r="F215" s="8" t="s">
        <v>4230</v>
      </c>
    </row>
    <row r="216" spans="1:6" x14ac:dyDescent="0.2">
      <c r="A216" t="s">
        <v>3053</v>
      </c>
      <c r="B216" t="s">
        <v>1339</v>
      </c>
      <c r="C216">
        <v>2014</v>
      </c>
      <c r="D216" t="s">
        <v>1845</v>
      </c>
      <c r="E216" t="s">
        <v>1341</v>
      </c>
      <c r="F216" s="8" t="s">
        <v>4233</v>
      </c>
    </row>
    <row r="217" spans="1:6" x14ac:dyDescent="0.2">
      <c r="A217" s="8" t="s">
        <v>533</v>
      </c>
      <c r="B217" s="8" t="s">
        <v>529</v>
      </c>
      <c r="C217" s="8">
        <v>2014</v>
      </c>
      <c r="D217" s="8" t="s">
        <v>530</v>
      </c>
      <c r="E217" s="3" t="s">
        <v>532</v>
      </c>
      <c r="F217" s="8" t="s">
        <v>4229</v>
      </c>
    </row>
    <row r="218" spans="1:6" x14ac:dyDescent="0.2">
      <c r="A218" t="s">
        <v>2323</v>
      </c>
      <c r="B218" t="s">
        <v>2324</v>
      </c>
      <c r="C218">
        <v>2015</v>
      </c>
      <c r="F218" s="8" t="s">
        <v>4231</v>
      </c>
    </row>
    <row r="219" spans="1:6" x14ac:dyDescent="0.2">
      <c r="A219" t="s">
        <v>3644</v>
      </c>
      <c r="B219" t="s">
        <v>3036</v>
      </c>
      <c r="C219">
        <v>2015</v>
      </c>
      <c r="D219" t="s">
        <v>3263</v>
      </c>
      <c r="E219" t="s">
        <v>964</v>
      </c>
      <c r="F219" s="8" t="s">
        <v>4232</v>
      </c>
    </row>
    <row r="220" spans="1:6" x14ac:dyDescent="0.2">
      <c r="A220" t="s">
        <v>2690</v>
      </c>
      <c r="B220" t="s">
        <v>1711</v>
      </c>
      <c r="C220">
        <v>2015</v>
      </c>
      <c r="D220" t="s">
        <v>1712</v>
      </c>
      <c r="E220" t="s">
        <v>1714</v>
      </c>
      <c r="F220" s="8" t="s">
        <v>4230</v>
      </c>
    </row>
    <row r="221" spans="1:6" x14ac:dyDescent="0.2">
      <c r="A221" t="s">
        <v>3652</v>
      </c>
      <c r="B221" t="s">
        <v>3653</v>
      </c>
      <c r="C221">
        <v>2015</v>
      </c>
      <c r="D221" t="s">
        <v>3654</v>
      </c>
      <c r="E221" t="s">
        <v>3658</v>
      </c>
      <c r="F221" s="8" t="s">
        <v>4232</v>
      </c>
    </row>
    <row r="222" spans="1:6" x14ac:dyDescent="0.2">
      <c r="A222" t="s">
        <v>3641</v>
      </c>
      <c r="B222" t="s">
        <v>1036</v>
      </c>
      <c r="C222">
        <v>2015</v>
      </c>
      <c r="D222" t="s">
        <v>320</v>
      </c>
      <c r="E222" t="s">
        <v>1038</v>
      </c>
      <c r="F222" s="8" t="s">
        <v>4230</v>
      </c>
    </row>
    <row r="223" spans="1:6" x14ac:dyDescent="0.2">
      <c r="A223" t="s">
        <v>3630</v>
      </c>
      <c r="B223" t="s">
        <v>1116</v>
      </c>
      <c r="C223">
        <v>2015</v>
      </c>
      <c r="D223" t="s">
        <v>3362</v>
      </c>
      <c r="E223" t="s">
        <v>1118</v>
      </c>
      <c r="F223" s="8" t="s">
        <v>4232</v>
      </c>
    </row>
    <row r="224" spans="1:6" x14ac:dyDescent="0.2">
      <c r="A224" t="s">
        <v>2797</v>
      </c>
      <c r="B224" t="s">
        <v>2798</v>
      </c>
      <c r="C224">
        <v>2015</v>
      </c>
      <c r="D224" t="s">
        <v>2799</v>
      </c>
      <c r="F224" s="8" t="s">
        <v>4231</v>
      </c>
    </row>
    <row r="225" spans="1:6" x14ac:dyDescent="0.2">
      <c r="A225" s="8" t="s">
        <v>655</v>
      </c>
      <c r="B225" s="8" t="s">
        <v>653</v>
      </c>
      <c r="C225" s="8">
        <v>2015</v>
      </c>
      <c r="D225" s="8" t="s">
        <v>156</v>
      </c>
      <c r="E225" s="3" t="s">
        <v>654</v>
      </c>
      <c r="F225" s="8" t="s">
        <v>4229</v>
      </c>
    </row>
    <row r="226" spans="1:6" x14ac:dyDescent="0.2">
      <c r="A226" t="s">
        <v>2738</v>
      </c>
      <c r="B226" t="s">
        <v>2739</v>
      </c>
      <c r="C226">
        <v>2015</v>
      </c>
      <c r="D226" t="s">
        <v>2740</v>
      </c>
      <c r="F226" s="8" t="s">
        <v>4231</v>
      </c>
    </row>
    <row r="227" spans="1:6" x14ac:dyDescent="0.2">
      <c r="A227" s="8" t="s">
        <v>435</v>
      </c>
      <c r="B227" s="8" t="s">
        <v>433</v>
      </c>
      <c r="C227" s="8">
        <v>2015</v>
      </c>
      <c r="D227" s="8" t="s">
        <v>182</v>
      </c>
      <c r="E227" s="3" t="s">
        <v>434</v>
      </c>
      <c r="F227" s="8" t="s">
        <v>4229</v>
      </c>
    </row>
    <row r="228" spans="1:6" x14ac:dyDescent="0.2">
      <c r="A228" t="s">
        <v>1007</v>
      </c>
      <c r="B228" t="s">
        <v>1787</v>
      </c>
      <c r="C228">
        <v>2015</v>
      </c>
      <c r="D228" t="s">
        <v>949</v>
      </c>
      <c r="E228" t="s">
        <v>1789</v>
      </c>
      <c r="F228" s="8" t="s">
        <v>4230</v>
      </c>
    </row>
    <row r="229" spans="1:6" x14ac:dyDescent="0.2">
      <c r="A229" t="s">
        <v>3624</v>
      </c>
      <c r="B229" t="s">
        <v>3625</v>
      </c>
      <c r="C229">
        <v>2015</v>
      </c>
      <c r="D229" t="s">
        <v>3626</v>
      </c>
      <c r="E229" t="s">
        <v>3628</v>
      </c>
      <c r="F229" s="8" t="s">
        <v>4232</v>
      </c>
    </row>
    <row r="230" spans="1:6" x14ac:dyDescent="0.2">
      <c r="A230" t="s">
        <v>3616</v>
      </c>
      <c r="B230" t="s">
        <v>3617</v>
      </c>
      <c r="C230">
        <v>2015</v>
      </c>
      <c r="D230" t="s">
        <v>3618</v>
      </c>
      <c r="E230" t="s">
        <v>3622</v>
      </c>
      <c r="F230" s="8" t="s">
        <v>4232</v>
      </c>
    </row>
    <row r="231" spans="1:6" x14ac:dyDescent="0.2">
      <c r="A231" t="s">
        <v>2406</v>
      </c>
      <c r="B231" t="s">
        <v>1311</v>
      </c>
      <c r="C231">
        <v>2015</v>
      </c>
      <c r="D231" t="s">
        <v>2899</v>
      </c>
      <c r="E231" t="s">
        <v>1313</v>
      </c>
      <c r="F231" s="8" t="s">
        <v>4233</v>
      </c>
    </row>
    <row r="232" spans="1:6" x14ac:dyDescent="0.2">
      <c r="A232" s="8" t="s">
        <v>668</v>
      </c>
      <c r="B232" s="8" t="s">
        <v>665</v>
      </c>
      <c r="C232" s="8">
        <v>2015</v>
      </c>
      <c r="D232" s="8" t="s">
        <v>666</v>
      </c>
      <c r="E232" s="3" t="s">
        <v>667</v>
      </c>
      <c r="F232" s="8" t="s">
        <v>4229</v>
      </c>
    </row>
    <row r="233" spans="1:6" x14ac:dyDescent="0.2">
      <c r="A233" s="8" t="s">
        <v>173</v>
      </c>
      <c r="B233" s="8" t="s">
        <v>170</v>
      </c>
      <c r="C233" s="8">
        <v>2015</v>
      </c>
      <c r="D233" s="8" t="s">
        <v>171</v>
      </c>
      <c r="E233" s="3" t="s">
        <v>172</v>
      </c>
      <c r="F233" s="8" t="s">
        <v>4229</v>
      </c>
    </row>
    <row r="234" spans="1:6" x14ac:dyDescent="0.2">
      <c r="A234" s="8" t="s">
        <v>645</v>
      </c>
      <c r="B234" s="8" t="s">
        <v>643</v>
      </c>
      <c r="C234" s="8">
        <v>2015</v>
      </c>
      <c r="D234" s="8" t="s">
        <v>325</v>
      </c>
      <c r="E234" s="3" t="s">
        <v>644</v>
      </c>
      <c r="F234" s="8" t="s">
        <v>4229</v>
      </c>
    </row>
    <row r="235" spans="1:6" x14ac:dyDescent="0.2">
      <c r="A235" t="s">
        <v>3648</v>
      </c>
      <c r="B235" t="s">
        <v>3649</v>
      </c>
      <c r="C235">
        <v>2015</v>
      </c>
      <c r="D235" t="s">
        <v>3650</v>
      </c>
      <c r="E235" t="s">
        <v>3152</v>
      </c>
      <c r="F235" s="8" t="s">
        <v>4232</v>
      </c>
    </row>
    <row r="236" spans="1:6" x14ac:dyDescent="0.2">
      <c r="A236" s="8" t="s">
        <v>54</v>
      </c>
      <c r="B236" s="8" t="s">
        <v>50</v>
      </c>
      <c r="C236" s="8">
        <v>2015</v>
      </c>
      <c r="D236" s="8" t="s">
        <v>51</v>
      </c>
      <c r="E236" s="3" t="s">
        <v>53</v>
      </c>
      <c r="F236" s="8" t="s">
        <v>4229</v>
      </c>
    </row>
    <row r="237" spans="1:6" x14ac:dyDescent="0.2">
      <c r="A237" t="s">
        <v>3634</v>
      </c>
      <c r="B237" t="s">
        <v>610</v>
      </c>
      <c r="C237">
        <v>2015</v>
      </c>
      <c r="D237" t="s">
        <v>3635</v>
      </c>
      <c r="E237" t="s">
        <v>3639</v>
      </c>
      <c r="F237" s="8" t="s">
        <v>4232</v>
      </c>
    </row>
    <row r="238" spans="1:6" x14ac:dyDescent="0.2">
      <c r="A238" s="9" t="s">
        <v>3031</v>
      </c>
      <c r="B238" t="s">
        <v>939</v>
      </c>
      <c r="C238">
        <v>2015</v>
      </c>
      <c r="D238" t="s">
        <v>867</v>
      </c>
      <c r="E238" t="s">
        <v>941</v>
      </c>
      <c r="F238" s="8" t="s">
        <v>4233</v>
      </c>
    </row>
    <row r="239" spans="1:6" x14ac:dyDescent="0.2">
      <c r="A239" t="s">
        <v>2791</v>
      </c>
      <c r="B239" t="s">
        <v>2792</v>
      </c>
      <c r="C239">
        <v>2015</v>
      </c>
      <c r="D239" t="s">
        <v>2793</v>
      </c>
      <c r="F239" s="8" t="s">
        <v>4231</v>
      </c>
    </row>
    <row r="240" spans="1:6" x14ac:dyDescent="0.2">
      <c r="A240" t="s">
        <v>2778</v>
      </c>
      <c r="B240" t="s">
        <v>2779</v>
      </c>
      <c r="C240">
        <v>2016</v>
      </c>
      <c r="F240" s="8" t="s">
        <v>4231</v>
      </c>
    </row>
    <row r="241" spans="1:6" x14ac:dyDescent="0.2">
      <c r="A241" t="s">
        <v>2727</v>
      </c>
      <c r="B241" t="s">
        <v>4252</v>
      </c>
      <c r="C241">
        <v>2016</v>
      </c>
      <c r="D241" s="8" t="s">
        <v>3410</v>
      </c>
      <c r="E241" s="3" t="s">
        <v>4253</v>
      </c>
      <c r="F241" s="8" t="s">
        <v>4231</v>
      </c>
    </row>
    <row r="242" spans="1:6" x14ac:dyDescent="0.2">
      <c r="A242" t="s">
        <v>3673</v>
      </c>
      <c r="B242" t="s">
        <v>3674</v>
      </c>
      <c r="C242">
        <v>2016</v>
      </c>
      <c r="D242" t="s">
        <v>3410</v>
      </c>
      <c r="E242" t="s">
        <v>3677</v>
      </c>
      <c r="F242" s="8" t="s">
        <v>4232</v>
      </c>
    </row>
    <row r="243" spans="1:6" x14ac:dyDescent="0.2">
      <c r="A243" s="8" t="s">
        <v>275</v>
      </c>
      <c r="B243" s="8" t="s">
        <v>272</v>
      </c>
      <c r="C243" s="8">
        <v>2016</v>
      </c>
      <c r="D243" s="8" t="s">
        <v>273</v>
      </c>
      <c r="E243" s="3" t="s">
        <v>274</v>
      </c>
      <c r="F243" s="8" t="s">
        <v>4229</v>
      </c>
    </row>
    <row r="244" spans="1:6" x14ac:dyDescent="0.2">
      <c r="A244" t="s">
        <v>3684</v>
      </c>
      <c r="B244" t="s">
        <v>3685</v>
      </c>
      <c r="C244">
        <v>2016</v>
      </c>
      <c r="D244" t="s">
        <v>3391</v>
      </c>
      <c r="E244" t="s">
        <v>3687</v>
      </c>
      <c r="F244" s="8" t="s">
        <v>4232</v>
      </c>
    </row>
    <row r="245" spans="1:6" x14ac:dyDescent="0.2">
      <c r="A245" t="s">
        <v>3679</v>
      </c>
      <c r="B245" t="s">
        <v>3680</v>
      </c>
      <c r="C245">
        <v>2016</v>
      </c>
      <c r="D245" t="s">
        <v>3208</v>
      </c>
      <c r="E245" t="s">
        <v>1307</v>
      </c>
      <c r="F245" s="8" t="s">
        <v>4232</v>
      </c>
    </row>
    <row r="246" spans="1:6" x14ac:dyDescent="0.2">
      <c r="A246" t="s">
        <v>2381</v>
      </c>
      <c r="B246" t="s">
        <v>2382</v>
      </c>
      <c r="C246">
        <v>2016</v>
      </c>
      <c r="F246" s="8" t="s">
        <v>4231</v>
      </c>
    </row>
    <row r="247" spans="1:6" x14ac:dyDescent="0.2">
      <c r="A247" t="s">
        <v>3713</v>
      </c>
      <c r="B247" t="s">
        <v>1056</v>
      </c>
      <c r="C247">
        <v>2016</v>
      </c>
      <c r="D247" t="s">
        <v>2847</v>
      </c>
      <c r="E247" t="s">
        <v>1059</v>
      </c>
      <c r="F247" s="8" t="s">
        <v>4233</v>
      </c>
    </row>
    <row r="248" spans="1:6" x14ac:dyDescent="0.2">
      <c r="A248" s="8" t="s">
        <v>33</v>
      </c>
      <c r="B248" s="8" t="s">
        <v>30</v>
      </c>
      <c r="C248" s="8">
        <v>2016</v>
      </c>
      <c r="D248" s="8" t="s">
        <v>31</v>
      </c>
      <c r="E248" s="3" t="s">
        <v>32</v>
      </c>
      <c r="F248" s="8" t="s">
        <v>4229</v>
      </c>
    </row>
    <row r="249" spans="1:6" x14ac:dyDescent="0.2">
      <c r="A249" t="s">
        <v>3025</v>
      </c>
      <c r="B249" t="s">
        <v>2250</v>
      </c>
      <c r="C249">
        <v>2016</v>
      </c>
      <c r="D249" t="s">
        <v>1874</v>
      </c>
      <c r="E249" t="s">
        <v>1130</v>
      </c>
      <c r="F249" s="8" t="s">
        <v>4233</v>
      </c>
    </row>
    <row r="250" spans="1:6" x14ac:dyDescent="0.2">
      <c r="A250" t="s">
        <v>2515</v>
      </c>
      <c r="B250" t="s">
        <v>1576</v>
      </c>
      <c r="C250">
        <v>2016</v>
      </c>
      <c r="D250" t="s">
        <v>3022</v>
      </c>
      <c r="E250" t="s">
        <v>1578</v>
      </c>
      <c r="F250" s="8" t="s">
        <v>4233</v>
      </c>
    </row>
    <row r="251" spans="1:6" x14ac:dyDescent="0.2">
      <c r="A251" s="8" t="s">
        <v>536</v>
      </c>
      <c r="B251" s="8" t="s">
        <v>534</v>
      </c>
      <c r="C251" s="8">
        <v>2016</v>
      </c>
      <c r="D251" s="8" t="s">
        <v>517</v>
      </c>
      <c r="E251" s="3" t="s">
        <v>535</v>
      </c>
      <c r="F251" s="8" t="s">
        <v>4229</v>
      </c>
    </row>
    <row r="252" spans="1:6" x14ac:dyDescent="0.2">
      <c r="A252" s="8" t="s">
        <v>70</v>
      </c>
      <c r="B252" s="8" t="s">
        <v>67</v>
      </c>
      <c r="C252" s="8">
        <v>2016</v>
      </c>
      <c r="D252" s="8" t="s">
        <v>68</v>
      </c>
      <c r="E252" s="3" t="s">
        <v>69</v>
      </c>
      <c r="F252" s="8" t="s">
        <v>4229</v>
      </c>
    </row>
    <row r="253" spans="1:6" x14ac:dyDescent="0.2">
      <c r="A253" s="17" t="s">
        <v>4280</v>
      </c>
      <c r="B253" s="17" t="s">
        <v>4279</v>
      </c>
      <c r="C253" s="17">
        <v>2016</v>
      </c>
      <c r="D253" s="17" t="s">
        <v>4311</v>
      </c>
      <c r="E253" s="18" t="s">
        <v>4312</v>
      </c>
      <c r="F253" s="17" t="s">
        <v>4229</v>
      </c>
    </row>
    <row r="254" spans="1:6" x14ac:dyDescent="0.2">
      <c r="A254" s="8" t="s">
        <v>159</v>
      </c>
      <c r="B254" s="8" t="s">
        <v>155</v>
      </c>
      <c r="C254" s="8">
        <v>2016</v>
      </c>
      <c r="D254" s="8" t="s">
        <v>156</v>
      </c>
      <c r="E254" s="3" t="s">
        <v>158</v>
      </c>
      <c r="F254" s="8" t="s">
        <v>4229</v>
      </c>
    </row>
    <row r="255" spans="1:6" x14ac:dyDescent="0.2">
      <c r="A255" s="8" t="s">
        <v>575</v>
      </c>
      <c r="B255" s="8" t="s">
        <v>572</v>
      </c>
      <c r="C255" s="8">
        <v>2016</v>
      </c>
      <c r="D255" s="8" t="s">
        <v>573</v>
      </c>
      <c r="E255" s="3" t="s">
        <v>574</v>
      </c>
      <c r="F255" s="8" t="s">
        <v>4229</v>
      </c>
    </row>
    <row r="256" spans="1:6" x14ac:dyDescent="0.2">
      <c r="A256" t="s">
        <v>3670</v>
      </c>
      <c r="B256" t="s">
        <v>1183</v>
      </c>
      <c r="C256">
        <v>2016</v>
      </c>
      <c r="D256" t="s">
        <v>1184</v>
      </c>
      <c r="E256" t="s">
        <v>1186</v>
      </c>
      <c r="F256" s="8" t="s">
        <v>4233</v>
      </c>
    </row>
    <row r="257" spans="1:6" x14ac:dyDescent="0.2">
      <c r="A257" t="s">
        <v>3707</v>
      </c>
      <c r="B257" t="s">
        <v>1768</v>
      </c>
      <c r="C257">
        <v>2016</v>
      </c>
      <c r="D257" t="s">
        <v>1769</v>
      </c>
      <c r="F257" s="8" t="s">
        <v>4233</v>
      </c>
    </row>
    <row r="258" spans="1:6" x14ac:dyDescent="0.2">
      <c r="A258" s="8" t="s">
        <v>562</v>
      </c>
      <c r="B258" s="8" t="s">
        <v>560</v>
      </c>
      <c r="C258" s="8">
        <v>2016</v>
      </c>
      <c r="D258" s="8" t="s">
        <v>10</v>
      </c>
      <c r="E258" s="3" t="s">
        <v>561</v>
      </c>
      <c r="F258" s="8" t="s">
        <v>4229</v>
      </c>
    </row>
    <row r="259" spans="1:6" x14ac:dyDescent="0.2">
      <c r="A259" t="s">
        <v>3698</v>
      </c>
      <c r="B259" t="s">
        <v>3699</v>
      </c>
      <c r="C259">
        <v>2016</v>
      </c>
      <c r="D259" t="s">
        <v>3700</v>
      </c>
      <c r="E259" t="s">
        <v>3705</v>
      </c>
      <c r="F259" s="8" t="s">
        <v>4232</v>
      </c>
    </row>
    <row r="260" spans="1:6" x14ac:dyDescent="0.2">
      <c r="A260" s="8" t="s">
        <v>395</v>
      </c>
      <c r="B260" s="8" t="s">
        <v>392</v>
      </c>
      <c r="C260" s="8">
        <v>2016</v>
      </c>
      <c r="D260" s="8" t="s">
        <v>393</v>
      </c>
      <c r="E260" s="3" t="s">
        <v>394</v>
      </c>
      <c r="F260" s="8" t="s">
        <v>4229</v>
      </c>
    </row>
    <row r="261" spans="1:6" x14ac:dyDescent="0.2">
      <c r="A261" t="s">
        <v>3689</v>
      </c>
      <c r="B261" t="s">
        <v>3690</v>
      </c>
      <c r="C261">
        <v>2016</v>
      </c>
      <c r="D261" t="s">
        <v>3691</v>
      </c>
      <c r="E261" t="s">
        <v>3696</v>
      </c>
      <c r="F261" s="8" t="s">
        <v>4232</v>
      </c>
    </row>
    <row r="262" spans="1:6" x14ac:dyDescent="0.2">
      <c r="A262" s="8" t="s">
        <v>766</v>
      </c>
      <c r="B262" s="8" t="s">
        <v>762</v>
      </c>
      <c r="C262" s="8">
        <v>2016</v>
      </c>
      <c r="D262" s="8" t="s">
        <v>763</v>
      </c>
      <c r="E262" s="3" t="s">
        <v>765</v>
      </c>
      <c r="F262" s="8" t="s">
        <v>4229</v>
      </c>
    </row>
    <row r="263" spans="1:6" x14ac:dyDescent="0.2">
      <c r="A263" t="s">
        <v>3665</v>
      </c>
      <c r="B263" t="s">
        <v>1143</v>
      </c>
      <c r="C263">
        <v>2016</v>
      </c>
      <c r="D263" t="s">
        <v>3666</v>
      </c>
      <c r="E263" t="s">
        <v>1146</v>
      </c>
      <c r="F263" s="8" t="s">
        <v>4232</v>
      </c>
    </row>
    <row r="264" spans="1:6" x14ac:dyDescent="0.2">
      <c r="A264" s="8" t="s">
        <v>472</v>
      </c>
      <c r="B264" s="8" t="s">
        <v>469</v>
      </c>
      <c r="C264" s="8">
        <v>2016</v>
      </c>
      <c r="D264" s="8" t="s">
        <v>470</v>
      </c>
      <c r="E264" s="3" t="s">
        <v>471</v>
      </c>
      <c r="F264" s="8" t="s">
        <v>4229</v>
      </c>
    </row>
    <row r="265" spans="1:6" x14ac:dyDescent="0.2">
      <c r="A265" s="8" t="s">
        <v>622</v>
      </c>
      <c r="B265" s="8" t="s">
        <v>620</v>
      </c>
      <c r="C265" s="8">
        <v>2016</v>
      </c>
      <c r="D265" s="8" t="s">
        <v>325</v>
      </c>
      <c r="E265" s="3" t="s">
        <v>621</v>
      </c>
      <c r="F265" s="8" t="s">
        <v>4229</v>
      </c>
    </row>
    <row r="266" spans="1:6" x14ac:dyDescent="0.2">
      <c r="A266" s="8" t="s">
        <v>85</v>
      </c>
      <c r="B266" s="8" t="s">
        <v>82</v>
      </c>
      <c r="C266" s="8">
        <v>2016</v>
      </c>
      <c r="D266" s="8" t="s">
        <v>83</v>
      </c>
      <c r="E266" s="3" t="s">
        <v>84</v>
      </c>
      <c r="F266" s="8" t="s">
        <v>4229</v>
      </c>
    </row>
    <row r="267" spans="1:6" x14ac:dyDescent="0.2">
      <c r="A267" t="s">
        <v>2581</v>
      </c>
      <c r="B267" t="s">
        <v>2582</v>
      </c>
      <c r="C267">
        <v>2016</v>
      </c>
      <c r="F267" s="8" t="s">
        <v>4231</v>
      </c>
    </row>
    <row r="268" spans="1:6" x14ac:dyDescent="0.2">
      <c r="A268" t="s">
        <v>3718</v>
      </c>
      <c r="B268" t="s">
        <v>3719</v>
      </c>
      <c r="C268">
        <v>2016</v>
      </c>
      <c r="D268" t="s">
        <v>3720</v>
      </c>
      <c r="E268" t="s">
        <v>3723</v>
      </c>
      <c r="F268" s="8" t="s">
        <v>4232</v>
      </c>
    </row>
    <row r="269" spans="1:6" x14ac:dyDescent="0.2">
      <c r="A269" t="s">
        <v>2518</v>
      </c>
      <c r="B269" t="s">
        <v>2519</v>
      </c>
      <c r="C269">
        <v>2016</v>
      </c>
      <c r="F269" s="8" t="s">
        <v>4231</v>
      </c>
    </row>
    <row r="270" spans="1:6" x14ac:dyDescent="0.2">
      <c r="A270" t="s">
        <v>2642</v>
      </c>
      <c r="B270" t="s">
        <v>2643</v>
      </c>
      <c r="C270">
        <v>2017</v>
      </c>
      <c r="F270" s="8" t="s">
        <v>4231</v>
      </c>
    </row>
    <row r="271" spans="1:6" x14ac:dyDescent="0.2">
      <c r="A271" t="s">
        <v>3753</v>
      </c>
      <c r="B271" t="s">
        <v>1150</v>
      </c>
      <c r="C271">
        <v>2017</v>
      </c>
      <c r="D271" t="s">
        <v>1151</v>
      </c>
      <c r="E271" t="s">
        <v>1153</v>
      </c>
      <c r="F271" s="8" t="s">
        <v>4232</v>
      </c>
    </row>
    <row r="272" spans="1:6" x14ac:dyDescent="0.2">
      <c r="A272" s="8" t="s">
        <v>312</v>
      </c>
      <c r="B272" s="8" t="s">
        <v>310</v>
      </c>
      <c r="C272" s="8">
        <v>2017</v>
      </c>
      <c r="D272" s="8" t="s">
        <v>75</v>
      </c>
      <c r="E272" s="3" t="s">
        <v>311</v>
      </c>
      <c r="F272" s="8" t="s">
        <v>4229</v>
      </c>
    </row>
    <row r="273" spans="1:6" x14ac:dyDescent="0.2">
      <c r="A273" s="8" t="s">
        <v>343</v>
      </c>
      <c r="B273" s="8" t="s">
        <v>340</v>
      </c>
      <c r="C273" s="8">
        <v>2017</v>
      </c>
      <c r="D273" s="8" t="s">
        <v>341</v>
      </c>
      <c r="E273" s="3" t="s">
        <v>342</v>
      </c>
      <c r="F273" s="8" t="s">
        <v>4229</v>
      </c>
    </row>
    <row r="274" spans="1:6" x14ac:dyDescent="0.2">
      <c r="A274" s="8" t="s">
        <v>236</v>
      </c>
      <c r="B274" s="8" t="s">
        <v>233</v>
      </c>
      <c r="C274" s="8">
        <v>2017</v>
      </c>
      <c r="D274" s="8" t="s">
        <v>234</v>
      </c>
      <c r="E274" s="3" t="s">
        <v>235</v>
      </c>
      <c r="F274" s="8" t="s">
        <v>4229</v>
      </c>
    </row>
    <row r="275" spans="1:6" x14ac:dyDescent="0.2">
      <c r="A275" s="8" t="s">
        <v>391</v>
      </c>
      <c r="B275" s="8" t="s">
        <v>388</v>
      </c>
      <c r="C275" s="8">
        <v>2017</v>
      </c>
      <c r="D275" s="8" t="s">
        <v>389</v>
      </c>
      <c r="E275" s="3" t="s">
        <v>390</v>
      </c>
      <c r="F275" s="8" t="s">
        <v>4229</v>
      </c>
    </row>
    <row r="276" spans="1:6" x14ac:dyDescent="0.2">
      <c r="A276" s="8" t="s">
        <v>551</v>
      </c>
      <c r="B276" s="8" t="s">
        <v>549</v>
      </c>
      <c r="C276" s="8">
        <v>2017</v>
      </c>
      <c r="D276" s="8" t="s">
        <v>325</v>
      </c>
      <c r="E276" s="3" t="s">
        <v>550</v>
      </c>
      <c r="F276" s="8" t="s">
        <v>4229</v>
      </c>
    </row>
    <row r="277" spans="1:6" x14ac:dyDescent="0.2">
      <c r="A277" t="s">
        <v>2667</v>
      </c>
      <c r="B277" t="s">
        <v>2668</v>
      </c>
      <c r="C277">
        <v>2017</v>
      </c>
      <c r="D277" t="s">
        <v>4237</v>
      </c>
      <c r="E277" t="s">
        <v>4238</v>
      </c>
      <c r="F277" s="8" t="s">
        <v>4231</v>
      </c>
    </row>
    <row r="278" spans="1:6" x14ac:dyDescent="0.2">
      <c r="A278" t="s">
        <v>3740</v>
      </c>
      <c r="B278" t="s">
        <v>3741</v>
      </c>
      <c r="C278">
        <v>2017</v>
      </c>
      <c r="D278" t="s">
        <v>3742</v>
      </c>
      <c r="E278" t="s">
        <v>3746</v>
      </c>
      <c r="F278" s="8" t="s">
        <v>4232</v>
      </c>
    </row>
    <row r="279" spans="1:6" x14ac:dyDescent="0.2">
      <c r="A279" t="s">
        <v>2786</v>
      </c>
      <c r="B279" t="s">
        <v>2787</v>
      </c>
      <c r="C279">
        <v>2017</v>
      </c>
      <c r="F279" s="8" t="s">
        <v>4231</v>
      </c>
    </row>
    <row r="280" spans="1:6" x14ac:dyDescent="0.2">
      <c r="A280" t="s">
        <v>2647</v>
      </c>
      <c r="B280" t="s">
        <v>2648</v>
      </c>
      <c r="C280">
        <v>2017</v>
      </c>
      <c r="F280" s="8" t="s">
        <v>4231</v>
      </c>
    </row>
    <row r="281" spans="1:6" x14ac:dyDescent="0.2">
      <c r="A281" s="17" t="s">
        <v>4278</v>
      </c>
      <c r="B281" s="17" t="s">
        <v>4281</v>
      </c>
      <c r="C281" s="17">
        <v>2017</v>
      </c>
      <c r="D281" s="17" t="s">
        <v>2923</v>
      </c>
      <c r="E281" s="18" t="s">
        <v>4313</v>
      </c>
      <c r="F281" s="17" t="s">
        <v>4229</v>
      </c>
    </row>
    <row r="282" spans="1:6" x14ac:dyDescent="0.2">
      <c r="A282" t="s">
        <v>2214</v>
      </c>
      <c r="B282" t="s">
        <v>3009</v>
      </c>
      <c r="C282">
        <v>2017</v>
      </c>
      <c r="D282" t="s">
        <v>3010</v>
      </c>
      <c r="E282" t="s">
        <v>1282</v>
      </c>
      <c r="F282" s="8" t="s">
        <v>4233</v>
      </c>
    </row>
    <row r="283" spans="1:6" x14ac:dyDescent="0.2">
      <c r="A283" t="s">
        <v>3793</v>
      </c>
      <c r="B283" t="s">
        <v>1221</v>
      </c>
      <c r="C283">
        <v>2017</v>
      </c>
      <c r="D283" t="s">
        <v>1222</v>
      </c>
      <c r="E283" t="s">
        <v>1224</v>
      </c>
      <c r="F283" s="8" t="s">
        <v>4230</v>
      </c>
    </row>
    <row r="284" spans="1:6" x14ac:dyDescent="0.2">
      <c r="A284" s="8" t="s">
        <v>309</v>
      </c>
      <c r="B284" s="8" t="s">
        <v>307</v>
      </c>
      <c r="C284" s="8">
        <v>2017</v>
      </c>
      <c r="D284" s="8" t="s">
        <v>296</v>
      </c>
      <c r="E284" s="3" t="s">
        <v>308</v>
      </c>
      <c r="F284" s="8" t="s">
        <v>4229</v>
      </c>
    </row>
    <row r="285" spans="1:6" x14ac:dyDescent="0.2">
      <c r="A285" t="s">
        <v>3800</v>
      </c>
      <c r="B285" t="s">
        <v>3801</v>
      </c>
      <c r="C285">
        <v>2017</v>
      </c>
      <c r="D285" t="s">
        <v>3802</v>
      </c>
      <c r="E285" t="s">
        <v>3805</v>
      </c>
      <c r="F285" s="8" t="s">
        <v>4232</v>
      </c>
    </row>
    <row r="286" spans="1:6" x14ac:dyDescent="0.2">
      <c r="A286" t="s">
        <v>1969</v>
      </c>
      <c r="B286" t="s">
        <v>2999</v>
      </c>
      <c r="C286">
        <v>2017</v>
      </c>
      <c r="D286" t="s">
        <v>2993</v>
      </c>
      <c r="E286" t="s">
        <v>1237</v>
      </c>
      <c r="F286" s="8" t="s">
        <v>4233</v>
      </c>
    </row>
    <row r="287" spans="1:6" x14ac:dyDescent="0.2">
      <c r="A287" t="s">
        <v>3785</v>
      </c>
      <c r="B287" t="s">
        <v>3786</v>
      </c>
      <c r="C287">
        <v>2017</v>
      </c>
      <c r="D287" t="s">
        <v>3787</v>
      </c>
      <c r="E287" t="s">
        <v>3791</v>
      </c>
      <c r="F287" s="8" t="s">
        <v>4232</v>
      </c>
    </row>
    <row r="288" spans="1:6" x14ac:dyDescent="0.2">
      <c r="A288" t="s">
        <v>2409</v>
      </c>
      <c r="B288" t="s">
        <v>2410</v>
      </c>
      <c r="C288">
        <v>2017</v>
      </c>
      <c r="D288" t="s">
        <v>2070</v>
      </c>
      <c r="F288" s="8" t="s">
        <v>4231</v>
      </c>
    </row>
    <row r="289" spans="1:6" x14ac:dyDescent="0.2">
      <c r="A289" t="s">
        <v>2244</v>
      </c>
      <c r="B289" t="s">
        <v>1246</v>
      </c>
      <c r="C289">
        <v>2017</v>
      </c>
      <c r="D289" t="s">
        <v>1247</v>
      </c>
      <c r="E289" t="s">
        <v>1249</v>
      </c>
      <c r="F289" s="8" t="s">
        <v>4230</v>
      </c>
    </row>
    <row r="290" spans="1:6" x14ac:dyDescent="0.2">
      <c r="A290" s="8" t="s">
        <v>29</v>
      </c>
      <c r="B290" s="8" t="s">
        <v>26</v>
      </c>
      <c r="C290" s="8">
        <v>2017</v>
      </c>
      <c r="D290" s="8" t="s">
        <v>27</v>
      </c>
      <c r="E290" s="3" t="s">
        <v>28</v>
      </c>
      <c r="F290" s="8" t="s">
        <v>4229</v>
      </c>
    </row>
    <row r="291" spans="1:6" x14ac:dyDescent="0.2">
      <c r="A291" t="s">
        <v>3735</v>
      </c>
      <c r="B291" t="s">
        <v>2341</v>
      </c>
      <c r="C291">
        <v>2017</v>
      </c>
      <c r="D291" t="s">
        <v>3736</v>
      </c>
      <c r="E291" t="s">
        <v>1261</v>
      </c>
      <c r="F291" s="8" t="s">
        <v>4232</v>
      </c>
    </row>
    <row r="292" spans="1:6" x14ac:dyDescent="0.2">
      <c r="A292" t="s">
        <v>3764</v>
      </c>
      <c r="B292" t="s">
        <v>3765</v>
      </c>
      <c r="C292">
        <v>2017</v>
      </c>
      <c r="D292" t="s">
        <v>3720</v>
      </c>
      <c r="E292" t="s">
        <v>3769</v>
      </c>
      <c r="F292" s="8" t="s">
        <v>4232</v>
      </c>
    </row>
    <row r="293" spans="1:6" x14ac:dyDescent="0.2">
      <c r="A293" t="s">
        <v>3771</v>
      </c>
      <c r="B293" t="s">
        <v>3772</v>
      </c>
      <c r="C293">
        <v>2017</v>
      </c>
      <c r="D293" t="s">
        <v>3773</v>
      </c>
      <c r="E293" t="s">
        <v>3775</v>
      </c>
      <c r="F293" s="8" t="s">
        <v>4232</v>
      </c>
    </row>
    <row r="294" spans="1:6" x14ac:dyDescent="0.2">
      <c r="A294" t="s">
        <v>3748</v>
      </c>
      <c r="B294" t="s">
        <v>3749</v>
      </c>
      <c r="C294">
        <v>2017</v>
      </c>
      <c r="D294" t="s">
        <v>3442</v>
      </c>
      <c r="E294" t="s">
        <v>3751</v>
      </c>
      <c r="F294" s="8" t="s">
        <v>4232</v>
      </c>
    </row>
    <row r="295" spans="1:6" x14ac:dyDescent="0.2">
      <c r="A295" t="s">
        <v>2048</v>
      </c>
      <c r="B295" t="s">
        <v>1214</v>
      </c>
      <c r="C295">
        <v>2017</v>
      </c>
      <c r="D295" t="s">
        <v>1215</v>
      </c>
      <c r="E295" t="s">
        <v>1217</v>
      </c>
      <c r="F295" s="8" t="s">
        <v>4230</v>
      </c>
    </row>
    <row r="296" spans="1:6" x14ac:dyDescent="0.2">
      <c r="A296" t="s">
        <v>1871</v>
      </c>
      <c r="B296" t="s">
        <v>1024</v>
      </c>
      <c r="C296">
        <v>2017</v>
      </c>
      <c r="D296" t="s">
        <v>3006</v>
      </c>
      <c r="E296" t="s">
        <v>1027</v>
      </c>
      <c r="F296" s="8" t="s">
        <v>4233</v>
      </c>
    </row>
    <row r="297" spans="1:6" x14ac:dyDescent="0.2">
      <c r="A297" t="s">
        <v>2618</v>
      </c>
      <c r="B297" t="s">
        <v>2619</v>
      </c>
      <c r="C297">
        <v>2017</v>
      </c>
      <c r="F297" s="8" t="s">
        <v>4231</v>
      </c>
    </row>
    <row r="298" spans="1:6" x14ac:dyDescent="0.2">
      <c r="A298" t="s">
        <v>2144</v>
      </c>
      <c r="B298" t="s">
        <v>2145</v>
      </c>
      <c r="C298">
        <v>2017</v>
      </c>
      <c r="F298" s="8" t="s">
        <v>4231</v>
      </c>
    </row>
    <row r="299" spans="1:6" x14ac:dyDescent="0.2">
      <c r="A299" t="s">
        <v>3756</v>
      </c>
      <c r="B299" t="s">
        <v>3757</v>
      </c>
      <c r="C299">
        <v>2017</v>
      </c>
      <c r="D299" t="s">
        <v>3758</v>
      </c>
      <c r="E299" t="s">
        <v>3762</v>
      </c>
      <c r="F299" s="8" t="s">
        <v>4232</v>
      </c>
    </row>
    <row r="300" spans="1:6" x14ac:dyDescent="0.2">
      <c r="A300" s="8" t="s">
        <v>203</v>
      </c>
      <c r="B300" s="8" t="s">
        <v>200</v>
      </c>
      <c r="C300" s="8">
        <v>2017</v>
      </c>
      <c r="D300" s="8" t="s">
        <v>201</v>
      </c>
      <c r="E300" s="3" t="s">
        <v>202</v>
      </c>
      <c r="F300" s="8" t="s">
        <v>4229</v>
      </c>
    </row>
    <row r="301" spans="1:6" x14ac:dyDescent="0.2">
      <c r="A301" t="s">
        <v>2570</v>
      </c>
      <c r="B301" t="s">
        <v>1609</v>
      </c>
      <c r="C301">
        <v>2017</v>
      </c>
      <c r="D301" t="s">
        <v>1610</v>
      </c>
      <c r="E301" t="s">
        <v>1612</v>
      </c>
      <c r="F301" s="8" t="s">
        <v>4230</v>
      </c>
    </row>
    <row r="302" spans="1:6" x14ac:dyDescent="0.2">
      <c r="A302" t="s">
        <v>3807</v>
      </c>
      <c r="B302" t="s">
        <v>1072</v>
      </c>
      <c r="C302">
        <v>2017</v>
      </c>
      <c r="D302" t="s">
        <v>1874</v>
      </c>
      <c r="E302" t="s">
        <v>1074</v>
      </c>
      <c r="F302" s="8" t="s">
        <v>4233</v>
      </c>
    </row>
    <row r="303" spans="1:6" x14ac:dyDescent="0.2">
      <c r="A303" t="s">
        <v>3731</v>
      </c>
      <c r="B303" t="s">
        <v>1265</v>
      </c>
      <c r="C303">
        <v>2017</v>
      </c>
      <c r="D303" t="s">
        <v>1266</v>
      </c>
      <c r="E303" t="s">
        <v>1268</v>
      </c>
      <c r="F303" s="8" t="s">
        <v>4233</v>
      </c>
    </row>
    <row r="304" spans="1:6" x14ac:dyDescent="0.2">
      <c r="A304" t="s">
        <v>3725</v>
      </c>
      <c r="B304" t="s">
        <v>1077</v>
      </c>
      <c r="C304">
        <v>2017</v>
      </c>
      <c r="D304" t="s">
        <v>1078</v>
      </c>
      <c r="E304" t="s">
        <v>1080</v>
      </c>
      <c r="F304" s="8" t="s">
        <v>4230</v>
      </c>
    </row>
    <row r="305" spans="1:6" x14ac:dyDescent="0.2">
      <c r="A305" s="8" t="s">
        <v>504</v>
      </c>
      <c r="B305" s="8" t="s">
        <v>502</v>
      </c>
      <c r="C305" s="8">
        <v>2017</v>
      </c>
      <c r="D305" s="8" t="s">
        <v>260</v>
      </c>
      <c r="E305" s="3" t="s">
        <v>503</v>
      </c>
      <c r="F305" s="8" t="s">
        <v>4229</v>
      </c>
    </row>
    <row r="306" spans="1:6" x14ac:dyDescent="0.2">
      <c r="A306" s="17" t="s">
        <v>4283</v>
      </c>
      <c r="B306" s="17" t="s">
        <v>4282</v>
      </c>
      <c r="C306" s="17">
        <v>2017</v>
      </c>
      <c r="D306" s="17" t="s">
        <v>2923</v>
      </c>
      <c r="E306" s="18" t="s">
        <v>4314</v>
      </c>
      <c r="F306" s="17" t="s">
        <v>4229</v>
      </c>
    </row>
    <row r="307" spans="1:6" x14ac:dyDescent="0.2">
      <c r="A307" t="s">
        <v>2987</v>
      </c>
      <c r="B307" t="s">
        <v>1240</v>
      </c>
      <c r="C307">
        <v>2017</v>
      </c>
      <c r="D307" t="s">
        <v>1241</v>
      </c>
      <c r="E307" t="s">
        <v>1243</v>
      </c>
      <c r="F307" s="8" t="s">
        <v>4230</v>
      </c>
    </row>
    <row r="308" spans="1:6" x14ac:dyDescent="0.2">
      <c r="A308" s="8" t="s">
        <v>442</v>
      </c>
      <c r="B308" s="8" t="s">
        <v>440</v>
      </c>
      <c r="C308" s="8">
        <v>2018</v>
      </c>
      <c r="D308" s="8" t="s">
        <v>75</v>
      </c>
      <c r="E308" s="3" t="s">
        <v>441</v>
      </c>
      <c r="F308" s="8" t="s">
        <v>4229</v>
      </c>
    </row>
    <row r="309" spans="1:6" x14ac:dyDescent="0.2">
      <c r="A309" s="8" t="s">
        <v>748</v>
      </c>
      <c r="B309" s="8" t="s">
        <v>745</v>
      </c>
      <c r="C309" s="8">
        <v>2018</v>
      </c>
      <c r="D309" s="8" t="s">
        <v>746</v>
      </c>
      <c r="E309" s="3" t="s">
        <v>747</v>
      </c>
      <c r="F309" s="8" t="s">
        <v>4229</v>
      </c>
    </row>
    <row r="310" spans="1:6" x14ac:dyDescent="0.2">
      <c r="A310" t="s">
        <v>2473</v>
      </c>
      <c r="B310" t="s">
        <v>2474</v>
      </c>
      <c r="C310">
        <v>2018</v>
      </c>
      <c r="D310" t="s">
        <v>2475</v>
      </c>
      <c r="F310" s="8" t="s">
        <v>4231</v>
      </c>
    </row>
    <row r="311" spans="1:6" x14ac:dyDescent="0.2">
      <c r="A311" t="s">
        <v>2039</v>
      </c>
      <c r="B311" t="s">
        <v>1565</v>
      </c>
      <c r="C311">
        <v>2018</v>
      </c>
      <c r="D311" t="s">
        <v>1566</v>
      </c>
      <c r="E311" t="s">
        <v>1568</v>
      </c>
      <c r="F311" s="8" t="s">
        <v>4230</v>
      </c>
    </row>
    <row r="312" spans="1:6" x14ac:dyDescent="0.2">
      <c r="A312" s="8" t="s">
        <v>520</v>
      </c>
      <c r="B312" s="8" t="s">
        <v>516</v>
      </c>
      <c r="C312" s="8">
        <v>2018</v>
      </c>
      <c r="D312" s="8" t="s">
        <v>517</v>
      </c>
      <c r="E312" s="3" t="s">
        <v>519</v>
      </c>
      <c r="F312" s="8" t="s">
        <v>4229</v>
      </c>
    </row>
    <row r="313" spans="1:6" x14ac:dyDescent="0.2">
      <c r="A313" t="s">
        <v>1773</v>
      </c>
      <c r="B313" t="s">
        <v>1774</v>
      </c>
      <c r="C313">
        <v>2018</v>
      </c>
      <c r="D313" t="s">
        <v>1775</v>
      </c>
      <c r="F313" s="8" t="s">
        <v>4230</v>
      </c>
    </row>
    <row r="314" spans="1:6" x14ac:dyDescent="0.2">
      <c r="A314" t="s">
        <v>3829</v>
      </c>
      <c r="B314" t="s">
        <v>1098</v>
      </c>
      <c r="C314">
        <v>2018</v>
      </c>
      <c r="D314" t="s">
        <v>874</v>
      </c>
      <c r="E314" t="s">
        <v>1100</v>
      </c>
      <c r="F314" s="8" t="s">
        <v>4230</v>
      </c>
    </row>
    <row r="315" spans="1:6" x14ac:dyDescent="0.2">
      <c r="A315" t="s">
        <v>2981</v>
      </c>
      <c r="B315" t="s">
        <v>2420</v>
      </c>
      <c r="C315">
        <v>2018</v>
      </c>
      <c r="D315" t="s">
        <v>2982</v>
      </c>
      <c r="E315" t="s">
        <v>1528</v>
      </c>
      <c r="F315" s="8" t="s">
        <v>4233</v>
      </c>
    </row>
    <row r="316" spans="1:6" x14ac:dyDescent="0.2">
      <c r="A316" s="8" t="s">
        <v>254</v>
      </c>
      <c r="B316" s="8" t="s">
        <v>251</v>
      </c>
      <c r="C316" s="8">
        <v>2018</v>
      </c>
      <c r="D316" s="8" t="s">
        <v>252</v>
      </c>
      <c r="E316" s="3" t="s">
        <v>253</v>
      </c>
      <c r="F316" s="8" t="s">
        <v>4229</v>
      </c>
    </row>
    <row r="317" spans="1:6" x14ac:dyDescent="0.2">
      <c r="A317" t="s">
        <v>3847</v>
      </c>
      <c r="B317" t="s">
        <v>973</v>
      </c>
      <c r="C317">
        <v>2018</v>
      </c>
      <c r="D317" t="s">
        <v>867</v>
      </c>
      <c r="E317" t="s">
        <v>975</v>
      </c>
      <c r="F317" s="8" t="s">
        <v>4233</v>
      </c>
    </row>
    <row r="318" spans="1:6" x14ac:dyDescent="0.2">
      <c r="A318" s="8" t="s">
        <v>769</v>
      </c>
      <c r="B318" s="8" t="s">
        <v>767</v>
      </c>
      <c r="C318" s="8">
        <v>2018</v>
      </c>
      <c r="D318" s="8" t="s">
        <v>64</v>
      </c>
      <c r="E318" s="3" t="s">
        <v>768</v>
      </c>
      <c r="F318" s="8" t="s">
        <v>4229</v>
      </c>
    </row>
    <row r="319" spans="1:6" x14ac:dyDescent="0.2">
      <c r="A319" t="s">
        <v>3810</v>
      </c>
      <c r="B319" t="s">
        <v>3811</v>
      </c>
      <c r="C319">
        <v>2018</v>
      </c>
      <c r="D319" t="s">
        <v>3550</v>
      </c>
      <c r="E319" t="s">
        <v>3814</v>
      </c>
      <c r="F319" s="8" t="s">
        <v>4232</v>
      </c>
    </row>
    <row r="320" spans="1:6" x14ac:dyDescent="0.2">
      <c r="A320" s="8" t="s">
        <v>373</v>
      </c>
      <c r="B320" s="8" t="s">
        <v>370</v>
      </c>
      <c r="C320" s="8">
        <v>2018</v>
      </c>
      <c r="D320" s="8" t="s">
        <v>371</v>
      </c>
      <c r="E320" s="3" t="s">
        <v>372</v>
      </c>
      <c r="F320" s="8" t="s">
        <v>4229</v>
      </c>
    </row>
    <row r="321" spans="1:6" x14ac:dyDescent="0.2">
      <c r="A321" s="17" t="s">
        <v>4285</v>
      </c>
      <c r="B321" s="17" t="s">
        <v>4284</v>
      </c>
      <c r="C321" s="17">
        <v>2018</v>
      </c>
      <c r="D321" s="17" t="s">
        <v>4316</v>
      </c>
      <c r="E321" s="18" t="s">
        <v>4315</v>
      </c>
      <c r="F321" s="17" t="s">
        <v>4229</v>
      </c>
    </row>
    <row r="322" spans="1:6" x14ac:dyDescent="0.2">
      <c r="A322" t="s">
        <v>3823</v>
      </c>
      <c r="B322" t="s">
        <v>904</v>
      </c>
      <c r="C322">
        <v>2018</v>
      </c>
      <c r="D322" t="s">
        <v>2972</v>
      </c>
      <c r="E322" t="s">
        <v>907</v>
      </c>
      <c r="F322" s="8" t="s">
        <v>4233</v>
      </c>
    </row>
    <row r="323" spans="1:6" x14ac:dyDescent="0.2">
      <c r="A323" t="s">
        <v>2313</v>
      </c>
      <c r="B323" t="s">
        <v>2314</v>
      </c>
      <c r="C323">
        <v>2018</v>
      </c>
      <c r="D323" t="s">
        <v>2315</v>
      </c>
      <c r="F323" s="8" t="s">
        <v>4231</v>
      </c>
    </row>
    <row r="324" spans="1:6" x14ac:dyDescent="0.2">
      <c r="A324" t="s">
        <v>2372</v>
      </c>
      <c r="B324" t="s">
        <v>2373</v>
      </c>
      <c r="C324">
        <v>2018</v>
      </c>
      <c r="F324" s="8" t="s">
        <v>4231</v>
      </c>
    </row>
    <row r="325" spans="1:6" x14ac:dyDescent="0.2">
      <c r="A325" t="s">
        <v>3838</v>
      </c>
      <c r="B325" t="s">
        <v>1190</v>
      </c>
      <c r="C325">
        <v>2018</v>
      </c>
      <c r="D325" t="s">
        <v>1907</v>
      </c>
      <c r="E325" t="s">
        <v>1192</v>
      </c>
      <c r="F325" s="8" t="s">
        <v>4233</v>
      </c>
    </row>
    <row r="326" spans="1:6" x14ac:dyDescent="0.2">
      <c r="A326" s="8" t="s">
        <v>717</v>
      </c>
      <c r="B326" s="8" t="s">
        <v>715</v>
      </c>
      <c r="C326" s="8">
        <v>2018</v>
      </c>
      <c r="D326" s="8" t="s">
        <v>252</v>
      </c>
      <c r="E326" s="3" t="s">
        <v>716</v>
      </c>
      <c r="F326" s="8" t="s">
        <v>4229</v>
      </c>
    </row>
    <row r="327" spans="1:6" x14ac:dyDescent="0.2">
      <c r="A327" t="s">
        <v>2712</v>
      </c>
      <c r="B327" t="s">
        <v>2713</v>
      </c>
      <c r="C327">
        <v>2018</v>
      </c>
      <c r="D327" t="s">
        <v>2714</v>
      </c>
      <c r="F327" s="8" t="s">
        <v>4231</v>
      </c>
    </row>
    <row r="328" spans="1:6" x14ac:dyDescent="0.2">
      <c r="A328" s="8" t="s">
        <v>81</v>
      </c>
      <c r="B328" s="8" t="s">
        <v>78</v>
      </c>
      <c r="C328" s="8">
        <v>2018</v>
      </c>
      <c r="D328" s="8" t="s">
        <v>79</v>
      </c>
      <c r="E328" s="3" t="s">
        <v>80</v>
      </c>
      <c r="F328" s="8" t="s">
        <v>4229</v>
      </c>
    </row>
    <row r="329" spans="1:6" x14ac:dyDescent="0.2">
      <c r="A329" t="s">
        <v>3833</v>
      </c>
      <c r="B329" t="s">
        <v>803</v>
      </c>
      <c r="C329">
        <v>2018</v>
      </c>
      <c r="D329" t="s">
        <v>3834</v>
      </c>
      <c r="E329" t="s">
        <v>1372</v>
      </c>
      <c r="F329" s="8" t="s">
        <v>4232</v>
      </c>
    </row>
    <row r="330" spans="1:6" x14ac:dyDescent="0.2">
      <c r="A330" s="8" t="s">
        <v>422</v>
      </c>
      <c r="B330" s="8" t="s">
        <v>419</v>
      </c>
      <c r="C330" s="8">
        <v>2018</v>
      </c>
      <c r="D330" s="8" t="s">
        <v>420</v>
      </c>
      <c r="E330" s="3" t="s">
        <v>421</v>
      </c>
      <c r="F330" s="8" t="s">
        <v>4229</v>
      </c>
    </row>
    <row r="331" spans="1:6" x14ac:dyDescent="0.2">
      <c r="A331" t="s">
        <v>3816</v>
      </c>
      <c r="B331" t="s">
        <v>3817</v>
      </c>
      <c r="C331">
        <v>2018</v>
      </c>
      <c r="D331" t="s">
        <v>3720</v>
      </c>
      <c r="E331" t="s">
        <v>3821</v>
      </c>
      <c r="F331" s="8" t="s">
        <v>4232</v>
      </c>
    </row>
    <row r="332" spans="1:6" x14ac:dyDescent="0.2">
      <c r="A332" t="s">
        <v>2344</v>
      </c>
      <c r="B332" t="s">
        <v>1334</v>
      </c>
      <c r="C332">
        <v>2018</v>
      </c>
      <c r="D332" t="s">
        <v>325</v>
      </c>
      <c r="E332" t="s">
        <v>1336</v>
      </c>
      <c r="F332" s="8" t="s">
        <v>4230</v>
      </c>
    </row>
    <row r="333" spans="1:6" x14ac:dyDescent="0.2">
      <c r="A333" s="8" t="s">
        <v>165</v>
      </c>
      <c r="B333" s="8" t="s">
        <v>163</v>
      </c>
      <c r="C333" s="8">
        <v>2018</v>
      </c>
      <c r="D333" s="8" t="s">
        <v>79</v>
      </c>
      <c r="E333" s="3" t="s">
        <v>164</v>
      </c>
      <c r="F333" s="8" t="s">
        <v>4229</v>
      </c>
    </row>
    <row r="334" spans="1:6" x14ac:dyDescent="0.2">
      <c r="A334" t="s">
        <v>3852</v>
      </c>
      <c r="B334" t="s">
        <v>3853</v>
      </c>
      <c r="C334">
        <v>2018</v>
      </c>
      <c r="D334" t="s">
        <v>3854</v>
      </c>
      <c r="E334" t="s">
        <v>3857</v>
      </c>
      <c r="F334" s="8" t="s">
        <v>4232</v>
      </c>
    </row>
    <row r="335" spans="1:6" x14ac:dyDescent="0.2">
      <c r="A335" s="8" t="s">
        <v>741</v>
      </c>
      <c r="B335" s="8" t="s">
        <v>739</v>
      </c>
      <c r="C335" s="8">
        <v>2018</v>
      </c>
      <c r="D335" s="8" t="s">
        <v>10</v>
      </c>
      <c r="E335" s="3" t="s">
        <v>740</v>
      </c>
      <c r="F335" s="8" t="s">
        <v>4229</v>
      </c>
    </row>
    <row r="336" spans="1:6" x14ac:dyDescent="0.2">
      <c r="A336" s="8" t="s">
        <v>315</v>
      </c>
      <c r="B336" s="8" t="s">
        <v>313</v>
      </c>
      <c r="C336" s="8">
        <v>2018</v>
      </c>
      <c r="D336" s="8" t="s">
        <v>23</v>
      </c>
      <c r="E336" s="3" t="s">
        <v>314</v>
      </c>
      <c r="F336" s="8" t="s">
        <v>4229</v>
      </c>
    </row>
    <row r="337" spans="1:6" x14ac:dyDescent="0.2">
      <c r="A337" s="8" t="s">
        <v>464</v>
      </c>
      <c r="B337" s="8" t="s">
        <v>461</v>
      </c>
      <c r="C337" s="8">
        <v>2018</v>
      </c>
      <c r="D337" s="8" t="s">
        <v>462</v>
      </c>
      <c r="E337" s="3" t="s">
        <v>463</v>
      </c>
      <c r="F337" s="8" t="s">
        <v>4229</v>
      </c>
    </row>
    <row r="338" spans="1:6" x14ac:dyDescent="0.2">
      <c r="A338" s="8" t="s">
        <v>731</v>
      </c>
      <c r="B338" s="8" t="s">
        <v>729</v>
      </c>
      <c r="C338" s="8">
        <v>2018</v>
      </c>
      <c r="D338" s="8" t="s">
        <v>64</v>
      </c>
      <c r="E338" s="3" t="s">
        <v>730</v>
      </c>
      <c r="F338" s="8" t="s">
        <v>4229</v>
      </c>
    </row>
    <row r="339" spans="1:6" x14ac:dyDescent="0.2">
      <c r="A339" t="s">
        <v>3842</v>
      </c>
      <c r="B339" t="s">
        <v>1209</v>
      </c>
      <c r="C339">
        <v>2018</v>
      </c>
      <c r="D339" t="s">
        <v>1184</v>
      </c>
      <c r="E339" t="s">
        <v>1211</v>
      </c>
      <c r="F339" s="8" t="s">
        <v>4233</v>
      </c>
    </row>
    <row r="340" spans="1:6" x14ac:dyDescent="0.2">
      <c r="A340" t="s">
        <v>2944</v>
      </c>
      <c r="B340" t="s">
        <v>2945</v>
      </c>
      <c r="C340">
        <v>2019</v>
      </c>
      <c r="D340" t="s">
        <v>1461</v>
      </c>
      <c r="E340" t="s">
        <v>1463</v>
      </c>
      <c r="F340" s="8" t="s">
        <v>4233</v>
      </c>
    </row>
    <row r="341" spans="1:6" x14ac:dyDescent="0.2">
      <c r="A341" t="s">
        <v>1949</v>
      </c>
      <c r="B341" t="s">
        <v>1228</v>
      </c>
      <c r="C341">
        <v>2019</v>
      </c>
      <c r="D341" t="s">
        <v>1229</v>
      </c>
      <c r="E341" t="s">
        <v>1231</v>
      </c>
      <c r="F341" s="8" t="s">
        <v>4230</v>
      </c>
    </row>
    <row r="342" spans="1:6" x14ac:dyDescent="0.2">
      <c r="A342" t="s">
        <v>4241</v>
      </c>
      <c r="B342" t="s">
        <v>1166</v>
      </c>
      <c r="C342">
        <v>2019</v>
      </c>
      <c r="D342" t="s">
        <v>912</v>
      </c>
      <c r="E342" t="s">
        <v>1168</v>
      </c>
      <c r="F342" s="8" t="s">
        <v>4230</v>
      </c>
    </row>
    <row r="343" spans="1:6" x14ac:dyDescent="0.2">
      <c r="A343" t="s">
        <v>3911</v>
      </c>
      <c r="B343" t="s">
        <v>556</v>
      </c>
      <c r="C343">
        <v>2019</v>
      </c>
      <c r="D343" t="s">
        <v>3912</v>
      </c>
      <c r="E343" t="s">
        <v>1319</v>
      </c>
      <c r="F343" s="8" t="s">
        <v>4232</v>
      </c>
    </row>
    <row r="344" spans="1:6" x14ac:dyDescent="0.2">
      <c r="A344" s="17" t="s">
        <v>4292</v>
      </c>
      <c r="B344" s="17" t="s">
        <v>4291</v>
      </c>
      <c r="C344" s="17">
        <v>2019</v>
      </c>
      <c r="D344" s="17" t="s">
        <v>3010</v>
      </c>
      <c r="E344" s="18" t="s">
        <v>4321</v>
      </c>
      <c r="F344" s="17" t="s">
        <v>4229</v>
      </c>
    </row>
    <row r="345" spans="1:6" x14ac:dyDescent="0.2">
      <c r="A345" t="s">
        <v>3871</v>
      </c>
      <c r="B345" t="s">
        <v>1421</v>
      </c>
      <c r="C345">
        <v>2019</v>
      </c>
      <c r="D345" t="s">
        <v>1229</v>
      </c>
      <c r="E345" t="s">
        <v>1423</v>
      </c>
      <c r="F345" s="8" t="s">
        <v>4230</v>
      </c>
    </row>
    <row r="346" spans="1:6" x14ac:dyDescent="0.2">
      <c r="A346" t="s">
        <v>4242</v>
      </c>
      <c r="B346" t="s">
        <v>1761</v>
      </c>
      <c r="C346">
        <v>2019</v>
      </c>
      <c r="D346" t="s">
        <v>1762</v>
      </c>
      <c r="E346" t="s">
        <v>1764</v>
      </c>
      <c r="F346" s="8" t="s">
        <v>4230</v>
      </c>
    </row>
    <row r="347" spans="1:6" x14ac:dyDescent="0.2">
      <c r="A347" s="8" t="s">
        <v>814</v>
      </c>
      <c r="B347" s="8" t="s">
        <v>812</v>
      </c>
      <c r="C347" s="8">
        <v>2019</v>
      </c>
      <c r="D347" s="8" t="s">
        <v>593</v>
      </c>
      <c r="E347" s="3" t="s">
        <v>813</v>
      </c>
      <c r="F347" s="8" t="s">
        <v>4229</v>
      </c>
    </row>
    <row r="348" spans="1:6" x14ac:dyDescent="0.2">
      <c r="A348" s="8" t="s">
        <v>105</v>
      </c>
      <c r="B348" s="8" t="s">
        <v>102</v>
      </c>
      <c r="C348" s="8">
        <v>2019</v>
      </c>
      <c r="D348" s="8" t="s">
        <v>103</v>
      </c>
      <c r="E348" s="3" t="s">
        <v>104</v>
      </c>
      <c r="F348" s="8" t="s">
        <v>4229</v>
      </c>
    </row>
    <row r="349" spans="1:6" x14ac:dyDescent="0.2">
      <c r="A349" t="s">
        <v>2190</v>
      </c>
      <c r="B349" t="s">
        <v>1674</v>
      </c>
      <c r="C349">
        <v>2019</v>
      </c>
      <c r="D349" t="s">
        <v>1675</v>
      </c>
      <c r="E349" t="s">
        <v>1677</v>
      </c>
      <c r="F349" s="8" t="s">
        <v>4230</v>
      </c>
    </row>
    <row r="350" spans="1:6" x14ac:dyDescent="0.2">
      <c r="A350" t="s">
        <v>3859</v>
      </c>
      <c r="B350" t="s">
        <v>3860</v>
      </c>
      <c r="C350">
        <v>2019</v>
      </c>
      <c r="D350" t="s">
        <v>3362</v>
      </c>
      <c r="E350" t="s">
        <v>3862</v>
      </c>
      <c r="F350" s="8" t="s">
        <v>4232</v>
      </c>
    </row>
    <row r="351" spans="1:6" x14ac:dyDescent="0.2">
      <c r="A351" t="s">
        <v>2027</v>
      </c>
      <c r="B351" t="s">
        <v>1178</v>
      </c>
      <c r="C351">
        <v>2019</v>
      </c>
      <c r="D351" t="s">
        <v>990</v>
      </c>
      <c r="E351" t="s">
        <v>1180</v>
      </c>
      <c r="F351" s="8" t="s">
        <v>4230</v>
      </c>
    </row>
    <row r="352" spans="1:6" x14ac:dyDescent="0.2">
      <c r="A352" s="8" t="s">
        <v>49</v>
      </c>
      <c r="B352" s="8" t="s">
        <v>46</v>
      </c>
      <c r="C352" s="8">
        <v>2019</v>
      </c>
      <c r="D352" s="8" t="s">
        <v>47</v>
      </c>
      <c r="E352" s="3" t="s">
        <v>48</v>
      </c>
      <c r="F352" s="8" t="s">
        <v>4229</v>
      </c>
    </row>
    <row r="353" spans="1:6" x14ac:dyDescent="0.2">
      <c r="A353" t="s">
        <v>2939</v>
      </c>
      <c r="B353" t="s">
        <v>1455</v>
      </c>
      <c r="C353">
        <v>2019</v>
      </c>
      <c r="D353" t="s">
        <v>1449</v>
      </c>
      <c r="E353" t="s">
        <v>1457</v>
      </c>
      <c r="F353" s="8" t="s">
        <v>4230</v>
      </c>
    </row>
    <row r="354" spans="1:6" x14ac:dyDescent="0.2">
      <c r="A354" s="8" t="s">
        <v>528</v>
      </c>
      <c r="B354" s="8" t="s">
        <v>525</v>
      </c>
      <c r="C354" s="8">
        <v>2019</v>
      </c>
      <c r="D354" s="8" t="s">
        <v>526</v>
      </c>
      <c r="E354" s="3" t="s">
        <v>527</v>
      </c>
      <c r="F354" s="8" t="s">
        <v>4229</v>
      </c>
    </row>
    <row r="355" spans="1:6" x14ac:dyDescent="0.2">
      <c r="A355" s="8" t="s">
        <v>581</v>
      </c>
      <c r="B355" s="8" t="s">
        <v>579</v>
      </c>
      <c r="C355" s="8">
        <v>2019</v>
      </c>
      <c r="D355" s="8" t="s">
        <v>182</v>
      </c>
      <c r="E355" s="3" t="s">
        <v>580</v>
      </c>
      <c r="F355" s="8" t="s">
        <v>4229</v>
      </c>
    </row>
    <row r="356" spans="1:6" x14ac:dyDescent="0.2">
      <c r="A356" s="8" t="s">
        <v>37</v>
      </c>
      <c r="B356" s="8" t="s">
        <v>34</v>
      </c>
      <c r="C356" s="8">
        <v>2019</v>
      </c>
      <c r="D356" s="8" t="s">
        <v>35</v>
      </c>
      <c r="E356" s="3" t="s">
        <v>36</v>
      </c>
      <c r="F356" s="8" t="s">
        <v>4229</v>
      </c>
    </row>
    <row r="357" spans="1:6" x14ac:dyDescent="0.2">
      <c r="A357" t="s">
        <v>3890</v>
      </c>
      <c r="B357" t="s">
        <v>1067</v>
      </c>
      <c r="C357">
        <v>2019</v>
      </c>
      <c r="D357" t="s">
        <v>881</v>
      </c>
      <c r="E357" t="s">
        <v>1069</v>
      </c>
      <c r="F357" s="8" t="s">
        <v>4230</v>
      </c>
    </row>
    <row r="358" spans="1:6" x14ac:dyDescent="0.2">
      <c r="A358" t="s">
        <v>2153</v>
      </c>
      <c r="B358" s="8" t="s">
        <v>636</v>
      </c>
      <c r="C358" s="8">
        <v>2019</v>
      </c>
      <c r="D358" s="8" t="s">
        <v>10</v>
      </c>
      <c r="E358" s="3" t="s">
        <v>637</v>
      </c>
      <c r="F358" s="8" t="s">
        <v>4229</v>
      </c>
    </row>
    <row r="359" spans="1:6" x14ac:dyDescent="0.2">
      <c r="A359" t="s">
        <v>1517</v>
      </c>
      <c r="B359" t="s">
        <v>1518</v>
      </c>
      <c r="C359">
        <v>2019</v>
      </c>
      <c r="D359" t="s">
        <v>1519</v>
      </c>
      <c r="E359" t="s">
        <v>1521</v>
      </c>
      <c r="F359" s="8" t="s">
        <v>4230</v>
      </c>
    </row>
    <row r="360" spans="1:6" x14ac:dyDescent="0.2">
      <c r="A360" s="17" t="s">
        <v>4280</v>
      </c>
      <c r="B360" s="17" t="s">
        <v>4288</v>
      </c>
      <c r="C360" s="17">
        <v>2019</v>
      </c>
      <c r="D360" s="17" t="s">
        <v>4318</v>
      </c>
      <c r="E360" s="19" t="s">
        <v>4319</v>
      </c>
      <c r="F360" s="17" t="s">
        <v>4229</v>
      </c>
    </row>
    <row r="361" spans="1:6" x14ac:dyDescent="0.2">
      <c r="A361" s="8" t="s">
        <v>176</v>
      </c>
      <c r="B361" s="8" t="s">
        <v>174</v>
      </c>
      <c r="C361" s="8">
        <v>2019</v>
      </c>
      <c r="D361" s="8" t="s">
        <v>91</v>
      </c>
      <c r="E361" s="3" t="s">
        <v>175</v>
      </c>
      <c r="F361" s="8" t="s">
        <v>4229</v>
      </c>
    </row>
    <row r="362" spans="1:6" x14ac:dyDescent="0.2">
      <c r="A362" t="s">
        <v>2233</v>
      </c>
      <c r="B362" t="s">
        <v>2234</v>
      </c>
      <c r="C362">
        <v>2019</v>
      </c>
      <c r="F362" s="8" t="s">
        <v>4231</v>
      </c>
    </row>
    <row r="363" spans="1:6" x14ac:dyDescent="0.2">
      <c r="A363" t="s">
        <v>2258</v>
      </c>
      <c r="B363" s="8" t="s">
        <v>545</v>
      </c>
      <c r="C363" s="8">
        <v>2019</v>
      </c>
      <c r="D363" s="8" t="s">
        <v>517</v>
      </c>
      <c r="E363" s="3" t="s">
        <v>546</v>
      </c>
      <c r="F363" s="8" t="s">
        <v>4229</v>
      </c>
    </row>
    <row r="364" spans="1:6" x14ac:dyDescent="0.2">
      <c r="A364" t="s">
        <v>3886</v>
      </c>
      <c r="B364" t="s">
        <v>1467</v>
      </c>
      <c r="C364">
        <v>2019</v>
      </c>
      <c r="D364" t="s">
        <v>881</v>
      </c>
      <c r="E364" t="s">
        <v>1469</v>
      </c>
      <c r="F364" s="8" t="s">
        <v>4230</v>
      </c>
    </row>
    <row r="365" spans="1:6" x14ac:dyDescent="0.2">
      <c r="A365" t="s">
        <v>1673</v>
      </c>
      <c r="B365" t="s">
        <v>1755</v>
      </c>
      <c r="C365">
        <v>2019</v>
      </c>
      <c r="D365" t="s">
        <v>1756</v>
      </c>
      <c r="F365" s="8" t="s">
        <v>4230</v>
      </c>
    </row>
    <row r="366" spans="1:6" x14ac:dyDescent="0.2">
      <c r="A366" s="8" t="s">
        <v>129</v>
      </c>
      <c r="B366" s="8" t="s">
        <v>127</v>
      </c>
      <c r="C366" s="8">
        <v>2019</v>
      </c>
      <c r="D366" s="8" t="s">
        <v>83</v>
      </c>
      <c r="E366" s="3" t="s">
        <v>128</v>
      </c>
      <c r="F366" s="8" t="s">
        <v>4229</v>
      </c>
    </row>
    <row r="367" spans="1:6" x14ac:dyDescent="0.2">
      <c r="A367" s="8" t="s">
        <v>599</v>
      </c>
      <c r="B367" s="8" t="s">
        <v>596</v>
      </c>
      <c r="C367" s="8">
        <v>2019</v>
      </c>
      <c r="D367" s="8" t="s">
        <v>597</v>
      </c>
      <c r="E367" s="3" t="s">
        <v>598</v>
      </c>
      <c r="F367" s="8" t="s">
        <v>4229</v>
      </c>
    </row>
    <row r="368" spans="1:6" x14ac:dyDescent="0.2">
      <c r="A368" s="8" t="s">
        <v>350</v>
      </c>
      <c r="B368" s="8" t="s">
        <v>348</v>
      </c>
      <c r="C368" s="8">
        <v>2019</v>
      </c>
      <c r="D368" s="8" t="s">
        <v>182</v>
      </c>
      <c r="E368" s="3" t="s">
        <v>349</v>
      </c>
      <c r="F368" s="8" t="s">
        <v>4229</v>
      </c>
    </row>
    <row r="369" spans="1:6" x14ac:dyDescent="0.2">
      <c r="A369" s="8" t="s">
        <v>697</v>
      </c>
      <c r="B369" s="8" t="s">
        <v>694</v>
      </c>
      <c r="C369" s="8">
        <v>2019</v>
      </c>
      <c r="D369" s="8" t="s">
        <v>695</v>
      </c>
      <c r="E369" s="3" t="s">
        <v>696</v>
      </c>
      <c r="F369" s="8" t="s">
        <v>4229</v>
      </c>
    </row>
    <row r="370" spans="1:6" x14ac:dyDescent="0.2">
      <c r="A370" s="8" t="s">
        <v>21</v>
      </c>
      <c r="B370" s="8" t="s">
        <v>18</v>
      </c>
      <c r="C370" s="8">
        <v>2019</v>
      </c>
      <c r="D370" s="8" t="s">
        <v>19</v>
      </c>
      <c r="E370" s="3" t="s">
        <v>20</v>
      </c>
      <c r="F370" s="8" t="s">
        <v>4229</v>
      </c>
    </row>
    <row r="371" spans="1:6" x14ac:dyDescent="0.2">
      <c r="A371" s="8" t="s">
        <v>62</v>
      </c>
      <c r="B371" s="8" t="s">
        <v>59</v>
      </c>
      <c r="C371" s="8">
        <v>2019</v>
      </c>
      <c r="D371" s="8" t="s">
        <v>60</v>
      </c>
      <c r="E371" s="3" t="s">
        <v>61</v>
      </c>
      <c r="F371" s="8" t="s">
        <v>4229</v>
      </c>
    </row>
    <row r="372" spans="1:6" x14ac:dyDescent="0.2">
      <c r="A372" s="8" t="s">
        <v>721</v>
      </c>
      <c r="B372" s="8" t="s">
        <v>718</v>
      </c>
      <c r="C372" s="8">
        <v>2019</v>
      </c>
      <c r="D372" s="8" t="s">
        <v>719</v>
      </c>
      <c r="E372" s="3" t="s">
        <v>720</v>
      </c>
      <c r="F372" s="8" t="s">
        <v>4229</v>
      </c>
    </row>
    <row r="373" spans="1:6" x14ac:dyDescent="0.2">
      <c r="A373" s="8" t="s">
        <v>281</v>
      </c>
      <c r="B373" s="8" t="s">
        <v>279</v>
      </c>
      <c r="C373" s="8">
        <v>2019</v>
      </c>
      <c r="D373" s="8" t="s">
        <v>115</v>
      </c>
      <c r="E373" s="3" t="s">
        <v>280</v>
      </c>
      <c r="F373" s="8" t="s">
        <v>4229</v>
      </c>
    </row>
    <row r="374" spans="1:6" x14ac:dyDescent="0.2">
      <c r="A374" t="s">
        <v>3864</v>
      </c>
      <c r="B374" t="s">
        <v>3865</v>
      </c>
      <c r="C374">
        <v>2019</v>
      </c>
      <c r="D374" t="s">
        <v>3626</v>
      </c>
      <c r="E374" t="s">
        <v>3869</v>
      </c>
      <c r="F374" s="8" t="s">
        <v>4232</v>
      </c>
    </row>
    <row r="375" spans="1:6" x14ac:dyDescent="0.2">
      <c r="A375" t="s">
        <v>3894</v>
      </c>
      <c r="B375" t="s">
        <v>1109</v>
      </c>
      <c r="C375">
        <v>2019</v>
      </c>
      <c r="D375" t="s">
        <v>1110</v>
      </c>
      <c r="E375" t="s">
        <v>1112</v>
      </c>
      <c r="F375" s="8" t="s">
        <v>4230</v>
      </c>
    </row>
    <row r="376" spans="1:6" x14ac:dyDescent="0.2">
      <c r="A376" t="s">
        <v>2337</v>
      </c>
      <c r="B376" t="s">
        <v>1379</v>
      </c>
      <c r="C376">
        <v>2019</v>
      </c>
      <c r="D376" t="s">
        <v>990</v>
      </c>
      <c r="E376" t="s">
        <v>1381</v>
      </c>
      <c r="F376" s="8" t="s">
        <v>4230</v>
      </c>
    </row>
    <row r="377" spans="1:6" x14ac:dyDescent="0.2">
      <c r="A377" s="17" t="s">
        <v>4287</v>
      </c>
      <c r="B377" s="17" t="s">
        <v>4286</v>
      </c>
      <c r="C377" s="17">
        <v>2019</v>
      </c>
      <c r="D377" s="17" t="s">
        <v>874</v>
      </c>
      <c r="E377" s="18" t="s">
        <v>4317</v>
      </c>
      <c r="F377" s="17" t="s">
        <v>4229</v>
      </c>
    </row>
    <row r="378" spans="1:6" x14ac:dyDescent="0.2">
      <c r="A378" s="17" t="s">
        <v>4290</v>
      </c>
      <c r="B378" s="17" t="s">
        <v>4289</v>
      </c>
      <c r="C378" s="17">
        <v>2019</v>
      </c>
      <c r="D378" s="17" t="s">
        <v>3720</v>
      </c>
      <c r="E378" s="18" t="s">
        <v>4320</v>
      </c>
      <c r="F378" s="17" t="s">
        <v>4229</v>
      </c>
    </row>
    <row r="379" spans="1:6" x14ac:dyDescent="0.2">
      <c r="A379" s="17" t="s">
        <v>4294</v>
      </c>
      <c r="B379" s="17" t="s">
        <v>4293</v>
      </c>
      <c r="C379" s="17">
        <v>2019</v>
      </c>
      <c r="D379" s="17" t="s">
        <v>4322</v>
      </c>
      <c r="E379" s="17" t="s">
        <v>4323</v>
      </c>
      <c r="F379" s="17" t="s">
        <v>4229</v>
      </c>
    </row>
    <row r="380" spans="1:6" x14ac:dyDescent="0.2">
      <c r="A380" t="s">
        <v>3875</v>
      </c>
      <c r="B380" s="8" t="s">
        <v>818</v>
      </c>
      <c r="C380" s="8">
        <v>2019</v>
      </c>
      <c r="D380" s="8" t="s">
        <v>530</v>
      </c>
      <c r="E380" s="3" t="s">
        <v>819</v>
      </c>
      <c r="F380" s="8" t="s">
        <v>4229</v>
      </c>
    </row>
    <row r="381" spans="1:6" x14ac:dyDescent="0.2">
      <c r="A381" t="s">
        <v>2768</v>
      </c>
      <c r="B381" t="s">
        <v>2769</v>
      </c>
      <c r="C381">
        <v>2020</v>
      </c>
      <c r="D381" t="s">
        <v>2770</v>
      </c>
      <c r="F381" s="8" t="s">
        <v>4231</v>
      </c>
    </row>
    <row r="382" spans="1:6" x14ac:dyDescent="0.2">
      <c r="A382" t="s">
        <v>2168</v>
      </c>
      <c r="B382" t="s">
        <v>1704</v>
      </c>
      <c r="C382">
        <v>2020</v>
      </c>
      <c r="D382" t="s">
        <v>1705</v>
      </c>
      <c r="E382" t="s">
        <v>1707</v>
      </c>
      <c r="F382" s="8" t="s">
        <v>4230</v>
      </c>
    </row>
    <row r="383" spans="1:6" x14ac:dyDescent="0.2">
      <c r="A383" t="s">
        <v>3924</v>
      </c>
      <c r="B383" t="s">
        <v>3925</v>
      </c>
      <c r="C383">
        <v>2020</v>
      </c>
      <c r="D383" t="s">
        <v>3926</v>
      </c>
      <c r="E383" t="s">
        <v>3929</v>
      </c>
      <c r="F383" s="8" t="s">
        <v>4232</v>
      </c>
    </row>
    <row r="384" spans="1:6" x14ac:dyDescent="0.2">
      <c r="A384" t="s">
        <v>2662</v>
      </c>
      <c r="B384" t="s">
        <v>2663</v>
      </c>
      <c r="C384">
        <v>2020</v>
      </c>
      <c r="F384" s="8" t="s">
        <v>4231</v>
      </c>
    </row>
    <row r="385" spans="1:6" x14ac:dyDescent="0.2">
      <c r="A385" s="8" t="s">
        <v>757</v>
      </c>
      <c r="B385" s="8" t="s">
        <v>755</v>
      </c>
      <c r="C385" s="8">
        <v>2020</v>
      </c>
      <c r="D385" s="8" t="s">
        <v>151</v>
      </c>
      <c r="E385" s="3" t="s">
        <v>756</v>
      </c>
      <c r="F385" s="8" t="s">
        <v>4229</v>
      </c>
    </row>
    <row r="386" spans="1:6" x14ac:dyDescent="0.2">
      <c r="A386" t="s">
        <v>3973</v>
      </c>
      <c r="B386" t="s">
        <v>3974</v>
      </c>
      <c r="C386">
        <v>2020</v>
      </c>
      <c r="D386" t="s">
        <v>3975</v>
      </c>
      <c r="E386" t="s">
        <v>3980</v>
      </c>
      <c r="F386" s="8" t="s">
        <v>4232</v>
      </c>
    </row>
    <row r="387" spans="1:6" x14ac:dyDescent="0.2">
      <c r="A387" s="8" t="s">
        <v>288</v>
      </c>
      <c r="B387" s="8" t="s">
        <v>286</v>
      </c>
      <c r="C387" s="8">
        <v>2020</v>
      </c>
      <c r="D387" s="8" t="s">
        <v>273</v>
      </c>
      <c r="E387" s="3" t="s">
        <v>287</v>
      </c>
      <c r="F387" s="8" t="s">
        <v>4229</v>
      </c>
    </row>
    <row r="388" spans="1:6" x14ac:dyDescent="0.2">
      <c r="A388" s="8" t="s">
        <v>210</v>
      </c>
      <c r="B388" s="8" t="s">
        <v>207</v>
      </c>
      <c r="C388" s="8">
        <v>2020</v>
      </c>
      <c r="D388" s="8" t="s">
        <v>208</v>
      </c>
      <c r="E388" s="3" t="s">
        <v>209</v>
      </c>
      <c r="F388" s="8" t="s">
        <v>4229</v>
      </c>
    </row>
    <row r="389" spans="1:6" x14ac:dyDescent="0.2">
      <c r="A389" s="8" t="s">
        <v>779</v>
      </c>
      <c r="B389" s="8" t="s">
        <v>776</v>
      </c>
      <c r="C389" s="8">
        <v>2020</v>
      </c>
      <c r="D389" s="8" t="s">
        <v>777</v>
      </c>
      <c r="E389" s="3" t="s">
        <v>778</v>
      </c>
      <c r="F389" s="8" t="s">
        <v>4229</v>
      </c>
    </row>
    <row r="390" spans="1:6" x14ac:dyDescent="0.2">
      <c r="A390" t="s">
        <v>1750</v>
      </c>
      <c r="B390" t="s">
        <v>1751</v>
      </c>
      <c r="C390">
        <v>2020</v>
      </c>
      <c r="D390" t="s">
        <v>1184</v>
      </c>
      <c r="E390" t="s">
        <v>1753</v>
      </c>
      <c r="F390" s="8" t="s">
        <v>4230</v>
      </c>
    </row>
    <row r="391" spans="1:6" x14ac:dyDescent="0.2">
      <c r="A391" s="17" t="s">
        <v>4296</v>
      </c>
      <c r="B391" s="17" t="s">
        <v>4295</v>
      </c>
      <c r="C391" s="17">
        <v>2020</v>
      </c>
      <c r="D391" s="17" t="s">
        <v>4325</v>
      </c>
      <c r="E391" s="18" t="s">
        <v>4324</v>
      </c>
      <c r="F391" s="17" t="s">
        <v>4229</v>
      </c>
    </row>
    <row r="392" spans="1:6" x14ac:dyDescent="0.2">
      <c r="A392" t="s">
        <v>2759</v>
      </c>
      <c r="B392" t="s">
        <v>2760</v>
      </c>
      <c r="C392">
        <v>2020</v>
      </c>
      <c r="F392" s="8" t="s">
        <v>4231</v>
      </c>
    </row>
    <row r="393" spans="1:6" x14ac:dyDescent="0.2">
      <c r="A393" s="8" t="s">
        <v>402</v>
      </c>
      <c r="B393" s="8" t="s">
        <v>400</v>
      </c>
      <c r="C393" s="8">
        <v>2020</v>
      </c>
      <c r="D393" s="8" t="s">
        <v>39</v>
      </c>
      <c r="E393" s="3" t="s">
        <v>401</v>
      </c>
      <c r="F393" s="8" t="s">
        <v>4229</v>
      </c>
    </row>
    <row r="394" spans="1:6" x14ac:dyDescent="0.2">
      <c r="A394" s="8" t="s">
        <v>4251</v>
      </c>
      <c r="B394" s="5" t="s">
        <v>4249</v>
      </c>
      <c r="C394" s="8">
        <v>2020</v>
      </c>
      <c r="D394" s="8" t="s">
        <v>777</v>
      </c>
      <c r="E394" s="10" t="s">
        <v>4250</v>
      </c>
      <c r="F394" s="8" t="s">
        <v>4231</v>
      </c>
    </row>
    <row r="395" spans="1:6" x14ac:dyDescent="0.2">
      <c r="A395" t="s">
        <v>2920</v>
      </c>
      <c r="B395" t="s">
        <v>1326</v>
      </c>
      <c r="C395">
        <v>2020</v>
      </c>
      <c r="D395" t="s">
        <v>990</v>
      </c>
      <c r="E395" t="s">
        <v>1328</v>
      </c>
      <c r="F395" s="8" t="s">
        <v>4230</v>
      </c>
    </row>
    <row r="396" spans="1:6" x14ac:dyDescent="0.2">
      <c r="A396" t="s">
        <v>3944</v>
      </c>
      <c r="B396" t="s">
        <v>1361</v>
      </c>
      <c r="C396">
        <v>2020</v>
      </c>
      <c r="D396" t="s">
        <v>874</v>
      </c>
      <c r="E396" t="s">
        <v>1363</v>
      </c>
      <c r="F396" s="8" t="s">
        <v>4230</v>
      </c>
    </row>
    <row r="397" spans="1:6" x14ac:dyDescent="0.2">
      <c r="A397" t="s">
        <v>2622</v>
      </c>
      <c r="B397" t="s">
        <v>2623</v>
      </c>
      <c r="C397">
        <v>2020</v>
      </c>
      <c r="F397" s="8" t="s">
        <v>4231</v>
      </c>
    </row>
    <row r="398" spans="1:6" x14ac:dyDescent="0.2">
      <c r="A398" s="8" t="s">
        <v>184</v>
      </c>
      <c r="B398" s="8" t="s">
        <v>181</v>
      </c>
      <c r="C398" s="8">
        <v>2020</v>
      </c>
      <c r="D398" s="8" t="s">
        <v>182</v>
      </c>
      <c r="E398" s="3" t="s">
        <v>183</v>
      </c>
      <c r="F398" s="8" t="s">
        <v>4229</v>
      </c>
    </row>
    <row r="399" spans="1:6" x14ac:dyDescent="0.2">
      <c r="A399" s="8" t="s">
        <v>751</v>
      </c>
      <c r="B399" s="8" t="s">
        <v>749</v>
      </c>
      <c r="C399" s="8">
        <v>2020</v>
      </c>
      <c r="D399" s="8" t="s">
        <v>593</v>
      </c>
      <c r="E399" s="3" t="s">
        <v>750</v>
      </c>
      <c r="F399" s="8" t="s">
        <v>4229</v>
      </c>
    </row>
    <row r="400" spans="1:6" x14ac:dyDescent="0.2">
      <c r="A400" s="8" t="s">
        <v>439</v>
      </c>
      <c r="B400" s="8" t="s">
        <v>436</v>
      </c>
      <c r="C400" s="8">
        <v>2020</v>
      </c>
      <c r="D400" s="8" t="s">
        <v>437</v>
      </c>
      <c r="E400" s="3" t="s">
        <v>438</v>
      </c>
      <c r="F400" s="8" t="s">
        <v>4229</v>
      </c>
    </row>
    <row r="401" spans="1:6" x14ac:dyDescent="0.2">
      <c r="A401" t="s">
        <v>3931</v>
      </c>
      <c r="B401" t="s">
        <v>2929</v>
      </c>
      <c r="C401">
        <v>2020</v>
      </c>
      <c r="D401" t="s">
        <v>3932</v>
      </c>
      <c r="E401" t="s">
        <v>1451</v>
      </c>
      <c r="F401" s="8" t="s">
        <v>4232</v>
      </c>
    </row>
    <row r="402" spans="1:6" x14ac:dyDescent="0.2">
      <c r="A402" t="s">
        <v>2904</v>
      </c>
      <c r="B402" t="s">
        <v>1202</v>
      </c>
      <c r="C402">
        <v>2020</v>
      </c>
      <c r="D402" t="s">
        <v>1203</v>
      </c>
      <c r="E402" t="s">
        <v>1205</v>
      </c>
      <c r="F402" s="8" t="s">
        <v>4230</v>
      </c>
    </row>
    <row r="403" spans="1:6" x14ac:dyDescent="0.2">
      <c r="A403" t="s">
        <v>3966</v>
      </c>
      <c r="B403" t="s">
        <v>3967</v>
      </c>
      <c r="C403">
        <v>2020</v>
      </c>
      <c r="D403" t="s">
        <v>3968</v>
      </c>
      <c r="E403" t="s">
        <v>3971</v>
      </c>
      <c r="F403" s="8" t="s">
        <v>4232</v>
      </c>
    </row>
    <row r="404" spans="1:6" x14ac:dyDescent="0.2">
      <c r="A404" t="s">
        <v>3987</v>
      </c>
      <c r="B404" t="s">
        <v>3988</v>
      </c>
      <c r="C404">
        <v>2020</v>
      </c>
      <c r="D404" t="s">
        <v>3802</v>
      </c>
      <c r="E404" t="s">
        <v>3992</v>
      </c>
      <c r="F404" s="8" t="s">
        <v>4232</v>
      </c>
    </row>
    <row r="405" spans="1:6" x14ac:dyDescent="0.2">
      <c r="A405" s="8" t="s">
        <v>133</v>
      </c>
      <c r="B405" s="8" t="s">
        <v>130</v>
      </c>
      <c r="C405" s="8">
        <v>2020</v>
      </c>
      <c r="D405" s="8" t="s">
        <v>131</v>
      </c>
      <c r="E405" s="3" t="s">
        <v>132</v>
      </c>
      <c r="F405" s="8" t="s">
        <v>4229</v>
      </c>
    </row>
    <row r="406" spans="1:6" x14ac:dyDescent="0.2">
      <c r="A406" t="s">
        <v>3994</v>
      </c>
      <c r="B406" t="s">
        <v>3995</v>
      </c>
      <c r="C406">
        <v>2020</v>
      </c>
      <c r="D406" t="s">
        <v>3996</v>
      </c>
      <c r="E406" t="s">
        <v>4000</v>
      </c>
      <c r="F406" s="8" t="s">
        <v>4232</v>
      </c>
    </row>
    <row r="407" spans="1:6" x14ac:dyDescent="0.2">
      <c r="A407" s="8" t="s">
        <v>285</v>
      </c>
      <c r="B407" s="8" t="s">
        <v>282</v>
      </c>
      <c r="C407" s="8">
        <v>2020</v>
      </c>
      <c r="D407" s="8" t="s">
        <v>283</v>
      </c>
      <c r="E407" s="3" t="s">
        <v>284</v>
      </c>
      <c r="F407" s="8" t="s">
        <v>4229</v>
      </c>
    </row>
    <row r="408" spans="1:6" x14ac:dyDescent="0.2">
      <c r="A408" t="s">
        <v>2637</v>
      </c>
      <c r="B408" t="s">
        <v>2638</v>
      </c>
      <c r="C408">
        <v>2020</v>
      </c>
      <c r="F408" s="8" t="s">
        <v>4231</v>
      </c>
    </row>
    <row r="409" spans="1:6" x14ac:dyDescent="0.2">
      <c r="A409" t="s">
        <v>3936</v>
      </c>
      <c r="B409" t="s">
        <v>1366</v>
      </c>
      <c r="C409">
        <v>2020</v>
      </c>
      <c r="D409" t="s">
        <v>1184</v>
      </c>
      <c r="E409" t="s">
        <v>1368</v>
      </c>
      <c r="F409" s="8" t="s">
        <v>4230</v>
      </c>
    </row>
    <row r="410" spans="1:6" x14ac:dyDescent="0.2">
      <c r="A410" t="s">
        <v>2599</v>
      </c>
      <c r="B410" t="s">
        <v>2600</v>
      </c>
      <c r="C410">
        <v>2020</v>
      </c>
      <c r="F410" s="8" t="s">
        <v>4231</v>
      </c>
    </row>
    <row r="411" spans="1:6" x14ac:dyDescent="0.2">
      <c r="A411" t="s">
        <v>3982</v>
      </c>
      <c r="B411" t="s">
        <v>1414</v>
      </c>
      <c r="C411">
        <v>2020</v>
      </c>
      <c r="D411" t="s">
        <v>1415</v>
      </c>
      <c r="E411" t="s">
        <v>1417</v>
      </c>
      <c r="F411" s="8" t="s">
        <v>4230</v>
      </c>
    </row>
    <row r="412" spans="1:6" x14ac:dyDescent="0.2">
      <c r="A412" t="s">
        <v>2078</v>
      </c>
      <c r="B412" t="s">
        <v>1602</v>
      </c>
      <c r="C412">
        <v>2020</v>
      </c>
      <c r="D412" t="s">
        <v>1603</v>
      </c>
      <c r="E412" t="s">
        <v>1605</v>
      </c>
      <c r="F412" s="8" t="s">
        <v>4230</v>
      </c>
    </row>
    <row r="413" spans="1:6" x14ac:dyDescent="0.2">
      <c r="A413" t="s">
        <v>2833</v>
      </c>
      <c r="B413" t="s">
        <v>2834</v>
      </c>
      <c r="C413">
        <v>2020</v>
      </c>
      <c r="D413" t="s">
        <v>2835</v>
      </c>
      <c r="F413" s="8" t="s">
        <v>4231</v>
      </c>
    </row>
    <row r="414" spans="1:6" x14ac:dyDescent="0.2">
      <c r="A414" s="8" t="s">
        <v>89</v>
      </c>
      <c r="B414" s="8" t="s">
        <v>86</v>
      </c>
      <c r="C414" s="8">
        <v>2020</v>
      </c>
      <c r="D414" s="8" t="s">
        <v>87</v>
      </c>
      <c r="E414" s="3" t="s">
        <v>88</v>
      </c>
      <c r="F414" s="8" t="s">
        <v>4229</v>
      </c>
    </row>
    <row r="415" spans="1:6" x14ac:dyDescent="0.2">
      <c r="A415" t="s">
        <v>4013</v>
      </c>
      <c r="B415" t="s">
        <v>4014</v>
      </c>
      <c r="C415">
        <v>2020</v>
      </c>
      <c r="D415" t="s">
        <v>4015</v>
      </c>
      <c r="E415" t="s">
        <v>4019</v>
      </c>
      <c r="F415" s="8" t="s">
        <v>4232</v>
      </c>
    </row>
    <row r="416" spans="1:6" x14ac:dyDescent="0.2">
      <c r="A416" t="s">
        <v>4002</v>
      </c>
      <c r="B416" t="s">
        <v>1481</v>
      </c>
      <c r="C416">
        <v>2020</v>
      </c>
      <c r="D416" t="s">
        <v>1482</v>
      </c>
      <c r="E416" t="s">
        <v>1484</v>
      </c>
      <c r="F416" s="8" t="s">
        <v>4230</v>
      </c>
    </row>
    <row r="417" spans="1:6" x14ac:dyDescent="0.2">
      <c r="A417" s="8" t="s">
        <v>149</v>
      </c>
      <c r="B417" s="8" t="s">
        <v>146</v>
      </c>
      <c r="C417" s="8">
        <v>2020</v>
      </c>
      <c r="D417" s="8" t="s">
        <v>147</v>
      </c>
      <c r="E417" s="3" t="s">
        <v>148</v>
      </c>
      <c r="F417" s="8" t="s">
        <v>4229</v>
      </c>
    </row>
    <row r="418" spans="1:6" x14ac:dyDescent="0.2">
      <c r="A418" s="8" t="s">
        <v>118</v>
      </c>
      <c r="B418" s="8" t="s">
        <v>114</v>
      </c>
      <c r="C418" s="8">
        <v>2020</v>
      </c>
      <c r="D418" s="8" t="s">
        <v>115</v>
      </c>
      <c r="E418" s="3" t="s">
        <v>117</v>
      </c>
      <c r="F418" s="8" t="s">
        <v>4229</v>
      </c>
    </row>
    <row r="419" spans="1:6" x14ac:dyDescent="0.2">
      <c r="A419" t="s">
        <v>3962</v>
      </c>
      <c r="B419" t="s">
        <v>1357</v>
      </c>
      <c r="C419">
        <v>2020</v>
      </c>
      <c r="D419" t="s">
        <v>990</v>
      </c>
      <c r="E419" t="s">
        <v>1359</v>
      </c>
      <c r="F419" s="8" t="s">
        <v>4230</v>
      </c>
    </row>
    <row r="420" spans="1:6" x14ac:dyDescent="0.2">
      <c r="A420" t="s">
        <v>3916</v>
      </c>
      <c r="B420" t="s">
        <v>3917</v>
      </c>
      <c r="C420">
        <v>2020</v>
      </c>
      <c r="D420" t="s">
        <v>3918</v>
      </c>
      <c r="E420" t="s">
        <v>3922</v>
      </c>
      <c r="F420" s="8" t="s">
        <v>4232</v>
      </c>
    </row>
    <row r="421" spans="1:6" x14ac:dyDescent="0.2">
      <c r="A421" t="s">
        <v>3940</v>
      </c>
      <c r="B421" t="s">
        <v>1293</v>
      </c>
      <c r="C421">
        <v>2020</v>
      </c>
      <c r="D421" t="s">
        <v>1294</v>
      </c>
      <c r="E421" t="s">
        <v>1296</v>
      </c>
      <c r="F421" s="8" t="s">
        <v>4230</v>
      </c>
    </row>
    <row r="422" spans="1:6" x14ac:dyDescent="0.2">
      <c r="A422" s="8" t="s">
        <v>339</v>
      </c>
      <c r="B422" s="8" t="s">
        <v>336</v>
      </c>
      <c r="C422" s="8">
        <v>2020</v>
      </c>
      <c r="D422" s="8" t="s">
        <v>337</v>
      </c>
      <c r="E422" s="3" t="s">
        <v>338</v>
      </c>
      <c r="F422" s="8" t="s">
        <v>4229</v>
      </c>
    </row>
    <row r="423" spans="1:6" x14ac:dyDescent="0.2">
      <c r="A423" t="s">
        <v>2240</v>
      </c>
      <c r="B423" t="s">
        <v>1513</v>
      </c>
      <c r="C423">
        <v>2020</v>
      </c>
      <c r="D423" t="s">
        <v>1449</v>
      </c>
      <c r="E423" t="s">
        <v>1515</v>
      </c>
      <c r="F423" s="8" t="s">
        <v>4230</v>
      </c>
    </row>
    <row r="424" spans="1:6" x14ac:dyDescent="0.2">
      <c r="A424" t="s">
        <v>2585</v>
      </c>
      <c r="B424" t="s">
        <v>4243</v>
      </c>
      <c r="C424">
        <v>2020</v>
      </c>
      <c r="D424" t="s">
        <v>4245</v>
      </c>
      <c r="E424" s="3" t="s">
        <v>4244</v>
      </c>
      <c r="F424" s="8" t="s">
        <v>4231</v>
      </c>
    </row>
    <row r="425" spans="1:6" x14ac:dyDescent="0.2">
      <c r="A425" t="s">
        <v>2607</v>
      </c>
      <c r="B425" t="s">
        <v>2608</v>
      </c>
      <c r="C425">
        <v>2021</v>
      </c>
      <c r="F425" s="8" t="s">
        <v>4231</v>
      </c>
    </row>
    <row r="426" spans="1:6" x14ac:dyDescent="0.2">
      <c r="A426" t="s">
        <v>2128</v>
      </c>
      <c r="B426" t="s">
        <v>2129</v>
      </c>
      <c r="C426">
        <v>2021</v>
      </c>
      <c r="D426" t="s">
        <v>2130</v>
      </c>
      <c r="F426" s="8" t="s">
        <v>4231</v>
      </c>
    </row>
    <row r="427" spans="1:6" x14ac:dyDescent="0.2">
      <c r="A427" t="s">
        <v>2829</v>
      </c>
      <c r="B427" t="s">
        <v>2830</v>
      </c>
      <c r="C427">
        <v>2021</v>
      </c>
      <c r="D427" t="s">
        <v>2304</v>
      </c>
      <c r="F427" s="8" t="s">
        <v>4231</v>
      </c>
    </row>
    <row r="428" spans="1:6" x14ac:dyDescent="0.2">
      <c r="A428" t="s">
        <v>2677</v>
      </c>
      <c r="B428" t="s">
        <v>2678</v>
      </c>
      <c r="C428">
        <v>2021</v>
      </c>
      <c r="F428" s="8" t="s">
        <v>4231</v>
      </c>
    </row>
    <row r="429" spans="1:6" x14ac:dyDescent="0.2">
      <c r="A429" t="s">
        <v>2168</v>
      </c>
      <c r="B429" s="8" t="s">
        <v>795</v>
      </c>
      <c r="C429" s="8">
        <v>2021</v>
      </c>
      <c r="D429" s="8" t="s">
        <v>763</v>
      </c>
      <c r="E429" s="3" t="s">
        <v>796</v>
      </c>
      <c r="F429" s="8" t="s">
        <v>4229</v>
      </c>
    </row>
    <row r="430" spans="1:6" x14ac:dyDescent="0.2">
      <c r="A430" s="8" t="s">
        <v>616</v>
      </c>
      <c r="B430" s="8" t="s">
        <v>613</v>
      </c>
      <c r="C430" s="8">
        <v>2021</v>
      </c>
      <c r="D430" s="8" t="s">
        <v>614</v>
      </c>
      <c r="E430" s="3" t="s">
        <v>615</v>
      </c>
      <c r="F430" s="8" t="s">
        <v>4229</v>
      </c>
    </row>
    <row r="431" spans="1:6" x14ac:dyDescent="0.2">
      <c r="A431" s="8" t="s">
        <v>494</v>
      </c>
      <c r="B431" s="8" t="s">
        <v>492</v>
      </c>
      <c r="C431" s="8">
        <v>2021</v>
      </c>
      <c r="D431" s="8" t="s">
        <v>265</v>
      </c>
      <c r="E431" s="3" t="s">
        <v>493</v>
      </c>
      <c r="F431" s="8" t="s">
        <v>4229</v>
      </c>
    </row>
    <row r="432" spans="1:6" x14ac:dyDescent="0.2">
      <c r="A432" t="s">
        <v>2123</v>
      </c>
      <c r="B432" t="s">
        <v>2124</v>
      </c>
      <c r="C432">
        <v>2021</v>
      </c>
      <c r="F432" s="8" t="s">
        <v>4231</v>
      </c>
    </row>
    <row r="433" spans="1:6" x14ac:dyDescent="0.2">
      <c r="A433" t="s">
        <v>4064</v>
      </c>
      <c r="B433" s="8" t="s">
        <v>540</v>
      </c>
      <c r="C433" s="8">
        <v>2021</v>
      </c>
      <c r="D433" s="8" t="s">
        <v>541</v>
      </c>
      <c r="E433" s="3" t="s">
        <v>543</v>
      </c>
      <c r="F433" s="8" t="s">
        <v>4229</v>
      </c>
    </row>
    <row r="434" spans="1:6" x14ac:dyDescent="0.2">
      <c r="A434" t="s">
        <v>2595</v>
      </c>
      <c r="B434" t="s">
        <v>2596</v>
      </c>
      <c r="C434">
        <v>2021</v>
      </c>
      <c r="F434" s="8" t="s">
        <v>4231</v>
      </c>
    </row>
    <row r="435" spans="1:6" x14ac:dyDescent="0.2">
      <c r="A435" s="8" t="s">
        <v>453</v>
      </c>
      <c r="B435" s="8" t="s">
        <v>449</v>
      </c>
      <c r="C435" s="8">
        <v>2021</v>
      </c>
      <c r="D435" s="8" t="s">
        <v>450</v>
      </c>
      <c r="E435" s="3" t="s">
        <v>452</v>
      </c>
      <c r="F435" s="8" t="s">
        <v>4229</v>
      </c>
    </row>
    <row r="436" spans="1:6" x14ac:dyDescent="0.2">
      <c r="A436" s="8" t="s">
        <v>609</v>
      </c>
      <c r="B436" s="8" t="s">
        <v>607</v>
      </c>
      <c r="C436" s="8">
        <v>2021</v>
      </c>
      <c r="D436" s="8" t="s">
        <v>64</v>
      </c>
      <c r="E436" s="3" t="s">
        <v>608</v>
      </c>
      <c r="F436" s="8" t="s">
        <v>4229</v>
      </c>
    </row>
    <row r="437" spans="1:6" x14ac:dyDescent="0.2">
      <c r="A437" s="17" t="s">
        <v>4298</v>
      </c>
      <c r="B437" s="17" t="s">
        <v>4297</v>
      </c>
      <c r="C437" s="17">
        <v>2021</v>
      </c>
      <c r="D437" s="17" t="s">
        <v>4303</v>
      </c>
      <c r="E437" s="17" t="s">
        <v>4326</v>
      </c>
      <c r="F437" s="17" t="s">
        <v>4229</v>
      </c>
    </row>
    <row r="438" spans="1:6" x14ac:dyDescent="0.2">
      <c r="A438" t="s">
        <v>2627</v>
      </c>
      <c r="B438" t="s">
        <v>2707</v>
      </c>
      <c r="C438">
        <v>2021</v>
      </c>
      <c r="D438" t="s">
        <v>2708</v>
      </c>
      <c r="F438" s="8" t="s">
        <v>4231</v>
      </c>
    </row>
    <row r="439" spans="1:6" x14ac:dyDescent="0.2">
      <c r="A439" s="8" t="s">
        <v>524</v>
      </c>
      <c r="B439" s="8" t="s">
        <v>521</v>
      </c>
      <c r="C439" s="8">
        <v>2021</v>
      </c>
      <c r="D439" s="8" t="s">
        <v>522</v>
      </c>
      <c r="E439" s="3" t="s">
        <v>523</v>
      </c>
      <c r="F439" s="8" t="s">
        <v>4229</v>
      </c>
    </row>
    <row r="440" spans="1:6" x14ac:dyDescent="0.2">
      <c r="A440" s="8" t="s">
        <v>510</v>
      </c>
      <c r="B440" s="8" t="s">
        <v>508</v>
      </c>
      <c r="C440" s="8">
        <v>2021</v>
      </c>
      <c r="D440" s="8" t="s">
        <v>182</v>
      </c>
      <c r="E440" s="3" t="s">
        <v>509</v>
      </c>
      <c r="F440" s="8" t="s">
        <v>4229</v>
      </c>
    </row>
    <row r="441" spans="1:6" x14ac:dyDescent="0.2">
      <c r="A441" s="8" t="s">
        <v>685</v>
      </c>
      <c r="B441" s="8" t="s">
        <v>682</v>
      </c>
      <c r="C441" s="8">
        <v>2021</v>
      </c>
      <c r="D441" s="8" t="s">
        <v>683</v>
      </c>
      <c r="E441" s="3" t="s">
        <v>684</v>
      </c>
      <c r="F441" s="8" t="s">
        <v>4229</v>
      </c>
    </row>
    <row r="442" spans="1:6" x14ac:dyDescent="0.2">
      <c r="A442" s="8" t="s">
        <v>704</v>
      </c>
      <c r="B442" s="8" t="s">
        <v>702</v>
      </c>
      <c r="C442" s="8">
        <v>2021</v>
      </c>
      <c r="D442" s="8" t="s">
        <v>182</v>
      </c>
      <c r="E442" s="3" t="s">
        <v>703</v>
      </c>
      <c r="F442" s="8" t="s">
        <v>4229</v>
      </c>
    </row>
    <row r="443" spans="1:6" x14ac:dyDescent="0.2">
      <c r="A443" s="8" t="s">
        <v>674</v>
      </c>
      <c r="B443" s="8" t="s">
        <v>672</v>
      </c>
      <c r="C443" s="8">
        <v>2021</v>
      </c>
      <c r="D443" s="8" t="s">
        <v>182</v>
      </c>
      <c r="E443" s="3" t="s">
        <v>673</v>
      </c>
      <c r="F443" s="8" t="s">
        <v>4229</v>
      </c>
    </row>
    <row r="444" spans="1:6" x14ac:dyDescent="0.2">
      <c r="A444" s="5" t="s">
        <v>4265</v>
      </c>
      <c r="B444" t="s">
        <v>4264</v>
      </c>
      <c r="C444" s="5">
        <v>2021</v>
      </c>
      <c r="D444" s="5" t="s">
        <v>4266</v>
      </c>
      <c r="E444" s="5" t="s">
        <v>4267</v>
      </c>
      <c r="F444" s="8" t="s">
        <v>4232</v>
      </c>
    </row>
    <row r="445" spans="1:6" x14ac:dyDescent="0.2">
      <c r="A445" t="s">
        <v>4040</v>
      </c>
      <c r="B445" s="8" t="s">
        <v>552</v>
      </c>
      <c r="C445" s="8">
        <v>2021</v>
      </c>
      <c r="D445" s="8" t="s">
        <v>260</v>
      </c>
      <c r="E445" s="3" t="s">
        <v>553</v>
      </c>
      <c r="F445" s="8" t="s">
        <v>4229</v>
      </c>
    </row>
    <row r="446" spans="1:6" x14ac:dyDescent="0.2">
      <c r="A446" s="8" t="s">
        <v>199</v>
      </c>
      <c r="B446" s="8" t="s">
        <v>196</v>
      </c>
      <c r="C446" s="8">
        <v>2021</v>
      </c>
      <c r="D446" s="8" t="s">
        <v>197</v>
      </c>
      <c r="E446" s="3" t="s">
        <v>198</v>
      </c>
      <c r="F446" s="8" t="s">
        <v>4229</v>
      </c>
    </row>
    <row r="447" spans="1:6" x14ac:dyDescent="0.2">
      <c r="A447" t="s">
        <v>4046</v>
      </c>
      <c r="B447" t="s">
        <v>4047</v>
      </c>
      <c r="C447">
        <v>2021</v>
      </c>
      <c r="D447" t="s">
        <v>4048</v>
      </c>
      <c r="E447" t="s">
        <v>4053</v>
      </c>
      <c r="F447" s="8" t="s">
        <v>4232</v>
      </c>
    </row>
    <row r="448" spans="1:6" x14ac:dyDescent="0.2">
      <c r="A448" t="s">
        <v>4033</v>
      </c>
      <c r="B448" t="s">
        <v>4034</v>
      </c>
      <c r="C448">
        <v>2021</v>
      </c>
      <c r="D448" t="s">
        <v>3824</v>
      </c>
      <c r="E448" t="s">
        <v>4038</v>
      </c>
      <c r="F448" s="8" t="s">
        <v>4232</v>
      </c>
    </row>
    <row r="449" spans="1:6" x14ac:dyDescent="0.2">
      <c r="A449" s="8" t="s">
        <v>588</v>
      </c>
      <c r="B449" s="8" t="s">
        <v>585</v>
      </c>
      <c r="C449" s="8">
        <v>2021</v>
      </c>
      <c r="D449" s="8" t="s">
        <v>586</v>
      </c>
      <c r="E449" s="3" t="s">
        <v>587</v>
      </c>
      <c r="F449" s="8" t="s">
        <v>4229</v>
      </c>
    </row>
    <row r="450" spans="1:6" x14ac:dyDescent="0.2">
      <c r="A450" t="s">
        <v>2092</v>
      </c>
      <c r="B450" t="s">
        <v>2093</v>
      </c>
      <c r="C450">
        <v>2021</v>
      </c>
      <c r="D450" t="s">
        <v>2094</v>
      </c>
      <c r="F450" s="8" t="s">
        <v>4231</v>
      </c>
    </row>
    <row r="451" spans="1:6" x14ac:dyDescent="0.2">
      <c r="A451" t="s">
        <v>2238</v>
      </c>
      <c r="B451" t="s">
        <v>2239</v>
      </c>
      <c r="C451">
        <v>2021</v>
      </c>
      <c r="D451" t="s">
        <v>4254</v>
      </c>
      <c r="E451" s="3" t="s">
        <v>4255</v>
      </c>
      <c r="F451" s="8" t="s">
        <v>4231</v>
      </c>
    </row>
    <row r="452" spans="1:6" x14ac:dyDescent="0.2">
      <c r="A452" t="s">
        <v>2431</v>
      </c>
      <c r="B452" t="s">
        <v>1663</v>
      </c>
      <c r="C452">
        <v>2021</v>
      </c>
      <c r="D452" t="s">
        <v>1664</v>
      </c>
      <c r="E452" t="s">
        <v>1666</v>
      </c>
      <c r="F452" s="8" t="s">
        <v>4230</v>
      </c>
    </row>
    <row r="453" spans="1:6" x14ac:dyDescent="0.2">
      <c r="A453" s="8" t="s">
        <v>192</v>
      </c>
      <c r="B453" s="8" t="s">
        <v>189</v>
      </c>
      <c r="C453" s="8">
        <v>2021</v>
      </c>
      <c r="D453" s="8" t="s">
        <v>190</v>
      </c>
      <c r="E453" s="3" t="s">
        <v>191</v>
      </c>
      <c r="F453" s="8" t="s">
        <v>4229</v>
      </c>
    </row>
    <row r="454" spans="1:6" x14ac:dyDescent="0.2">
      <c r="A454" t="s">
        <v>4055</v>
      </c>
      <c r="B454" t="s">
        <v>1322</v>
      </c>
      <c r="C454">
        <v>2021</v>
      </c>
      <c r="D454" t="s">
        <v>933</v>
      </c>
      <c r="E454" t="s">
        <v>1324</v>
      </c>
      <c r="F454" s="8" t="s">
        <v>4230</v>
      </c>
    </row>
    <row r="455" spans="1:6" x14ac:dyDescent="0.2">
      <c r="A455" t="s">
        <v>2627</v>
      </c>
      <c r="B455" t="s">
        <v>2718</v>
      </c>
      <c r="C455">
        <v>2021</v>
      </c>
      <c r="D455" t="s">
        <v>2719</v>
      </c>
      <c r="F455" s="8" t="s">
        <v>4231</v>
      </c>
    </row>
    <row r="456" spans="1:6" x14ac:dyDescent="0.2">
      <c r="A456" t="s">
        <v>2627</v>
      </c>
      <c r="B456" t="s">
        <v>2628</v>
      </c>
      <c r="C456">
        <v>2021</v>
      </c>
      <c r="D456" t="s">
        <v>2629</v>
      </c>
      <c r="F456" s="8" t="s">
        <v>4231</v>
      </c>
    </row>
    <row r="457" spans="1:6" x14ac:dyDescent="0.2">
      <c r="A457" s="8" t="s">
        <v>414</v>
      </c>
      <c r="B457" s="8" t="s">
        <v>411</v>
      </c>
      <c r="C457" s="8">
        <v>2021</v>
      </c>
      <c r="D457" s="8" t="s">
        <v>412</v>
      </c>
      <c r="E457" s="3" t="s">
        <v>413</v>
      </c>
      <c r="F457" s="8" t="s">
        <v>4229</v>
      </c>
    </row>
    <row r="458" spans="1:6" x14ac:dyDescent="0.2">
      <c r="A458" t="s">
        <v>2487</v>
      </c>
      <c r="B458" t="s">
        <v>2488</v>
      </c>
      <c r="C458">
        <v>2021</v>
      </c>
      <c r="D458" t="s">
        <v>2489</v>
      </c>
      <c r="F458" s="8" t="s">
        <v>4231</v>
      </c>
    </row>
    <row r="459" spans="1:6" x14ac:dyDescent="0.2">
      <c r="A459" s="8" t="s">
        <v>483</v>
      </c>
      <c r="B459" s="8" t="s">
        <v>479</v>
      </c>
      <c r="C459" s="8">
        <v>2021</v>
      </c>
      <c r="D459" s="8" t="s">
        <v>480</v>
      </c>
      <c r="E459" s="3" t="s">
        <v>482</v>
      </c>
      <c r="F459" s="8" t="s">
        <v>4229</v>
      </c>
    </row>
    <row r="460" spans="1:6" x14ac:dyDescent="0.2">
      <c r="A460" t="s">
        <v>4077</v>
      </c>
      <c r="B460" t="s">
        <v>4078</v>
      </c>
      <c r="C460">
        <v>2021</v>
      </c>
      <c r="D460" t="s">
        <v>3720</v>
      </c>
      <c r="E460" t="s">
        <v>4081</v>
      </c>
      <c r="F460" s="8" t="s">
        <v>4232</v>
      </c>
    </row>
    <row r="461" spans="1:6" x14ac:dyDescent="0.2">
      <c r="A461" s="8" t="s">
        <v>501</v>
      </c>
      <c r="B461" s="8" t="s">
        <v>498</v>
      </c>
      <c r="C461" s="8">
        <v>2021</v>
      </c>
      <c r="D461" s="8" t="s">
        <v>499</v>
      </c>
      <c r="E461" s="3" t="s">
        <v>500</v>
      </c>
      <c r="F461" s="8" t="s">
        <v>4229</v>
      </c>
    </row>
    <row r="462" spans="1:6" x14ac:dyDescent="0.2">
      <c r="A462" t="s">
        <v>3948</v>
      </c>
      <c r="B462" t="s">
        <v>3949</v>
      </c>
      <c r="C462">
        <v>2021</v>
      </c>
      <c r="D462" t="s">
        <v>3950</v>
      </c>
      <c r="E462" t="s">
        <v>3955</v>
      </c>
      <c r="F462" s="8" t="s">
        <v>4232</v>
      </c>
    </row>
    <row r="463" spans="1:6" x14ac:dyDescent="0.2">
      <c r="A463" s="8" t="s">
        <v>772</v>
      </c>
      <c r="B463" s="8" t="s">
        <v>770</v>
      </c>
      <c r="C463" s="8">
        <v>2021</v>
      </c>
      <c r="D463" s="8" t="s">
        <v>182</v>
      </c>
      <c r="E463" s="3" t="s">
        <v>771</v>
      </c>
      <c r="F463" s="8" t="s">
        <v>4229</v>
      </c>
    </row>
    <row r="464" spans="1:6" x14ac:dyDescent="0.2">
      <c r="A464" s="8" t="s">
        <v>291</v>
      </c>
      <c r="B464" s="8" t="s">
        <v>289</v>
      </c>
      <c r="C464" s="8">
        <v>2021</v>
      </c>
      <c r="D464" s="8" t="s">
        <v>10</v>
      </c>
      <c r="E464" s="3" t="s">
        <v>290</v>
      </c>
      <c r="F464" s="8" t="s">
        <v>4229</v>
      </c>
    </row>
    <row r="465" spans="1:6" x14ac:dyDescent="0.2">
      <c r="A465" s="8" t="s">
        <v>761</v>
      </c>
      <c r="B465" s="8" t="s">
        <v>758</v>
      </c>
      <c r="C465" s="8">
        <v>2021</v>
      </c>
      <c r="D465" s="8" t="s">
        <v>759</v>
      </c>
      <c r="E465" s="3" t="s">
        <v>760</v>
      </c>
      <c r="F465" s="8" t="s">
        <v>4229</v>
      </c>
    </row>
    <row r="466" spans="1:6" x14ac:dyDescent="0.2">
      <c r="A466" s="8" t="s">
        <v>225</v>
      </c>
      <c r="B466" s="8" t="s">
        <v>222</v>
      </c>
      <c r="C466" s="8">
        <v>2021</v>
      </c>
      <c r="D466" s="8" t="s">
        <v>223</v>
      </c>
      <c r="E466" s="3" t="s">
        <v>224</v>
      </c>
      <c r="F466" s="8" t="s">
        <v>4229</v>
      </c>
    </row>
    <row r="467" spans="1:6" x14ac:dyDescent="0.2">
      <c r="A467" s="8" t="s">
        <v>584</v>
      </c>
      <c r="B467" s="8" t="s">
        <v>582</v>
      </c>
      <c r="C467" s="8">
        <v>2021</v>
      </c>
      <c r="D467" s="8" t="s">
        <v>51</v>
      </c>
      <c r="E467" s="3" t="s">
        <v>583</v>
      </c>
      <c r="F467" s="8" t="s">
        <v>4229</v>
      </c>
    </row>
    <row r="468" spans="1:6" x14ac:dyDescent="0.2">
      <c r="A468" t="s">
        <v>4070</v>
      </c>
      <c r="B468" t="s">
        <v>1374</v>
      </c>
      <c r="C468">
        <v>2021</v>
      </c>
      <c r="D468" t="s">
        <v>1085</v>
      </c>
      <c r="E468" t="s">
        <v>1376</v>
      </c>
      <c r="F468" s="8" t="s">
        <v>4230</v>
      </c>
    </row>
    <row r="469" spans="1:6" x14ac:dyDescent="0.2">
      <c r="A469" s="8" t="s">
        <v>377</v>
      </c>
      <c r="B469" s="8" t="s">
        <v>374</v>
      </c>
      <c r="C469" s="8">
        <v>2021</v>
      </c>
      <c r="D469" s="8" t="s">
        <v>375</v>
      </c>
      <c r="E469" s="3" t="s">
        <v>376</v>
      </c>
      <c r="F469" s="8" t="s">
        <v>4229</v>
      </c>
    </row>
    <row r="470" spans="1:6" x14ac:dyDescent="0.2">
      <c r="A470" s="8" t="s">
        <v>335</v>
      </c>
      <c r="B470" s="8" t="s">
        <v>332</v>
      </c>
      <c r="C470" s="8">
        <v>2022</v>
      </c>
      <c r="D470" s="8" t="s">
        <v>333</v>
      </c>
      <c r="E470" s="3" t="s">
        <v>334</v>
      </c>
      <c r="F470" s="8" t="s">
        <v>4229</v>
      </c>
    </row>
    <row r="471" spans="1:6" x14ac:dyDescent="0.2">
      <c r="A471" s="8" t="s">
        <v>701</v>
      </c>
      <c r="B471" s="8" t="s">
        <v>698</v>
      </c>
      <c r="C471" s="8">
        <v>2022</v>
      </c>
      <c r="D471" s="8" t="s">
        <v>699</v>
      </c>
      <c r="E471" s="3" t="s">
        <v>700</v>
      </c>
      <c r="F471" s="8" t="s">
        <v>4229</v>
      </c>
    </row>
    <row r="472" spans="1:6" x14ac:dyDescent="0.2">
      <c r="A472" s="8" t="s">
        <v>659</v>
      </c>
      <c r="B472" s="8" t="s">
        <v>656</v>
      </c>
      <c r="C472" s="8">
        <v>2022</v>
      </c>
      <c r="D472" s="8" t="s">
        <v>657</v>
      </c>
      <c r="E472" s="3" t="s">
        <v>658</v>
      </c>
      <c r="F472" s="8" t="s">
        <v>4229</v>
      </c>
    </row>
    <row r="473" spans="1:6" x14ac:dyDescent="0.2">
      <c r="A473" t="s">
        <v>2223</v>
      </c>
      <c r="B473" t="s">
        <v>1272</v>
      </c>
      <c r="C473">
        <v>2022</v>
      </c>
      <c r="D473" t="s">
        <v>1273</v>
      </c>
      <c r="E473" t="s">
        <v>1275</v>
      </c>
      <c r="F473" s="8" t="s">
        <v>4230</v>
      </c>
    </row>
    <row r="474" spans="1:6" x14ac:dyDescent="0.2">
      <c r="A474" t="s">
        <v>2887</v>
      </c>
      <c r="B474" t="s">
        <v>1502</v>
      </c>
      <c r="C474">
        <v>2022</v>
      </c>
      <c r="D474" t="s">
        <v>1503</v>
      </c>
      <c r="E474" t="s">
        <v>1505</v>
      </c>
      <c r="F474" s="8" t="s">
        <v>4230</v>
      </c>
    </row>
    <row r="475" spans="1:6" x14ac:dyDescent="0.2">
      <c r="A475" t="s">
        <v>2575</v>
      </c>
      <c r="B475" t="s">
        <v>2576</v>
      </c>
      <c r="C475">
        <v>2022</v>
      </c>
      <c r="D475" t="s">
        <v>2577</v>
      </c>
      <c r="F475" s="8" t="s">
        <v>4231</v>
      </c>
    </row>
    <row r="476" spans="1:6" x14ac:dyDescent="0.2">
      <c r="A476" t="s">
        <v>2400</v>
      </c>
      <c r="B476" t="s">
        <v>2401</v>
      </c>
      <c r="C476">
        <v>2022</v>
      </c>
      <c r="D476" t="s">
        <v>2402</v>
      </c>
      <c r="F476" s="8" t="s">
        <v>4231</v>
      </c>
    </row>
    <row r="477" spans="1:6" x14ac:dyDescent="0.2">
      <c r="A477" s="8" t="s">
        <v>734</v>
      </c>
      <c r="B477" s="8" t="s">
        <v>732</v>
      </c>
      <c r="C477" s="8">
        <v>2022</v>
      </c>
      <c r="D477" s="8" t="s">
        <v>182</v>
      </c>
      <c r="E477" s="3" t="s">
        <v>733</v>
      </c>
      <c r="F477" s="8" t="s">
        <v>4229</v>
      </c>
    </row>
    <row r="478" spans="1:6" x14ac:dyDescent="0.2">
      <c r="A478" t="s">
        <v>4133</v>
      </c>
      <c r="B478" t="s">
        <v>4134</v>
      </c>
      <c r="C478">
        <v>2022</v>
      </c>
      <c r="D478" t="s">
        <v>4135</v>
      </c>
      <c r="E478" t="s">
        <v>4141</v>
      </c>
      <c r="F478" s="8" t="s">
        <v>4232</v>
      </c>
    </row>
    <row r="479" spans="1:6" x14ac:dyDescent="0.2">
      <c r="A479" t="s">
        <v>4104</v>
      </c>
      <c r="B479" s="8" t="s">
        <v>660</v>
      </c>
      <c r="C479" s="8">
        <v>2022</v>
      </c>
      <c r="D479" s="8" t="s">
        <v>661</v>
      </c>
      <c r="E479" s="3" t="s">
        <v>663</v>
      </c>
      <c r="F479" s="8" t="s">
        <v>4229</v>
      </c>
    </row>
    <row r="480" spans="1:6" x14ac:dyDescent="0.2">
      <c r="A480" t="s">
        <v>2168</v>
      </c>
      <c r="B480" t="s">
        <v>1698</v>
      </c>
      <c r="C480">
        <v>2022</v>
      </c>
      <c r="D480" t="s">
        <v>1699</v>
      </c>
      <c r="E480" t="s">
        <v>1701</v>
      </c>
      <c r="F480" s="8" t="s">
        <v>4230</v>
      </c>
    </row>
    <row r="481" spans="1:6" x14ac:dyDescent="0.2">
      <c r="A481" t="s">
        <v>4093</v>
      </c>
      <c r="B481" t="s">
        <v>1658</v>
      </c>
      <c r="C481">
        <v>2022</v>
      </c>
      <c r="D481" t="s">
        <v>1449</v>
      </c>
      <c r="E481" t="s">
        <v>1660</v>
      </c>
      <c r="F481" s="8" t="s">
        <v>4230</v>
      </c>
    </row>
    <row r="482" spans="1:6" x14ac:dyDescent="0.2">
      <c r="A482" t="s">
        <v>4143</v>
      </c>
      <c r="B482" t="s">
        <v>1725</v>
      </c>
      <c r="C482">
        <v>2022</v>
      </c>
      <c r="D482" t="s">
        <v>1726</v>
      </c>
      <c r="E482" t="s">
        <v>1728</v>
      </c>
      <c r="F482" s="8" t="s">
        <v>4230</v>
      </c>
    </row>
    <row r="483" spans="1:6" x14ac:dyDescent="0.2">
      <c r="A483" t="s">
        <v>2352</v>
      </c>
      <c r="B483" t="s">
        <v>735</v>
      </c>
      <c r="C483">
        <v>2022</v>
      </c>
      <c r="D483" t="s">
        <v>325</v>
      </c>
      <c r="E483" t="s">
        <v>1479</v>
      </c>
      <c r="F483" s="8" t="s">
        <v>4230</v>
      </c>
    </row>
    <row r="484" spans="1:6" x14ac:dyDescent="0.2">
      <c r="A484" t="s">
        <v>4073</v>
      </c>
      <c r="B484" t="s">
        <v>1409</v>
      </c>
      <c r="C484">
        <v>2022</v>
      </c>
      <c r="D484" t="s">
        <v>881</v>
      </c>
      <c r="E484" t="s">
        <v>1411</v>
      </c>
      <c r="F484" s="8" t="s">
        <v>4230</v>
      </c>
    </row>
    <row r="485" spans="1:6" x14ac:dyDescent="0.2">
      <c r="A485" t="s">
        <v>4097</v>
      </c>
      <c r="B485" t="s">
        <v>4098</v>
      </c>
      <c r="C485">
        <v>2022</v>
      </c>
      <c r="D485" t="s">
        <v>4099</v>
      </c>
      <c r="E485" t="s">
        <v>4102</v>
      </c>
      <c r="F485" s="8" t="s">
        <v>4232</v>
      </c>
    </row>
    <row r="486" spans="1:6" x14ac:dyDescent="0.2">
      <c r="A486" s="8" t="s">
        <v>109</v>
      </c>
      <c r="B486" s="8" t="s">
        <v>106</v>
      </c>
      <c r="C486" s="8">
        <v>2022</v>
      </c>
      <c r="D486" s="8" t="s">
        <v>107</v>
      </c>
      <c r="E486" s="3" t="s">
        <v>108</v>
      </c>
      <c r="F486" s="8" t="s">
        <v>4229</v>
      </c>
    </row>
    <row r="487" spans="1:6" x14ac:dyDescent="0.2">
      <c r="A487" s="8" t="s">
        <v>648</v>
      </c>
      <c r="B487" s="8" t="s">
        <v>646</v>
      </c>
      <c r="C487" s="8">
        <v>2022</v>
      </c>
      <c r="D487" s="8" t="s">
        <v>51</v>
      </c>
      <c r="E487" s="3" t="s">
        <v>647</v>
      </c>
      <c r="F487" s="8" t="s">
        <v>4229</v>
      </c>
    </row>
    <row r="488" spans="1:6" x14ac:dyDescent="0.2">
      <c r="A488" s="8" t="s">
        <v>631</v>
      </c>
      <c r="B488" s="8" t="s">
        <v>629</v>
      </c>
      <c r="C488" s="8">
        <v>2022</v>
      </c>
      <c r="D488" s="8" t="s">
        <v>186</v>
      </c>
      <c r="E488" s="3" t="s">
        <v>630</v>
      </c>
      <c r="F488" s="8" t="s">
        <v>4229</v>
      </c>
    </row>
    <row r="489" spans="1:6" x14ac:dyDescent="0.2">
      <c r="A489" s="8" t="s">
        <v>642</v>
      </c>
      <c r="B489" s="8" t="s">
        <v>640</v>
      </c>
      <c r="C489" s="8">
        <v>2022</v>
      </c>
      <c r="D489" s="8" t="s">
        <v>182</v>
      </c>
      <c r="E489" s="3" t="s">
        <v>641</v>
      </c>
      <c r="F489" s="8" t="s">
        <v>4229</v>
      </c>
    </row>
    <row r="490" spans="1:6" x14ac:dyDescent="0.2">
      <c r="A490" s="8" t="s">
        <v>565</v>
      </c>
      <c r="B490" s="8" t="s">
        <v>563</v>
      </c>
      <c r="C490" s="8">
        <v>2022</v>
      </c>
      <c r="D490" s="8" t="s">
        <v>10</v>
      </c>
      <c r="E490" s="3" t="s">
        <v>564</v>
      </c>
      <c r="F490" s="8" t="s">
        <v>4229</v>
      </c>
    </row>
    <row r="491" spans="1:6" x14ac:dyDescent="0.2">
      <c r="A491" t="s">
        <v>2467</v>
      </c>
      <c r="B491" t="s">
        <v>1560</v>
      </c>
      <c r="C491">
        <v>2022</v>
      </c>
      <c r="D491" t="s">
        <v>1247</v>
      </c>
      <c r="E491" t="s">
        <v>1562</v>
      </c>
      <c r="F491" s="8" t="s">
        <v>4230</v>
      </c>
    </row>
    <row r="492" spans="1:6" x14ac:dyDescent="0.2">
      <c r="A492" s="8" t="s">
        <v>369</v>
      </c>
      <c r="B492" s="8" t="s">
        <v>367</v>
      </c>
      <c r="C492" s="8">
        <v>2022</v>
      </c>
      <c r="D492" s="8" t="s">
        <v>186</v>
      </c>
      <c r="E492" s="3" t="s">
        <v>368</v>
      </c>
      <c r="F492" s="8" t="s">
        <v>4229</v>
      </c>
    </row>
    <row r="493" spans="1:6" x14ac:dyDescent="0.2">
      <c r="A493" s="8" t="s">
        <v>671</v>
      </c>
      <c r="B493" s="8" t="s">
        <v>669</v>
      </c>
      <c r="C493" s="8">
        <v>2022</v>
      </c>
      <c r="D493" s="8" t="s">
        <v>135</v>
      </c>
      <c r="E493" s="3" t="s">
        <v>670</v>
      </c>
      <c r="F493" s="8" t="s">
        <v>4229</v>
      </c>
    </row>
    <row r="494" spans="1:6" x14ac:dyDescent="0.2">
      <c r="A494" s="8" t="s">
        <v>539</v>
      </c>
      <c r="B494" s="8" t="s">
        <v>537</v>
      </c>
      <c r="C494" s="8">
        <v>2022</v>
      </c>
      <c r="D494" s="8" t="s">
        <v>115</v>
      </c>
      <c r="E494" s="3" t="s">
        <v>538</v>
      </c>
      <c r="F494" s="8" t="s">
        <v>4229</v>
      </c>
    </row>
    <row r="495" spans="1:6" x14ac:dyDescent="0.2">
      <c r="A495" s="8" t="s">
        <v>258</v>
      </c>
      <c r="B495" s="8" t="s">
        <v>255</v>
      </c>
      <c r="C495" s="8">
        <v>2022</v>
      </c>
      <c r="D495" s="8" t="s">
        <v>256</v>
      </c>
      <c r="E495" s="3" t="s">
        <v>257</v>
      </c>
      <c r="F495" s="8" t="s">
        <v>4229</v>
      </c>
    </row>
    <row r="496" spans="1:6" x14ac:dyDescent="0.2">
      <c r="A496" s="8" t="s">
        <v>383</v>
      </c>
      <c r="B496" s="8" t="s">
        <v>381</v>
      </c>
      <c r="C496" s="8">
        <v>2022</v>
      </c>
      <c r="D496" s="8" t="s">
        <v>182</v>
      </c>
      <c r="E496" s="3" t="s">
        <v>382</v>
      </c>
      <c r="F496" s="8" t="s">
        <v>4229</v>
      </c>
    </row>
    <row r="497" spans="1:6" x14ac:dyDescent="0.2">
      <c r="A497" t="s">
        <v>2328</v>
      </c>
      <c r="B497" t="s">
        <v>2329</v>
      </c>
      <c r="C497">
        <v>2022</v>
      </c>
      <c r="F497" s="8" t="s">
        <v>4231</v>
      </c>
    </row>
    <row r="498" spans="1:6" x14ac:dyDescent="0.2">
      <c r="A498" t="s">
        <v>4083</v>
      </c>
      <c r="B498" t="s">
        <v>4084</v>
      </c>
      <c r="C498">
        <v>2022</v>
      </c>
      <c r="D498" t="s">
        <v>3787</v>
      </c>
      <c r="E498" t="s">
        <v>4087</v>
      </c>
      <c r="F498" s="8" t="s">
        <v>4232</v>
      </c>
    </row>
    <row r="499" spans="1:6" x14ac:dyDescent="0.2">
      <c r="A499" s="8" t="s">
        <v>354</v>
      </c>
      <c r="B499" s="8" t="s">
        <v>351</v>
      </c>
      <c r="C499" s="8">
        <v>2022</v>
      </c>
      <c r="D499" s="8" t="s">
        <v>352</v>
      </c>
      <c r="E499" s="3" t="s">
        <v>353</v>
      </c>
      <c r="F499" s="8" t="s">
        <v>4229</v>
      </c>
    </row>
    <row r="500" spans="1:6" x14ac:dyDescent="0.2">
      <c r="A500" s="8" t="s">
        <v>823</v>
      </c>
      <c r="B500" s="8" t="s">
        <v>821</v>
      </c>
      <c r="C500" s="8">
        <v>2022</v>
      </c>
      <c r="D500" s="8" t="s">
        <v>593</v>
      </c>
      <c r="E500" s="3" t="s">
        <v>822</v>
      </c>
      <c r="F500" s="8" t="s">
        <v>4229</v>
      </c>
    </row>
    <row r="501" spans="1:6" x14ac:dyDescent="0.2">
      <c r="A501" s="8" t="s">
        <v>497</v>
      </c>
      <c r="B501" s="8" t="s">
        <v>495</v>
      </c>
      <c r="C501" s="8">
        <v>2022</v>
      </c>
      <c r="D501" s="8" t="s">
        <v>182</v>
      </c>
      <c r="E501" s="3" t="s">
        <v>496</v>
      </c>
      <c r="F501" s="8" t="s">
        <v>4229</v>
      </c>
    </row>
    <row r="502" spans="1:6" x14ac:dyDescent="0.2">
      <c r="A502" s="8" t="s">
        <v>628</v>
      </c>
      <c r="B502" s="8" t="s">
        <v>626</v>
      </c>
      <c r="C502" s="8">
        <v>2022</v>
      </c>
      <c r="D502" s="8" t="s">
        <v>64</v>
      </c>
      <c r="E502" s="3" t="s">
        <v>627</v>
      </c>
      <c r="F502" s="8" t="s">
        <v>4229</v>
      </c>
    </row>
    <row r="503" spans="1:6" x14ac:dyDescent="0.2">
      <c r="A503" s="8" t="s">
        <v>195</v>
      </c>
      <c r="B503" s="8" t="s">
        <v>193</v>
      </c>
      <c r="C503" s="8">
        <v>2022</v>
      </c>
      <c r="D503" s="8" t="s">
        <v>64</v>
      </c>
      <c r="E503" s="3" t="s">
        <v>194</v>
      </c>
      <c r="F503" s="8" t="s">
        <v>4229</v>
      </c>
    </row>
    <row r="504" spans="1:6" x14ac:dyDescent="0.2">
      <c r="A504" s="8" t="s">
        <v>246</v>
      </c>
      <c r="B504" s="8" t="s">
        <v>244</v>
      </c>
      <c r="C504" s="8">
        <v>2022</v>
      </c>
      <c r="D504" s="8" t="s">
        <v>147</v>
      </c>
      <c r="E504" s="3" t="s">
        <v>245</v>
      </c>
      <c r="F504" s="8" t="s">
        <v>4229</v>
      </c>
    </row>
    <row r="505" spans="1:6" x14ac:dyDescent="0.2">
      <c r="A505" t="s">
        <v>4158</v>
      </c>
      <c r="B505" t="s">
        <v>4159</v>
      </c>
      <c r="C505">
        <v>2022</v>
      </c>
      <c r="D505" t="s">
        <v>3932</v>
      </c>
      <c r="E505" t="s">
        <v>1590</v>
      </c>
      <c r="F505" s="8" t="s">
        <v>4232</v>
      </c>
    </row>
    <row r="506" spans="1:6" x14ac:dyDescent="0.2">
      <c r="A506" s="8" t="s">
        <v>468</v>
      </c>
      <c r="B506" s="8" t="s">
        <v>465</v>
      </c>
      <c r="C506" s="8">
        <v>2022</v>
      </c>
      <c r="D506" s="8" t="s">
        <v>466</v>
      </c>
      <c r="E506" s="3" t="s">
        <v>467</v>
      </c>
      <c r="F506" s="8" t="s">
        <v>4229</v>
      </c>
    </row>
    <row r="507" spans="1:6" x14ac:dyDescent="0.2">
      <c r="A507" s="8" t="s">
        <v>619</v>
      </c>
      <c r="B507" s="8" t="s">
        <v>617</v>
      </c>
      <c r="C507" s="8">
        <v>2022</v>
      </c>
      <c r="D507" s="8" t="s">
        <v>241</v>
      </c>
      <c r="E507" s="3" t="s">
        <v>618</v>
      </c>
      <c r="F507" s="8" t="s">
        <v>4229</v>
      </c>
    </row>
    <row r="508" spans="1:6" x14ac:dyDescent="0.2">
      <c r="A508" s="8" t="s">
        <v>432</v>
      </c>
      <c r="B508" s="8" t="s">
        <v>430</v>
      </c>
      <c r="C508" s="8">
        <v>2022</v>
      </c>
      <c r="D508" s="8" t="s">
        <v>64</v>
      </c>
      <c r="E508" s="3" t="s">
        <v>431</v>
      </c>
      <c r="F508" s="8" t="s">
        <v>4229</v>
      </c>
    </row>
    <row r="509" spans="1:6" x14ac:dyDescent="0.2">
      <c r="A509" s="8" t="s">
        <v>817</v>
      </c>
      <c r="B509" s="8" t="s">
        <v>815</v>
      </c>
      <c r="C509" s="8">
        <v>2022</v>
      </c>
      <c r="D509" s="8" t="s">
        <v>182</v>
      </c>
      <c r="E509" s="3" t="s">
        <v>816</v>
      </c>
      <c r="F509" s="8" t="s">
        <v>4229</v>
      </c>
    </row>
    <row r="510" spans="1:6" x14ac:dyDescent="0.2">
      <c r="A510" s="8" t="s">
        <v>811</v>
      </c>
      <c r="B510" s="8" t="s">
        <v>809</v>
      </c>
      <c r="C510" s="8">
        <v>2022</v>
      </c>
      <c r="D510" s="8" t="s">
        <v>64</v>
      </c>
      <c r="E510" s="3" t="s">
        <v>810</v>
      </c>
      <c r="F510" s="8" t="s">
        <v>4229</v>
      </c>
    </row>
    <row r="511" spans="1:6" x14ac:dyDescent="0.2">
      <c r="A511" t="s">
        <v>4108</v>
      </c>
      <c r="B511" t="s">
        <v>1555</v>
      </c>
      <c r="C511">
        <v>2022</v>
      </c>
      <c r="D511" t="s">
        <v>320</v>
      </c>
      <c r="E511" t="s">
        <v>1557</v>
      </c>
      <c r="F511" s="8" t="s">
        <v>4230</v>
      </c>
    </row>
    <row r="512" spans="1:6" x14ac:dyDescent="0.2">
      <c r="A512" t="s">
        <v>1923</v>
      </c>
      <c r="B512" s="8" t="s">
        <v>511</v>
      </c>
      <c r="C512" s="8">
        <v>2022</v>
      </c>
      <c r="D512" s="8" t="s">
        <v>512</v>
      </c>
      <c r="E512" s="3" t="s">
        <v>514</v>
      </c>
      <c r="F512" s="8" t="s">
        <v>4229</v>
      </c>
    </row>
    <row r="513" spans="1:6" x14ac:dyDescent="0.2">
      <c r="A513" s="5" t="s">
        <v>4248</v>
      </c>
      <c r="B513" s="5" t="s">
        <v>4246</v>
      </c>
      <c r="C513" s="5">
        <v>2022</v>
      </c>
      <c r="D513" s="8" t="s">
        <v>2017</v>
      </c>
      <c r="E513" s="3" t="s">
        <v>4247</v>
      </c>
      <c r="F513" s="8" t="s">
        <v>4231</v>
      </c>
    </row>
    <row r="514" spans="1:6" x14ac:dyDescent="0.2">
      <c r="A514" s="8" t="s">
        <v>724</v>
      </c>
      <c r="B514" s="8" t="s">
        <v>722</v>
      </c>
      <c r="C514" s="8">
        <v>2023</v>
      </c>
      <c r="D514" s="8" t="s">
        <v>712</v>
      </c>
      <c r="E514" s="3" t="s">
        <v>723</v>
      </c>
      <c r="F514" s="8" t="s">
        <v>4229</v>
      </c>
    </row>
    <row r="515" spans="1:6" x14ac:dyDescent="0.2">
      <c r="A515" s="8" t="s">
        <v>794</v>
      </c>
      <c r="B515" s="8" t="s">
        <v>791</v>
      </c>
      <c r="C515" s="8">
        <v>2023</v>
      </c>
      <c r="D515" s="8" t="s">
        <v>792</v>
      </c>
      <c r="E515" s="3" t="s">
        <v>793</v>
      </c>
      <c r="F515" s="8" t="s">
        <v>4229</v>
      </c>
    </row>
    <row r="516" spans="1:6" x14ac:dyDescent="0.2">
      <c r="A516" s="8" t="s">
        <v>775</v>
      </c>
      <c r="B516" s="8" t="s">
        <v>773</v>
      </c>
      <c r="C516" s="8">
        <v>2023</v>
      </c>
      <c r="D516" s="8" t="s">
        <v>39</v>
      </c>
      <c r="E516" s="3" t="s">
        <v>774</v>
      </c>
      <c r="F516" s="8" t="s">
        <v>4229</v>
      </c>
    </row>
    <row r="517" spans="1:6" x14ac:dyDescent="0.2">
      <c r="A517" t="s">
        <v>4167</v>
      </c>
      <c r="B517" t="s">
        <v>1718</v>
      </c>
      <c r="C517">
        <v>2023</v>
      </c>
      <c r="D517" t="s">
        <v>4168</v>
      </c>
      <c r="E517" t="s">
        <v>1721</v>
      </c>
      <c r="F517" s="8" t="s">
        <v>4232</v>
      </c>
    </row>
    <row r="518" spans="1:6" x14ac:dyDescent="0.2">
      <c r="A518" t="s">
        <v>4224</v>
      </c>
      <c r="B518" t="s">
        <v>1640</v>
      </c>
      <c r="C518">
        <v>2023</v>
      </c>
      <c r="D518" t="s">
        <v>2849</v>
      </c>
      <c r="E518" t="s">
        <v>1643</v>
      </c>
      <c r="F518" s="8" t="s">
        <v>4233</v>
      </c>
    </row>
    <row r="519" spans="1:6" x14ac:dyDescent="0.2">
      <c r="A519" t="s">
        <v>4212</v>
      </c>
      <c r="B519" t="s">
        <v>4213</v>
      </c>
      <c r="C519">
        <v>2023</v>
      </c>
      <c r="D519" t="s">
        <v>3736</v>
      </c>
      <c r="E519" t="s">
        <v>4215</v>
      </c>
      <c r="F519" s="8" t="s">
        <v>4232</v>
      </c>
    </row>
    <row r="520" spans="1:6" x14ac:dyDescent="0.2">
      <c r="A520" s="8" t="s">
        <v>217</v>
      </c>
      <c r="B520" s="8" t="s">
        <v>214</v>
      </c>
      <c r="C520" s="8">
        <v>2023</v>
      </c>
      <c r="D520" s="8" t="s">
        <v>215</v>
      </c>
      <c r="E520" s="3" t="s">
        <v>216</v>
      </c>
      <c r="F520" s="8" t="s">
        <v>4229</v>
      </c>
    </row>
    <row r="521" spans="1:6" x14ac:dyDescent="0.2">
      <c r="A521" t="s">
        <v>2266</v>
      </c>
      <c r="B521" t="s">
        <v>2267</v>
      </c>
      <c r="C521">
        <v>2023</v>
      </c>
      <c r="D521" t="s">
        <v>2268</v>
      </c>
      <c r="F521" s="8" t="s">
        <v>4231</v>
      </c>
    </row>
    <row r="522" spans="1:6" x14ac:dyDescent="0.2">
      <c r="A522" t="s">
        <v>4222</v>
      </c>
      <c r="B522" t="s">
        <v>1739</v>
      </c>
      <c r="C522">
        <v>2023</v>
      </c>
      <c r="D522" t="s">
        <v>3208</v>
      </c>
      <c r="E522" t="s">
        <v>1741</v>
      </c>
      <c r="F522" s="8" t="s">
        <v>4232</v>
      </c>
    </row>
    <row r="523" spans="1:6" x14ac:dyDescent="0.2">
      <c r="A523" t="s">
        <v>2111</v>
      </c>
      <c r="B523" t="s">
        <v>2112</v>
      </c>
      <c r="C523">
        <v>2023</v>
      </c>
      <c r="F523" s="8" t="s">
        <v>4231</v>
      </c>
    </row>
    <row r="524" spans="1:6" x14ac:dyDescent="0.2">
      <c r="A524" t="s">
        <v>2084</v>
      </c>
      <c r="B524" t="s">
        <v>2085</v>
      </c>
      <c r="C524">
        <v>2023</v>
      </c>
      <c r="F524" s="8" t="s">
        <v>4231</v>
      </c>
    </row>
    <row r="525" spans="1:6" x14ac:dyDescent="0.2">
      <c r="A525" s="8" t="s">
        <v>425</v>
      </c>
      <c r="B525" s="8" t="s">
        <v>423</v>
      </c>
      <c r="C525" s="8">
        <v>2023</v>
      </c>
      <c r="D525" s="8" t="s">
        <v>151</v>
      </c>
      <c r="E525" s="3" t="s">
        <v>424</v>
      </c>
      <c r="F525" s="8" t="s">
        <v>4229</v>
      </c>
    </row>
    <row r="526" spans="1:6" x14ac:dyDescent="0.2">
      <c r="A526" s="8" t="s">
        <v>475</v>
      </c>
      <c r="B526" s="8" t="s">
        <v>473</v>
      </c>
      <c r="C526" s="8">
        <v>2023</v>
      </c>
      <c r="D526" s="8" t="s">
        <v>273</v>
      </c>
      <c r="E526" s="3" t="s">
        <v>474</v>
      </c>
      <c r="F526" s="8" t="s">
        <v>4229</v>
      </c>
    </row>
    <row r="527" spans="1:6" x14ac:dyDescent="0.2">
      <c r="A527" t="s">
        <v>4150</v>
      </c>
      <c r="B527" t="s">
        <v>1654</v>
      </c>
      <c r="C527">
        <v>2023</v>
      </c>
      <c r="D527" t="s">
        <v>881</v>
      </c>
      <c r="E527" t="s">
        <v>1656</v>
      </c>
      <c r="F527" s="8" t="s">
        <v>4230</v>
      </c>
    </row>
    <row r="528" spans="1:6" x14ac:dyDescent="0.2">
      <c r="A528" t="s">
        <v>1743</v>
      </c>
      <c r="B528" t="s">
        <v>1744</v>
      </c>
      <c r="C528">
        <v>2023</v>
      </c>
      <c r="D528" t="s">
        <v>1745</v>
      </c>
      <c r="E528" t="s">
        <v>1747</v>
      </c>
      <c r="F528" s="8" t="s">
        <v>4230</v>
      </c>
    </row>
    <row r="529" spans="1:6" x14ac:dyDescent="0.2">
      <c r="A529" s="17" t="s">
        <v>4300</v>
      </c>
      <c r="B529" s="17" t="s">
        <v>4299</v>
      </c>
      <c r="C529" s="17">
        <v>2023</v>
      </c>
      <c r="D529" s="17" t="s">
        <v>1415</v>
      </c>
      <c r="E529" s="17" t="s">
        <v>4327</v>
      </c>
      <c r="F529" s="17" t="s">
        <v>4229</v>
      </c>
    </row>
    <row r="530" spans="1:6" x14ac:dyDescent="0.2">
      <c r="A530" t="s">
        <v>2523</v>
      </c>
      <c r="B530" t="s">
        <v>2524</v>
      </c>
      <c r="C530">
        <v>2023</v>
      </c>
      <c r="F530" s="8" t="s">
        <v>4231</v>
      </c>
    </row>
    <row r="531" spans="1:6" x14ac:dyDescent="0.2">
      <c r="A531" t="s">
        <v>2493</v>
      </c>
      <c r="B531" t="s">
        <v>2494</v>
      </c>
      <c r="C531">
        <v>2023</v>
      </c>
      <c r="F531" s="8" t="s">
        <v>4231</v>
      </c>
    </row>
    <row r="532" spans="1:6" x14ac:dyDescent="0.2">
      <c r="A532" t="s">
        <v>4172</v>
      </c>
      <c r="B532" t="s">
        <v>780</v>
      </c>
      <c r="C532">
        <v>2023</v>
      </c>
      <c r="D532" t="s">
        <v>781</v>
      </c>
      <c r="E532" t="s">
        <v>1552</v>
      </c>
      <c r="F532" s="8" t="s">
        <v>4230</v>
      </c>
    </row>
    <row r="533" spans="1:6" x14ac:dyDescent="0.2">
      <c r="A533" t="s">
        <v>4118</v>
      </c>
      <c r="B533" t="s">
        <v>4119</v>
      </c>
      <c r="C533">
        <v>2023</v>
      </c>
      <c r="D533" t="s">
        <v>3252</v>
      </c>
      <c r="E533" t="s">
        <v>1696</v>
      </c>
      <c r="F533" s="8" t="s">
        <v>4232</v>
      </c>
    </row>
    <row r="534" spans="1:6" x14ac:dyDescent="0.2">
      <c r="A534" s="8" t="s">
        <v>840</v>
      </c>
      <c r="B534" s="8" t="s">
        <v>838</v>
      </c>
      <c r="C534" s="8">
        <v>2023</v>
      </c>
      <c r="D534" s="8" t="s">
        <v>23</v>
      </c>
      <c r="E534" s="3" t="s">
        <v>839</v>
      </c>
      <c r="F534" s="8" t="s">
        <v>4229</v>
      </c>
    </row>
    <row r="535" spans="1:6" x14ac:dyDescent="0.2">
      <c r="A535" s="8" t="s">
        <v>714</v>
      </c>
      <c r="B535" s="8" t="s">
        <v>711</v>
      </c>
      <c r="C535" s="8">
        <v>2023</v>
      </c>
      <c r="D535" s="8" t="s">
        <v>712</v>
      </c>
      <c r="E535" s="3" t="s">
        <v>713</v>
      </c>
      <c r="F535" s="8" t="s">
        <v>4229</v>
      </c>
    </row>
    <row r="536" spans="1:6" x14ac:dyDescent="0.2">
      <c r="A536" t="s">
        <v>4154</v>
      </c>
      <c r="B536" t="s">
        <v>1593</v>
      </c>
      <c r="C536">
        <v>2023</v>
      </c>
      <c r="D536" t="s">
        <v>881</v>
      </c>
      <c r="E536" t="s">
        <v>1595</v>
      </c>
      <c r="F536" s="8" t="s">
        <v>4230</v>
      </c>
    </row>
    <row r="537" spans="1:6" x14ac:dyDescent="0.2">
      <c r="A537" t="s">
        <v>2072</v>
      </c>
      <c r="B537" t="s">
        <v>1687</v>
      </c>
      <c r="C537">
        <v>2023</v>
      </c>
      <c r="D537" t="s">
        <v>1688</v>
      </c>
      <c r="E537" t="s">
        <v>1690</v>
      </c>
      <c r="F537" s="8" t="s">
        <v>4230</v>
      </c>
    </row>
    <row r="538" spans="1:6" x14ac:dyDescent="0.2">
      <c r="A538" t="s">
        <v>2219</v>
      </c>
      <c r="B538" t="s">
        <v>1495</v>
      </c>
      <c r="C538">
        <v>2023</v>
      </c>
      <c r="D538" t="s">
        <v>1496</v>
      </c>
      <c r="E538" t="s">
        <v>1498</v>
      </c>
      <c r="F538" s="8" t="s">
        <v>4230</v>
      </c>
    </row>
    <row r="539" spans="1:6" s="17" customFormat="1" x14ac:dyDescent="0.2">
      <c r="A539" s="8" t="s">
        <v>677</v>
      </c>
      <c r="B539" s="8" t="s">
        <v>675</v>
      </c>
      <c r="C539" s="8">
        <v>2023</v>
      </c>
      <c r="D539" s="8" t="s">
        <v>107</v>
      </c>
      <c r="E539" s="3" t="s">
        <v>676</v>
      </c>
      <c r="F539" s="8" t="s">
        <v>4229</v>
      </c>
    </row>
    <row r="540" spans="1:6" s="17" customFormat="1" x14ac:dyDescent="0.2">
      <c r="A540" t="s">
        <v>4183</v>
      </c>
      <c r="B540" t="s">
        <v>4184</v>
      </c>
      <c r="C540">
        <v>2023</v>
      </c>
      <c r="D540" t="s">
        <v>4185</v>
      </c>
      <c r="E540" t="s">
        <v>4189</v>
      </c>
      <c r="F540" s="8" t="s">
        <v>4232</v>
      </c>
    </row>
    <row r="541" spans="1:6" s="17" customFormat="1" x14ac:dyDescent="0.2">
      <c r="A541" t="s">
        <v>4162</v>
      </c>
      <c r="B541" t="s">
        <v>1581</v>
      </c>
      <c r="C541">
        <v>2023</v>
      </c>
      <c r="D541" t="s">
        <v>3650</v>
      </c>
      <c r="E541" t="s">
        <v>1584</v>
      </c>
      <c r="F541" s="8" t="s">
        <v>4232</v>
      </c>
    </row>
    <row r="542" spans="1:6" s="17" customFormat="1" x14ac:dyDescent="0.2">
      <c r="A542" t="s">
        <v>4191</v>
      </c>
      <c r="B542" t="s">
        <v>4192</v>
      </c>
      <c r="C542">
        <v>2023</v>
      </c>
      <c r="D542" t="s">
        <v>4193</v>
      </c>
      <c r="E542" t="s">
        <v>4198</v>
      </c>
      <c r="F542" s="8" t="s">
        <v>4232</v>
      </c>
    </row>
    <row r="543" spans="1:6" s="17" customFormat="1" x14ac:dyDescent="0.2">
      <c r="A543" s="8" t="s">
        <v>595</v>
      </c>
      <c r="B543" s="8" t="s">
        <v>592</v>
      </c>
      <c r="C543" s="8">
        <v>2023</v>
      </c>
      <c r="D543" s="8" t="s">
        <v>593</v>
      </c>
      <c r="E543" s="3" t="s">
        <v>594</v>
      </c>
      <c r="F543" s="8" t="s">
        <v>4229</v>
      </c>
    </row>
    <row r="544" spans="1:6" s="17" customFormat="1" x14ac:dyDescent="0.2">
      <c r="A544" t="s">
        <v>1867</v>
      </c>
      <c r="B544" t="s">
        <v>1633</v>
      </c>
      <c r="C544">
        <v>2023</v>
      </c>
      <c r="D544" t="s">
        <v>1634</v>
      </c>
      <c r="E544" t="s">
        <v>1636</v>
      </c>
      <c r="F544" s="8" t="s">
        <v>4230</v>
      </c>
    </row>
    <row r="545" spans="1:6" s="17" customFormat="1" x14ac:dyDescent="0.2">
      <c r="A545" s="8" t="s">
        <v>790</v>
      </c>
      <c r="B545" s="8" t="s">
        <v>788</v>
      </c>
      <c r="C545" s="8">
        <v>2023</v>
      </c>
      <c r="D545" s="8" t="s">
        <v>712</v>
      </c>
      <c r="E545" s="3" t="s">
        <v>789</v>
      </c>
      <c r="F545" s="8" t="s">
        <v>4229</v>
      </c>
    </row>
    <row r="546" spans="1:6" s="17" customFormat="1" x14ac:dyDescent="0.2">
      <c r="A546" s="8" t="s">
        <v>362</v>
      </c>
      <c r="B546" s="8" t="s">
        <v>359</v>
      </c>
      <c r="C546" s="8">
        <v>2023</v>
      </c>
      <c r="D546" s="8" t="s">
        <v>360</v>
      </c>
      <c r="E546" s="3" t="s">
        <v>361</v>
      </c>
      <c r="F546" s="8" t="s">
        <v>4229</v>
      </c>
    </row>
    <row r="547" spans="1:6" s="17" customFormat="1" x14ac:dyDescent="0.2">
      <c r="A547" t="s">
        <v>2289</v>
      </c>
      <c r="B547" t="s">
        <v>1647</v>
      </c>
      <c r="C547">
        <v>2023</v>
      </c>
      <c r="D547" t="s">
        <v>1648</v>
      </c>
      <c r="E547" t="s">
        <v>1650</v>
      </c>
      <c r="F547" s="8" t="s">
        <v>4230</v>
      </c>
    </row>
    <row r="548" spans="1:6" s="17" customFormat="1" x14ac:dyDescent="0.2">
      <c r="A548" t="s">
        <v>4123</v>
      </c>
      <c r="B548" t="s">
        <v>4124</v>
      </c>
      <c r="C548">
        <v>2023</v>
      </c>
      <c r="D548" t="s">
        <v>4125</v>
      </c>
      <c r="E548" t="s">
        <v>4131</v>
      </c>
      <c r="F548" s="8" t="s">
        <v>4232</v>
      </c>
    </row>
    <row r="549" spans="1:6" s="17" customFormat="1" x14ac:dyDescent="0.2">
      <c r="A549" s="8" t="s">
        <v>239</v>
      </c>
      <c r="B549" s="8" t="s">
        <v>237</v>
      </c>
      <c r="C549" s="8">
        <v>2023</v>
      </c>
      <c r="D549" s="8" t="s">
        <v>64</v>
      </c>
      <c r="E549" s="3" t="s">
        <v>238</v>
      </c>
      <c r="F549" s="8" t="s">
        <v>4229</v>
      </c>
    </row>
    <row r="550" spans="1:6" s="17" customFormat="1" x14ac:dyDescent="0.2">
      <c r="A550" t="s">
        <v>4217</v>
      </c>
      <c r="B550" t="s">
        <v>1488</v>
      </c>
      <c r="C550">
        <v>2023</v>
      </c>
      <c r="D550" t="s">
        <v>2852</v>
      </c>
      <c r="E550" t="s">
        <v>1491</v>
      </c>
      <c r="F550" s="8" t="s">
        <v>4233</v>
      </c>
    </row>
    <row r="551" spans="1:6" s="17" customFormat="1" x14ac:dyDescent="0.2">
      <c r="A551" t="s">
        <v>4200</v>
      </c>
      <c r="B551" t="s">
        <v>4201</v>
      </c>
      <c r="C551">
        <v>2023</v>
      </c>
      <c r="D551" t="s">
        <v>4202</v>
      </c>
      <c r="E551" t="s">
        <v>4206</v>
      </c>
      <c r="F551" s="8" t="s">
        <v>4232</v>
      </c>
    </row>
    <row r="552" spans="1:6" s="17" customFormat="1" x14ac:dyDescent="0.2">
      <c r="A552" t="s">
        <v>4177</v>
      </c>
      <c r="B552" t="s">
        <v>4178</v>
      </c>
      <c r="C552">
        <v>2023</v>
      </c>
      <c r="D552" t="s">
        <v>3252</v>
      </c>
      <c r="E552" t="s">
        <v>4181</v>
      </c>
      <c r="F552" s="8" t="s">
        <v>4232</v>
      </c>
    </row>
    <row r="553" spans="1:6" s="17" customFormat="1" x14ac:dyDescent="0.2">
      <c r="A553" s="8" t="s">
        <v>278</v>
      </c>
      <c r="B553" s="8" t="s">
        <v>276</v>
      </c>
      <c r="C553" s="8">
        <v>2023</v>
      </c>
      <c r="D553" s="8" t="s">
        <v>135</v>
      </c>
      <c r="E553" s="3" t="s">
        <v>277</v>
      </c>
      <c r="F553" s="8" t="s">
        <v>4229</v>
      </c>
    </row>
    <row r="554" spans="1:6" s="17" customFormat="1" x14ac:dyDescent="0.2">
      <c r="A554" s="5" t="s">
        <v>1963</v>
      </c>
      <c r="B554" t="s">
        <v>1437</v>
      </c>
      <c r="C554">
        <v>2023</v>
      </c>
      <c r="D554" t="s">
        <v>1438</v>
      </c>
      <c r="E554" t="s">
        <v>1440</v>
      </c>
      <c r="F554" s="8" t="s">
        <v>4230</v>
      </c>
    </row>
    <row r="555" spans="1:6" s="17" customFormat="1" x14ac:dyDescent="0.2">
      <c r="A555" s="8" t="s">
        <v>837</v>
      </c>
      <c r="B555" s="8" t="s">
        <v>835</v>
      </c>
      <c r="C555" s="8">
        <v>2023</v>
      </c>
      <c r="D555" s="8" t="s">
        <v>64</v>
      </c>
      <c r="E555" s="3" t="s">
        <v>836</v>
      </c>
      <c r="F555" s="8" t="s">
        <v>4229</v>
      </c>
    </row>
  </sheetData>
  <sortState xmlns:xlrd2="http://schemas.microsoft.com/office/spreadsheetml/2017/richdata2" ref="A2:F555">
    <sortCondition ref="C2:C555"/>
    <sortCondition ref="B2:B555"/>
  </sortState>
  <conditionalFormatting sqref="B207">
    <cfRule type="duplicateValues" dxfId="5" priority="4"/>
  </conditionalFormatting>
  <conditionalFormatting sqref="B391">
    <cfRule type="duplicateValues" dxfId="4" priority="3"/>
  </conditionalFormatting>
  <conditionalFormatting sqref="B418">
    <cfRule type="duplicateValues" dxfId="3" priority="2"/>
  </conditionalFormatting>
  <conditionalFormatting sqref="B556:B1048576 B475:B537 B1:B206 B208:B390 B392:B417 B419:B473">
    <cfRule type="duplicateValues" dxfId="2" priority="5"/>
  </conditionalFormatting>
  <conditionalFormatting sqref="B539:B555">
    <cfRule type="duplicateValues" dxfId="1" priority="29"/>
  </conditionalFormatting>
  <hyperlinks>
    <hyperlink ref="E208" r:id="rId1" xr:uid="{0A7B9A26-6D54-7A40-A28D-56DA52666CCF}"/>
    <hyperlink ref="E129" r:id="rId2" xr:uid="{01FCE44F-2E3F-E247-AED5-C88045F68694}"/>
    <hyperlink ref="E34" r:id="rId3" xr:uid="{B182649A-7842-D341-8B07-F38CAD677544}"/>
    <hyperlink ref="E370" r:id="rId4" xr:uid="{30863289-2BE1-E04B-842E-6FC25A669547}"/>
    <hyperlink ref="E167" r:id="rId5" xr:uid="{24257754-69CC-884D-92C5-C2890B2FDECA}"/>
    <hyperlink ref="E290" r:id="rId6" xr:uid="{B740208B-A341-9F47-AE94-8B498399F7CF}"/>
    <hyperlink ref="E248" r:id="rId7" xr:uid="{0DA251E6-6AC1-4543-B302-AF0AB29147DC}"/>
    <hyperlink ref="E356" r:id="rId8" xr:uid="{AC68F4BC-C5F5-CC49-A2AC-9CB195FAC58B}"/>
    <hyperlink ref="E49" r:id="rId9" xr:uid="{B088D8FC-7618-9C4F-B1F9-8693D16B8791}"/>
    <hyperlink ref="E7" r:id="rId10" xr:uid="{D8446BEC-66C5-C843-81C2-F283BD9EA633}"/>
    <hyperlink ref="E352" r:id="rId11" xr:uid="{23431234-37D9-614A-B1E3-1902D7920824}"/>
    <hyperlink ref="E236" r:id="rId12" xr:uid="{B60C914F-A750-D642-9D8B-4FE64A84B97E}"/>
    <hyperlink ref="E3" r:id="rId13" xr:uid="{77B2DF0E-4CCC-0042-9C21-7E33A2F50EA5}"/>
    <hyperlink ref="E371" r:id="rId14" xr:uid="{047F6420-863A-DE4A-9110-BE9C6C494165}"/>
    <hyperlink ref="E184" r:id="rId15" xr:uid="{D0435302-6762-6F47-B6D9-4BCCA2EC1BB7}"/>
    <hyperlink ref="E252" r:id="rId16" xr:uid="{D75D04A7-65D4-B749-B0D1-094BF515D47F}"/>
    <hyperlink ref="E206" r:id="rId17" xr:uid="{637871C1-408C-1A48-93EA-C7C8A6418623}"/>
    <hyperlink ref="E152" r:id="rId18" xr:uid="{BE084B72-9222-6043-B50D-F3CF406ED5DD}"/>
    <hyperlink ref="E328" r:id="rId19" xr:uid="{6E788407-3C02-E141-A589-170EC48DCB2A}"/>
    <hyperlink ref="E266" r:id="rId20" xr:uid="{3410B9F6-35FE-644B-B92F-9ED008B48D5E}"/>
    <hyperlink ref="E414" r:id="rId21" xr:uid="{DEAFF237-94E8-7947-B1F2-AD6B9D5C1F7E}"/>
    <hyperlink ref="E183" r:id="rId22" xr:uid="{E7407409-2469-CD44-8B4C-E95A23C140C4}"/>
    <hyperlink ref="E90" r:id="rId23" xr:uid="{BF764E75-0336-0245-8539-B8039F0E3DD3}"/>
    <hyperlink ref="E212" r:id="rId24" xr:uid="{CCC71448-2CAD-7D46-83F2-8DEEE3EABC46}"/>
    <hyperlink ref="E348" r:id="rId25" xr:uid="{10594909-589A-184D-854E-0C8ECC575D1F}"/>
    <hyperlink ref="E486" r:id="rId26" xr:uid="{BD446B53-2A07-814A-A550-95FDE44D2CF9}"/>
    <hyperlink ref="E16" r:id="rId27" xr:uid="{3AFA8677-FE3E-5843-AC3E-26178201AC37}"/>
    <hyperlink ref="E418" r:id="rId28" xr:uid="{14280856-351A-C946-B5D6-91258B3DF022}"/>
    <hyperlink ref="E35" r:id="rId29" xr:uid="{8A1E4848-2CD3-5044-8105-D92F1B7650AB}"/>
    <hyperlink ref="E160" r:id="rId30" xr:uid="{26251EA2-F1F5-0047-9724-BEC8480E3E77}"/>
    <hyperlink ref="E366" r:id="rId31" xr:uid="{B2EA47DD-4B31-184B-875B-1B13A0216BC8}"/>
    <hyperlink ref="E405" r:id="rId32" xr:uid="{F480BD45-790F-AD41-9DE7-7F82CE76B9F8}"/>
    <hyperlink ref="E27" r:id="rId33" xr:uid="{F39F9D0A-0289-394C-ACB2-C6EEB8CA46BF}"/>
    <hyperlink ref="E8" r:id="rId34" xr:uid="{A23344F0-6C89-DF43-8491-B5B27AB2EBB8}"/>
    <hyperlink ref="E74" r:id="rId35" xr:uid="{1E87334C-F59E-AD47-91B3-0DD950748FB6}"/>
    <hyperlink ref="E417" r:id="rId36" xr:uid="{FAD7218A-41AE-CE45-B0F7-EBD07A93C608}"/>
    <hyperlink ref="E67" r:id="rId37" xr:uid="{8E782C3F-8F9E-B24E-BEE9-16E15437F803}"/>
    <hyperlink ref="E254" r:id="rId38" xr:uid="{9FC2A581-D3A8-354C-81CC-02A12425C50E}"/>
    <hyperlink ref="E50" r:id="rId39" xr:uid="{1D36E02E-FD3A-F944-91A0-7C8A68AF2B04}"/>
    <hyperlink ref="E333" r:id="rId40" xr:uid="{61FB2BDD-F5D9-1940-9FBA-7DD1255F5A34}"/>
    <hyperlink ref="E168" r:id="rId41" xr:uid="{5310E86A-F891-E24B-8742-733A1A041AFD}"/>
    <hyperlink ref="E233" r:id="rId42" xr:uid="{2540DC93-F578-B54D-8E24-5296F518B521}"/>
    <hyperlink ref="E361" r:id="rId43" xr:uid="{C8C35B4B-477C-0541-9D40-3D3760A14EA4}"/>
    <hyperlink ref="E133" r:id="rId44" xr:uid="{A71BEEA6-892B-ED42-85D9-2031A434FF72}"/>
    <hyperlink ref="E398" r:id="rId45" xr:uid="{38B6EE44-2728-964A-8873-724DB2030D25}"/>
    <hyperlink ref="E153" r:id="rId46" xr:uid="{74132BFD-A049-8F46-879B-AB281BE1DEAB}"/>
    <hyperlink ref="E453" r:id="rId47" xr:uid="{DE965408-0947-D64A-8201-9CC2F6780CE8}"/>
    <hyperlink ref="E503" r:id="rId48" xr:uid="{A12E5BB8-478B-7842-B969-3B7079BC50C8}"/>
    <hyperlink ref="E446" r:id="rId49" xr:uid="{3F9D9D16-AFEE-0841-B892-FAF0CA32054B}"/>
    <hyperlink ref="E300" r:id="rId50" xr:uid="{C9A8DC6B-6A8D-DC4C-9926-BAC1DC4D2782}"/>
    <hyperlink ref="E109" r:id="rId51" xr:uid="{A26C6AB0-7C77-8040-A771-89310F6A15FE}"/>
    <hyperlink ref="E388" r:id="rId52" xr:uid="{6E78ED2A-2976-5946-825E-823FE72BB464}"/>
    <hyperlink ref="E32" r:id="rId53" xr:uid="{B173F355-1B17-B44C-9502-06BBBA7390BE}"/>
    <hyperlink ref="E520" r:id="rId54" xr:uid="{6930EA8A-758F-B142-90C4-F1E59896C05D}"/>
    <hyperlink ref="E157" r:id="rId55" xr:uid="{F57F76C5-6606-464F-831C-C77E0CAB998B}"/>
    <hyperlink ref="E466" r:id="rId56" xr:uid="{4EB9B84D-C5E2-7745-B0AB-6BF69A2094DF}"/>
    <hyperlink ref="E148" r:id="rId57" xr:uid="{857515F5-DBBA-0549-B2F4-6117D5446F9F}"/>
    <hyperlink ref="E128" r:id="rId58" xr:uid="{3BD396D4-2E7C-214F-BFE3-365A73BB38A3}"/>
    <hyperlink ref="E274" r:id="rId59" xr:uid="{67D3985D-9108-4942-8C41-B5960D548F07}"/>
    <hyperlink ref="E549" r:id="rId60" xr:uid="{965EB01E-029A-B34C-9A0D-7974B913B320}"/>
    <hyperlink ref="E36" r:id="rId61" xr:uid="{05FC0A17-5710-F54F-9661-617BA3538205}"/>
    <hyperlink ref="E504" r:id="rId62" xr:uid="{AD1C83A7-7F53-874F-AF0E-DFD71C8F94FD}"/>
    <hyperlink ref="E188" r:id="rId63" xr:uid="{17F1E867-0391-6248-9C47-C9BD480D24DB}"/>
    <hyperlink ref="E316" r:id="rId64" xr:uid="{AA4802EC-3B09-0943-8E15-0A71CBB77C25}"/>
    <hyperlink ref="E495" r:id="rId65" xr:uid="{A0C420E2-234F-F546-B948-F193946B61D1}"/>
    <hyperlink ref="E159" r:id="rId66" xr:uid="{D05C2806-C741-B045-A640-AA76233C7E8C}"/>
    <hyperlink ref="E81" r:id="rId67" xr:uid="{6A3E3E5F-BF2C-164D-80DE-4D2F2EDFC1D2}"/>
    <hyperlink ref="E142" r:id="rId68" xr:uid="{54190CCA-2FF9-AD45-8419-53CCA773DFFB}"/>
    <hyperlink ref="E243" r:id="rId69" xr:uid="{AC84245C-84F9-D64C-AA83-B7D31B3C1105}"/>
    <hyperlink ref="E553" r:id="rId70" xr:uid="{F32B2E87-9138-B54C-A1A8-DD8F15B9C76C}"/>
    <hyperlink ref="E373" r:id="rId71" xr:uid="{6213A7BD-5064-4342-A8D8-A6C0E575E961}"/>
    <hyperlink ref="E407" r:id="rId72" xr:uid="{A7751751-DA65-214C-BDDF-0F70AC5F8D65}"/>
    <hyperlink ref="E387" r:id="rId73" xr:uid="{E5E9757E-2CFF-F744-9EA3-1709941F007D}"/>
    <hyperlink ref="E464" r:id="rId74" xr:uid="{43B3BB01-15EC-A247-9FFE-A9CB2DAE64AA}"/>
    <hyperlink ref="E114" r:id="rId75" xr:uid="{BDDE85E9-74EB-CF41-98B8-3BEE9A4C52ED}"/>
    <hyperlink ref="E203" r:id="rId76" xr:uid="{F52C3F1E-3FBE-4144-94C6-2EFD65C7A532}"/>
    <hyperlink ref="E41" r:id="rId77" xr:uid="{651CF51D-2885-6346-B430-E33863B99A3E}"/>
    <hyperlink ref="E30" r:id="rId78" xr:uid="{1DC3849C-FC39-334C-9392-A3DABC1C4A68}"/>
    <hyperlink ref="E284" r:id="rId79" xr:uid="{00EEA84A-0632-1B49-875B-D0F7C92ABA6E}"/>
    <hyperlink ref="E272" r:id="rId80" xr:uid="{7229ABBD-83DC-1E4E-8A8A-D30EE9844B36}"/>
    <hyperlink ref="E336" r:id="rId81" xr:uid="{3F8F65A9-0E95-B64E-BF22-0DBE50C2A4AB}"/>
    <hyperlink ref="E20" r:id="rId82" xr:uid="{5F2850CA-7DA6-094C-88E0-189FF09D411E}"/>
    <hyperlink ref="E56" r:id="rId83" xr:uid="{C08B2099-24B9-5D49-A461-C37CE7EE0724}"/>
    <hyperlink ref="E104" r:id="rId84" xr:uid="{2C17EADB-F989-DF45-883D-6D2644E0139A}"/>
    <hyperlink ref="E170" r:id="rId85" xr:uid="{301F731C-0CED-8A47-83DD-D7AAB2269838}"/>
    <hyperlink ref="E470" r:id="rId86" xr:uid="{2AF28896-CBC9-5642-9585-3E13C0ECA3A0}"/>
    <hyperlink ref="E422" r:id="rId87" xr:uid="{99E079E0-0DF3-D948-81A7-D2B9F0F467AA}"/>
    <hyperlink ref="E273" r:id="rId88" xr:uid="{C1CA11AC-953F-5D47-B7BB-F9BDCE263262}"/>
    <hyperlink ref="E150" r:id="rId89" xr:uid="{72F80DDE-D10F-CD4B-A854-A7A6C54691BC}"/>
    <hyperlink ref="E368" r:id="rId90" xr:uid="{14A2DB9C-E065-ED4F-BB4A-E9BE71211E1E}"/>
    <hyperlink ref="E499" r:id="rId91" xr:uid="{CA614573-AE4B-D24A-B786-DAD410E362B5}"/>
    <hyperlink ref="E164" r:id="rId92" xr:uid="{75B29794-8917-4C4D-A7E8-A2A300F22DEA}"/>
    <hyperlink ref="E546" r:id="rId93" xr:uid="{67F097E8-4C19-B840-B400-18A4C70B063E}"/>
    <hyperlink ref="E136" r:id="rId94" xr:uid="{89C2A3B8-28BF-5843-BFC1-4069155563EC}"/>
    <hyperlink ref="E492" r:id="rId95" xr:uid="{49BA48AA-9A1C-E743-ACB9-73CCF4D2EA3D}"/>
    <hyperlink ref="E320" r:id="rId96" xr:uid="{69F5D7F7-8805-7E45-A0C8-2A0462BC159A}"/>
    <hyperlink ref="E469" r:id="rId97" xr:uid="{745B468D-287C-EC40-A01E-B8BE2B13045B}"/>
    <hyperlink ref="E37" r:id="rId98" xr:uid="{96589A47-11F0-CF4E-9B1E-BADA087343E5}"/>
    <hyperlink ref="E496" r:id="rId99" xr:uid="{A33AE7D2-1D6D-8144-AA5E-AB7790668751}"/>
    <hyperlink ref="E202" r:id="rId100" xr:uid="{AA70B819-492C-914E-8ABE-05D83FD27AAF}"/>
    <hyperlink ref="E275" r:id="rId101" xr:uid="{66DF3CD6-5775-7948-9E62-FBBF79FFD4A2}"/>
    <hyperlink ref="E260" r:id="rId102" xr:uid="{8392F538-ACFB-A54D-A806-CECE9CC931D9}"/>
    <hyperlink ref="E72" r:id="rId103" xr:uid="{0236A4FA-4251-FD4B-BA91-85B30F34796B}"/>
    <hyperlink ref="E393" r:id="rId104" xr:uid="{CD7A95B2-F0B1-034F-BAC7-A60810F1668A}"/>
    <hyperlink ref="E28" r:id="rId105" xr:uid="{F03EE8E5-D016-8141-BB1C-4E931E71AAE1}"/>
    <hyperlink ref="E24" r:id="rId106" xr:uid="{7331B511-802C-134C-A0F8-5F5AF8FC8757}"/>
    <hyperlink ref="E457" r:id="rId107" xr:uid="{EC008AE8-02F5-F54B-B377-074A8971A896}"/>
    <hyperlink ref="E31" r:id="rId108" xr:uid="{2B3ED451-7D65-0F42-84BC-C3A29BAD49AF}"/>
    <hyperlink ref="E330" r:id="rId109" xr:uid="{4C83A930-3894-DD4C-B9DB-C24DBF1DBAC5}"/>
    <hyperlink ref="E123" r:id="rId110" xr:uid="{994090A6-501F-8341-9976-0D03197CB016}"/>
    <hyperlink ref="E508" r:id="rId111" xr:uid="{28EF6B3F-C823-954E-A0B1-7BD5305E1C95}"/>
    <hyperlink ref="E227" r:id="rId112" xr:uid="{D054D8C6-521A-DB4F-A303-B25282D753C0}"/>
    <hyperlink ref="E400" r:id="rId113" xr:uid="{0C0DDD07-7704-9046-A0E5-BD21A9700686}"/>
    <hyperlink ref="E308" r:id="rId114" xr:uid="{FAD98F27-F3F6-7640-854B-7A6825FA9033}"/>
    <hyperlink ref="E207" r:id="rId115" xr:uid="{F8B5CE87-3B1F-E04E-9D9F-FD306B323BFE}"/>
    <hyperlink ref="E435" r:id="rId116" xr:uid="{C4281D3D-FDC1-4F4B-941F-9150E1DDF4C8}"/>
    <hyperlink ref="E118" r:id="rId117" xr:uid="{FCFA6307-8673-6041-A27C-E1213F846284}"/>
    <hyperlink ref="E337" r:id="rId118" xr:uid="{055FA8B2-D0CD-314E-9E46-D891004FE74B}"/>
    <hyperlink ref="E506" r:id="rId119" xr:uid="{7EBE7561-C421-BF40-8C7A-5DCD9DB059CD}"/>
    <hyperlink ref="E264" r:id="rId120" xr:uid="{486B9192-6105-7543-AE2D-04B0344AC8F1}"/>
    <hyperlink ref="E100" r:id="rId121" xr:uid="{F2D712F4-9D3D-1D47-879B-E699F4CB4172}"/>
    <hyperlink ref="E459" r:id="rId122" xr:uid="{846C7A01-DAB1-FF46-BAAB-6FD2A68D7918}"/>
    <hyperlink ref="E139" r:id="rId123" xr:uid="{5CF54BFF-F630-D040-8ECC-7201028FF4A7}"/>
    <hyperlink ref="E51" r:id="rId124" xr:uid="{4A1D9E2E-2F67-AF4D-949C-1785D13E4DAC}"/>
    <hyperlink ref="E431" r:id="rId125" xr:uid="{72C89585-02CC-0B4B-8DEF-4CAFA26FC262}"/>
    <hyperlink ref="E501" r:id="rId126" xr:uid="{00EF321A-B24D-7043-9AEA-AA1B7701F4B5}"/>
    <hyperlink ref="E461" r:id="rId127" xr:uid="{F61332EB-9BD1-004B-B55D-C998FE0E3FFF}"/>
    <hyperlink ref="E305" r:id="rId128" xr:uid="{56044466-89B2-1942-AEBC-899715A50076}"/>
    <hyperlink ref="E23" r:id="rId129" xr:uid="{5B92B570-F76A-6145-A744-32BE76C239AE}"/>
    <hyperlink ref="E440" r:id="rId130" xr:uid="{C441F5B4-4D22-A14D-9756-CE38F7643F6D}"/>
    <hyperlink ref="E512" r:id="rId131" xr:uid="{025C3F88-AA1E-CE49-B37F-8C818AFED462}"/>
    <hyperlink ref="E312" r:id="rId132" xr:uid="{FA231D5F-80A9-304E-A188-7F9F39D8D1B2}"/>
    <hyperlink ref="E439" r:id="rId133" xr:uid="{1B6AE7F7-74A1-3A4B-BE97-6527A5BB0F74}"/>
    <hyperlink ref="E354" r:id="rId134" xr:uid="{DA569DCF-31F2-B040-8198-3FEAE6CB8FAD}"/>
    <hyperlink ref="E217" r:id="rId135" xr:uid="{4B7F3E4A-F073-3347-A0A6-BE42CD3FE760}"/>
    <hyperlink ref="E251" r:id="rId136" xr:uid="{69D351A1-DD32-374C-BF20-D57E03F96FA5}"/>
    <hyperlink ref="E494" r:id="rId137" xr:uid="{9F799440-7B7A-544A-8FA2-0F6A33548AB2}"/>
    <hyperlink ref="E433" r:id="rId138" xr:uid="{37D21034-0C1E-CD40-88B2-2F8E7BBE01AC}"/>
    <hyperlink ref="E363" r:id="rId139" xr:uid="{59CC41DF-D002-B345-8992-5401623E1D9A}"/>
    <hyperlink ref="E276" r:id="rId140" xr:uid="{6B29F50D-477E-3142-BCF6-2EC6A9C78B6D}"/>
    <hyperlink ref="E445" r:id="rId141" xr:uid="{807CAF10-B500-5C4C-8F12-2F972A274E0E}"/>
    <hyperlink ref="E258" r:id="rId142" xr:uid="{38D94583-D171-694C-A86B-974098ED231A}"/>
    <hyperlink ref="E490" r:id="rId143" xr:uid="{A01814FC-C4AA-7E49-9B63-3A3196475C72}"/>
    <hyperlink ref="E189" r:id="rId144" xr:uid="{22915A80-F322-B642-9F11-89666E45D8E9}"/>
    <hyperlink ref="E113" r:id="rId145" xr:uid="{88734D3A-3233-CF4D-BF54-30A3D06BDDED}"/>
    <hyperlink ref="E255" r:id="rId146" xr:uid="{16DC5799-3918-B746-94F4-C2D71B755944}"/>
    <hyperlink ref="E172" r:id="rId147" xr:uid="{044388C2-4800-CB4F-B51F-276B17750219}"/>
    <hyperlink ref="E355" r:id="rId148" xr:uid="{1E2495EE-E004-D147-9815-FA0816C10389}"/>
    <hyperlink ref="E467" r:id="rId149" xr:uid="{7B989A7D-A112-1846-BBF4-385C3815D420}"/>
    <hyperlink ref="E449" r:id="rId150" xr:uid="{747CFA88-E617-1142-83E5-5BBA0B337768}"/>
    <hyperlink ref="E96" r:id="rId151" xr:uid="{1DBF7F3C-229D-7E44-9B0E-C7B3FC83E7B6}"/>
    <hyperlink ref="E543" r:id="rId152" xr:uid="{6B36DE66-9740-B444-B505-C757A6A70F04}"/>
    <hyperlink ref="E367" r:id="rId153" xr:uid="{C184D1EC-A048-8F4A-AFBF-49BE313E8BC5}"/>
    <hyperlink ref="E45" r:id="rId154" xr:uid="{F5A0CF94-7C5D-2845-A0E4-74549C73E129}"/>
    <hyperlink ref="E110" r:id="rId155" xr:uid="{DB40F7E2-FC48-3949-8425-4E0E4E1505F7}"/>
    <hyperlink ref="E436" r:id="rId156" xr:uid="{A60B39DF-FA1F-524C-A472-8E1186BFBF0D}"/>
    <hyperlink ref="E430" r:id="rId157" xr:uid="{A4145F62-DAC6-364C-8FE2-F55EA927391C}"/>
    <hyperlink ref="E507" r:id="rId158" xr:uid="{7659F0C8-6BFA-2B4C-BE90-D83F711C4B31}"/>
    <hyperlink ref="E265" r:id="rId159" xr:uid="{9C199D15-B4DE-1344-AA5D-59FC7DF1E8D3}"/>
    <hyperlink ref="E112" r:id="rId160" xr:uid="{E5246EF2-1189-2B45-BF36-BA8F9729ADE1}"/>
    <hyperlink ref="E502" r:id="rId161" xr:uid="{987A63D6-C7D8-6949-980F-8C64A24FF054}"/>
    <hyperlink ref="E488" r:id="rId162" xr:uid="{F32773B2-C051-344D-81D0-C597EF10A1A9}"/>
    <hyperlink ref="E86" r:id="rId163" xr:uid="{B06E1C8A-3126-B54F-A9DA-3A3F2ABAD40A}"/>
    <hyperlink ref="E358" r:id="rId164" xr:uid="{1852149F-EC32-634E-BB2B-491F4CE5DE7B}"/>
    <hyperlink ref="E489" r:id="rId165" xr:uid="{505892F3-14A4-2F49-B4CE-DBC61DF51100}"/>
    <hyperlink ref="E234" r:id="rId166" xr:uid="{7EA3DE9D-ABC3-C74A-9435-D1C680FDEAA9}"/>
    <hyperlink ref="E487" r:id="rId167" xr:uid="{934F2C7D-EC72-4144-8E2D-EA1B59BC3219}"/>
    <hyperlink ref="E175" r:id="rId168" xr:uid="{C3E40DFB-54CD-E54C-AE67-3594F69277AF}"/>
    <hyperlink ref="E225" r:id="rId169" xr:uid="{97640DC1-E621-FD41-8B3C-3BACE6DFF64F}"/>
    <hyperlink ref="E472" r:id="rId170" xr:uid="{5A854F7B-A878-814F-9D47-EF98FE55E11A}"/>
    <hyperlink ref="E479" r:id="rId171" xr:uid="{81738C90-078E-4D49-8E40-3364AC1B1CD4}"/>
    <hyperlink ref="E232" r:id="rId172" xr:uid="{0F3A5E93-9012-0549-9423-48113DF3AF74}"/>
    <hyperlink ref="E493" r:id="rId173" xr:uid="{2AA8B994-C210-A64C-BE81-D92618DA4AEA}"/>
    <hyperlink ref="E443" r:id="rId174" xr:uid="{74104DEB-C6BE-9948-BA4B-23B82DDE33BA}"/>
    <hyperlink ref="E539" r:id="rId175" xr:uid="{A29493D8-BBED-6E48-919E-3659B3308DBB}"/>
    <hyperlink ref="E211" r:id="rId176" xr:uid="{736C2ADC-D232-7F43-A67C-59E2E9FDABC0}"/>
    <hyperlink ref="E441" r:id="rId177" xr:uid="{744C0057-EA67-F74D-AAE0-0680E269FE6A}"/>
    <hyperlink ref="E163" r:id="rId178" xr:uid="{C54C3906-BA19-7B4B-B392-D90B3642FC9E}"/>
    <hyperlink ref="E199" r:id="rId179" xr:uid="{DACC00B0-C2DB-B44D-A613-2C61ADB77A6C}"/>
    <hyperlink ref="E369" r:id="rId180" xr:uid="{426255CB-C0D9-0549-BAC4-C2EE1FB8BFF9}"/>
    <hyperlink ref="E471" r:id="rId181" xr:uid="{C81FC2E1-2A85-AB4D-8A32-3BD9E42053E9}"/>
    <hyperlink ref="E442" r:id="rId182" xr:uid="{7107ED91-C537-F549-9E95-BEA728D5DC27}"/>
    <hyperlink ref="E84" r:id="rId183" xr:uid="{1C868B10-76AD-F44F-82DF-E494EDB85FE1}"/>
    <hyperlink ref="E194" r:id="rId184" xr:uid="{36C911B5-9E46-A047-8531-2978AFCC5DE8}"/>
    <hyperlink ref="E535" r:id="rId185" xr:uid="{0F362686-54FB-C947-8034-0D60B1F3001C}"/>
    <hyperlink ref="E326" r:id="rId186" xr:uid="{B262BEEB-F7ED-DC4A-833F-E034506DB993}"/>
    <hyperlink ref="E372" r:id="rId187" xr:uid="{260E4404-6911-BE48-B041-44FBF3D97FB5}"/>
    <hyperlink ref="E514" r:id="rId188" xr:uid="{4DA068FB-4E5F-1245-B739-E42247F3DF94}"/>
    <hyperlink ref="E44" r:id="rId189" xr:uid="{55194F2B-EF2C-0F49-A27A-FD1B10CC58FB}"/>
    <hyperlink ref="E338" r:id="rId190" xr:uid="{F7E9F14D-2B6D-464F-8B49-3F4354DA9D1B}"/>
    <hyperlink ref="E477" r:id="rId191" xr:uid="{2E42D871-D371-E546-835F-21782A5A2AA6}"/>
    <hyperlink ref="E335" r:id="rId192" xr:uid="{D0BC33C1-2222-8042-A9DE-5A0286194DA6}"/>
    <hyperlink ref="E68" r:id="rId193" xr:uid="{77A75590-DF36-2C4F-BB2C-2D17E15DA855}"/>
    <hyperlink ref="E309" r:id="rId194" xr:uid="{DD25EF98-788F-3F4A-B00E-8E8CD26D4C19}"/>
    <hyperlink ref="E399" r:id="rId195" xr:uid="{2D00EC1B-B77A-4F45-8641-69B667C819F6}"/>
    <hyperlink ref="E185" r:id="rId196" xr:uid="{3532FAD8-730A-084E-BB5A-CBDE25C7D625}"/>
    <hyperlink ref="E385" r:id="rId197" xr:uid="{6FC7B734-738A-E84D-BCB7-57F4F71F735C}"/>
    <hyperlink ref="E465" r:id="rId198" xr:uid="{DE991D36-1868-2D42-A7B3-26FCC351E7DF}"/>
    <hyperlink ref="E262" r:id="rId199" xr:uid="{C68BE202-4BFD-D342-86C8-D8A0E73CA6F4}"/>
    <hyperlink ref="E318" r:id="rId200" xr:uid="{456613F9-F4E1-0349-8DDE-D05C28631586}"/>
    <hyperlink ref="E463" r:id="rId201" xr:uid="{A44EECA3-D86C-CE44-91EC-4AA02D825D2F}"/>
    <hyperlink ref="E516" r:id="rId202" xr:uid="{2F9F35E6-2E92-4248-8C0C-CC1308DCCEAC}"/>
    <hyperlink ref="E389" r:id="rId203" xr:uid="{94EE94DB-471A-434A-9A9D-45E54A5367BD}"/>
    <hyperlink ref="E102" r:id="rId204" xr:uid="{EC5E4448-0F6A-374F-9669-BEB9B7CBD48B}"/>
    <hyperlink ref="E545" r:id="rId205" xr:uid="{539E55A5-9792-DA4B-A40E-7B92FD99611F}"/>
    <hyperlink ref="E515" r:id="rId206" xr:uid="{DCC4B5BF-A102-9E41-B59A-FABF8BEE7C30}"/>
    <hyperlink ref="E429" r:id="rId207" xr:uid="{ACA05118-D7E4-2442-9C51-926CAAAE284C}"/>
    <hyperlink ref="E192" r:id="rId208" xr:uid="{363993DF-DC85-594C-8D17-C341F5F6B634}"/>
    <hyperlink ref="E510" r:id="rId209" xr:uid="{6A7EFB65-AE6D-F54F-9F3C-648D9382789F}"/>
    <hyperlink ref="E347" r:id="rId210" xr:uid="{324E34FD-74B2-3641-B0DE-0190F0CEF2DD}"/>
    <hyperlink ref="E509" r:id="rId211" xr:uid="{FBC00ACF-1F06-6B47-9C16-C22A84799564}"/>
    <hyperlink ref="E380" r:id="rId212" xr:uid="{342242B0-2358-F443-BBE4-CC3E7A9D41C1}"/>
    <hyperlink ref="E500" r:id="rId213" xr:uid="{E6C71EDE-3861-2840-90F8-B466A4F4AC67}"/>
    <hyperlink ref="E191" r:id="rId214" xr:uid="{CEBE3F80-E875-4340-AB16-022650009699}"/>
    <hyperlink ref="E134" r:id="rId215" xr:uid="{B42F2C0A-FDA5-EB41-A6CA-E9AF3C782E9C}"/>
    <hyperlink ref="E89" r:id="rId216" xr:uid="{BD360031-31CF-A04F-B58E-2E59E5BCDED7}"/>
    <hyperlink ref="E555" r:id="rId217" xr:uid="{F2F69F38-84D3-9445-8EC3-523C536DA153}"/>
    <hyperlink ref="E534" r:id="rId218" xr:uid="{B707252F-6FAE-434A-A476-0067C109CB56}"/>
    <hyperlink ref="E424" r:id="rId219" display="https://doi.org/10.1242/jeb.220079" xr:uid="{4A354EFE-7F8C-BA41-9FAF-60C9702186B5}"/>
    <hyperlink ref="E513" r:id="rId220" xr:uid="{9732A94F-94EB-1543-85D4-CBDE2C95EE5C}"/>
    <hyperlink ref="E241" r:id="rId221" xr:uid="{6993C505-6525-0740-92E5-BFFC98C316E5}"/>
    <hyperlink ref="E526" r:id="rId222" xr:uid="{49C923A1-DFAB-E847-B288-7844B69F1C45}"/>
    <hyperlink ref="E525" r:id="rId223" xr:uid="{A229BAD5-5B16-A54F-80B1-E5A574AF8AF7}"/>
    <hyperlink ref="E451" r:id="rId224" tooltip="https://doi.org/10.16380/j.kcxb.2021.09.006" xr:uid="{E63C3CA8-E6DB-9D4C-8BC0-C2F0F61453E2}"/>
    <hyperlink ref="E131" r:id="rId225" xr:uid="{B0405B2F-9FAD-C447-ACEE-989827EA02C6}"/>
    <hyperlink ref="E132" r:id="rId226" xr:uid="{ACCEC480-8B0F-0543-AD67-D034FA9CD86D}"/>
    <hyperlink ref="E193" r:id="rId227" display="https://doi.org/10.1111/mec.12380" xr:uid="{B9A69178-8CE2-9A4E-A61B-9C08216092AE}"/>
    <hyperlink ref="E200" r:id="rId228" display="https://doi.org/10.1111/mec.12607" xr:uid="{BDE8DA3A-BD4F-3F44-B043-38FD69036B85}"/>
    <hyperlink ref="E253" r:id="rId229" xr:uid="{F70D492D-DD92-7A48-A0A6-E178571C3E41}"/>
    <hyperlink ref="E281" r:id="rId230" xr:uid="{F6873ADC-7765-0948-B3E4-820CF6BE9C0C}"/>
    <hyperlink ref="E306" r:id="rId231" display="https://doi.org/10.1111/mec.14140" xr:uid="{5A35B16E-71DD-9044-9EDC-3771EB901FC6}"/>
    <hyperlink ref="E321" r:id="rId232" xr:uid="{B5740058-A378-DA4E-835C-4ECA6C613D94}"/>
    <hyperlink ref="E377" r:id="rId233" display="https://doi.org/10.1111/mec.14931" xr:uid="{2E7958A5-0D47-D34C-B2F8-C09809AF7BB6}"/>
    <hyperlink ref="E378" r:id="rId234" display="https://doi.org/10.1038/s41598-019-44514-7" xr:uid="{365CE727-173D-5B41-91AF-80D66F1B318D}"/>
    <hyperlink ref="E344" r:id="rId235" xr:uid="{452757C7-51B5-9548-9541-64F779D29481}"/>
    <hyperlink ref="E391" r:id="rId236" display="https://doi.org/10.1007/s11274-020-02850-1" xr:uid="{AA7B984B-8001-CA45-956A-30707EC3F8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DFA08-841D-BD47-BE02-0F21122E569F}">
  <dimension ref="A1:F251"/>
  <sheetViews>
    <sheetView topLeftCell="A246" workbookViewId="0">
      <selection activeCell="A217" sqref="A217:XFD217"/>
    </sheetView>
  </sheetViews>
  <sheetFormatPr baseColWidth="10" defaultRowHeight="16" x14ac:dyDescent="0.2"/>
  <cols>
    <col min="1" max="1" width="21.33203125" customWidth="1"/>
    <col min="2" max="2" width="129" customWidth="1"/>
  </cols>
  <sheetData>
    <row r="1" spans="1:6" x14ac:dyDescent="0.2">
      <c r="A1" s="6" t="s">
        <v>4</v>
      </c>
      <c r="B1" s="6" t="s">
        <v>0</v>
      </c>
      <c r="C1" s="6" t="s">
        <v>2</v>
      </c>
      <c r="D1" s="6" t="s">
        <v>1</v>
      </c>
      <c r="E1" s="6" t="s">
        <v>3</v>
      </c>
      <c r="F1" s="7" t="s">
        <v>844</v>
      </c>
    </row>
    <row r="2" spans="1:6" x14ac:dyDescent="0.2">
      <c r="A2" t="s">
        <v>3135</v>
      </c>
      <c r="B2" t="s">
        <v>3136</v>
      </c>
      <c r="C2">
        <v>1989</v>
      </c>
      <c r="D2" t="s">
        <v>1404</v>
      </c>
      <c r="F2" s="8" t="s">
        <v>4233</v>
      </c>
    </row>
    <row r="3" spans="1:6" x14ac:dyDescent="0.2">
      <c r="A3" t="s">
        <v>2589</v>
      </c>
      <c r="B3" t="s">
        <v>4257</v>
      </c>
      <c r="C3">
        <v>1991</v>
      </c>
      <c r="D3" t="s">
        <v>2591</v>
      </c>
      <c r="E3" s="3" t="s">
        <v>4258</v>
      </c>
      <c r="F3" s="8" t="s">
        <v>4231</v>
      </c>
    </row>
    <row r="4" spans="1:6" x14ac:dyDescent="0.2">
      <c r="A4" s="8" t="s">
        <v>113</v>
      </c>
      <c r="B4" s="8" t="s">
        <v>110</v>
      </c>
      <c r="C4" s="8">
        <v>1992</v>
      </c>
      <c r="D4" s="8" t="s">
        <v>111</v>
      </c>
      <c r="E4" s="3" t="s">
        <v>112</v>
      </c>
      <c r="F4" s="8" t="s">
        <v>4229</v>
      </c>
    </row>
    <row r="5" spans="1:6" x14ac:dyDescent="0.2">
      <c r="A5" t="s">
        <v>1816</v>
      </c>
      <c r="B5" t="s">
        <v>1817</v>
      </c>
      <c r="C5">
        <v>1993</v>
      </c>
      <c r="D5" t="s">
        <v>1818</v>
      </c>
      <c r="F5" s="8" t="s">
        <v>4231</v>
      </c>
    </row>
    <row r="6" spans="1:6" x14ac:dyDescent="0.2">
      <c r="A6" t="s">
        <v>3170</v>
      </c>
      <c r="B6" t="s">
        <v>3171</v>
      </c>
      <c r="C6">
        <v>1993</v>
      </c>
      <c r="D6" t="s">
        <v>3172</v>
      </c>
      <c r="E6" t="s">
        <v>3173</v>
      </c>
      <c r="F6" s="8" t="s">
        <v>4232</v>
      </c>
    </row>
    <row r="7" spans="1:6" x14ac:dyDescent="0.2">
      <c r="A7" t="s">
        <v>2545</v>
      </c>
      <c r="B7" t="s">
        <v>2546</v>
      </c>
      <c r="C7">
        <v>1995</v>
      </c>
      <c r="F7" s="8" t="s">
        <v>4231</v>
      </c>
    </row>
    <row r="8" spans="1:6" x14ac:dyDescent="0.2">
      <c r="A8" t="s">
        <v>3193</v>
      </c>
      <c r="B8" t="s">
        <v>3194</v>
      </c>
      <c r="C8">
        <v>1996</v>
      </c>
      <c r="D8" t="s">
        <v>3195</v>
      </c>
      <c r="E8" t="s">
        <v>3200</v>
      </c>
      <c r="F8" s="8" t="s">
        <v>4232</v>
      </c>
    </row>
    <row r="9" spans="1:6" x14ac:dyDescent="0.2">
      <c r="A9" s="8" t="s">
        <v>138</v>
      </c>
      <c r="B9" s="8" t="s">
        <v>134</v>
      </c>
      <c r="C9" s="8">
        <v>1996</v>
      </c>
      <c r="D9" s="8" t="s">
        <v>135</v>
      </c>
      <c r="E9" s="3" t="s">
        <v>137</v>
      </c>
      <c r="F9" s="8" t="s">
        <v>4229</v>
      </c>
    </row>
    <row r="10" spans="1:6" x14ac:dyDescent="0.2">
      <c r="A10" t="s">
        <v>1546</v>
      </c>
      <c r="B10" t="s">
        <v>1547</v>
      </c>
      <c r="C10">
        <v>1998</v>
      </c>
      <c r="D10" t="s">
        <v>1305</v>
      </c>
      <c r="F10" s="8" t="s">
        <v>4230</v>
      </c>
    </row>
    <row r="11" spans="1:6" x14ac:dyDescent="0.2">
      <c r="A11" t="s">
        <v>3209</v>
      </c>
      <c r="B11" t="s">
        <v>3210</v>
      </c>
      <c r="C11">
        <v>1999</v>
      </c>
      <c r="D11" t="s">
        <v>3211</v>
      </c>
      <c r="E11" t="s">
        <v>3217</v>
      </c>
      <c r="F11" s="8" t="s">
        <v>4232</v>
      </c>
    </row>
    <row r="12" spans="1:6" x14ac:dyDescent="0.2">
      <c r="A12" t="s">
        <v>3218</v>
      </c>
      <c r="B12" t="s">
        <v>1536</v>
      </c>
      <c r="C12">
        <v>1999</v>
      </c>
      <c r="D12" t="s">
        <v>3219</v>
      </c>
      <c r="E12" t="s">
        <v>1539</v>
      </c>
      <c r="F12" s="8" t="s">
        <v>4232</v>
      </c>
    </row>
    <row r="13" spans="1:6" x14ac:dyDescent="0.2">
      <c r="A13" s="8" t="s">
        <v>728</v>
      </c>
      <c r="B13" s="8" t="s">
        <v>725</v>
      </c>
      <c r="C13" s="8">
        <v>2000</v>
      </c>
      <c r="D13" s="8" t="s">
        <v>325</v>
      </c>
      <c r="E13" s="3" t="s">
        <v>726</v>
      </c>
      <c r="F13" s="8" t="s">
        <v>4229</v>
      </c>
    </row>
    <row r="14" spans="1:6" x14ac:dyDescent="0.2">
      <c r="A14" s="8" t="s">
        <v>603</v>
      </c>
      <c r="B14" s="8" t="s">
        <v>600</v>
      </c>
      <c r="C14" s="8">
        <v>2000</v>
      </c>
      <c r="D14" s="8" t="s">
        <v>156</v>
      </c>
      <c r="E14" s="3" t="s">
        <v>601</v>
      </c>
      <c r="F14" s="8" t="s">
        <v>4229</v>
      </c>
    </row>
    <row r="15" spans="1:6" x14ac:dyDescent="0.2">
      <c r="A15" t="s">
        <v>3131</v>
      </c>
      <c r="B15" t="s">
        <v>3132</v>
      </c>
      <c r="C15">
        <v>2000</v>
      </c>
      <c r="D15" t="s">
        <v>3133</v>
      </c>
      <c r="E15" t="s">
        <v>895</v>
      </c>
      <c r="F15" s="8" t="s">
        <v>4233</v>
      </c>
    </row>
    <row r="16" spans="1:6" x14ac:dyDescent="0.2">
      <c r="A16" t="s">
        <v>3228</v>
      </c>
      <c r="B16" t="s">
        <v>1543</v>
      </c>
      <c r="C16">
        <v>2001</v>
      </c>
      <c r="D16" t="s">
        <v>3208</v>
      </c>
      <c r="E16" t="s">
        <v>3152</v>
      </c>
      <c r="F16" s="8" t="s">
        <v>4232</v>
      </c>
    </row>
    <row r="17" spans="1:6" x14ac:dyDescent="0.2">
      <c r="A17" s="8" t="s">
        <v>491</v>
      </c>
      <c r="B17" s="8" t="s">
        <v>488</v>
      </c>
      <c r="C17" s="8">
        <v>2001</v>
      </c>
      <c r="D17" s="8" t="s">
        <v>51</v>
      </c>
      <c r="E17" s="3" t="s">
        <v>489</v>
      </c>
      <c r="F17" s="8" t="s">
        <v>4229</v>
      </c>
    </row>
    <row r="18" spans="1:6" x14ac:dyDescent="0.2">
      <c r="A18" t="s">
        <v>3238</v>
      </c>
      <c r="B18" t="s">
        <v>3239</v>
      </c>
      <c r="C18">
        <v>2002</v>
      </c>
      <c r="D18" t="s">
        <v>3240</v>
      </c>
      <c r="E18" t="s">
        <v>3244</v>
      </c>
      <c r="F18" s="8" t="s">
        <v>4232</v>
      </c>
    </row>
    <row r="19" spans="1:6" x14ac:dyDescent="0.2">
      <c r="A19" t="s">
        <v>3273</v>
      </c>
      <c r="B19" t="s">
        <v>3274</v>
      </c>
      <c r="C19">
        <v>2002</v>
      </c>
      <c r="D19" t="s">
        <v>3263</v>
      </c>
      <c r="E19" t="s">
        <v>3278</v>
      </c>
      <c r="F19" s="8" t="s">
        <v>4232</v>
      </c>
    </row>
    <row r="20" spans="1:6" x14ac:dyDescent="0.2">
      <c r="A20" t="s">
        <v>3266</v>
      </c>
      <c r="B20" t="s">
        <v>3267</v>
      </c>
      <c r="C20">
        <v>2002</v>
      </c>
      <c r="D20" t="s">
        <v>3268</v>
      </c>
      <c r="E20" t="s">
        <v>3272</v>
      </c>
      <c r="F20" s="8" t="s">
        <v>4232</v>
      </c>
    </row>
    <row r="21" spans="1:6" x14ac:dyDescent="0.2">
      <c r="A21" t="s">
        <v>3261</v>
      </c>
      <c r="B21" t="s">
        <v>3262</v>
      </c>
      <c r="C21">
        <v>2002</v>
      </c>
      <c r="D21" t="s">
        <v>3263</v>
      </c>
      <c r="E21" t="s">
        <v>3265</v>
      </c>
      <c r="F21" s="8" t="s">
        <v>4232</v>
      </c>
    </row>
    <row r="22" spans="1:6" x14ac:dyDescent="0.2">
      <c r="A22" t="s">
        <v>3245</v>
      </c>
      <c r="B22" t="s">
        <v>3246</v>
      </c>
      <c r="C22">
        <v>2002</v>
      </c>
      <c r="D22" t="s">
        <v>3240</v>
      </c>
      <c r="E22" t="s">
        <v>3249</v>
      </c>
      <c r="F22" s="8" t="s">
        <v>4232</v>
      </c>
    </row>
    <row r="23" spans="1:6" x14ac:dyDescent="0.2">
      <c r="A23" t="s">
        <v>3292</v>
      </c>
      <c r="B23" t="s">
        <v>3293</v>
      </c>
      <c r="C23">
        <v>2003</v>
      </c>
      <c r="D23" t="s">
        <v>3294</v>
      </c>
      <c r="E23" t="s">
        <v>3298</v>
      </c>
      <c r="F23" s="8" t="s">
        <v>4232</v>
      </c>
    </row>
    <row r="24" spans="1:6" x14ac:dyDescent="0.2">
      <c r="A24" t="s">
        <v>3127</v>
      </c>
      <c r="B24" t="s">
        <v>3128</v>
      </c>
      <c r="C24">
        <v>2003</v>
      </c>
      <c r="D24" t="s">
        <v>3129</v>
      </c>
      <c r="E24" t="s">
        <v>1198</v>
      </c>
      <c r="F24" s="8" t="s">
        <v>4233</v>
      </c>
    </row>
    <row r="25" spans="1:6" x14ac:dyDescent="0.2">
      <c r="A25" t="s">
        <v>3299</v>
      </c>
      <c r="B25" t="s">
        <v>3300</v>
      </c>
      <c r="C25">
        <v>2003</v>
      </c>
      <c r="D25" t="s">
        <v>3301</v>
      </c>
      <c r="E25" t="s">
        <v>3152</v>
      </c>
      <c r="F25" s="8" t="s">
        <v>4232</v>
      </c>
    </row>
    <row r="26" spans="1:6" x14ac:dyDescent="0.2">
      <c r="A26" s="8" t="s">
        <v>744</v>
      </c>
      <c r="B26" s="8" t="s">
        <v>742</v>
      </c>
      <c r="C26" s="8">
        <v>2003</v>
      </c>
      <c r="D26" s="8" t="s">
        <v>115</v>
      </c>
      <c r="E26" s="3" t="s">
        <v>743</v>
      </c>
      <c r="F26" s="8" t="s">
        <v>4229</v>
      </c>
    </row>
    <row r="27" spans="1:6" x14ac:dyDescent="0.2">
      <c r="A27" t="s">
        <v>3305</v>
      </c>
      <c r="B27" t="s">
        <v>3306</v>
      </c>
      <c r="C27">
        <v>2003</v>
      </c>
      <c r="D27" t="s">
        <v>3307</v>
      </c>
      <c r="E27" t="s">
        <v>3310</v>
      </c>
      <c r="F27" s="8" t="s">
        <v>4232</v>
      </c>
    </row>
    <row r="28" spans="1:6" x14ac:dyDescent="0.2">
      <c r="A28" t="s">
        <v>3284</v>
      </c>
      <c r="B28" t="s">
        <v>3285</v>
      </c>
      <c r="C28">
        <v>2003</v>
      </c>
      <c r="D28" t="s">
        <v>3286</v>
      </c>
      <c r="E28" t="s">
        <v>3291</v>
      </c>
      <c r="F28" s="8" t="s">
        <v>4232</v>
      </c>
    </row>
    <row r="29" spans="1:6" x14ac:dyDescent="0.2">
      <c r="A29" t="s">
        <v>3311</v>
      </c>
      <c r="B29" t="s">
        <v>3312</v>
      </c>
      <c r="C29">
        <v>2004</v>
      </c>
      <c r="D29" t="s">
        <v>3313</v>
      </c>
      <c r="E29" t="s">
        <v>3316</v>
      </c>
      <c r="F29" s="8" t="s">
        <v>4232</v>
      </c>
    </row>
    <row r="30" spans="1:6" x14ac:dyDescent="0.2">
      <c r="A30" t="s">
        <v>3320</v>
      </c>
      <c r="B30" t="s">
        <v>3321</v>
      </c>
      <c r="C30">
        <v>2004</v>
      </c>
      <c r="D30" t="s">
        <v>3322</v>
      </c>
      <c r="E30" t="s">
        <v>3328</v>
      </c>
      <c r="F30" s="8" t="s">
        <v>4232</v>
      </c>
    </row>
    <row r="31" spans="1:6" x14ac:dyDescent="0.2">
      <c r="A31" t="s">
        <v>3317</v>
      </c>
      <c r="B31" t="s">
        <v>3318</v>
      </c>
      <c r="C31">
        <v>2004</v>
      </c>
      <c r="D31" t="s">
        <v>3263</v>
      </c>
      <c r="E31" t="s">
        <v>3319</v>
      </c>
      <c r="F31" s="8" t="s">
        <v>4232</v>
      </c>
    </row>
    <row r="32" spans="1:6" x14ac:dyDescent="0.2">
      <c r="A32" t="s">
        <v>3366</v>
      </c>
      <c r="B32" t="s">
        <v>3367</v>
      </c>
      <c r="C32">
        <v>2005</v>
      </c>
      <c r="D32" t="s">
        <v>3368</v>
      </c>
      <c r="E32" t="s">
        <v>3371</v>
      </c>
      <c r="F32" s="8" t="s">
        <v>4232</v>
      </c>
    </row>
    <row r="33" spans="1:6" x14ac:dyDescent="0.2">
      <c r="A33" t="s">
        <v>3329</v>
      </c>
      <c r="B33" t="s">
        <v>3330</v>
      </c>
      <c r="C33">
        <v>2005</v>
      </c>
      <c r="D33" t="s">
        <v>3208</v>
      </c>
      <c r="E33" t="s">
        <v>3152</v>
      </c>
      <c r="F33" s="8" t="s">
        <v>4232</v>
      </c>
    </row>
    <row r="34" spans="1:6" x14ac:dyDescent="0.2">
      <c r="A34" t="s">
        <v>3356</v>
      </c>
      <c r="B34" s="8" t="s">
        <v>705</v>
      </c>
      <c r="C34" s="8">
        <v>2005</v>
      </c>
      <c r="D34" s="8" t="s">
        <v>135</v>
      </c>
      <c r="E34" s="3" t="s">
        <v>706</v>
      </c>
      <c r="F34" s="8" t="s">
        <v>4229</v>
      </c>
    </row>
    <row r="35" spans="1:6" x14ac:dyDescent="0.2">
      <c r="A35" t="s">
        <v>3340</v>
      </c>
      <c r="B35" t="s">
        <v>3341</v>
      </c>
      <c r="C35">
        <v>2005</v>
      </c>
      <c r="D35" t="s">
        <v>3342</v>
      </c>
      <c r="E35" t="s">
        <v>3348</v>
      </c>
      <c r="F35" s="8" t="s">
        <v>4232</v>
      </c>
    </row>
    <row r="36" spans="1:6" x14ac:dyDescent="0.2">
      <c r="A36" t="s">
        <v>3360</v>
      </c>
      <c r="B36" t="s">
        <v>3361</v>
      </c>
      <c r="C36">
        <v>2005</v>
      </c>
      <c r="D36" t="s">
        <v>3362</v>
      </c>
      <c r="E36" t="s">
        <v>3365</v>
      </c>
      <c r="F36" s="8" t="s">
        <v>4232</v>
      </c>
    </row>
    <row r="37" spans="1:6" x14ac:dyDescent="0.2">
      <c r="A37" t="s">
        <v>2164</v>
      </c>
      <c r="B37" s="8" t="s">
        <v>831</v>
      </c>
      <c r="C37" s="8">
        <v>2006</v>
      </c>
      <c r="D37" s="8" t="s">
        <v>325</v>
      </c>
      <c r="E37" s="3" t="s">
        <v>832</v>
      </c>
      <c r="F37" s="8" t="s">
        <v>4229</v>
      </c>
    </row>
    <row r="38" spans="1:6" x14ac:dyDescent="0.2">
      <c r="A38" t="s">
        <v>3383</v>
      </c>
      <c r="B38" t="s">
        <v>3384</v>
      </c>
      <c r="C38">
        <v>2006</v>
      </c>
      <c r="D38" t="s">
        <v>3385</v>
      </c>
      <c r="E38" t="s">
        <v>3388</v>
      </c>
      <c r="F38" s="8" t="s">
        <v>4232</v>
      </c>
    </row>
    <row r="39" spans="1:6" x14ac:dyDescent="0.2">
      <c r="A39" t="s">
        <v>3373</v>
      </c>
      <c r="B39" t="s">
        <v>3374</v>
      </c>
      <c r="C39">
        <v>2006</v>
      </c>
      <c r="D39" t="s">
        <v>3375</v>
      </c>
      <c r="E39" t="s">
        <v>3381</v>
      </c>
      <c r="F39" s="8" t="s">
        <v>4232</v>
      </c>
    </row>
    <row r="40" spans="1:6" x14ac:dyDescent="0.2">
      <c r="A40" t="s">
        <v>2105</v>
      </c>
      <c r="B40" t="s">
        <v>2106</v>
      </c>
      <c r="C40">
        <v>2006</v>
      </c>
      <c r="D40" t="s">
        <v>3121</v>
      </c>
      <c r="E40" t="s">
        <v>928</v>
      </c>
      <c r="F40" s="8" t="s">
        <v>4233</v>
      </c>
    </row>
    <row r="41" spans="1:6" x14ac:dyDescent="0.2">
      <c r="A41" s="8" t="s">
        <v>591</v>
      </c>
      <c r="B41" s="8" t="s">
        <v>589</v>
      </c>
      <c r="C41" s="8">
        <v>2006</v>
      </c>
      <c r="D41" s="8" t="s">
        <v>51</v>
      </c>
      <c r="E41" s="3" t="s">
        <v>590</v>
      </c>
      <c r="F41" s="8" t="s">
        <v>4229</v>
      </c>
    </row>
    <row r="42" spans="1:6" x14ac:dyDescent="0.2">
      <c r="A42" t="s">
        <v>3415</v>
      </c>
      <c r="B42" t="s">
        <v>3416</v>
      </c>
      <c r="C42">
        <v>2007</v>
      </c>
      <c r="D42" t="s">
        <v>3417</v>
      </c>
      <c r="E42" t="s">
        <v>1033</v>
      </c>
      <c r="F42" s="8" t="s">
        <v>4232</v>
      </c>
    </row>
    <row r="43" spans="1:6" x14ac:dyDescent="0.2">
      <c r="A43" t="s">
        <v>1800</v>
      </c>
      <c r="B43" t="s">
        <v>955</v>
      </c>
      <c r="C43">
        <v>2007</v>
      </c>
      <c r="D43" t="s">
        <v>3396</v>
      </c>
      <c r="E43" t="s">
        <v>958</v>
      </c>
      <c r="F43" s="8" t="s">
        <v>4232</v>
      </c>
    </row>
    <row r="44" spans="1:6" x14ac:dyDescent="0.2">
      <c r="A44" s="8" t="s">
        <v>787</v>
      </c>
      <c r="B44" s="8" t="s">
        <v>785</v>
      </c>
      <c r="C44" s="8">
        <v>2007</v>
      </c>
      <c r="D44" s="8" t="s">
        <v>325</v>
      </c>
      <c r="E44" s="3" t="s">
        <v>786</v>
      </c>
      <c r="F44" s="8" t="s">
        <v>4229</v>
      </c>
    </row>
    <row r="45" spans="1:6" x14ac:dyDescent="0.2">
      <c r="A45" t="s">
        <v>3422</v>
      </c>
      <c r="B45" t="s">
        <v>3423</v>
      </c>
      <c r="C45">
        <v>2007</v>
      </c>
      <c r="D45" t="s">
        <v>3307</v>
      </c>
      <c r="E45" t="s">
        <v>3426</v>
      </c>
      <c r="F45" s="8" t="s">
        <v>4232</v>
      </c>
    </row>
    <row r="46" spans="1:6" x14ac:dyDescent="0.2">
      <c r="A46" t="s">
        <v>2298</v>
      </c>
      <c r="B46" t="s">
        <v>1286</v>
      </c>
      <c r="C46">
        <v>2007</v>
      </c>
      <c r="D46" t="s">
        <v>3391</v>
      </c>
      <c r="E46" t="s">
        <v>1289</v>
      </c>
      <c r="F46" s="8" t="s">
        <v>4232</v>
      </c>
    </row>
    <row r="47" spans="1:6" x14ac:dyDescent="0.2">
      <c r="A47" t="s">
        <v>3408</v>
      </c>
      <c r="B47" t="s">
        <v>3409</v>
      </c>
      <c r="C47">
        <v>2007</v>
      </c>
      <c r="D47" t="s">
        <v>3410</v>
      </c>
      <c r="E47" t="s">
        <v>3413</v>
      </c>
      <c r="F47" s="8" t="s">
        <v>4232</v>
      </c>
    </row>
    <row r="48" spans="1:6" x14ac:dyDescent="0.2">
      <c r="A48" t="s">
        <v>3401</v>
      </c>
      <c r="B48" t="s">
        <v>3402</v>
      </c>
      <c r="C48">
        <v>2007</v>
      </c>
      <c r="D48" t="s">
        <v>3368</v>
      </c>
      <c r="E48" t="s">
        <v>3406</v>
      </c>
      <c r="F48" s="8" t="s">
        <v>4232</v>
      </c>
    </row>
    <row r="49" spans="1:6" x14ac:dyDescent="0.2">
      <c r="A49" t="s">
        <v>3428</v>
      </c>
      <c r="B49" s="8" t="s">
        <v>604</v>
      </c>
      <c r="C49" s="8">
        <v>2008</v>
      </c>
      <c r="D49" s="8" t="s">
        <v>135</v>
      </c>
      <c r="E49" s="3" t="s">
        <v>605</v>
      </c>
      <c r="F49" s="8" t="s">
        <v>4229</v>
      </c>
    </row>
    <row r="50" spans="1:6" x14ac:dyDescent="0.2">
      <c r="A50" t="s">
        <v>1045</v>
      </c>
      <c r="B50" t="s">
        <v>1046</v>
      </c>
      <c r="C50">
        <v>2008</v>
      </c>
      <c r="D50" t="s">
        <v>1047</v>
      </c>
      <c r="E50" t="s">
        <v>1049</v>
      </c>
      <c r="F50" s="8" t="s">
        <v>4230</v>
      </c>
    </row>
    <row r="51" spans="1:6" x14ac:dyDescent="0.2">
      <c r="A51" s="8" t="s">
        <v>625</v>
      </c>
      <c r="B51" s="8" t="s">
        <v>623</v>
      </c>
      <c r="C51" s="8">
        <v>2008</v>
      </c>
      <c r="D51" s="8" t="s">
        <v>124</v>
      </c>
      <c r="E51" s="3" t="s">
        <v>624</v>
      </c>
      <c r="F51" s="8" t="s">
        <v>4229</v>
      </c>
    </row>
    <row r="52" spans="1:6" x14ac:dyDescent="0.2">
      <c r="A52" s="8" t="s">
        <v>571</v>
      </c>
      <c r="B52" s="8" t="s">
        <v>569</v>
      </c>
      <c r="C52" s="8">
        <v>2008</v>
      </c>
      <c r="D52" s="8" t="s">
        <v>248</v>
      </c>
      <c r="E52" s="3" t="s">
        <v>570</v>
      </c>
      <c r="F52" s="8" t="s">
        <v>4229</v>
      </c>
    </row>
    <row r="53" spans="1:6" x14ac:dyDescent="0.2">
      <c r="A53" s="8" t="s">
        <v>294</v>
      </c>
      <c r="B53" s="8" t="s">
        <v>292</v>
      </c>
      <c r="C53" s="8">
        <v>2008</v>
      </c>
      <c r="D53" s="8" t="s">
        <v>10</v>
      </c>
      <c r="E53" s="3" t="s">
        <v>293</v>
      </c>
      <c r="F53" s="8" t="s">
        <v>4229</v>
      </c>
    </row>
    <row r="54" spans="1:6" x14ac:dyDescent="0.2">
      <c r="A54" t="s">
        <v>3440</v>
      </c>
      <c r="B54" t="s">
        <v>3441</v>
      </c>
      <c r="C54">
        <v>2008</v>
      </c>
      <c r="D54" t="s">
        <v>3442</v>
      </c>
      <c r="E54" t="s">
        <v>3443</v>
      </c>
      <c r="F54" s="8" t="s">
        <v>4232</v>
      </c>
    </row>
    <row r="55" spans="1:6" x14ac:dyDescent="0.2">
      <c r="A55" t="s">
        <v>2140</v>
      </c>
      <c r="B55" t="s">
        <v>985</v>
      </c>
      <c r="C55">
        <v>2008</v>
      </c>
      <c r="D55" t="s">
        <v>2923</v>
      </c>
      <c r="E55" t="s">
        <v>987</v>
      </c>
      <c r="F55" s="8" t="s">
        <v>4233</v>
      </c>
    </row>
    <row r="56" spans="1:6" x14ac:dyDescent="0.2">
      <c r="A56" t="s">
        <v>2359</v>
      </c>
      <c r="B56" t="s">
        <v>1351</v>
      </c>
      <c r="C56">
        <v>2009</v>
      </c>
      <c r="D56" t="s">
        <v>1352</v>
      </c>
      <c r="F56" s="8" t="s">
        <v>4230</v>
      </c>
    </row>
    <row r="57" spans="1:6" x14ac:dyDescent="0.2">
      <c r="A57" s="8" t="s">
        <v>460</v>
      </c>
      <c r="B57" s="8" t="s">
        <v>457</v>
      </c>
      <c r="C57" s="8">
        <v>2009</v>
      </c>
      <c r="D57" s="8" t="s">
        <v>458</v>
      </c>
      <c r="E57" s="3" t="s">
        <v>459</v>
      </c>
      <c r="F57" s="8" t="s">
        <v>4229</v>
      </c>
    </row>
    <row r="58" spans="1:6" x14ac:dyDescent="0.2">
      <c r="A58" t="s">
        <v>3464</v>
      </c>
      <c r="B58" t="s">
        <v>1013</v>
      </c>
      <c r="C58">
        <v>2009</v>
      </c>
      <c r="D58" t="s">
        <v>933</v>
      </c>
      <c r="E58" t="s">
        <v>1015</v>
      </c>
      <c r="F58" s="8" t="s">
        <v>4230</v>
      </c>
    </row>
    <row r="59" spans="1:6" x14ac:dyDescent="0.2">
      <c r="A59" t="s">
        <v>3485</v>
      </c>
      <c r="B59" t="s">
        <v>866</v>
      </c>
      <c r="C59">
        <v>2009</v>
      </c>
      <c r="D59" t="s">
        <v>867</v>
      </c>
      <c r="E59" t="s">
        <v>869</v>
      </c>
      <c r="F59" s="8" t="s">
        <v>4233</v>
      </c>
    </row>
    <row r="60" spans="1:6" x14ac:dyDescent="0.2">
      <c r="A60" t="s">
        <v>1972</v>
      </c>
      <c r="B60" t="s">
        <v>859</v>
      </c>
      <c r="C60">
        <v>2009</v>
      </c>
      <c r="D60" t="s">
        <v>860</v>
      </c>
      <c r="E60" t="s">
        <v>862</v>
      </c>
      <c r="F60" s="8" t="s">
        <v>4230</v>
      </c>
    </row>
    <row r="61" spans="1:6" x14ac:dyDescent="0.2">
      <c r="A61" t="s">
        <v>3477</v>
      </c>
      <c r="B61" t="s">
        <v>3478</v>
      </c>
      <c r="C61">
        <v>2009</v>
      </c>
      <c r="D61" t="s">
        <v>3479</v>
      </c>
      <c r="E61" t="s">
        <v>3483</v>
      </c>
      <c r="F61" s="8" t="s">
        <v>4232</v>
      </c>
    </row>
    <row r="62" spans="1:6" x14ac:dyDescent="0.2">
      <c r="A62" t="s">
        <v>3457</v>
      </c>
      <c r="B62" t="s">
        <v>3458</v>
      </c>
      <c r="C62">
        <v>2009</v>
      </c>
      <c r="D62" t="s">
        <v>3442</v>
      </c>
      <c r="E62" t="s">
        <v>3459</v>
      </c>
      <c r="F62" s="8" t="s">
        <v>4232</v>
      </c>
    </row>
    <row r="63" spans="1:6" x14ac:dyDescent="0.2">
      <c r="A63" t="s">
        <v>2348</v>
      </c>
      <c r="B63" t="s">
        <v>1433</v>
      </c>
      <c r="C63">
        <v>2009</v>
      </c>
      <c r="D63" t="s">
        <v>1122</v>
      </c>
      <c r="E63" t="s">
        <v>1435</v>
      </c>
      <c r="F63" s="8" t="s">
        <v>4230</v>
      </c>
    </row>
    <row r="64" spans="1:6" x14ac:dyDescent="0.2">
      <c r="A64" t="s">
        <v>3470</v>
      </c>
      <c r="B64" t="s">
        <v>1396</v>
      </c>
      <c r="C64">
        <v>2009</v>
      </c>
      <c r="D64" t="s">
        <v>1397</v>
      </c>
      <c r="E64" t="s">
        <v>1399</v>
      </c>
      <c r="F64" s="8" t="s">
        <v>4230</v>
      </c>
    </row>
    <row r="65" spans="1:6" x14ac:dyDescent="0.2">
      <c r="A65" s="17" t="s">
        <v>4328</v>
      </c>
      <c r="B65" s="17" t="s">
        <v>4269</v>
      </c>
      <c r="C65" s="17">
        <v>2009</v>
      </c>
      <c r="D65" s="17" t="s">
        <v>4302</v>
      </c>
      <c r="E65" s="18" t="s">
        <v>4301</v>
      </c>
      <c r="F65" s="17" t="s">
        <v>4229</v>
      </c>
    </row>
    <row r="66" spans="1:6" x14ac:dyDescent="0.2">
      <c r="A66" t="s">
        <v>2279</v>
      </c>
      <c r="B66" t="s">
        <v>1171</v>
      </c>
      <c r="C66">
        <v>2010</v>
      </c>
      <c r="D66" t="s">
        <v>1172</v>
      </c>
      <c r="E66" t="s">
        <v>1174</v>
      </c>
      <c r="F66" s="8" t="s">
        <v>4230</v>
      </c>
    </row>
    <row r="67" spans="1:6" x14ac:dyDescent="0.2">
      <c r="A67" t="s">
        <v>2174</v>
      </c>
      <c r="B67" t="s">
        <v>978</v>
      </c>
      <c r="C67">
        <v>2010</v>
      </c>
      <c r="D67" t="s">
        <v>979</v>
      </c>
      <c r="E67" t="s">
        <v>981</v>
      </c>
      <c r="F67" s="8" t="s">
        <v>4230</v>
      </c>
    </row>
    <row r="68" spans="1:6" x14ac:dyDescent="0.2">
      <c r="A68" t="s">
        <v>3094</v>
      </c>
      <c r="B68" t="s">
        <v>948</v>
      </c>
      <c r="C68">
        <v>2010</v>
      </c>
      <c r="D68" t="s">
        <v>1874</v>
      </c>
      <c r="E68" t="s">
        <v>951</v>
      </c>
      <c r="F68" s="8" t="s">
        <v>4233</v>
      </c>
    </row>
    <row r="69" spans="1:6" x14ac:dyDescent="0.2">
      <c r="A69" s="8" t="s">
        <v>487</v>
      </c>
      <c r="B69" s="8" t="s">
        <v>484</v>
      </c>
      <c r="C69" s="8">
        <v>2010</v>
      </c>
      <c r="D69" s="8" t="s">
        <v>485</v>
      </c>
      <c r="E69" s="3" t="s">
        <v>486</v>
      </c>
      <c r="F69" s="8" t="s">
        <v>4229</v>
      </c>
    </row>
    <row r="70" spans="1:6" x14ac:dyDescent="0.2">
      <c r="A70" t="s">
        <v>2395</v>
      </c>
      <c r="B70" t="s">
        <v>1426</v>
      </c>
      <c r="C70">
        <v>2010</v>
      </c>
      <c r="D70" t="s">
        <v>1427</v>
      </c>
      <c r="E70" t="s">
        <v>1429</v>
      </c>
      <c r="F70" s="8" t="s">
        <v>4230</v>
      </c>
    </row>
    <row r="71" spans="1:6" x14ac:dyDescent="0.2">
      <c r="A71" t="s">
        <v>3496</v>
      </c>
      <c r="B71" t="s">
        <v>3497</v>
      </c>
      <c r="C71">
        <v>2010</v>
      </c>
      <c r="D71" t="s">
        <v>3498</v>
      </c>
      <c r="E71" t="s">
        <v>3502</v>
      </c>
      <c r="F71" s="8" t="s">
        <v>4232</v>
      </c>
    </row>
    <row r="72" spans="1:6" x14ac:dyDescent="0.2">
      <c r="A72" s="17" t="s">
        <v>4271</v>
      </c>
      <c r="B72" s="17" t="s">
        <v>4270</v>
      </c>
      <c r="C72" s="17">
        <v>2010</v>
      </c>
      <c r="D72" s="17" t="s">
        <v>4303</v>
      </c>
      <c r="E72" s="18" t="s">
        <v>4304</v>
      </c>
      <c r="F72" s="17" t="s">
        <v>4229</v>
      </c>
    </row>
    <row r="73" spans="1:6" x14ac:dyDescent="0.2">
      <c r="A73" t="s">
        <v>3079</v>
      </c>
      <c r="B73" t="s">
        <v>1992</v>
      </c>
      <c r="C73">
        <v>2011</v>
      </c>
      <c r="D73" t="s">
        <v>3080</v>
      </c>
      <c r="E73" t="s">
        <v>3081</v>
      </c>
      <c r="F73" s="8" t="s">
        <v>4233</v>
      </c>
    </row>
    <row r="74" spans="1:6" x14ac:dyDescent="0.2">
      <c r="A74" t="s">
        <v>3504</v>
      </c>
      <c r="B74" t="s">
        <v>3505</v>
      </c>
      <c r="C74">
        <v>2011</v>
      </c>
      <c r="D74" t="s">
        <v>3263</v>
      </c>
      <c r="E74" t="s">
        <v>3508</v>
      </c>
      <c r="F74" s="8" t="s">
        <v>4232</v>
      </c>
    </row>
    <row r="75" spans="1:6" x14ac:dyDescent="0.2">
      <c r="A75" t="s">
        <v>3510</v>
      </c>
      <c r="B75" t="s">
        <v>3087</v>
      </c>
      <c r="C75">
        <v>2011</v>
      </c>
      <c r="D75" t="s">
        <v>1745</v>
      </c>
      <c r="E75" t="s">
        <v>883</v>
      </c>
      <c r="F75" s="8" t="s">
        <v>4233</v>
      </c>
    </row>
    <row r="76" spans="1:6" x14ac:dyDescent="0.2">
      <c r="A76" t="s">
        <v>3084</v>
      </c>
      <c r="B76" t="s">
        <v>887</v>
      </c>
      <c r="C76">
        <v>2011</v>
      </c>
      <c r="D76" t="s">
        <v>867</v>
      </c>
      <c r="E76" t="s">
        <v>889</v>
      </c>
      <c r="F76" s="8" t="s">
        <v>4233</v>
      </c>
    </row>
    <row r="77" spans="1:6" x14ac:dyDescent="0.2">
      <c r="A77" s="8" t="s">
        <v>347</v>
      </c>
      <c r="B77" s="8" t="s">
        <v>344</v>
      </c>
      <c r="C77" s="8">
        <v>2011</v>
      </c>
      <c r="D77" s="8" t="s">
        <v>345</v>
      </c>
      <c r="E77" s="3" t="s">
        <v>346</v>
      </c>
      <c r="F77" s="8" t="s">
        <v>4229</v>
      </c>
    </row>
    <row r="78" spans="1:6" x14ac:dyDescent="0.2">
      <c r="A78" t="s">
        <v>3075</v>
      </c>
      <c r="B78" t="s">
        <v>989</v>
      </c>
      <c r="C78">
        <v>2011</v>
      </c>
      <c r="D78" t="s">
        <v>1907</v>
      </c>
      <c r="E78" t="s">
        <v>992</v>
      </c>
      <c r="F78" s="8" t="s">
        <v>4233</v>
      </c>
    </row>
    <row r="79" spans="1:6" x14ac:dyDescent="0.2">
      <c r="A79" t="s">
        <v>3513</v>
      </c>
      <c r="B79" t="s">
        <v>3514</v>
      </c>
      <c r="C79">
        <v>2011</v>
      </c>
      <c r="D79" t="s">
        <v>3268</v>
      </c>
      <c r="E79" t="s">
        <v>3518</v>
      </c>
      <c r="F79" s="8" t="s">
        <v>4232</v>
      </c>
    </row>
    <row r="80" spans="1:6" x14ac:dyDescent="0.2">
      <c r="A80" t="s">
        <v>3543</v>
      </c>
      <c r="B80" t="s">
        <v>3544</v>
      </c>
      <c r="C80">
        <v>2012</v>
      </c>
      <c r="D80" t="s">
        <v>3417</v>
      </c>
      <c r="E80" t="s">
        <v>3547</v>
      </c>
      <c r="F80" s="8" t="s">
        <v>4232</v>
      </c>
    </row>
    <row r="81" spans="1:6" x14ac:dyDescent="0.2">
      <c r="A81" s="8" t="s">
        <v>263</v>
      </c>
      <c r="B81" s="8" t="s">
        <v>259</v>
      </c>
      <c r="C81" s="8">
        <v>2012</v>
      </c>
      <c r="D81" s="8" t="s">
        <v>260</v>
      </c>
      <c r="E81" s="3" t="s">
        <v>262</v>
      </c>
      <c r="F81" s="8" t="s">
        <v>4229</v>
      </c>
    </row>
    <row r="82" spans="1:6" x14ac:dyDescent="0.2">
      <c r="A82" t="s">
        <v>2391</v>
      </c>
      <c r="B82" t="s">
        <v>1629</v>
      </c>
      <c r="C82">
        <v>2012</v>
      </c>
      <c r="D82" t="s">
        <v>1047</v>
      </c>
      <c r="E82" t="s">
        <v>1631</v>
      </c>
      <c r="F82" s="8" t="s">
        <v>4230</v>
      </c>
    </row>
    <row r="83" spans="1:6" x14ac:dyDescent="0.2">
      <c r="A83" t="s">
        <v>3077</v>
      </c>
      <c r="B83" t="s">
        <v>899</v>
      </c>
      <c r="C83">
        <v>2012</v>
      </c>
      <c r="D83" t="s">
        <v>874</v>
      </c>
      <c r="E83" t="s">
        <v>901</v>
      </c>
      <c r="F83" s="8" t="s">
        <v>4230</v>
      </c>
    </row>
    <row r="84" spans="1:6" x14ac:dyDescent="0.2">
      <c r="A84" t="s">
        <v>3535</v>
      </c>
      <c r="B84" t="s">
        <v>911</v>
      </c>
      <c r="C84">
        <v>2012</v>
      </c>
      <c r="D84" t="s">
        <v>2958</v>
      </c>
      <c r="E84" t="s">
        <v>914</v>
      </c>
      <c r="F84" s="8" t="s">
        <v>4233</v>
      </c>
    </row>
    <row r="85" spans="1:6" x14ac:dyDescent="0.2">
      <c r="A85" t="s">
        <v>3523</v>
      </c>
      <c r="B85" t="s">
        <v>1253</v>
      </c>
      <c r="C85">
        <v>2012</v>
      </c>
      <c r="D85" t="s">
        <v>3240</v>
      </c>
      <c r="E85" t="s">
        <v>1255</v>
      </c>
      <c r="F85" s="8" t="s">
        <v>4232</v>
      </c>
    </row>
    <row r="86" spans="1:6" x14ac:dyDescent="0.2">
      <c r="A86" t="s">
        <v>2253</v>
      </c>
      <c r="B86" t="s">
        <v>1091</v>
      </c>
      <c r="C86">
        <v>2012</v>
      </c>
      <c r="D86" t="s">
        <v>1092</v>
      </c>
      <c r="E86" t="s">
        <v>1094</v>
      </c>
      <c r="F86" s="8" t="s">
        <v>4230</v>
      </c>
    </row>
    <row r="87" spans="1:6" x14ac:dyDescent="0.2">
      <c r="A87" s="8" t="s">
        <v>652</v>
      </c>
      <c r="B87" s="8" t="s">
        <v>649</v>
      </c>
      <c r="C87" s="8">
        <v>2012</v>
      </c>
      <c r="D87" s="8" t="s">
        <v>115</v>
      </c>
      <c r="E87" s="3" t="s">
        <v>650</v>
      </c>
      <c r="F87" s="8" t="s">
        <v>4229</v>
      </c>
    </row>
    <row r="88" spans="1:6" x14ac:dyDescent="0.2">
      <c r="A88" s="17" t="s">
        <v>4273</v>
      </c>
      <c r="B88" s="17" t="s">
        <v>4272</v>
      </c>
      <c r="C88" s="17">
        <v>2012</v>
      </c>
      <c r="D88" s="17" t="s">
        <v>4305</v>
      </c>
      <c r="E88" s="17" t="s">
        <v>4306</v>
      </c>
      <c r="F88" s="17" t="s">
        <v>4229</v>
      </c>
    </row>
    <row r="89" spans="1:6" x14ac:dyDescent="0.2">
      <c r="A89" t="s">
        <v>3583</v>
      </c>
      <c r="B89" t="s">
        <v>1008</v>
      </c>
      <c r="C89">
        <v>2013</v>
      </c>
      <c r="D89" t="s">
        <v>949</v>
      </c>
      <c r="E89" t="s">
        <v>1010</v>
      </c>
      <c r="F89" s="8" t="s">
        <v>4230</v>
      </c>
    </row>
    <row r="90" spans="1:6" x14ac:dyDescent="0.2">
      <c r="A90" t="s">
        <v>3566</v>
      </c>
      <c r="B90" t="s">
        <v>1084</v>
      </c>
      <c r="C90">
        <v>2013</v>
      </c>
      <c r="D90" t="s">
        <v>1085</v>
      </c>
      <c r="E90" t="s">
        <v>1087</v>
      </c>
      <c r="F90" s="8" t="s">
        <v>4230</v>
      </c>
    </row>
    <row r="91" spans="1:6" x14ac:dyDescent="0.2">
      <c r="A91" t="s">
        <v>1915</v>
      </c>
      <c r="B91" t="s">
        <v>1017</v>
      </c>
      <c r="C91">
        <v>2013</v>
      </c>
      <c r="D91" t="s">
        <v>1018</v>
      </c>
      <c r="E91" t="s">
        <v>1020</v>
      </c>
      <c r="F91" s="8" t="s">
        <v>4230</v>
      </c>
    </row>
    <row r="92" spans="1:6" x14ac:dyDescent="0.2">
      <c r="A92" t="s">
        <v>2052</v>
      </c>
      <c r="B92" t="s">
        <v>1041</v>
      </c>
      <c r="C92">
        <v>2013</v>
      </c>
      <c r="D92" t="s">
        <v>881</v>
      </c>
      <c r="E92" t="s">
        <v>1043</v>
      </c>
      <c r="F92" s="8" t="s">
        <v>4230</v>
      </c>
    </row>
    <row r="93" spans="1:6" x14ac:dyDescent="0.2">
      <c r="A93" t="s">
        <v>3549</v>
      </c>
      <c r="B93" t="s">
        <v>1622</v>
      </c>
      <c r="C93">
        <v>2013</v>
      </c>
      <c r="D93" t="s">
        <v>1623</v>
      </c>
      <c r="E93" t="s">
        <v>1625</v>
      </c>
      <c r="F93" s="8" t="s">
        <v>4230</v>
      </c>
    </row>
    <row r="94" spans="1:6" x14ac:dyDescent="0.2">
      <c r="A94" s="8" t="s">
        <v>250</v>
      </c>
      <c r="B94" s="8" t="s">
        <v>247</v>
      </c>
      <c r="C94" s="8">
        <v>2013</v>
      </c>
      <c r="D94" s="8" t="s">
        <v>248</v>
      </c>
      <c r="E94" s="3" t="s">
        <v>249</v>
      </c>
      <c r="F94" s="8" t="s">
        <v>4229</v>
      </c>
    </row>
    <row r="95" spans="1:6" x14ac:dyDescent="0.2">
      <c r="A95" t="s">
        <v>2311</v>
      </c>
      <c r="B95" s="8" t="s">
        <v>824</v>
      </c>
      <c r="C95" s="8">
        <v>2013</v>
      </c>
      <c r="D95" s="8" t="s">
        <v>51</v>
      </c>
      <c r="E95" s="3" t="s">
        <v>825</v>
      </c>
      <c r="F95" s="8" t="s">
        <v>4229</v>
      </c>
    </row>
    <row r="96" spans="1:6" x14ac:dyDescent="0.2">
      <c r="A96" t="s">
        <v>3554</v>
      </c>
      <c r="B96" t="s">
        <v>932</v>
      </c>
      <c r="C96">
        <v>2013</v>
      </c>
      <c r="D96" t="s">
        <v>933</v>
      </c>
      <c r="E96" t="s">
        <v>935</v>
      </c>
      <c r="F96" s="8" t="s">
        <v>4230</v>
      </c>
    </row>
    <row r="97" spans="1:6" x14ac:dyDescent="0.2">
      <c r="A97" s="17" t="s">
        <v>4273</v>
      </c>
      <c r="B97" s="17" t="s">
        <v>4274</v>
      </c>
      <c r="C97" s="17">
        <v>2013</v>
      </c>
      <c r="D97" s="17" t="s">
        <v>2923</v>
      </c>
      <c r="E97" s="18" t="s">
        <v>4307</v>
      </c>
      <c r="F97" s="17" t="s">
        <v>4229</v>
      </c>
    </row>
    <row r="98" spans="1:6" x14ac:dyDescent="0.2">
      <c r="A98" t="s">
        <v>2260</v>
      </c>
      <c r="B98" t="s">
        <v>2261</v>
      </c>
      <c r="C98">
        <v>2014</v>
      </c>
      <c r="D98" t="s">
        <v>2262</v>
      </c>
      <c r="F98" s="8" t="s">
        <v>4231</v>
      </c>
    </row>
    <row r="99" spans="1:6" x14ac:dyDescent="0.2">
      <c r="A99" t="s">
        <v>2413</v>
      </c>
      <c r="B99" t="s">
        <v>1384</v>
      </c>
      <c r="C99">
        <v>2014</v>
      </c>
      <c r="D99" t="s">
        <v>1215</v>
      </c>
      <c r="E99" t="s">
        <v>1386</v>
      </c>
      <c r="F99" s="8" t="s">
        <v>4230</v>
      </c>
    </row>
    <row r="100" spans="1:6" x14ac:dyDescent="0.2">
      <c r="A100" t="s">
        <v>2166</v>
      </c>
      <c r="B100" s="8" t="s">
        <v>690</v>
      </c>
      <c r="C100" s="8">
        <v>2014</v>
      </c>
      <c r="D100" s="8" t="s">
        <v>51</v>
      </c>
      <c r="E100" s="3" t="s">
        <v>691</v>
      </c>
      <c r="F100" s="8" t="s">
        <v>4229</v>
      </c>
    </row>
    <row r="101" spans="1:6" x14ac:dyDescent="0.2">
      <c r="A101" t="s">
        <v>3600</v>
      </c>
      <c r="B101" t="s">
        <v>3601</v>
      </c>
      <c r="C101">
        <v>2014</v>
      </c>
      <c r="D101" t="s">
        <v>3307</v>
      </c>
      <c r="E101" t="s">
        <v>3604</v>
      </c>
      <c r="F101" s="8" t="s">
        <v>4232</v>
      </c>
    </row>
    <row r="102" spans="1:6" x14ac:dyDescent="0.2">
      <c r="A102" t="s">
        <v>2101</v>
      </c>
      <c r="B102" t="s">
        <v>1138</v>
      </c>
      <c r="C102">
        <v>2014</v>
      </c>
      <c r="D102" t="s">
        <v>949</v>
      </c>
      <c r="E102" t="s">
        <v>1140</v>
      </c>
      <c r="F102" s="8" t="s">
        <v>4230</v>
      </c>
    </row>
    <row r="103" spans="1:6" x14ac:dyDescent="0.2">
      <c r="A103" t="s">
        <v>3596</v>
      </c>
      <c r="B103" t="s">
        <v>873</v>
      </c>
      <c r="C103">
        <v>2014</v>
      </c>
      <c r="D103" t="s">
        <v>874</v>
      </c>
      <c r="E103" t="s">
        <v>876</v>
      </c>
      <c r="F103" s="8" t="s">
        <v>4230</v>
      </c>
    </row>
    <row r="104" spans="1:6" x14ac:dyDescent="0.2">
      <c r="A104" t="s">
        <v>3053</v>
      </c>
      <c r="B104" t="s">
        <v>1339</v>
      </c>
      <c r="C104">
        <v>2014</v>
      </c>
      <c r="D104" t="s">
        <v>1845</v>
      </c>
      <c r="E104" t="s">
        <v>1341</v>
      </c>
      <c r="F104" s="8" t="s">
        <v>4233</v>
      </c>
    </row>
    <row r="105" spans="1:6" x14ac:dyDescent="0.2">
      <c r="A105" s="17" t="s">
        <v>4276</v>
      </c>
      <c r="B105" s="17" t="s">
        <v>4275</v>
      </c>
      <c r="C105" s="17">
        <v>2014</v>
      </c>
      <c r="D105" s="17" t="s">
        <v>4308</v>
      </c>
      <c r="E105" s="17" t="s">
        <v>4309</v>
      </c>
      <c r="F105" s="17" t="s">
        <v>4229</v>
      </c>
    </row>
    <row r="106" spans="1:6" x14ac:dyDescent="0.2">
      <c r="A106" s="17" t="s">
        <v>4278</v>
      </c>
      <c r="B106" s="17" t="s">
        <v>4277</v>
      </c>
      <c r="C106" s="17">
        <v>2014</v>
      </c>
      <c r="D106" s="17" t="s">
        <v>2923</v>
      </c>
      <c r="E106" s="18" t="s">
        <v>4310</v>
      </c>
      <c r="F106" s="17" t="s">
        <v>4229</v>
      </c>
    </row>
    <row r="107" spans="1:6" x14ac:dyDescent="0.2">
      <c r="A107" t="s">
        <v>3644</v>
      </c>
      <c r="B107" t="s">
        <v>3036</v>
      </c>
      <c r="C107">
        <v>2015</v>
      </c>
      <c r="D107" t="s">
        <v>3263</v>
      </c>
      <c r="E107" t="s">
        <v>964</v>
      </c>
      <c r="F107" s="8" t="s">
        <v>4232</v>
      </c>
    </row>
    <row r="108" spans="1:6" x14ac:dyDescent="0.2">
      <c r="A108" t="s">
        <v>3652</v>
      </c>
      <c r="B108" t="s">
        <v>3653</v>
      </c>
      <c r="C108">
        <v>2015</v>
      </c>
      <c r="D108" t="s">
        <v>3654</v>
      </c>
      <c r="E108" t="s">
        <v>3658</v>
      </c>
      <c r="F108" s="8" t="s">
        <v>4232</v>
      </c>
    </row>
    <row r="109" spans="1:6" x14ac:dyDescent="0.2">
      <c r="A109" t="s">
        <v>3641</v>
      </c>
      <c r="B109" t="s">
        <v>1036</v>
      </c>
      <c r="C109">
        <v>2015</v>
      </c>
      <c r="D109" t="s">
        <v>320</v>
      </c>
      <c r="E109" t="s">
        <v>1038</v>
      </c>
      <c r="F109" s="8" t="s">
        <v>4230</v>
      </c>
    </row>
    <row r="110" spans="1:6" x14ac:dyDescent="0.2">
      <c r="A110" t="s">
        <v>3630</v>
      </c>
      <c r="B110" t="s">
        <v>1116</v>
      </c>
      <c r="C110">
        <v>2015</v>
      </c>
      <c r="D110" t="s">
        <v>3362</v>
      </c>
      <c r="E110" t="s">
        <v>1118</v>
      </c>
      <c r="F110" s="8" t="s">
        <v>4232</v>
      </c>
    </row>
    <row r="111" spans="1:6" x14ac:dyDescent="0.2">
      <c r="A111" s="8" t="s">
        <v>655</v>
      </c>
      <c r="B111" s="8" t="s">
        <v>653</v>
      </c>
      <c r="C111" s="8">
        <v>2015</v>
      </c>
      <c r="D111" s="8" t="s">
        <v>156</v>
      </c>
      <c r="E111" s="3" t="s">
        <v>654</v>
      </c>
      <c r="F111" s="8" t="s">
        <v>4229</v>
      </c>
    </row>
    <row r="112" spans="1:6" x14ac:dyDescent="0.2">
      <c r="A112" t="s">
        <v>3624</v>
      </c>
      <c r="B112" t="s">
        <v>3625</v>
      </c>
      <c r="C112">
        <v>2015</v>
      </c>
      <c r="D112" t="s">
        <v>3626</v>
      </c>
      <c r="E112" t="s">
        <v>3628</v>
      </c>
      <c r="F112" s="8" t="s">
        <v>4232</v>
      </c>
    </row>
    <row r="113" spans="1:6" x14ac:dyDescent="0.2">
      <c r="A113" t="s">
        <v>3616</v>
      </c>
      <c r="B113" t="s">
        <v>3617</v>
      </c>
      <c r="C113">
        <v>2015</v>
      </c>
      <c r="D113" t="s">
        <v>3618</v>
      </c>
      <c r="E113" t="s">
        <v>3622</v>
      </c>
      <c r="F113" s="8" t="s">
        <v>4232</v>
      </c>
    </row>
    <row r="114" spans="1:6" x14ac:dyDescent="0.2">
      <c r="A114" t="s">
        <v>3648</v>
      </c>
      <c r="B114" t="s">
        <v>3649</v>
      </c>
      <c r="C114">
        <v>2015</v>
      </c>
      <c r="D114" t="s">
        <v>3650</v>
      </c>
      <c r="E114" t="s">
        <v>3152</v>
      </c>
      <c r="F114" s="8" t="s">
        <v>4232</v>
      </c>
    </row>
    <row r="115" spans="1:6" x14ac:dyDescent="0.2">
      <c r="A115" s="9" t="s">
        <v>3031</v>
      </c>
      <c r="B115" t="s">
        <v>939</v>
      </c>
      <c r="C115">
        <v>2015</v>
      </c>
      <c r="D115" t="s">
        <v>867</v>
      </c>
      <c r="E115" t="s">
        <v>941</v>
      </c>
      <c r="F115" s="8" t="s">
        <v>4233</v>
      </c>
    </row>
    <row r="116" spans="1:6" x14ac:dyDescent="0.2">
      <c r="A116" t="s">
        <v>2727</v>
      </c>
      <c r="B116" t="s">
        <v>4252</v>
      </c>
      <c r="C116">
        <v>2016</v>
      </c>
      <c r="D116" s="8" t="s">
        <v>3410</v>
      </c>
      <c r="E116" s="3" t="s">
        <v>4253</v>
      </c>
      <c r="F116" s="8" t="s">
        <v>4231</v>
      </c>
    </row>
    <row r="117" spans="1:6" x14ac:dyDescent="0.2">
      <c r="A117" t="s">
        <v>3673</v>
      </c>
      <c r="B117" t="s">
        <v>3674</v>
      </c>
      <c r="C117">
        <v>2016</v>
      </c>
      <c r="D117" t="s">
        <v>3410</v>
      </c>
      <c r="E117" t="s">
        <v>3677</v>
      </c>
      <c r="F117" s="8" t="s">
        <v>4232</v>
      </c>
    </row>
    <row r="118" spans="1:6" x14ac:dyDescent="0.2">
      <c r="A118" t="s">
        <v>3684</v>
      </c>
      <c r="B118" t="s">
        <v>3685</v>
      </c>
      <c r="C118">
        <v>2016</v>
      </c>
      <c r="D118" t="s">
        <v>3391</v>
      </c>
      <c r="E118" t="s">
        <v>3687</v>
      </c>
      <c r="F118" s="8" t="s">
        <v>4232</v>
      </c>
    </row>
    <row r="119" spans="1:6" x14ac:dyDescent="0.2">
      <c r="A119" t="s">
        <v>3679</v>
      </c>
      <c r="B119" t="s">
        <v>3680</v>
      </c>
      <c r="C119">
        <v>2016</v>
      </c>
      <c r="D119" t="s">
        <v>3208</v>
      </c>
      <c r="E119" t="s">
        <v>1307</v>
      </c>
      <c r="F119" s="8" t="s">
        <v>4232</v>
      </c>
    </row>
    <row r="120" spans="1:6" x14ac:dyDescent="0.2">
      <c r="A120" t="s">
        <v>3713</v>
      </c>
      <c r="B120" t="s">
        <v>1056</v>
      </c>
      <c r="C120">
        <v>2016</v>
      </c>
      <c r="D120" t="s">
        <v>2847</v>
      </c>
      <c r="E120" t="s">
        <v>1059</v>
      </c>
      <c r="F120" s="8" t="s">
        <v>4233</v>
      </c>
    </row>
    <row r="121" spans="1:6" x14ac:dyDescent="0.2">
      <c r="A121" t="s">
        <v>3025</v>
      </c>
      <c r="B121" t="s">
        <v>2250</v>
      </c>
      <c r="C121">
        <v>2016</v>
      </c>
      <c r="D121" t="s">
        <v>1874</v>
      </c>
      <c r="E121" t="s">
        <v>1130</v>
      </c>
      <c r="F121" s="8" t="s">
        <v>4233</v>
      </c>
    </row>
    <row r="122" spans="1:6" x14ac:dyDescent="0.2">
      <c r="A122" t="s">
        <v>2515</v>
      </c>
      <c r="B122" t="s">
        <v>1576</v>
      </c>
      <c r="C122">
        <v>2016</v>
      </c>
      <c r="D122" t="s">
        <v>3022</v>
      </c>
      <c r="E122" t="s">
        <v>1578</v>
      </c>
      <c r="F122" s="8" t="s">
        <v>4233</v>
      </c>
    </row>
    <row r="123" spans="1:6" x14ac:dyDescent="0.2">
      <c r="A123" s="8" t="s">
        <v>536</v>
      </c>
      <c r="B123" s="8" t="s">
        <v>534</v>
      </c>
      <c r="C123" s="8">
        <v>2016</v>
      </c>
      <c r="D123" s="8" t="s">
        <v>517</v>
      </c>
      <c r="E123" s="3" t="s">
        <v>535</v>
      </c>
      <c r="F123" s="8" t="s">
        <v>4229</v>
      </c>
    </row>
    <row r="124" spans="1:6" x14ac:dyDescent="0.2">
      <c r="A124" s="8" t="s">
        <v>159</v>
      </c>
      <c r="B124" s="8" t="s">
        <v>155</v>
      </c>
      <c r="C124" s="8">
        <v>2016</v>
      </c>
      <c r="D124" s="8" t="s">
        <v>156</v>
      </c>
      <c r="E124" s="3" t="s">
        <v>158</v>
      </c>
      <c r="F124" s="8" t="s">
        <v>4229</v>
      </c>
    </row>
    <row r="125" spans="1:6" x14ac:dyDescent="0.2">
      <c r="A125" t="s">
        <v>3670</v>
      </c>
      <c r="B125" t="s">
        <v>1183</v>
      </c>
      <c r="C125">
        <v>2016</v>
      </c>
      <c r="D125" t="s">
        <v>1184</v>
      </c>
      <c r="E125" t="s">
        <v>1186</v>
      </c>
      <c r="F125" s="8" t="s">
        <v>4233</v>
      </c>
    </row>
    <row r="126" spans="1:6" x14ac:dyDescent="0.2">
      <c r="A126" t="s">
        <v>3707</v>
      </c>
      <c r="B126" t="s">
        <v>1768</v>
      </c>
      <c r="C126">
        <v>2016</v>
      </c>
      <c r="D126" t="s">
        <v>1769</v>
      </c>
      <c r="F126" s="8" t="s">
        <v>4233</v>
      </c>
    </row>
    <row r="127" spans="1:6" x14ac:dyDescent="0.2">
      <c r="A127" s="8" t="s">
        <v>562</v>
      </c>
      <c r="B127" s="8" t="s">
        <v>560</v>
      </c>
      <c r="C127" s="8">
        <v>2016</v>
      </c>
      <c r="D127" s="8" t="s">
        <v>10</v>
      </c>
      <c r="E127" s="3" t="s">
        <v>561</v>
      </c>
      <c r="F127" s="8" t="s">
        <v>4229</v>
      </c>
    </row>
    <row r="128" spans="1:6" x14ac:dyDescent="0.2">
      <c r="A128" t="s">
        <v>3698</v>
      </c>
      <c r="B128" t="s">
        <v>3699</v>
      </c>
      <c r="C128">
        <v>2016</v>
      </c>
      <c r="D128" t="s">
        <v>3700</v>
      </c>
      <c r="E128" t="s">
        <v>3705</v>
      </c>
      <c r="F128" s="8" t="s">
        <v>4232</v>
      </c>
    </row>
    <row r="129" spans="1:6" x14ac:dyDescent="0.2">
      <c r="A129" s="8" t="s">
        <v>766</v>
      </c>
      <c r="B129" s="8" t="s">
        <v>762</v>
      </c>
      <c r="C129" s="8">
        <v>2016</v>
      </c>
      <c r="D129" s="8" t="s">
        <v>763</v>
      </c>
      <c r="E129" s="3" t="s">
        <v>765</v>
      </c>
      <c r="F129" s="8" t="s">
        <v>4229</v>
      </c>
    </row>
    <row r="130" spans="1:6" x14ac:dyDescent="0.2">
      <c r="A130" t="s">
        <v>3718</v>
      </c>
      <c r="B130" t="s">
        <v>3719</v>
      </c>
      <c r="C130">
        <v>2016</v>
      </c>
      <c r="D130" t="s">
        <v>3720</v>
      </c>
      <c r="E130" t="s">
        <v>3723</v>
      </c>
      <c r="F130" s="8" t="s">
        <v>4232</v>
      </c>
    </row>
    <row r="131" spans="1:6" x14ac:dyDescent="0.2">
      <c r="A131" s="17" t="s">
        <v>4280</v>
      </c>
      <c r="B131" s="17" t="s">
        <v>4279</v>
      </c>
      <c r="C131" s="17">
        <v>2016</v>
      </c>
      <c r="D131" s="17" t="s">
        <v>4311</v>
      </c>
      <c r="E131" s="18" t="s">
        <v>4312</v>
      </c>
      <c r="F131" s="17" t="s">
        <v>4229</v>
      </c>
    </row>
    <row r="132" spans="1:6" x14ac:dyDescent="0.2">
      <c r="A132" t="s">
        <v>3753</v>
      </c>
      <c r="B132" t="s">
        <v>1150</v>
      </c>
      <c r="C132">
        <v>2017</v>
      </c>
      <c r="D132" t="s">
        <v>1151</v>
      </c>
      <c r="E132" t="s">
        <v>1153</v>
      </c>
      <c r="F132" s="8" t="s">
        <v>4232</v>
      </c>
    </row>
    <row r="133" spans="1:6" x14ac:dyDescent="0.2">
      <c r="A133" s="8" t="s">
        <v>236</v>
      </c>
      <c r="B133" s="8" t="s">
        <v>233</v>
      </c>
      <c r="C133" s="8">
        <v>2017</v>
      </c>
      <c r="D133" s="8" t="s">
        <v>234</v>
      </c>
      <c r="E133" s="3" t="s">
        <v>235</v>
      </c>
      <c r="F133" s="8" t="s">
        <v>4229</v>
      </c>
    </row>
    <row r="134" spans="1:6" x14ac:dyDescent="0.2">
      <c r="A134" s="8" t="s">
        <v>551</v>
      </c>
      <c r="B134" s="8" t="s">
        <v>549</v>
      </c>
      <c r="C134" s="8">
        <v>2017</v>
      </c>
      <c r="D134" s="8" t="s">
        <v>325</v>
      </c>
      <c r="E134" s="3" t="s">
        <v>550</v>
      </c>
      <c r="F134" s="8" t="s">
        <v>4229</v>
      </c>
    </row>
    <row r="135" spans="1:6" x14ac:dyDescent="0.2">
      <c r="A135" t="s">
        <v>3740</v>
      </c>
      <c r="B135" t="s">
        <v>3741</v>
      </c>
      <c r="C135">
        <v>2017</v>
      </c>
      <c r="D135" t="s">
        <v>3742</v>
      </c>
      <c r="E135" t="s">
        <v>3746</v>
      </c>
      <c r="F135" s="8" t="s">
        <v>4232</v>
      </c>
    </row>
    <row r="136" spans="1:6" x14ac:dyDescent="0.2">
      <c r="A136" t="s">
        <v>4256</v>
      </c>
      <c r="B136" t="s">
        <v>3009</v>
      </c>
      <c r="C136">
        <v>2017</v>
      </c>
      <c r="D136" t="s">
        <v>3010</v>
      </c>
      <c r="E136" t="s">
        <v>1282</v>
      </c>
      <c r="F136" s="8" t="s">
        <v>4233</v>
      </c>
    </row>
    <row r="137" spans="1:6" x14ac:dyDescent="0.2">
      <c r="A137" t="s">
        <v>3793</v>
      </c>
      <c r="B137" t="s">
        <v>1221</v>
      </c>
      <c r="C137">
        <v>2017</v>
      </c>
      <c r="D137" t="s">
        <v>1222</v>
      </c>
      <c r="E137" t="s">
        <v>1224</v>
      </c>
      <c r="F137" s="8" t="s">
        <v>4230</v>
      </c>
    </row>
    <row r="138" spans="1:6" x14ac:dyDescent="0.2">
      <c r="A138" t="s">
        <v>3800</v>
      </c>
      <c r="B138" t="s">
        <v>3801</v>
      </c>
      <c r="C138">
        <v>2017</v>
      </c>
      <c r="D138" t="s">
        <v>3802</v>
      </c>
      <c r="E138" t="s">
        <v>3805</v>
      </c>
      <c r="F138" s="8" t="s">
        <v>4232</v>
      </c>
    </row>
    <row r="139" spans="1:6" x14ac:dyDescent="0.2">
      <c r="A139" t="s">
        <v>1969</v>
      </c>
      <c r="B139" t="s">
        <v>2999</v>
      </c>
      <c r="C139">
        <v>2017</v>
      </c>
      <c r="D139" t="s">
        <v>2993</v>
      </c>
      <c r="E139" t="s">
        <v>1237</v>
      </c>
      <c r="F139" s="8" t="s">
        <v>4233</v>
      </c>
    </row>
    <row r="140" spans="1:6" x14ac:dyDescent="0.2">
      <c r="A140" t="s">
        <v>3785</v>
      </c>
      <c r="B140" t="s">
        <v>3786</v>
      </c>
      <c r="C140">
        <v>2017</v>
      </c>
      <c r="D140" t="s">
        <v>3787</v>
      </c>
      <c r="E140" t="s">
        <v>3791</v>
      </c>
      <c r="F140" s="8" t="s">
        <v>4232</v>
      </c>
    </row>
    <row r="141" spans="1:6" x14ac:dyDescent="0.2">
      <c r="A141" t="s">
        <v>3781</v>
      </c>
      <c r="B141" t="s">
        <v>2992</v>
      </c>
      <c r="C141">
        <v>2017</v>
      </c>
      <c r="D141" t="s">
        <v>2993</v>
      </c>
      <c r="E141" t="s">
        <v>969</v>
      </c>
      <c r="F141" s="8" t="s">
        <v>4233</v>
      </c>
    </row>
    <row r="142" spans="1:6" x14ac:dyDescent="0.2">
      <c r="A142" t="s">
        <v>3764</v>
      </c>
      <c r="B142" t="s">
        <v>3765</v>
      </c>
      <c r="C142">
        <v>2017</v>
      </c>
      <c r="D142" t="s">
        <v>3720</v>
      </c>
      <c r="E142" t="s">
        <v>3769</v>
      </c>
      <c r="F142" s="8" t="s">
        <v>4232</v>
      </c>
    </row>
    <row r="143" spans="1:6" x14ac:dyDescent="0.2">
      <c r="A143" t="s">
        <v>3771</v>
      </c>
      <c r="B143" t="s">
        <v>3772</v>
      </c>
      <c r="C143">
        <v>2017</v>
      </c>
      <c r="D143" t="s">
        <v>3773</v>
      </c>
      <c r="E143" t="s">
        <v>3775</v>
      </c>
      <c r="F143" s="8" t="s">
        <v>4232</v>
      </c>
    </row>
    <row r="144" spans="1:6" x14ac:dyDescent="0.2">
      <c r="A144" t="s">
        <v>3748</v>
      </c>
      <c r="B144" t="s">
        <v>3749</v>
      </c>
      <c r="C144">
        <v>2017</v>
      </c>
      <c r="D144" t="s">
        <v>3442</v>
      </c>
      <c r="E144" t="s">
        <v>3751</v>
      </c>
      <c r="F144" s="8" t="s">
        <v>4232</v>
      </c>
    </row>
    <row r="145" spans="1:6" x14ac:dyDescent="0.2">
      <c r="A145" t="s">
        <v>2048</v>
      </c>
      <c r="B145" t="s">
        <v>1214</v>
      </c>
      <c r="C145">
        <v>2017</v>
      </c>
      <c r="D145" t="s">
        <v>1215</v>
      </c>
      <c r="E145" t="s">
        <v>1217</v>
      </c>
      <c r="F145" s="8" t="s">
        <v>4230</v>
      </c>
    </row>
    <row r="146" spans="1:6" x14ac:dyDescent="0.2">
      <c r="A146" t="s">
        <v>1871</v>
      </c>
      <c r="B146" t="s">
        <v>1024</v>
      </c>
      <c r="C146">
        <v>2017</v>
      </c>
      <c r="D146" t="s">
        <v>3006</v>
      </c>
      <c r="E146" t="s">
        <v>1027</v>
      </c>
      <c r="F146" s="8" t="s">
        <v>4233</v>
      </c>
    </row>
    <row r="147" spans="1:6" x14ac:dyDescent="0.2">
      <c r="A147" t="s">
        <v>2570</v>
      </c>
      <c r="B147" t="s">
        <v>1609</v>
      </c>
      <c r="C147">
        <v>2017</v>
      </c>
      <c r="D147" t="s">
        <v>1610</v>
      </c>
      <c r="E147" t="s">
        <v>1612</v>
      </c>
      <c r="F147" s="8" t="s">
        <v>4230</v>
      </c>
    </row>
    <row r="148" spans="1:6" x14ac:dyDescent="0.2">
      <c r="A148" t="s">
        <v>3807</v>
      </c>
      <c r="B148" t="s">
        <v>1072</v>
      </c>
      <c r="C148">
        <v>2017</v>
      </c>
      <c r="D148" t="s">
        <v>1874</v>
      </c>
      <c r="E148" t="s">
        <v>1074</v>
      </c>
      <c r="F148" s="8" t="s">
        <v>4233</v>
      </c>
    </row>
    <row r="149" spans="1:6" x14ac:dyDescent="0.2">
      <c r="A149" t="s">
        <v>3731</v>
      </c>
      <c r="B149" t="s">
        <v>1265</v>
      </c>
      <c r="C149">
        <v>2017</v>
      </c>
      <c r="D149" t="s">
        <v>1266</v>
      </c>
      <c r="E149" t="s">
        <v>1268</v>
      </c>
      <c r="F149" s="8" t="s">
        <v>4233</v>
      </c>
    </row>
    <row r="150" spans="1:6" x14ac:dyDescent="0.2">
      <c r="A150" t="s">
        <v>3725</v>
      </c>
      <c r="B150" t="s">
        <v>1077</v>
      </c>
      <c r="C150">
        <v>2017</v>
      </c>
      <c r="D150" t="s">
        <v>1078</v>
      </c>
      <c r="E150" t="s">
        <v>1080</v>
      </c>
      <c r="F150" s="8" t="s">
        <v>4230</v>
      </c>
    </row>
    <row r="151" spans="1:6" x14ac:dyDescent="0.2">
      <c r="A151" s="8" t="s">
        <v>504</v>
      </c>
      <c r="B151" s="8" t="s">
        <v>502</v>
      </c>
      <c r="C151" s="8">
        <v>2017</v>
      </c>
      <c r="D151" s="8" t="s">
        <v>260</v>
      </c>
      <c r="E151" s="3" t="s">
        <v>503</v>
      </c>
      <c r="F151" s="8" t="s">
        <v>4229</v>
      </c>
    </row>
    <row r="152" spans="1:6" x14ac:dyDescent="0.2">
      <c r="A152" t="s">
        <v>2987</v>
      </c>
      <c r="B152" t="s">
        <v>1240</v>
      </c>
      <c r="C152">
        <v>2017</v>
      </c>
      <c r="D152" t="s">
        <v>1241</v>
      </c>
      <c r="E152" t="s">
        <v>1243</v>
      </c>
      <c r="F152" s="8" t="s">
        <v>4230</v>
      </c>
    </row>
    <row r="153" spans="1:6" x14ac:dyDescent="0.2">
      <c r="A153" s="17" t="s">
        <v>4278</v>
      </c>
      <c r="B153" s="17" t="s">
        <v>4281</v>
      </c>
      <c r="C153" s="17">
        <v>2017</v>
      </c>
      <c r="D153" s="17" t="s">
        <v>2923</v>
      </c>
      <c r="E153" s="18" t="s">
        <v>4313</v>
      </c>
      <c r="F153" s="17" t="s">
        <v>4229</v>
      </c>
    </row>
    <row r="154" spans="1:6" x14ac:dyDescent="0.2">
      <c r="A154" s="17" t="s">
        <v>4283</v>
      </c>
      <c r="B154" s="17" t="s">
        <v>4282</v>
      </c>
      <c r="C154" s="17">
        <v>2017</v>
      </c>
      <c r="D154" s="17" t="s">
        <v>2923</v>
      </c>
      <c r="E154" s="18" t="s">
        <v>4314</v>
      </c>
      <c r="F154" s="17" t="s">
        <v>4229</v>
      </c>
    </row>
    <row r="155" spans="1:6" x14ac:dyDescent="0.2">
      <c r="A155" s="8" t="s">
        <v>748</v>
      </c>
      <c r="B155" s="8" t="s">
        <v>745</v>
      </c>
      <c r="C155" s="8">
        <v>2018</v>
      </c>
      <c r="D155" s="8" t="s">
        <v>746</v>
      </c>
      <c r="E155" s="3" t="s">
        <v>747</v>
      </c>
      <c r="F155" s="8" t="s">
        <v>4229</v>
      </c>
    </row>
    <row r="156" spans="1:6" x14ac:dyDescent="0.2">
      <c r="A156" s="8" t="s">
        <v>520</v>
      </c>
      <c r="B156" s="8" t="s">
        <v>516</v>
      </c>
      <c r="C156" s="8">
        <v>2018</v>
      </c>
      <c r="D156" s="8" t="s">
        <v>517</v>
      </c>
      <c r="E156" s="3" t="s">
        <v>519</v>
      </c>
      <c r="F156" s="8" t="s">
        <v>4229</v>
      </c>
    </row>
    <row r="157" spans="1:6" x14ac:dyDescent="0.2">
      <c r="A157" t="s">
        <v>3829</v>
      </c>
      <c r="B157" t="s">
        <v>1098</v>
      </c>
      <c r="C157">
        <v>2018</v>
      </c>
      <c r="D157" t="s">
        <v>874</v>
      </c>
      <c r="E157" t="s">
        <v>1100</v>
      </c>
      <c r="F157" s="8" t="s">
        <v>4230</v>
      </c>
    </row>
    <row r="158" spans="1:6" x14ac:dyDescent="0.2">
      <c r="A158" t="s">
        <v>3847</v>
      </c>
      <c r="B158" t="s">
        <v>973</v>
      </c>
      <c r="C158">
        <v>2018</v>
      </c>
      <c r="D158" t="s">
        <v>867</v>
      </c>
      <c r="E158" t="s">
        <v>975</v>
      </c>
      <c r="F158" s="8" t="s">
        <v>4233</v>
      </c>
    </row>
    <row r="159" spans="1:6" x14ac:dyDescent="0.2">
      <c r="A159" t="s">
        <v>3823</v>
      </c>
      <c r="B159" t="s">
        <v>904</v>
      </c>
      <c r="C159">
        <v>2018</v>
      </c>
      <c r="D159" t="s">
        <v>2972</v>
      </c>
      <c r="E159" t="s">
        <v>907</v>
      </c>
      <c r="F159" s="8" t="s">
        <v>4233</v>
      </c>
    </row>
    <row r="160" spans="1:6" x14ac:dyDescent="0.2">
      <c r="A160" t="s">
        <v>3838</v>
      </c>
      <c r="B160" t="s">
        <v>1190</v>
      </c>
      <c r="C160">
        <v>2018</v>
      </c>
      <c r="D160" t="s">
        <v>1907</v>
      </c>
      <c r="E160" t="s">
        <v>1192</v>
      </c>
      <c r="F160" s="8" t="s">
        <v>4233</v>
      </c>
    </row>
    <row r="161" spans="1:6" x14ac:dyDescent="0.2">
      <c r="A161" t="s">
        <v>3833</v>
      </c>
      <c r="B161" t="s">
        <v>803</v>
      </c>
      <c r="C161">
        <v>2018</v>
      </c>
      <c r="D161" t="s">
        <v>3834</v>
      </c>
      <c r="E161" t="s">
        <v>1372</v>
      </c>
      <c r="F161" s="8" t="s">
        <v>4232</v>
      </c>
    </row>
    <row r="162" spans="1:6" x14ac:dyDescent="0.2">
      <c r="A162" s="8" t="s">
        <v>165</v>
      </c>
      <c r="B162" s="8" t="s">
        <v>163</v>
      </c>
      <c r="C162" s="8">
        <v>2018</v>
      </c>
      <c r="D162" s="8" t="s">
        <v>79</v>
      </c>
      <c r="E162" s="3" t="s">
        <v>164</v>
      </c>
      <c r="F162" s="8" t="s">
        <v>4229</v>
      </c>
    </row>
    <row r="163" spans="1:6" x14ac:dyDescent="0.2">
      <c r="A163" t="s">
        <v>3852</v>
      </c>
      <c r="B163" t="s">
        <v>3853</v>
      </c>
      <c r="C163">
        <v>2018</v>
      </c>
      <c r="D163" t="s">
        <v>3854</v>
      </c>
      <c r="E163" t="s">
        <v>3857</v>
      </c>
      <c r="F163" s="8" t="s">
        <v>4232</v>
      </c>
    </row>
    <row r="164" spans="1:6" x14ac:dyDescent="0.2">
      <c r="A164" t="s">
        <v>3842</v>
      </c>
      <c r="B164" t="s">
        <v>1209</v>
      </c>
      <c r="C164">
        <v>2018</v>
      </c>
      <c r="D164" t="s">
        <v>1184</v>
      </c>
      <c r="E164" t="s">
        <v>1211</v>
      </c>
      <c r="F164" s="8" t="s">
        <v>4233</v>
      </c>
    </row>
    <row r="165" spans="1:6" x14ac:dyDescent="0.2">
      <c r="A165" s="17" t="s">
        <v>4285</v>
      </c>
      <c r="B165" s="17" t="s">
        <v>4284</v>
      </c>
      <c r="C165" s="17">
        <v>2018</v>
      </c>
      <c r="D165" s="17" t="s">
        <v>4316</v>
      </c>
      <c r="E165" s="18" t="s">
        <v>4315</v>
      </c>
      <c r="F165" s="17" t="s">
        <v>4229</v>
      </c>
    </row>
    <row r="166" spans="1:6" x14ac:dyDescent="0.2">
      <c r="A166" t="s">
        <v>2944</v>
      </c>
      <c r="B166" t="s">
        <v>2510</v>
      </c>
      <c r="C166">
        <v>2019</v>
      </c>
      <c r="D166" t="s">
        <v>1461</v>
      </c>
      <c r="E166" t="s">
        <v>1463</v>
      </c>
      <c r="F166" s="8" t="s">
        <v>4233</v>
      </c>
    </row>
    <row r="167" spans="1:6" x14ac:dyDescent="0.2">
      <c r="A167" t="s">
        <v>1949</v>
      </c>
      <c r="B167" t="s">
        <v>1228</v>
      </c>
      <c r="C167">
        <v>2019</v>
      </c>
      <c r="D167" t="s">
        <v>1229</v>
      </c>
      <c r="E167" t="s">
        <v>1231</v>
      </c>
      <c r="F167" s="8" t="s">
        <v>4230</v>
      </c>
    </row>
    <row r="168" spans="1:6" x14ac:dyDescent="0.2">
      <c r="A168" t="s">
        <v>4241</v>
      </c>
      <c r="B168" t="s">
        <v>1166</v>
      </c>
      <c r="C168">
        <v>2019</v>
      </c>
      <c r="D168" t="s">
        <v>912</v>
      </c>
      <c r="E168" t="s">
        <v>1168</v>
      </c>
      <c r="F168" s="8" t="s">
        <v>4230</v>
      </c>
    </row>
    <row r="169" spans="1:6" x14ac:dyDescent="0.2">
      <c r="A169" t="s">
        <v>3911</v>
      </c>
      <c r="B169" t="s">
        <v>556</v>
      </c>
      <c r="C169">
        <v>2019</v>
      </c>
      <c r="D169" t="s">
        <v>3912</v>
      </c>
      <c r="E169" t="s">
        <v>1319</v>
      </c>
      <c r="F169" s="8" t="s">
        <v>4232</v>
      </c>
    </row>
    <row r="170" spans="1:6" x14ac:dyDescent="0.2">
      <c r="A170" t="s">
        <v>3871</v>
      </c>
      <c r="B170" t="s">
        <v>1421</v>
      </c>
      <c r="C170">
        <v>2019</v>
      </c>
      <c r="D170" t="s">
        <v>1229</v>
      </c>
      <c r="E170" t="s">
        <v>1423</v>
      </c>
      <c r="F170" s="8" t="s">
        <v>4230</v>
      </c>
    </row>
    <row r="171" spans="1:6" x14ac:dyDescent="0.2">
      <c r="A171" t="s">
        <v>4242</v>
      </c>
      <c r="B171" t="s">
        <v>1761</v>
      </c>
      <c r="C171">
        <v>2019</v>
      </c>
      <c r="D171" t="s">
        <v>1762</v>
      </c>
      <c r="E171" t="s">
        <v>1764</v>
      </c>
      <c r="F171" s="8" t="s">
        <v>4230</v>
      </c>
    </row>
    <row r="172" spans="1:6" x14ac:dyDescent="0.2">
      <c r="A172" t="s">
        <v>2190</v>
      </c>
      <c r="B172" t="s">
        <v>1674</v>
      </c>
      <c r="C172">
        <v>2019</v>
      </c>
      <c r="D172" t="s">
        <v>1675</v>
      </c>
      <c r="E172" t="s">
        <v>1677</v>
      </c>
      <c r="F172" s="8" t="s">
        <v>4230</v>
      </c>
    </row>
    <row r="173" spans="1:6" x14ac:dyDescent="0.2">
      <c r="A173" t="s">
        <v>3859</v>
      </c>
      <c r="B173" t="s">
        <v>3860</v>
      </c>
      <c r="C173">
        <v>2019</v>
      </c>
      <c r="D173" t="s">
        <v>3362</v>
      </c>
      <c r="E173" t="s">
        <v>3862</v>
      </c>
      <c r="F173" s="8" t="s">
        <v>4232</v>
      </c>
    </row>
    <row r="174" spans="1:6" x14ac:dyDescent="0.2">
      <c r="A174" t="s">
        <v>2027</v>
      </c>
      <c r="B174" t="s">
        <v>1178</v>
      </c>
      <c r="C174">
        <v>2019</v>
      </c>
      <c r="D174" t="s">
        <v>990</v>
      </c>
      <c r="E174" t="s">
        <v>1180</v>
      </c>
      <c r="F174" s="8" t="s">
        <v>4230</v>
      </c>
    </row>
    <row r="175" spans="1:6" x14ac:dyDescent="0.2">
      <c r="A175" t="s">
        <v>2939</v>
      </c>
      <c r="B175" t="s">
        <v>1455</v>
      </c>
      <c r="C175">
        <v>2019</v>
      </c>
      <c r="D175" t="s">
        <v>1449</v>
      </c>
      <c r="E175" t="s">
        <v>1457</v>
      </c>
      <c r="F175" s="8" t="s">
        <v>4230</v>
      </c>
    </row>
    <row r="176" spans="1:6" x14ac:dyDescent="0.2">
      <c r="A176" t="s">
        <v>3890</v>
      </c>
      <c r="B176" t="s">
        <v>1067</v>
      </c>
      <c r="C176">
        <v>2019</v>
      </c>
      <c r="D176" t="s">
        <v>881</v>
      </c>
      <c r="E176" t="s">
        <v>1069</v>
      </c>
      <c r="F176" s="8" t="s">
        <v>4230</v>
      </c>
    </row>
    <row r="177" spans="1:6" x14ac:dyDescent="0.2">
      <c r="A177" t="s">
        <v>2153</v>
      </c>
      <c r="B177" s="8" t="s">
        <v>636</v>
      </c>
      <c r="C177" s="8">
        <v>2019</v>
      </c>
      <c r="D177" s="8" t="s">
        <v>10</v>
      </c>
      <c r="E177" s="3" t="s">
        <v>637</v>
      </c>
      <c r="F177" s="8" t="s">
        <v>4229</v>
      </c>
    </row>
    <row r="178" spans="1:6" x14ac:dyDescent="0.2">
      <c r="A178" t="s">
        <v>1517</v>
      </c>
      <c r="B178" t="s">
        <v>1518</v>
      </c>
      <c r="C178">
        <v>2019</v>
      </c>
      <c r="D178" t="s">
        <v>1519</v>
      </c>
      <c r="E178" t="s">
        <v>1521</v>
      </c>
      <c r="F178" s="8" t="s">
        <v>4230</v>
      </c>
    </row>
    <row r="179" spans="1:6" x14ac:dyDescent="0.2">
      <c r="A179" t="s">
        <v>2258</v>
      </c>
      <c r="B179" s="8" t="s">
        <v>545</v>
      </c>
      <c r="C179" s="8">
        <v>2019</v>
      </c>
      <c r="D179" s="8" t="s">
        <v>517</v>
      </c>
      <c r="E179" s="3" t="s">
        <v>546</v>
      </c>
      <c r="F179" s="8" t="s">
        <v>4229</v>
      </c>
    </row>
    <row r="180" spans="1:6" x14ac:dyDescent="0.2">
      <c r="A180" t="s">
        <v>3886</v>
      </c>
      <c r="B180" t="s">
        <v>1467</v>
      </c>
      <c r="C180">
        <v>2019</v>
      </c>
      <c r="D180" t="s">
        <v>881</v>
      </c>
      <c r="E180" t="s">
        <v>1469</v>
      </c>
      <c r="F180" s="8" t="s">
        <v>4230</v>
      </c>
    </row>
    <row r="181" spans="1:6" x14ac:dyDescent="0.2">
      <c r="A181" s="8" t="s">
        <v>721</v>
      </c>
      <c r="B181" s="8" t="s">
        <v>718</v>
      </c>
      <c r="C181" s="8">
        <v>2019</v>
      </c>
      <c r="D181" s="8" t="s">
        <v>719</v>
      </c>
      <c r="E181" s="3" t="s">
        <v>720</v>
      </c>
      <c r="F181" s="8" t="s">
        <v>4229</v>
      </c>
    </row>
    <row r="182" spans="1:6" x14ac:dyDescent="0.2">
      <c r="A182" t="s">
        <v>3864</v>
      </c>
      <c r="B182" t="s">
        <v>3865</v>
      </c>
      <c r="C182">
        <v>2019</v>
      </c>
      <c r="D182" t="s">
        <v>3626</v>
      </c>
      <c r="E182" t="s">
        <v>3869</v>
      </c>
      <c r="F182" s="8" t="s">
        <v>4232</v>
      </c>
    </row>
    <row r="183" spans="1:6" x14ac:dyDescent="0.2">
      <c r="A183" t="s">
        <v>3894</v>
      </c>
      <c r="B183" t="s">
        <v>1109</v>
      </c>
      <c r="C183">
        <v>2019</v>
      </c>
      <c r="D183" t="s">
        <v>1110</v>
      </c>
      <c r="E183" t="s">
        <v>1112</v>
      </c>
      <c r="F183" s="8" t="s">
        <v>4230</v>
      </c>
    </row>
    <row r="184" spans="1:6" x14ac:dyDescent="0.2">
      <c r="A184" t="s">
        <v>2337</v>
      </c>
      <c r="B184" t="s">
        <v>1379</v>
      </c>
      <c r="C184">
        <v>2019</v>
      </c>
      <c r="D184" t="s">
        <v>990</v>
      </c>
      <c r="E184" t="s">
        <v>1381</v>
      </c>
      <c r="F184" s="8" t="s">
        <v>4230</v>
      </c>
    </row>
    <row r="185" spans="1:6" x14ac:dyDescent="0.2">
      <c r="A185" t="s">
        <v>3875</v>
      </c>
      <c r="B185" s="8" t="s">
        <v>818</v>
      </c>
      <c r="C185" s="8">
        <v>2019</v>
      </c>
      <c r="D185" s="8" t="s">
        <v>530</v>
      </c>
      <c r="E185" s="3" t="s">
        <v>819</v>
      </c>
      <c r="F185" s="8" t="s">
        <v>4229</v>
      </c>
    </row>
    <row r="186" spans="1:6" x14ac:dyDescent="0.2">
      <c r="A186" s="17" t="s">
        <v>4287</v>
      </c>
      <c r="B186" s="17" t="s">
        <v>4286</v>
      </c>
      <c r="C186" s="17">
        <v>2019</v>
      </c>
      <c r="D186" s="17" t="s">
        <v>874</v>
      </c>
      <c r="E186" s="18" t="s">
        <v>4317</v>
      </c>
      <c r="F186" s="17" t="s">
        <v>4229</v>
      </c>
    </row>
    <row r="187" spans="1:6" x14ac:dyDescent="0.2">
      <c r="A187" s="17" t="s">
        <v>4280</v>
      </c>
      <c r="B187" s="17" t="s">
        <v>4288</v>
      </c>
      <c r="C187" s="17">
        <v>2019</v>
      </c>
      <c r="D187" s="17" t="s">
        <v>4318</v>
      </c>
      <c r="E187" s="19" t="s">
        <v>4319</v>
      </c>
      <c r="F187" s="17" t="s">
        <v>4229</v>
      </c>
    </row>
    <row r="188" spans="1:6" x14ac:dyDescent="0.2">
      <c r="A188" s="17" t="s">
        <v>4290</v>
      </c>
      <c r="B188" s="17" t="s">
        <v>4289</v>
      </c>
      <c r="C188" s="17">
        <v>2019</v>
      </c>
      <c r="D188" s="17" t="s">
        <v>3720</v>
      </c>
      <c r="E188" s="18" t="s">
        <v>4320</v>
      </c>
      <c r="F188" s="17" t="s">
        <v>4229</v>
      </c>
    </row>
    <row r="189" spans="1:6" x14ac:dyDescent="0.2">
      <c r="A189" s="17" t="s">
        <v>4292</v>
      </c>
      <c r="B189" s="17" t="s">
        <v>4291</v>
      </c>
      <c r="C189" s="17">
        <v>2019</v>
      </c>
      <c r="D189" s="17" t="s">
        <v>3010</v>
      </c>
      <c r="E189" s="18" t="s">
        <v>4321</v>
      </c>
      <c r="F189" s="17" t="s">
        <v>4229</v>
      </c>
    </row>
    <row r="190" spans="1:6" x14ac:dyDescent="0.2">
      <c r="A190" s="17" t="s">
        <v>4294</v>
      </c>
      <c r="B190" s="17" t="s">
        <v>4293</v>
      </c>
      <c r="C190" s="17">
        <v>2019</v>
      </c>
      <c r="D190" s="17" t="s">
        <v>4322</v>
      </c>
      <c r="E190" s="17" t="s">
        <v>4323</v>
      </c>
      <c r="F190" s="17" t="s">
        <v>4229</v>
      </c>
    </row>
    <row r="191" spans="1:6" x14ac:dyDescent="0.2">
      <c r="A191" t="s">
        <v>2168</v>
      </c>
      <c r="B191" t="s">
        <v>1704</v>
      </c>
      <c r="C191">
        <v>2020</v>
      </c>
      <c r="D191" t="s">
        <v>1705</v>
      </c>
      <c r="E191" t="s">
        <v>1707</v>
      </c>
      <c r="F191" s="8" t="s">
        <v>4230</v>
      </c>
    </row>
    <row r="192" spans="1:6" x14ac:dyDescent="0.2">
      <c r="A192" t="s">
        <v>3973</v>
      </c>
      <c r="B192" t="s">
        <v>3974</v>
      </c>
      <c r="C192">
        <v>2020</v>
      </c>
      <c r="D192" t="s">
        <v>3975</v>
      </c>
      <c r="E192" t="s">
        <v>3980</v>
      </c>
      <c r="F192" s="8" t="s">
        <v>4232</v>
      </c>
    </row>
    <row r="193" spans="1:6" x14ac:dyDescent="0.2">
      <c r="A193" s="8" t="s">
        <v>779</v>
      </c>
      <c r="B193" s="8" t="s">
        <v>776</v>
      </c>
      <c r="C193" s="8">
        <v>2020</v>
      </c>
      <c r="D193" s="8" t="s">
        <v>777</v>
      </c>
      <c r="E193" s="3" t="s">
        <v>778</v>
      </c>
      <c r="F193" s="8" t="s">
        <v>4229</v>
      </c>
    </row>
    <row r="194" spans="1:6" x14ac:dyDescent="0.2">
      <c r="A194" t="s">
        <v>1750</v>
      </c>
      <c r="B194" t="s">
        <v>1751</v>
      </c>
      <c r="C194">
        <v>2020</v>
      </c>
      <c r="D194" t="s">
        <v>1184</v>
      </c>
      <c r="E194" t="s">
        <v>1753</v>
      </c>
      <c r="F194" s="8" t="s">
        <v>4230</v>
      </c>
    </row>
    <row r="195" spans="1:6" x14ac:dyDescent="0.2">
      <c r="A195" t="s">
        <v>2920</v>
      </c>
      <c r="B195" t="s">
        <v>1326</v>
      </c>
      <c r="C195">
        <v>2020</v>
      </c>
      <c r="D195" t="s">
        <v>990</v>
      </c>
      <c r="E195" t="s">
        <v>1328</v>
      </c>
      <c r="F195" s="8" t="s">
        <v>4230</v>
      </c>
    </row>
    <row r="196" spans="1:6" x14ac:dyDescent="0.2">
      <c r="A196" t="s">
        <v>3944</v>
      </c>
      <c r="B196" t="s">
        <v>1361</v>
      </c>
      <c r="C196">
        <v>2020</v>
      </c>
      <c r="D196" t="s">
        <v>874</v>
      </c>
      <c r="E196" t="s">
        <v>1363</v>
      </c>
      <c r="F196" s="8" t="s">
        <v>4230</v>
      </c>
    </row>
    <row r="197" spans="1:6" x14ac:dyDescent="0.2">
      <c r="A197" t="s">
        <v>3931</v>
      </c>
      <c r="B197" t="s">
        <v>2929</v>
      </c>
      <c r="C197">
        <v>2020</v>
      </c>
      <c r="D197" t="s">
        <v>3932</v>
      </c>
      <c r="E197" t="s">
        <v>1451</v>
      </c>
      <c r="F197" s="8" t="s">
        <v>4232</v>
      </c>
    </row>
    <row r="198" spans="1:6" x14ac:dyDescent="0.2">
      <c r="A198" t="s">
        <v>2904</v>
      </c>
      <c r="B198" t="s">
        <v>1202</v>
      </c>
      <c r="C198">
        <v>2020</v>
      </c>
      <c r="D198" t="s">
        <v>1203</v>
      </c>
      <c r="E198" t="s">
        <v>1205</v>
      </c>
      <c r="F198" s="8" t="s">
        <v>4230</v>
      </c>
    </row>
    <row r="199" spans="1:6" x14ac:dyDescent="0.2">
      <c r="A199" t="s">
        <v>3936</v>
      </c>
      <c r="B199" t="s">
        <v>1366</v>
      </c>
      <c r="C199">
        <v>2020</v>
      </c>
      <c r="D199" t="s">
        <v>1184</v>
      </c>
      <c r="E199" t="s">
        <v>1368</v>
      </c>
      <c r="F199" s="8" t="s">
        <v>4230</v>
      </c>
    </row>
    <row r="200" spans="1:6" x14ac:dyDescent="0.2">
      <c r="A200" t="s">
        <v>3982</v>
      </c>
      <c r="B200" t="s">
        <v>1414</v>
      </c>
      <c r="C200">
        <v>2020</v>
      </c>
      <c r="D200" t="s">
        <v>1415</v>
      </c>
      <c r="E200" t="s">
        <v>1417</v>
      </c>
      <c r="F200" s="8" t="s">
        <v>4230</v>
      </c>
    </row>
    <row r="201" spans="1:6" x14ac:dyDescent="0.2">
      <c r="A201" t="s">
        <v>4002</v>
      </c>
      <c r="B201" t="s">
        <v>1481</v>
      </c>
      <c r="C201">
        <v>2020</v>
      </c>
      <c r="D201" t="s">
        <v>1482</v>
      </c>
      <c r="E201" t="s">
        <v>1484</v>
      </c>
      <c r="F201" s="8" t="s">
        <v>4230</v>
      </c>
    </row>
    <row r="202" spans="1:6" x14ac:dyDescent="0.2">
      <c r="A202" t="s">
        <v>3962</v>
      </c>
      <c r="B202" t="s">
        <v>1357</v>
      </c>
      <c r="C202">
        <v>2020</v>
      </c>
      <c r="D202" t="s">
        <v>990</v>
      </c>
      <c r="E202" t="s">
        <v>1359</v>
      </c>
      <c r="F202" s="8" t="s">
        <v>4230</v>
      </c>
    </row>
    <row r="203" spans="1:6" x14ac:dyDescent="0.2">
      <c r="A203" t="s">
        <v>3940</v>
      </c>
      <c r="B203" t="s">
        <v>1293</v>
      </c>
      <c r="C203">
        <v>2020</v>
      </c>
      <c r="D203" t="s">
        <v>1294</v>
      </c>
      <c r="E203" t="s">
        <v>1296</v>
      </c>
      <c r="F203" s="8" t="s">
        <v>4230</v>
      </c>
    </row>
    <row r="204" spans="1:6" x14ac:dyDescent="0.2">
      <c r="A204" t="s">
        <v>2240</v>
      </c>
      <c r="B204" t="s">
        <v>1513</v>
      </c>
      <c r="C204">
        <v>2020</v>
      </c>
      <c r="D204" t="s">
        <v>1449</v>
      </c>
      <c r="E204" t="s">
        <v>1515</v>
      </c>
      <c r="F204" s="8" t="s">
        <v>4230</v>
      </c>
    </row>
    <row r="205" spans="1:6" x14ac:dyDescent="0.2">
      <c r="A205" t="s">
        <v>2585</v>
      </c>
      <c r="B205" t="s">
        <v>4243</v>
      </c>
      <c r="C205">
        <v>2020</v>
      </c>
      <c r="D205" t="s">
        <v>4245</v>
      </c>
      <c r="E205" s="3" t="s">
        <v>4244</v>
      </c>
      <c r="F205" s="8" t="s">
        <v>4231</v>
      </c>
    </row>
    <row r="206" spans="1:6" x14ac:dyDescent="0.2">
      <c r="A206" s="8" t="s">
        <v>4251</v>
      </c>
      <c r="B206" t="s">
        <v>4249</v>
      </c>
      <c r="C206" s="8">
        <v>2020</v>
      </c>
      <c r="D206" s="8" t="s">
        <v>777</v>
      </c>
      <c r="E206" s="3" t="s">
        <v>4250</v>
      </c>
      <c r="F206" s="8" t="s">
        <v>4231</v>
      </c>
    </row>
    <row r="207" spans="1:6" x14ac:dyDescent="0.2">
      <c r="A207" s="17" t="s">
        <v>4296</v>
      </c>
      <c r="B207" s="17" t="s">
        <v>4295</v>
      </c>
      <c r="C207" s="17">
        <v>2020</v>
      </c>
      <c r="D207" s="17" t="s">
        <v>4325</v>
      </c>
      <c r="E207" s="18" t="s">
        <v>4324</v>
      </c>
      <c r="F207" s="17" t="s">
        <v>4229</v>
      </c>
    </row>
    <row r="208" spans="1:6" x14ac:dyDescent="0.2">
      <c r="A208" t="s">
        <v>2238</v>
      </c>
      <c r="B208" t="s">
        <v>2239</v>
      </c>
      <c r="C208">
        <v>2021</v>
      </c>
      <c r="D208" t="s">
        <v>4254</v>
      </c>
      <c r="E208" s="3" t="s">
        <v>4255</v>
      </c>
      <c r="F208" s="8" t="s">
        <v>4231</v>
      </c>
    </row>
    <row r="209" spans="1:6" x14ac:dyDescent="0.2">
      <c r="A209" t="s">
        <v>2168</v>
      </c>
      <c r="B209" s="8" t="s">
        <v>795</v>
      </c>
      <c r="C209" s="8">
        <v>2021</v>
      </c>
      <c r="D209" s="8" t="s">
        <v>763</v>
      </c>
      <c r="E209" s="3" t="s">
        <v>796</v>
      </c>
      <c r="F209" s="8" t="s">
        <v>4229</v>
      </c>
    </row>
    <row r="210" spans="1:6" x14ac:dyDescent="0.2">
      <c r="A210" s="8" t="s">
        <v>494</v>
      </c>
      <c r="B210" s="8" t="s">
        <v>492</v>
      </c>
      <c r="C210" s="8">
        <v>2021</v>
      </c>
      <c r="D210" s="8" t="s">
        <v>265</v>
      </c>
      <c r="E210" s="3" t="s">
        <v>493</v>
      </c>
      <c r="F210" s="8" t="s">
        <v>4229</v>
      </c>
    </row>
    <row r="211" spans="1:6" x14ac:dyDescent="0.2">
      <c r="A211" s="5" t="s">
        <v>4265</v>
      </c>
      <c r="B211" t="s">
        <v>4264</v>
      </c>
      <c r="C211" s="5">
        <v>2021</v>
      </c>
      <c r="D211" s="5" t="s">
        <v>4266</v>
      </c>
      <c r="E211" s="5" t="s">
        <v>4267</v>
      </c>
      <c r="F211" s="8" t="s">
        <v>4232</v>
      </c>
    </row>
    <row r="212" spans="1:6" x14ac:dyDescent="0.2">
      <c r="A212" t="s">
        <v>4064</v>
      </c>
      <c r="B212" s="8" t="s">
        <v>540</v>
      </c>
      <c r="C212" s="8">
        <v>2021</v>
      </c>
      <c r="D212" s="8" t="s">
        <v>541</v>
      </c>
      <c r="E212" s="3" t="s">
        <v>543</v>
      </c>
      <c r="F212" s="8" t="s">
        <v>4229</v>
      </c>
    </row>
    <row r="213" spans="1:6" x14ac:dyDescent="0.2">
      <c r="A213" s="8" t="s">
        <v>685</v>
      </c>
      <c r="B213" s="8" t="s">
        <v>682</v>
      </c>
      <c r="C213" s="8">
        <v>2021</v>
      </c>
      <c r="D213" s="8" t="s">
        <v>683</v>
      </c>
      <c r="E213" s="3" t="s">
        <v>684</v>
      </c>
      <c r="F213" s="8" t="s">
        <v>4229</v>
      </c>
    </row>
    <row r="214" spans="1:6" x14ac:dyDescent="0.2">
      <c r="A214" t="s">
        <v>4040</v>
      </c>
      <c r="B214" s="8" t="s">
        <v>552</v>
      </c>
      <c r="C214" s="8">
        <v>2021</v>
      </c>
      <c r="D214" s="8" t="s">
        <v>260</v>
      </c>
      <c r="E214" s="3" t="s">
        <v>553</v>
      </c>
      <c r="F214" s="8" t="s">
        <v>4229</v>
      </c>
    </row>
    <row r="215" spans="1:6" x14ac:dyDescent="0.2">
      <c r="A215" t="s">
        <v>4046</v>
      </c>
      <c r="B215" t="s">
        <v>4047</v>
      </c>
      <c r="C215">
        <v>2021</v>
      </c>
      <c r="D215" t="s">
        <v>4048</v>
      </c>
      <c r="E215" t="s">
        <v>4053</v>
      </c>
      <c r="F215" s="8" t="s">
        <v>4232</v>
      </c>
    </row>
    <row r="216" spans="1:6" x14ac:dyDescent="0.2">
      <c r="A216" t="s">
        <v>4033</v>
      </c>
      <c r="B216" t="s">
        <v>4034</v>
      </c>
      <c r="C216">
        <v>2021</v>
      </c>
      <c r="D216" t="s">
        <v>3824</v>
      </c>
      <c r="E216" t="s">
        <v>4038</v>
      </c>
      <c r="F216" s="8" t="s">
        <v>4232</v>
      </c>
    </row>
    <row r="217" spans="1:6" x14ac:dyDescent="0.2">
      <c r="A217" t="s">
        <v>4055</v>
      </c>
      <c r="B217" t="s">
        <v>1322</v>
      </c>
      <c r="C217">
        <v>2021</v>
      </c>
      <c r="D217" t="s">
        <v>933</v>
      </c>
      <c r="E217" t="s">
        <v>1324</v>
      </c>
      <c r="F217" s="8" t="s">
        <v>4230</v>
      </c>
    </row>
    <row r="218" spans="1:6" x14ac:dyDescent="0.2">
      <c r="A218" t="s">
        <v>4077</v>
      </c>
      <c r="B218" t="s">
        <v>4078</v>
      </c>
      <c r="C218">
        <v>2021</v>
      </c>
      <c r="D218" t="s">
        <v>3720</v>
      </c>
      <c r="E218" t="s">
        <v>4081</v>
      </c>
      <c r="F218" s="8" t="s">
        <v>4232</v>
      </c>
    </row>
    <row r="219" spans="1:6" x14ac:dyDescent="0.2">
      <c r="A219" s="8" t="s">
        <v>501</v>
      </c>
      <c r="B219" s="8" t="s">
        <v>498</v>
      </c>
      <c r="C219" s="8">
        <v>2021</v>
      </c>
      <c r="D219" s="8" t="s">
        <v>499</v>
      </c>
      <c r="E219" s="3" t="s">
        <v>500</v>
      </c>
      <c r="F219" s="8" t="s">
        <v>4229</v>
      </c>
    </row>
    <row r="220" spans="1:6" x14ac:dyDescent="0.2">
      <c r="A220" t="s">
        <v>4070</v>
      </c>
      <c r="B220" t="s">
        <v>1374</v>
      </c>
      <c r="C220">
        <v>2021</v>
      </c>
      <c r="D220" t="s">
        <v>1085</v>
      </c>
      <c r="E220" t="s">
        <v>1376</v>
      </c>
      <c r="F220" s="8" t="s">
        <v>4230</v>
      </c>
    </row>
    <row r="221" spans="1:6" x14ac:dyDescent="0.2">
      <c r="A221" s="17" t="s">
        <v>4298</v>
      </c>
      <c r="B221" s="17" t="s">
        <v>4297</v>
      </c>
      <c r="C221" s="17">
        <v>2021</v>
      </c>
      <c r="D221" s="17" t="s">
        <v>4303</v>
      </c>
      <c r="E221" s="17" t="s">
        <v>4326</v>
      </c>
      <c r="F221" s="17" t="s">
        <v>4229</v>
      </c>
    </row>
    <row r="222" spans="1:6" x14ac:dyDescent="0.2">
      <c r="A222" t="s">
        <v>2887</v>
      </c>
      <c r="B222" t="s">
        <v>1502</v>
      </c>
      <c r="C222">
        <v>2022</v>
      </c>
      <c r="D222" t="s">
        <v>1503</v>
      </c>
      <c r="E222" t="s">
        <v>1505</v>
      </c>
      <c r="F222" s="8" t="s">
        <v>4230</v>
      </c>
    </row>
    <row r="223" spans="1:6" x14ac:dyDescent="0.2">
      <c r="A223" t="s">
        <v>4133</v>
      </c>
      <c r="B223" t="s">
        <v>4134</v>
      </c>
      <c r="C223">
        <v>2022</v>
      </c>
      <c r="D223" t="s">
        <v>4135</v>
      </c>
      <c r="E223" t="s">
        <v>4141</v>
      </c>
      <c r="F223" s="8" t="s">
        <v>4232</v>
      </c>
    </row>
    <row r="224" spans="1:6" x14ac:dyDescent="0.2">
      <c r="A224" t="s">
        <v>4104</v>
      </c>
      <c r="B224" s="8" t="s">
        <v>660</v>
      </c>
      <c r="C224" s="8">
        <v>2022</v>
      </c>
      <c r="D224" s="8" t="s">
        <v>661</v>
      </c>
      <c r="E224" s="3" t="s">
        <v>663</v>
      </c>
      <c r="F224" s="8" t="s">
        <v>4229</v>
      </c>
    </row>
    <row r="225" spans="1:6" x14ac:dyDescent="0.2">
      <c r="A225" t="s">
        <v>2168</v>
      </c>
      <c r="B225" t="s">
        <v>1698</v>
      </c>
      <c r="C225">
        <v>2022</v>
      </c>
      <c r="D225" t="s">
        <v>1699</v>
      </c>
      <c r="E225" t="s">
        <v>1701</v>
      </c>
      <c r="F225" s="8" t="s">
        <v>4230</v>
      </c>
    </row>
    <row r="226" spans="1:6" x14ac:dyDescent="0.2">
      <c r="A226" t="s">
        <v>4093</v>
      </c>
      <c r="B226" t="s">
        <v>1658</v>
      </c>
      <c r="C226">
        <v>2022</v>
      </c>
      <c r="D226" t="s">
        <v>1449</v>
      </c>
      <c r="E226" t="s">
        <v>1660</v>
      </c>
      <c r="F226" s="8" t="s">
        <v>4230</v>
      </c>
    </row>
    <row r="227" spans="1:6" x14ac:dyDescent="0.2">
      <c r="A227" t="s">
        <v>4143</v>
      </c>
      <c r="B227" t="s">
        <v>1725</v>
      </c>
      <c r="C227">
        <v>2022</v>
      </c>
      <c r="D227" t="s">
        <v>1726</v>
      </c>
      <c r="E227" t="s">
        <v>1728</v>
      </c>
      <c r="F227" s="8" t="s">
        <v>4230</v>
      </c>
    </row>
    <row r="228" spans="1:6" x14ac:dyDescent="0.2">
      <c r="A228" t="s">
        <v>2352</v>
      </c>
      <c r="B228" t="s">
        <v>735</v>
      </c>
      <c r="C228">
        <v>2022</v>
      </c>
      <c r="D228" t="s">
        <v>325</v>
      </c>
      <c r="E228" t="s">
        <v>1479</v>
      </c>
      <c r="F228" s="8" t="s">
        <v>4230</v>
      </c>
    </row>
    <row r="229" spans="1:6" x14ac:dyDescent="0.2">
      <c r="A229" t="s">
        <v>4073</v>
      </c>
      <c r="B229" t="s">
        <v>1409</v>
      </c>
      <c r="C229">
        <v>2022</v>
      </c>
      <c r="D229" t="s">
        <v>881</v>
      </c>
      <c r="E229" t="s">
        <v>1411</v>
      </c>
      <c r="F229" s="8" t="s">
        <v>4230</v>
      </c>
    </row>
    <row r="230" spans="1:6" x14ac:dyDescent="0.2">
      <c r="A230" t="s">
        <v>4097</v>
      </c>
      <c r="B230" t="s">
        <v>4098</v>
      </c>
      <c r="C230">
        <v>2022</v>
      </c>
      <c r="D230" t="s">
        <v>4099</v>
      </c>
      <c r="E230" t="s">
        <v>4102</v>
      </c>
      <c r="F230" s="8" t="s">
        <v>4232</v>
      </c>
    </row>
    <row r="231" spans="1:6" x14ac:dyDescent="0.2">
      <c r="A231" s="5" t="s">
        <v>4248</v>
      </c>
      <c r="B231" s="5" t="s">
        <v>4246</v>
      </c>
      <c r="C231" s="5">
        <v>2022</v>
      </c>
      <c r="D231" s="8" t="s">
        <v>2017</v>
      </c>
      <c r="E231" s="3" t="s">
        <v>4247</v>
      </c>
      <c r="F231" s="8" t="s">
        <v>4231</v>
      </c>
    </row>
    <row r="232" spans="1:6" x14ac:dyDescent="0.2">
      <c r="A232" t="s">
        <v>4083</v>
      </c>
      <c r="B232" t="s">
        <v>4084</v>
      </c>
      <c r="C232">
        <v>2022</v>
      </c>
      <c r="D232" t="s">
        <v>3787</v>
      </c>
      <c r="E232" t="s">
        <v>4087</v>
      </c>
      <c r="F232" s="8" t="s">
        <v>4232</v>
      </c>
    </row>
    <row r="233" spans="1:6" x14ac:dyDescent="0.2">
      <c r="A233" t="s">
        <v>4108</v>
      </c>
      <c r="B233" t="s">
        <v>1555</v>
      </c>
      <c r="C233">
        <v>2022</v>
      </c>
      <c r="D233" t="s">
        <v>320</v>
      </c>
      <c r="E233" t="s">
        <v>1557</v>
      </c>
      <c r="F233" s="8" t="s">
        <v>4230</v>
      </c>
    </row>
    <row r="234" spans="1:6" x14ac:dyDescent="0.2">
      <c r="A234" t="s">
        <v>1923</v>
      </c>
      <c r="B234" s="8" t="s">
        <v>511</v>
      </c>
      <c r="C234" s="8">
        <v>2022</v>
      </c>
      <c r="D234" s="8" t="s">
        <v>512</v>
      </c>
      <c r="E234" s="3" t="s">
        <v>514</v>
      </c>
      <c r="F234" s="8" t="s">
        <v>4229</v>
      </c>
    </row>
    <row r="235" spans="1:6" s="17" customFormat="1" x14ac:dyDescent="0.2">
      <c r="A235" t="s">
        <v>4167</v>
      </c>
      <c r="B235" t="s">
        <v>1718</v>
      </c>
      <c r="C235">
        <v>2023</v>
      </c>
      <c r="D235" t="s">
        <v>4168</v>
      </c>
      <c r="E235" t="s">
        <v>1721</v>
      </c>
      <c r="F235" s="8" t="s">
        <v>4232</v>
      </c>
    </row>
    <row r="236" spans="1:6" s="17" customFormat="1" x14ac:dyDescent="0.2">
      <c r="A236" t="s">
        <v>4224</v>
      </c>
      <c r="B236" t="s">
        <v>1640</v>
      </c>
      <c r="C236">
        <v>2023</v>
      </c>
      <c r="D236" t="s">
        <v>2849</v>
      </c>
      <c r="E236" t="s">
        <v>1643</v>
      </c>
      <c r="F236" s="8" t="s">
        <v>4233</v>
      </c>
    </row>
    <row r="237" spans="1:6" s="17" customFormat="1" x14ac:dyDescent="0.2">
      <c r="A237" t="s">
        <v>4222</v>
      </c>
      <c r="B237" t="s">
        <v>1739</v>
      </c>
      <c r="C237">
        <v>2023</v>
      </c>
      <c r="D237" t="s">
        <v>3208</v>
      </c>
      <c r="E237" t="s">
        <v>1741</v>
      </c>
      <c r="F237" s="8" t="s">
        <v>4232</v>
      </c>
    </row>
    <row r="238" spans="1:6" s="17" customFormat="1" x14ac:dyDescent="0.2">
      <c r="A238" t="s">
        <v>4150</v>
      </c>
      <c r="B238" t="s">
        <v>1654</v>
      </c>
      <c r="C238">
        <v>2023</v>
      </c>
      <c r="D238" t="s">
        <v>881</v>
      </c>
      <c r="E238" t="s">
        <v>1656</v>
      </c>
      <c r="F238" s="8" t="s">
        <v>4230</v>
      </c>
    </row>
    <row r="239" spans="1:6" s="17" customFormat="1" x14ac:dyDescent="0.2">
      <c r="A239" t="s">
        <v>4172</v>
      </c>
      <c r="B239" t="s">
        <v>780</v>
      </c>
      <c r="C239">
        <v>2023</v>
      </c>
      <c r="D239" t="s">
        <v>781</v>
      </c>
      <c r="E239" t="s">
        <v>1552</v>
      </c>
      <c r="F239" s="8" t="s">
        <v>4230</v>
      </c>
    </row>
    <row r="240" spans="1:6" s="17" customFormat="1" x14ac:dyDescent="0.2">
      <c r="A240" t="s">
        <v>4118</v>
      </c>
      <c r="B240" t="s">
        <v>4119</v>
      </c>
      <c r="C240">
        <v>2023</v>
      </c>
      <c r="D240" t="s">
        <v>3252</v>
      </c>
      <c r="E240" t="s">
        <v>1696</v>
      </c>
      <c r="F240" s="8" t="s">
        <v>4232</v>
      </c>
    </row>
    <row r="241" spans="1:6" s="17" customFormat="1" x14ac:dyDescent="0.2">
      <c r="A241" t="s">
        <v>4154</v>
      </c>
      <c r="B241" t="s">
        <v>1593</v>
      </c>
      <c r="C241">
        <v>2023</v>
      </c>
      <c r="D241" t="s">
        <v>881</v>
      </c>
      <c r="E241" t="s">
        <v>1595</v>
      </c>
      <c r="F241" s="8" t="s">
        <v>4230</v>
      </c>
    </row>
    <row r="242" spans="1:6" s="17" customFormat="1" x14ac:dyDescent="0.2">
      <c r="A242" t="s">
        <v>2072</v>
      </c>
      <c r="B242" t="s">
        <v>1687</v>
      </c>
      <c r="C242">
        <v>2023</v>
      </c>
      <c r="D242" t="s">
        <v>1688</v>
      </c>
      <c r="E242" t="s">
        <v>1690</v>
      </c>
      <c r="F242" s="8" t="s">
        <v>4230</v>
      </c>
    </row>
    <row r="243" spans="1:6" s="17" customFormat="1" x14ac:dyDescent="0.2">
      <c r="A243" t="s">
        <v>2219</v>
      </c>
      <c r="B243" t="s">
        <v>1495</v>
      </c>
      <c r="C243">
        <v>2023</v>
      </c>
      <c r="D243" t="s">
        <v>1496</v>
      </c>
      <c r="E243" t="s">
        <v>1498</v>
      </c>
      <c r="F243" s="8" t="s">
        <v>4230</v>
      </c>
    </row>
    <row r="244" spans="1:6" s="17" customFormat="1" x14ac:dyDescent="0.2">
      <c r="A244" s="8" t="s">
        <v>677</v>
      </c>
      <c r="B244" s="8" t="s">
        <v>675</v>
      </c>
      <c r="C244" s="8">
        <v>2023</v>
      </c>
      <c r="D244" s="8" t="s">
        <v>107</v>
      </c>
      <c r="E244" s="3" t="s">
        <v>676</v>
      </c>
      <c r="F244" s="8" t="s">
        <v>4229</v>
      </c>
    </row>
    <row r="245" spans="1:6" s="17" customFormat="1" x14ac:dyDescent="0.2">
      <c r="A245" t="s">
        <v>4183</v>
      </c>
      <c r="B245" t="s">
        <v>4184</v>
      </c>
      <c r="C245">
        <v>2023</v>
      </c>
      <c r="D245" t="s">
        <v>4185</v>
      </c>
      <c r="E245" t="s">
        <v>4189</v>
      </c>
      <c r="F245" s="8" t="s">
        <v>4232</v>
      </c>
    </row>
    <row r="246" spans="1:6" s="17" customFormat="1" x14ac:dyDescent="0.2">
      <c r="A246" t="s">
        <v>4162</v>
      </c>
      <c r="B246" t="s">
        <v>1581</v>
      </c>
      <c r="C246">
        <v>2023</v>
      </c>
      <c r="D246" t="s">
        <v>3650</v>
      </c>
      <c r="E246" t="s">
        <v>1584</v>
      </c>
      <c r="F246" s="8" t="s">
        <v>4232</v>
      </c>
    </row>
    <row r="247" spans="1:6" s="17" customFormat="1" x14ac:dyDescent="0.2">
      <c r="A247" s="8" t="s">
        <v>595</v>
      </c>
      <c r="B247" s="8" t="s">
        <v>592</v>
      </c>
      <c r="C247" s="8">
        <v>2023</v>
      </c>
      <c r="D247" s="8" t="s">
        <v>593</v>
      </c>
      <c r="E247" s="3" t="s">
        <v>594</v>
      </c>
      <c r="F247" s="8" t="s">
        <v>4229</v>
      </c>
    </row>
    <row r="248" spans="1:6" s="17" customFormat="1" x14ac:dyDescent="0.2">
      <c r="A248" t="s">
        <v>1867</v>
      </c>
      <c r="B248" t="s">
        <v>1633</v>
      </c>
      <c r="C248">
        <v>2023</v>
      </c>
      <c r="D248" t="s">
        <v>1634</v>
      </c>
      <c r="E248" t="s">
        <v>1636</v>
      </c>
      <c r="F248" s="8" t="s">
        <v>4230</v>
      </c>
    </row>
    <row r="249" spans="1:6" s="17" customFormat="1" x14ac:dyDescent="0.2">
      <c r="A249" t="s">
        <v>2289</v>
      </c>
      <c r="B249" t="s">
        <v>1647</v>
      </c>
      <c r="C249">
        <v>2023</v>
      </c>
      <c r="D249" t="s">
        <v>1648</v>
      </c>
      <c r="E249" t="s">
        <v>1650</v>
      </c>
      <c r="F249" s="8" t="s">
        <v>4230</v>
      </c>
    </row>
    <row r="250" spans="1:6" s="17" customFormat="1" x14ac:dyDescent="0.2">
      <c r="A250" s="5" t="s">
        <v>1963</v>
      </c>
      <c r="B250" t="s">
        <v>1437</v>
      </c>
      <c r="C250">
        <v>2023</v>
      </c>
      <c r="D250" t="s">
        <v>1438</v>
      </c>
      <c r="E250" t="s">
        <v>1440</v>
      </c>
      <c r="F250" s="8" t="s">
        <v>4230</v>
      </c>
    </row>
    <row r="251" spans="1:6" s="17" customFormat="1" x14ac:dyDescent="0.2">
      <c r="A251" s="17" t="s">
        <v>4300</v>
      </c>
      <c r="B251" s="17" t="s">
        <v>4299</v>
      </c>
      <c r="C251" s="17">
        <v>2023</v>
      </c>
      <c r="D251" s="17" t="s">
        <v>1415</v>
      </c>
      <c r="E251" s="17" t="s">
        <v>4327</v>
      </c>
      <c r="F251" s="17" t="s">
        <v>4229</v>
      </c>
    </row>
  </sheetData>
  <sortState xmlns:xlrd2="http://schemas.microsoft.com/office/spreadsheetml/2017/richdata2" ref="A2:F251">
    <sortCondition ref="C2:C251"/>
  </sortState>
  <conditionalFormatting sqref="B1:B1048576">
    <cfRule type="duplicateValues" dxfId="0" priority="1"/>
  </conditionalFormatting>
  <hyperlinks>
    <hyperlink ref="E4" r:id="rId1" xr:uid="{64912F30-0FC4-D34F-8F36-6AE386B7EBCE}"/>
    <hyperlink ref="E9" r:id="rId2" xr:uid="{5C7B09CB-A6C8-674C-86E4-D4CC8CE75D83}"/>
    <hyperlink ref="E124" r:id="rId3" xr:uid="{7F97A870-91D9-6C49-B0BF-5CCB38289B31}"/>
    <hyperlink ref="E162" r:id="rId4" xr:uid="{73DE96F0-DF4E-5B4A-A94B-67ED7A2A24D4}"/>
    <hyperlink ref="E133" r:id="rId5" xr:uid="{6CE260A0-73E6-B544-A20C-8E1B157D7FFF}"/>
    <hyperlink ref="E81" r:id="rId6" xr:uid="{F6531B62-2B49-2B46-AE4E-929B2612313A}"/>
    <hyperlink ref="E53" r:id="rId7" xr:uid="{4FFF75C5-715A-FC45-816E-0AF13A2FBB15}"/>
    <hyperlink ref="E77" r:id="rId8" xr:uid="{D01B4B94-C2F0-5949-808A-A094D382A08E}"/>
    <hyperlink ref="E57" r:id="rId9" xr:uid="{D4AA345B-1152-A84D-A92F-4A55C87CBC7C}"/>
    <hyperlink ref="E69" r:id="rId10" xr:uid="{14F96E07-0F74-864A-9206-2315FEECCF99}"/>
    <hyperlink ref="E17" r:id="rId11" xr:uid="{B83942B6-C2E1-014D-B48A-8E80C4CF7CE8}"/>
    <hyperlink ref="E210" r:id="rId12" xr:uid="{9CC0356F-45DD-064C-B6BF-CD3D4EF2FF4E}"/>
    <hyperlink ref="E219" r:id="rId13" xr:uid="{A6264E15-E9CB-494E-8288-D1022CC92FE9}"/>
    <hyperlink ref="E151" r:id="rId14" xr:uid="{CDC2CDD8-116A-544D-A6E9-524A642AEBCD}"/>
    <hyperlink ref="E234" r:id="rId15" xr:uid="{FABDA0B0-160C-5346-9C76-119ED142C4B6}"/>
    <hyperlink ref="E156" r:id="rId16" xr:uid="{59E583CC-9F80-274F-9777-FCAA009BA376}"/>
    <hyperlink ref="E123" r:id="rId17" xr:uid="{690084E8-9347-4943-9B39-DEBBF7E11997}"/>
    <hyperlink ref="E212" r:id="rId18" xr:uid="{9A4F0DFD-AA7F-B044-A55B-807985F6B9CE}"/>
    <hyperlink ref="E179" r:id="rId19" xr:uid="{BB8A0CCE-72E0-E948-948E-18E035C3DEFC}"/>
    <hyperlink ref="E134" r:id="rId20" xr:uid="{43D19EC2-5054-B84D-A21A-E98BBACCA338}"/>
    <hyperlink ref="E214" r:id="rId21" xr:uid="{7C99FEC0-777B-0844-9EE5-9E450894D134}"/>
    <hyperlink ref="E127" r:id="rId22" xr:uid="{2BC33C19-189C-A640-9E1A-AACEC6952F0C}"/>
    <hyperlink ref="E52" r:id="rId23" xr:uid="{CBF5CB3D-4BF0-2745-9B9D-1D0E46A66344}"/>
    <hyperlink ref="E41" r:id="rId24" xr:uid="{F3F8632B-AEE9-9540-AD29-0BACC369C4F1}"/>
    <hyperlink ref="E247" r:id="rId25" xr:uid="{E2B6F5D6-7EBA-FC48-8559-681DC8CC5360}"/>
    <hyperlink ref="E14" r:id="rId26" xr:uid="{C93C2331-5091-8142-A5C7-0322D6A7FA66}"/>
    <hyperlink ref="E49" r:id="rId27" xr:uid="{BCB9F3AD-609E-5142-9702-64E8F6023F45}"/>
    <hyperlink ref="E51" r:id="rId28" xr:uid="{5E769EEB-1879-3446-B572-11B2C5100CE6}"/>
    <hyperlink ref="E177" r:id="rId29" xr:uid="{8AA71228-2874-CE4B-B3B6-9A4D60D3E938}"/>
    <hyperlink ref="E87" r:id="rId30" xr:uid="{906A8DBD-8CA2-DA40-8AD1-F1DD08CF2ED3}"/>
    <hyperlink ref="E111" r:id="rId31" xr:uid="{3AA4AC9E-4D10-7D42-AB2B-EA7C269CC0B8}"/>
    <hyperlink ref="E224" r:id="rId32" xr:uid="{8FD3264B-70ED-A04F-8600-E60AA3E4FD65}"/>
    <hyperlink ref="E244" r:id="rId33" xr:uid="{A0247C60-7E30-6F45-8E13-C99C47923F30}"/>
    <hyperlink ref="E213" r:id="rId34" xr:uid="{7D967C92-C6C3-DC4B-9D90-82F64827CB94}"/>
    <hyperlink ref="E100" r:id="rId35" xr:uid="{43F3C5D0-64B4-7743-9336-29C079870028}"/>
    <hyperlink ref="E34" r:id="rId36" xr:uid="{061CD2C4-B790-464C-B418-8C79126D3FBF}"/>
    <hyperlink ref="E181" r:id="rId37" xr:uid="{4794C8DD-B951-2249-A8DF-44785319F939}"/>
    <hyperlink ref="E13" r:id="rId38" xr:uid="{51C67F15-B0BB-134C-BB2E-3E7F0C55BF47}"/>
    <hyperlink ref="E26" r:id="rId39" xr:uid="{0ED54533-5923-2342-90B3-656A12653618}"/>
    <hyperlink ref="E155" r:id="rId40" xr:uid="{C6A39B1F-016B-E046-8DBC-55CEE9E80EF0}"/>
    <hyperlink ref="E129" r:id="rId41" xr:uid="{0E268C18-4206-D145-A2C6-B3D826E12556}"/>
    <hyperlink ref="E193" r:id="rId42" xr:uid="{A9600864-8036-3F4C-963B-C5138F172C58}"/>
    <hyperlink ref="E44" r:id="rId43" xr:uid="{643D0B2F-EF5F-B04B-8FED-64DFAADA76D2}"/>
    <hyperlink ref="E209" r:id="rId44" xr:uid="{6A6DADB3-B937-0145-AB70-8A0198EDAEA5}"/>
    <hyperlink ref="E185" r:id="rId45" xr:uid="{16DBFC5D-55D0-BB40-9C6D-2260C183C67D}"/>
    <hyperlink ref="E95" r:id="rId46" xr:uid="{D9AE4879-7177-D948-9F9A-7928021C133F}"/>
    <hyperlink ref="E37" r:id="rId47" xr:uid="{CC501E9C-B87F-DC4F-8903-46176D4F9354}"/>
    <hyperlink ref="E205" r:id="rId48" display="https://doi.org/10.1242/jeb.220079" xr:uid="{4BCAC96C-3755-3141-A242-C802D479D148}"/>
    <hyperlink ref="E231" r:id="rId49" xr:uid="{F1A6847F-370F-F448-8A3A-AEFA82EAF53E}"/>
    <hyperlink ref="E116" r:id="rId50" xr:uid="{60560661-77E6-1B4B-807C-2C1DAB596838}"/>
    <hyperlink ref="E208" r:id="rId51" tooltip="https://doi.org/10.16380/j.kcxb.2021.09.006" xr:uid="{0E1BBFB0-BD2A-1440-B143-91059BD5CF54}"/>
    <hyperlink ref="E94" r:id="rId52" xr:uid="{29EA984D-53A9-2B46-B1DE-53BEDE8D251E}"/>
    <hyperlink ref="E3" r:id="rId53" xr:uid="{5B4218B1-6A27-1B4C-B75B-BFD7B7478E54}"/>
    <hyperlink ref="E65" r:id="rId54" xr:uid="{B764B30E-F034-B648-9088-322EA1784032}"/>
    <hyperlink ref="E72" r:id="rId55" xr:uid="{7B97789F-1864-8E4B-95FE-F49C637FF574}"/>
    <hyperlink ref="E97" r:id="rId56" display="https://doi.org/10.1111/mec.12380" xr:uid="{9FBB7312-D5C8-EF40-9042-2676C66C5ED4}"/>
    <hyperlink ref="E106" r:id="rId57" display="https://doi.org/10.1111/mec.12607" xr:uid="{E3A09BC5-A55E-6147-9237-B9C4302BB75F}"/>
    <hyperlink ref="E131" r:id="rId58" xr:uid="{D690D3CD-6C8E-8A4F-B398-E406F8681E08}"/>
    <hyperlink ref="E153" r:id="rId59" xr:uid="{9D2512F9-DF49-F94A-B554-8C812FD16FD3}"/>
    <hyperlink ref="E154" r:id="rId60" display="https://doi.org/10.1111/mec.14140" xr:uid="{2D1DCD89-8610-A740-BC18-7D9CDE1A16D0}"/>
    <hyperlink ref="E165" r:id="rId61" xr:uid="{3B82B1ED-C4D7-984D-B8E4-EDF88A32FDBF}"/>
    <hyperlink ref="E186" r:id="rId62" display="https://doi.org/10.1111/mec.14931" xr:uid="{BFF96DF6-0A1D-5F4F-90A1-267A746FE049}"/>
    <hyperlink ref="E188" r:id="rId63" display="https://doi.org/10.1038/s41598-019-44514-7" xr:uid="{74564C43-0223-C746-8241-812ED57AA4F2}"/>
    <hyperlink ref="E189" r:id="rId64" xr:uid="{AB46D8C6-8E05-5C46-ABD5-02287BB3896E}"/>
    <hyperlink ref="E207" r:id="rId65" display="https://doi.org/10.1007/s11274-020-02850-1" xr:uid="{7E64D124-3245-9348-8C9E-ADCA6C907E0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2788A-69BD-DD40-8CDC-38D23F9D4BD2}">
  <dimension ref="A1:H251"/>
  <sheetViews>
    <sheetView tabSelected="1" topLeftCell="A213" workbookViewId="0">
      <selection activeCell="C160" sqref="C160"/>
    </sheetView>
  </sheetViews>
  <sheetFormatPr baseColWidth="10" defaultRowHeight="16" x14ac:dyDescent="0.2"/>
  <cols>
    <col min="1" max="1" width="44.83203125" customWidth="1"/>
    <col min="2" max="2" width="96.5" customWidth="1"/>
    <col min="4" max="4" width="18.5" customWidth="1"/>
    <col min="5" max="5" width="14.1640625" customWidth="1"/>
    <col min="6" max="6" width="13.6640625" customWidth="1"/>
  </cols>
  <sheetData>
    <row r="1" spans="1:8" s="17" customFormat="1" x14ac:dyDescent="0.2">
      <c r="A1" s="23" t="s">
        <v>4</v>
      </c>
      <c r="B1" s="23" t="s">
        <v>0</v>
      </c>
      <c r="C1" s="23" t="s">
        <v>2</v>
      </c>
      <c r="D1" s="23" t="s">
        <v>1</v>
      </c>
      <c r="E1" s="23" t="s">
        <v>3</v>
      </c>
      <c r="F1" s="22" t="s">
        <v>844</v>
      </c>
      <c r="G1" s="22" t="s">
        <v>4259</v>
      </c>
      <c r="H1" s="22" t="s">
        <v>4260</v>
      </c>
    </row>
    <row r="2" spans="1:8" x14ac:dyDescent="0.2">
      <c r="A2" s="24" t="s">
        <v>1800</v>
      </c>
      <c r="B2" s="24" t="s">
        <v>955</v>
      </c>
      <c r="C2" s="24">
        <v>2007</v>
      </c>
      <c r="D2" s="24" t="s">
        <v>3396</v>
      </c>
      <c r="E2" s="24" t="s">
        <v>958</v>
      </c>
      <c r="F2" s="25" t="s">
        <v>4232</v>
      </c>
      <c r="G2" s="26" t="s">
        <v>4333</v>
      </c>
      <c r="H2" s="17" t="s">
        <v>4329</v>
      </c>
    </row>
    <row r="3" spans="1:8" x14ac:dyDescent="0.2">
      <c r="A3" s="24" t="s">
        <v>3135</v>
      </c>
      <c r="B3" s="24" t="s">
        <v>3136</v>
      </c>
      <c r="C3" s="24">
        <v>1989</v>
      </c>
      <c r="D3" s="24" t="s">
        <v>1404</v>
      </c>
      <c r="E3" s="24"/>
      <c r="F3" s="25" t="s">
        <v>4233</v>
      </c>
      <c r="G3" s="26" t="s">
        <v>4262</v>
      </c>
      <c r="H3" s="28" t="s">
        <v>4330</v>
      </c>
    </row>
    <row r="4" spans="1:8" x14ac:dyDescent="0.2">
      <c r="A4" s="24" t="s">
        <v>2589</v>
      </c>
      <c r="B4" s="24" t="s">
        <v>4257</v>
      </c>
      <c r="C4" s="24">
        <v>1991</v>
      </c>
      <c r="D4" s="24" t="s">
        <v>2591</v>
      </c>
      <c r="E4" s="27" t="s">
        <v>4258</v>
      </c>
      <c r="F4" s="25" t="s">
        <v>4231</v>
      </c>
      <c r="G4" s="26" t="s">
        <v>4262</v>
      </c>
      <c r="H4" s="17" t="s">
        <v>4329</v>
      </c>
    </row>
    <row r="5" spans="1:8" x14ac:dyDescent="0.2">
      <c r="A5" s="25" t="s">
        <v>113</v>
      </c>
      <c r="B5" s="25" t="s">
        <v>110</v>
      </c>
      <c r="C5" s="25">
        <v>1992</v>
      </c>
      <c r="D5" s="25" t="s">
        <v>111</v>
      </c>
      <c r="E5" s="27" t="s">
        <v>112</v>
      </c>
      <c r="F5" s="25" t="s">
        <v>4229</v>
      </c>
      <c r="G5" s="26" t="s">
        <v>4262</v>
      </c>
      <c r="H5" s="28" t="s">
        <v>4330</v>
      </c>
    </row>
    <row r="6" spans="1:8" x14ac:dyDescent="0.2">
      <c r="A6" s="24" t="s">
        <v>1816</v>
      </c>
      <c r="B6" s="24" t="s">
        <v>1817</v>
      </c>
      <c r="C6" s="24">
        <v>1993</v>
      </c>
      <c r="D6" s="24" t="s">
        <v>1818</v>
      </c>
      <c r="E6" s="24"/>
      <c r="F6" s="25" t="s">
        <v>4231</v>
      </c>
      <c r="G6" s="24" t="s">
        <v>4262</v>
      </c>
      <c r="H6" s="28" t="s">
        <v>4330</v>
      </c>
    </row>
    <row r="7" spans="1:8" x14ac:dyDescent="0.2">
      <c r="A7" s="24" t="s">
        <v>3170</v>
      </c>
      <c r="B7" s="24" t="s">
        <v>3171</v>
      </c>
      <c r="C7" s="24">
        <v>1993</v>
      </c>
      <c r="D7" s="24" t="s">
        <v>3172</v>
      </c>
      <c r="E7" s="24" t="s">
        <v>3173</v>
      </c>
      <c r="F7" s="25" t="s">
        <v>4232</v>
      </c>
      <c r="G7" s="24" t="s">
        <v>4262</v>
      </c>
      <c r="H7" s="28" t="s">
        <v>4331</v>
      </c>
    </row>
    <row r="8" spans="1:8" x14ac:dyDescent="0.2">
      <c r="A8" s="24" t="s">
        <v>2545</v>
      </c>
      <c r="B8" s="24" t="s">
        <v>2546</v>
      </c>
      <c r="C8" s="24">
        <v>1995</v>
      </c>
      <c r="D8" s="24"/>
      <c r="E8" s="24"/>
      <c r="F8" s="25" t="s">
        <v>4231</v>
      </c>
      <c r="G8" s="26" t="s">
        <v>4262</v>
      </c>
      <c r="H8" s="8" t="s">
        <v>4334</v>
      </c>
    </row>
    <row r="9" spans="1:8" x14ac:dyDescent="0.2">
      <c r="A9" s="24" t="s">
        <v>3193</v>
      </c>
      <c r="B9" s="24" t="s">
        <v>3194</v>
      </c>
      <c r="C9" s="24">
        <v>1996</v>
      </c>
      <c r="D9" s="24" t="s">
        <v>3195</v>
      </c>
      <c r="E9" s="24" t="s">
        <v>3200</v>
      </c>
      <c r="F9" s="25" t="s">
        <v>4232</v>
      </c>
      <c r="G9" s="26" t="s">
        <v>4262</v>
      </c>
      <c r="H9" t="s">
        <v>4331</v>
      </c>
    </row>
    <row r="10" spans="1:8" x14ac:dyDescent="0.2">
      <c r="A10" s="25" t="s">
        <v>138</v>
      </c>
      <c r="B10" s="25" t="s">
        <v>134</v>
      </c>
      <c r="C10" s="25">
        <v>1996</v>
      </c>
      <c r="D10" s="25" t="s">
        <v>135</v>
      </c>
      <c r="E10" s="27" t="s">
        <v>137</v>
      </c>
      <c r="F10" s="25" t="s">
        <v>4229</v>
      </c>
      <c r="G10" s="26" t="s">
        <v>4262</v>
      </c>
      <c r="H10" t="s">
        <v>4331</v>
      </c>
    </row>
    <row r="11" spans="1:8" x14ac:dyDescent="0.2">
      <c r="A11" s="24" t="s">
        <v>1546</v>
      </c>
      <c r="B11" s="24" t="s">
        <v>1547</v>
      </c>
      <c r="C11" s="24">
        <v>1998</v>
      </c>
      <c r="D11" s="24" t="s">
        <v>1305</v>
      </c>
      <c r="E11" s="24"/>
      <c r="F11" s="25" t="s">
        <v>4230</v>
      </c>
      <c r="G11" s="26" t="s">
        <v>4262</v>
      </c>
      <c r="H11" s="28" t="s">
        <v>4330</v>
      </c>
    </row>
    <row r="12" spans="1:8" x14ac:dyDescent="0.2">
      <c r="A12" s="24" t="s">
        <v>3209</v>
      </c>
      <c r="B12" s="24" t="s">
        <v>3210</v>
      </c>
      <c r="C12" s="24">
        <v>1999</v>
      </c>
      <c r="D12" s="24" t="s">
        <v>3211</v>
      </c>
      <c r="E12" s="24" t="s">
        <v>3217</v>
      </c>
      <c r="F12" s="25" t="s">
        <v>4232</v>
      </c>
      <c r="G12" s="26" t="s">
        <v>4262</v>
      </c>
      <c r="H12" s="28" t="s">
        <v>4332</v>
      </c>
    </row>
    <row r="13" spans="1:8" x14ac:dyDescent="0.2">
      <c r="A13" s="24" t="s">
        <v>3218</v>
      </c>
      <c r="B13" s="24" t="s">
        <v>1536</v>
      </c>
      <c r="C13" s="24">
        <v>2002</v>
      </c>
      <c r="D13" s="24" t="s">
        <v>3219</v>
      </c>
      <c r="E13" s="24" t="s">
        <v>1539</v>
      </c>
      <c r="F13" s="25" t="s">
        <v>4232</v>
      </c>
      <c r="G13" s="26" t="s">
        <v>4262</v>
      </c>
      <c r="H13" s="28" t="s">
        <v>4331</v>
      </c>
    </row>
    <row r="14" spans="1:8" x14ac:dyDescent="0.2">
      <c r="A14" s="25" t="s">
        <v>728</v>
      </c>
      <c r="B14" s="25" t="s">
        <v>725</v>
      </c>
      <c r="C14" s="25">
        <v>2000</v>
      </c>
      <c r="D14" s="25" t="s">
        <v>325</v>
      </c>
      <c r="E14" s="27" t="s">
        <v>726</v>
      </c>
      <c r="F14" s="25" t="s">
        <v>4229</v>
      </c>
      <c r="G14" s="26" t="s">
        <v>4262</v>
      </c>
      <c r="H14" s="8" t="s">
        <v>4336</v>
      </c>
    </row>
    <row r="15" spans="1:8" x14ac:dyDescent="0.2">
      <c r="A15" s="25" t="s">
        <v>603</v>
      </c>
      <c r="B15" s="25" t="s">
        <v>600</v>
      </c>
      <c r="C15" s="25">
        <v>2000</v>
      </c>
      <c r="D15" s="25" t="s">
        <v>156</v>
      </c>
      <c r="E15" s="27" t="s">
        <v>601</v>
      </c>
      <c r="F15" s="25" t="s">
        <v>4229</v>
      </c>
      <c r="G15" s="26" t="s">
        <v>4262</v>
      </c>
      <c r="H15" s="28" t="s">
        <v>4330</v>
      </c>
    </row>
    <row r="16" spans="1:8" x14ac:dyDescent="0.2">
      <c r="A16" s="24" t="s">
        <v>3131</v>
      </c>
      <c r="B16" s="24" t="s">
        <v>3132</v>
      </c>
      <c r="C16" s="24">
        <v>2000</v>
      </c>
      <c r="D16" s="24" t="s">
        <v>3133</v>
      </c>
      <c r="E16" s="24" t="s">
        <v>895</v>
      </c>
      <c r="F16" s="25" t="s">
        <v>4233</v>
      </c>
      <c r="G16" s="26" t="s">
        <v>4262</v>
      </c>
      <c r="H16" s="17" t="s">
        <v>4329</v>
      </c>
    </row>
    <row r="17" spans="1:8" x14ac:dyDescent="0.2">
      <c r="A17" s="24" t="s">
        <v>3228</v>
      </c>
      <c r="B17" s="24" t="s">
        <v>1543</v>
      </c>
      <c r="C17" s="24">
        <v>2001</v>
      </c>
      <c r="D17" s="24" t="s">
        <v>3208</v>
      </c>
      <c r="E17" s="24"/>
      <c r="F17" s="25" t="s">
        <v>4232</v>
      </c>
      <c r="G17" s="26" t="s">
        <v>4262</v>
      </c>
      <c r="H17" s="17" t="s">
        <v>4329</v>
      </c>
    </row>
    <row r="18" spans="1:8" x14ac:dyDescent="0.2">
      <c r="A18" s="25" t="s">
        <v>491</v>
      </c>
      <c r="B18" s="25" t="s">
        <v>488</v>
      </c>
      <c r="C18" s="25">
        <v>2001</v>
      </c>
      <c r="D18" s="25" t="s">
        <v>51</v>
      </c>
      <c r="E18" s="27" t="s">
        <v>489</v>
      </c>
      <c r="F18" s="25" t="s">
        <v>4229</v>
      </c>
      <c r="G18" s="26" t="s">
        <v>4262</v>
      </c>
      <c r="H18" s="8" t="s">
        <v>4336</v>
      </c>
    </row>
    <row r="19" spans="1:8" x14ac:dyDescent="0.2">
      <c r="A19" s="24" t="s">
        <v>3238</v>
      </c>
      <c r="B19" s="24" t="s">
        <v>3239</v>
      </c>
      <c r="C19" s="24">
        <v>2002</v>
      </c>
      <c r="D19" s="24" t="s">
        <v>3240</v>
      </c>
      <c r="E19" s="24" t="s">
        <v>3244</v>
      </c>
      <c r="F19" s="25" t="s">
        <v>4232</v>
      </c>
      <c r="G19" s="26" t="s">
        <v>4262</v>
      </c>
      <c r="H19" s="28" t="s">
        <v>4332</v>
      </c>
    </row>
    <row r="20" spans="1:8" x14ac:dyDescent="0.2">
      <c r="A20" s="24" t="s">
        <v>3273</v>
      </c>
      <c r="B20" s="24" t="s">
        <v>3274</v>
      </c>
      <c r="C20" s="24">
        <v>2002</v>
      </c>
      <c r="D20" s="24" t="s">
        <v>3263</v>
      </c>
      <c r="E20" s="24" t="s">
        <v>3278</v>
      </c>
      <c r="F20" s="25" t="s">
        <v>4232</v>
      </c>
      <c r="G20" s="26" t="s">
        <v>4262</v>
      </c>
      <c r="H20" s="8" t="s">
        <v>4342</v>
      </c>
    </row>
    <row r="21" spans="1:8" x14ac:dyDescent="0.2">
      <c r="A21" s="24" t="s">
        <v>3266</v>
      </c>
      <c r="B21" s="24" t="s">
        <v>3267</v>
      </c>
      <c r="C21" s="24">
        <v>2002</v>
      </c>
      <c r="D21" s="24" t="s">
        <v>3268</v>
      </c>
      <c r="E21" s="24" t="s">
        <v>3272</v>
      </c>
      <c r="F21" s="25" t="s">
        <v>4232</v>
      </c>
      <c r="G21" s="26" t="s">
        <v>4262</v>
      </c>
      <c r="H21" s="17" t="s">
        <v>4329</v>
      </c>
    </row>
    <row r="22" spans="1:8" x14ac:dyDescent="0.2">
      <c r="A22" s="24" t="s">
        <v>3261</v>
      </c>
      <c r="B22" s="24" t="s">
        <v>3262</v>
      </c>
      <c r="C22" s="24">
        <v>2002</v>
      </c>
      <c r="D22" s="24" t="s">
        <v>3263</v>
      </c>
      <c r="E22" s="24" t="s">
        <v>3265</v>
      </c>
      <c r="F22" s="25" t="s">
        <v>4232</v>
      </c>
      <c r="G22" s="26" t="s">
        <v>4262</v>
      </c>
      <c r="H22" s="28" t="s">
        <v>4330</v>
      </c>
    </row>
    <row r="23" spans="1:8" x14ac:dyDescent="0.2">
      <c r="A23" s="24" t="s">
        <v>3245</v>
      </c>
      <c r="B23" s="24" t="s">
        <v>3246</v>
      </c>
      <c r="C23" s="24">
        <v>2002</v>
      </c>
      <c r="D23" s="24" t="s">
        <v>3240</v>
      </c>
      <c r="E23" s="24" t="s">
        <v>3249</v>
      </c>
      <c r="F23" s="25" t="s">
        <v>4232</v>
      </c>
      <c r="G23" s="26" t="s">
        <v>4262</v>
      </c>
      <c r="H23" s="8" t="s">
        <v>4334</v>
      </c>
    </row>
    <row r="24" spans="1:8" x14ac:dyDescent="0.2">
      <c r="A24" s="24" t="s">
        <v>3292</v>
      </c>
      <c r="B24" s="24" t="s">
        <v>3293</v>
      </c>
      <c r="C24" s="24">
        <v>2003</v>
      </c>
      <c r="D24" s="24" t="s">
        <v>3294</v>
      </c>
      <c r="E24" s="24" t="s">
        <v>3298</v>
      </c>
      <c r="F24" s="25" t="s">
        <v>4232</v>
      </c>
      <c r="G24" s="26" t="s">
        <v>4262</v>
      </c>
      <c r="H24" s="28" t="s">
        <v>4332</v>
      </c>
    </row>
    <row r="25" spans="1:8" x14ac:dyDescent="0.2">
      <c r="A25" s="24" t="s">
        <v>3127</v>
      </c>
      <c r="B25" s="24" t="s">
        <v>3128</v>
      </c>
      <c r="C25" s="24">
        <v>2003</v>
      </c>
      <c r="D25" s="24" t="s">
        <v>3129</v>
      </c>
      <c r="E25" s="24" t="s">
        <v>1198</v>
      </c>
      <c r="F25" s="25" t="s">
        <v>4233</v>
      </c>
      <c r="G25" s="26" t="s">
        <v>4262</v>
      </c>
      <c r="H25" s="17" t="s">
        <v>4329</v>
      </c>
    </row>
    <row r="26" spans="1:8" x14ac:dyDescent="0.2">
      <c r="A26" s="24" t="s">
        <v>3299</v>
      </c>
      <c r="B26" s="24" t="s">
        <v>3300</v>
      </c>
      <c r="C26" s="24">
        <v>2003</v>
      </c>
      <c r="D26" s="24" t="s">
        <v>3301</v>
      </c>
      <c r="E26" s="24"/>
      <c r="F26" s="25" t="s">
        <v>4232</v>
      </c>
      <c r="G26" s="26" t="s">
        <v>4262</v>
      </c>
      <c r="H26" s="17" t="s">
        <v>4329</v>
      </c>
    </row>
    <row r="27" spans="1:8" x14ac:dyDescent="0.2">
      <c r="A27" s="25" t="s">
        <v>744</v>
      </c>
      <c r="B27" s="25" t="s">
        <v>742</v>
      </c>
      <c r="C27" s="25">
        <v>2003</v>
      </c>
      <c r="D27" s="25" t="s">
        <v>115</v>
      </c>
      <c r="E27" s="27" t="s">
        <v>743</v>
      </c>
      <c r="F27" s="25" t="s">
        <v>4229</v>
      </c>
      <c r="G27" s="26" t="s">
        <v>4262</v>
      </c>
      <c r="H27" s="8" t="s">
        <v>4336</v>
      </c>
    </row>
    <row r="28" spans="1:8" x14ac:dyDescent="0.2">
      <c r="A28" s="24" t="s">
        <v>3305</v>
      </c>
      <c r="B28" s="24" t="s">
        <v>3306</v>
      </c>
      <c r="C28" s="24">
        <v>2003</v>
      </c>
      <c r="D28" s="24" t="s">
        <v>3307</v>
      </c>
      <c r="E28" s="24" t="s">
        <v>3310</v>
      </c>
      <c r="F28" s="25" t="s">
        <v>4232</v>
      </c>
      <c r="G28" s="26" t="s">
        <v>4262</v>
      </c>
      <c r="H28" s="28" t="s">
        <v>4332</v>
      </c>
    </row>
    <row r="29" spans="1:8" x14ac:dyDescent="0.2">
      <c r="A29" s="24" t="s">
        <v>3284</v>
      </c>
      <c r="B29" s="24" t="s">
        <v>3285</v>
      </c>
      <c r="C29" s="24">
        <v>2003</v>
      </c>
      <c r="D29" s="24" t="s">
        <v>3286</v>
      </c>
      <c r="E29" s="24" t="s">
        <v>3291</v>
      </c>
      <c r="F29" s="25" t="s">
        <v>4232</v>
      </c>
      <c r="G29" s="26" t="s">
        <v>4262</v>
      </c>
      <c r="H29" s="28" t="s">
        <v>4332</v>
      </c>
    </row>
    <row r="30" spans="1:8" x14ac:dyDescent="0.2">
      <c r="A30" s="24" t="s">
        <v>3320</v>
      </c>
      <c r="B30" s="24" t="s">
        <v>3321</v>
      </c>
      <c r="C30" s="24">
        <v>2004</v>
      </c>
      <c r="D30" s="24" t="s">
        <v>3322</v>
      </c>
      <c r="E30" s="24" t="s">
        <v>3328</v>
      </c>
      <c r="F30" s="25" t="s">
        <v>4232</v>
      </c>
      <c r="G30" s="26" t="s">
        <v>4262</v>
      </c>
      <c r="H30" s="8" t="s">
        <v>4334</v>
      </c>
    </row>
    <row r="31" spans="1:8" x14ac:dyDescent="0.2">
      <c r="A31" s="24" t="s">
        <v>3317</v>
      </c>
      <c r="B31" s="24" t="s">
        <v>3318</v>
      </c>
      <c r="C31" s="24">
        <v>2004</v>
      </c>
      <c r="D31" s="24" t="s">
        <v>3263</v>
      </c>
      <c r="E31" s="24" t="s">
        <v>3319</v>
      </c>
      <c r="F31" s="25" t="s">
        <v>4232</v>
      </c>
      <c r="G31" s="26" t="s">
        <v>4262</v>
      </c>
      <c r="H31" s="28" t="s">
        <v>4330</v>
      </c>
    </row>
    <row r="32" spans="1:8" x14ac:dyDescent="0.2">
      <c r="A32" s="24" t="s">
        <v>3366</v>
      </c>
      <c r="B32" s="24" t="s">
        <v>3367</v>
      </c>
      <c r="C32" s="24">
        <v>2005</v>
      </c>
      <c r="D32" s="24" t="s">
        <v>3368</v>
      </c>
      <c r="E32" s="24" t="s">
        <v>3371</v>
      </c>
      <c r="F32" s="25" t="s">
        <v>4232</v>
      </c>
      <c r="G32" s="26" t="s">
        <v>4262</v>
      </c>
      <c r="H32" s="17" t="s">
        <v>4329</v>
      </c>
    </row>
    <row r="33" spans="1:8" x14ac:dyDescent="0.2">
      <c r="A33" s="24" t="s">
        <v>3329</v>
      </c>
      <c r="B33" s="24" t="s">
        <v>3330</v>
      </c>
      <c r="C33" s="24">
        <v>2005</v>
      </c>
      <c r="D33" s="24" t="s">
        <v>3208</v>
      </c>
      <c r="E33" s="24"/>
      <c r="F33" s="25" t="s">
        <v>4232</v>
      </c>
      <c r="G33" s="26" t="s">
        <v>4262</v>
      </c>
      <c r="H33" s="17" t="s">
        <v>4329</v>
      </c>
    </row>
    <row r="34" spans="1:8" x14ac:dyDescent="0.2">
      <c r="A34" s="24" t="s">
        <v>3356</v>
      </c>
      <c r="B34" s="25" t="s">
        <v>705</v>
      </c>
      <c r="C34" s="25">
        <v>2005</v>
      </c>
      <c r="D34" s="25" t="s">
        <v>135</v>
      </c>
      <c r="E34" s="27" t="s">
        <v>706</v>
      </c>
      <c r="F34" s="25" t="s">
        <v>4229</v>
      </c>
      <c r="G34" s="26" t="s">
        <v>4262</v>
      </c>
      <c r="H34" s="17" t="s">
        <v>4329</v>
      </c>
    </row>
    <row r="35" spans="1:8" x14ac:dyDescent="0.2">
      <c r="A35" s="24" t="s">
        <v>3360</v>
      </c>
      <c r="B35" s="24" t="s">
        <v>3361</v>
      </c>
      <c r="C35" s="24">
        <v>2005</v>
      </c>
      <c r="D35" s="24" t="s">
        <v>3362</v>
      </c>
      <c r="E35" s="24" t="s">
        <v>3365</v>
      </c>
      <c r="F35" s="25" t="s">
        <v>4232</v>
      </c>
      <c r="G35" s="26" t="s">
        <v>4262</v>
      </c>
      <c r="H35" s="19" t="s">
        <v>4332</v>
      </c>
    </row>
    <row r="36" spans="1:8" x14ac:dyDescent="0.2">
      <c r="A36" s="24" t="s">
        <v>2164</v>
      </c>
      <c r="B36" s="25" t="s">
        <v>831</v>
      </c>
      <c r="C36" s="25">
        <v>2006</v>
      </c>
      <c r="D36" s="25" t="s">
        <v>325</v>
      </c>
      <c r="E36" s="27" t="s">
        <v>832</v>
      </c>
      <c r="F36" s="25" t="s">
        <v>4229</v>
      </c>
      <c r="G36" s="26" t="s">
        <v>4262</v>
      </c>
      <c r="H36" s="28" t="s">
        <v>4330</v>
      </c>
    </row>
    <row r="37" spans="1:8" x14ac:dyDescent="0.2">
      <c r="A37" s="24" t="s">
        <v>3383</v>
      </c>
      <c r="B37" s="24" t="s">
        <v>3384</v>
      </c>
      <c r="C37" s="24">
        <v>2006</v>
      </c>
      <c r="D37" s="24" t="s">
        <v>3385</v>
      </c>
      <c r="E37" s="24" t="s">
        <v>3388</v>
      </c>
      <c r="F37" s="25" t="s">
        <v>4232</v>
      </c>
      <c r="G37" s="26" t="s">
        <v>4262</v>
      </c>
      <c r="H37" s="17" t="s">
        <v>4329</v>
      </c>
    </row>
    <row r="38" spans="1:8" x14ac:dyDescent="0.2">
      <c r="A38" s="24" t="s">
        <v>3373</v>
      </c>
      <c r="B38" s="24" t="s">
        <v>3374</v>
      </c>
      <c r="C38" s="24">
        <v>2006</v>
      </c>
      <c r="D38" s="24" t="s">
        <v>3375</v>
      </c>
      <c r="E38" s="24" t="s">
        <v>3381</v>
      </c>
      <c r="F38" s="25" t="s">
        <v>4232</v>
      </c>
      <c r="G38" s="26" t="s">
        <v>4262</v>
      </c>
      <c r="H38" s="19" t="s">
        <v>4332</v>
      </c>
    </row>
    <row r="39" spans="1:8" x14ac:dyDescent="0.2">
      <c r="A39" s="24" t="s">
        <v>2105</v>
      </c>
      <c r="B39" s="24" t="s">
        <v>2106</v>
      </c>
      <c r="C39" s="24">
        <v>2006</v>
      </c>
      <c r="D39" s="24" t="s">
        <v>3121</v>
      </c>
      <c r="E39" s="24" t="s">
        <v>928</v>
      </c>
      <c r="F39" s="25" t="s">
        <v>4233</v>
      </c>
      <c r="G39" s="26" t="s">
        <v>4262</v>
      </c>
      <c r="H39" s="19" t="s">
        <v>4332</v>
      </c>
    </row>
    <row r="40" spans="1:8" x14ac:dyDescent="0.2">
      <c r="A40" s="25" t="s">
        <v>591</v>
      </c>
      <c r="B40" s="25" t="s">
        <v>589</v>
      </c>
      <c r="C40" s="25">
        <v>2006</v>
      </c>
      <c r="D40" s="25" t="s">
        <v>51</v>
      </c>
      <c r="E40" s="27" t="s">
        <v>590</v>
      </c>
      <c r="F40" s="25" t="s">
        <v>4229</v>
      </c>
      <c r="G40" s="26" t="s">
        <v>4262</v>
      </c>
      <c r="H40" t="s">
        <v>4330</v>
      </c>
    </row>
    <row r="41" spans="1:8" x14ac:dyDescent="0.2">
      <c r="A41" s="24" t="s">
        <v>3415</v>
      </c>
      <c r="B41" s="24" t="s">
        <v>3416</v>
      </c>
      <c r="C41" s="24">
        <v>2007</v>
      </c>
      <c r="D41" s="24" t="s">
        <v>3417</v>
      </c>
      <c r="E41" s="24" t="s">
        <v>1033</v>
      </c>
      <c r="F41" s="25" t="s">
        <v>4232</v>
      </c>
      <c r="G41" s="26" t="s">
        <v>4262</v>
      </c>
      <c r="H41" s="5" t="s">
        <v>4332</v>
      </c>
    </row>
    <row r="42" spans="1:8" x14ac:dyDescent="0.2">
      <c r="A42" s="25" t="s">
        <v>787</v>
      </c>
      <c r="B42" s="25" t="s">
        <v>785</v>
      </c>
      <c r="C42" s="25">
        <v>2007</v>
      </c>
      <c r="D42" s="25" t="s">
        <v>325</v>
      </c>
      <c r="E42" s="27" t="s">
        <v>786</v>
      </c>
      <c r="F42" s="25" t="s">
        <v>4229</v>
      </c>
      <c r="G42" s="26" t="s">
        <v>4262</v>
      </c>
      <c r="H42" s="8" t="s">
        <v>4336</v>
      </c>
    </row>
    <row r="43" spans="1:8" x14ac:dyDescent="0.2">
      <c r="A43" s="24" t="s">
        <v>3422</v>
      </c>
      <c r="B43" s="24" t="s">
        <v>3423</v>
      </c>
      <c r="C43" s="24">
        <v>2007</v>
      </c>
      <c r="D43" s="24" t="s">
        <v>3307</v>
      </c>
      <c r="E43" s="24" t="s">
        <v>3426</v>
      </c>
      <c r="F43" s="25" t="s">
        <v>4232</v>
      </c>
      <c r="G43" s="26" t="s">
        <v>4262</v>
      </c>
      <c r="H43" s="19" t="s">
        <v>4332</v>
      </c>
    </row>
    <row r="44" spans="1:8" x14ac:dyDescent="0.2">
      <c r="A44" s="24" t="s">
        <v>2298</v>
      </c>
      <c r="B44" s="24" t="s">
        <v>1286</v>
      </c>
      <c r="C44" s="24">
        <v>2007</v>
      </c>
      <c r="D44" s="24" t="s">
        <v>3391</v>
      </c>
      <c r="E44" s="24" t="s">
        <v>1289</v>
      </c>
      <c r="F44" s="25" t="s">
        <v>4232</v>
      </c>
      <c r="G44" s="26" t="s">
        <v>4262</v>
      </c>
      <c r="H44" s="19" t="s">
        <v>4329</v>
      </c>
    </row>
    <row r="45" spans="1:8" x14ac:dyDescent="0.2">
      <c r="A45" s="24" t="s">
        <v>3408</v>
      </c>
      <c r="B45" s="24" t="s">
        <v>3409</v>
      </c>
      <c r="C45" s="24">
        <v>2007</v>
      </c>
      <c r="D45" s="24" t="s">
        <v>3410</v>
      </c>
      <c r="E45" s="24" t="s">
        <v>3413</v>
      </c>
      <c r="F45" s="25" t="s">
        <v>4232</v>
      </c>
      <c r="G45" s="26" t="s">
        <v>4262</v>
      </c>
      <c r="H45" s="19" t="s">
        <v>4332</v>
      </c>
    </row>
    <row r="46" spans="1:8" x14ac:dyDescent="0.2">
      <c r="A46" s="24" t="s">
        <v>3401</v>
      </c>
      <c r="B46" s="24" t="s">
        <v>3402</v>
      </c>
      <c r="C46" s="24">
        <v>2007</v>
      </c>
      <c r="D46" s="24" t="s">
        <v>3368</v>
      </c>
      <c r="E46" s="24" t="s">
        <v>3406</v>
      </c>
      <c r="F46" s="25" t="s">
        <v>4232</v>
      </c>
      <c r="G46" s="26" t="s">
        <v>4262</v>
      </c>
      <c r="H46" s="19" t="s">
        <v>4329</v>
      </c>
    </row>
    <row r="47" spans="1:8" x14ac:dyDescent="0.2">
      <c r="A47" s="24" t="s">
        <v>3428</v>
      </c>
      <c r="B47" s="25" t="s">
        <v>604</v>
      </c>
      <c r="C47" s="25">
        <v>2008</v>
      </c>
      <c r="D47" s="25" t="s">
        <v>135</v>
      </c>
      <c r="E47" s="27" t="s">
        <v>605</v>
      </c>
      <c r="F47" s="25" t="s">
        <v>4229</v>
      </c>
      <c r="G47" s="26" t="s">
        <v>4262</v>
      </c>
      <c r="H47" s="19" t="s">
        <v>4329</v>
      </c>
    </row>
    <row r="48" spans="1:8" x14ac:dyDescent="0.2">
      <c r="A48" s="24" t="s">
        <v>1045</v>
      </c>
      <c r="B48" s="24" t="s">
        <v>1046</v>
      </c>
      <c r="C48" s="24">
        <v>2008</v>
      </c>
      <c r="D48" s="24" t="s">
        <v>1047</v>
      </c>
      <c r="E48" s="24" t="s">
        <v>1049</v>
      </c>
      <c r="F48" s="25" t="s">
        <v>4230</v>
      </c>
      <c r="G48" s="26" t="s">
        <v>4262</v>
      </c>
      <c r="H48" s="8" t="s">
        <v>4336</v>
      </c>
    </row>
    <row r="49" spans="1:8" x14ac:dyDescent="0.2">
      <c r="A49" s="25" t="s">
        <v>625</v>
      </c>
      <c r="B49" s="25" t="s">
        <v>623</v>
      </c>
      <c r="C49" s="25">
        <v>2008</v>
      </c>
      <c r="D49" s="25" t="s">
        <v>124</v>
      </c>
      <c r="E49" s="27" t="s">
        <v>624</v>
      </c>
      <c r="F49" s="25" t="s">
        <v>4229</v>
      </c>
      <c r="G49" s="26" t="s">
        <v>4262</v>
      </c>
      <c r="H49" s="8" t="s">
        <v>4336</v>
      </c>
    </row>
    <row r="50" spans="1:8" x14ac:dyDescent="0.2">
      <c r="A50" s="25" t="s">
        <v>571</v>
      </c>
      <c r="B50" s="25" t="s">
        <v>569</v>
      </c>
      <c r="C50" s="25">
        <v>2008</v>
      </c>
      <c r="D50" s="25" t="s">
        <v>248</v>
      </c>
      <c r="E50" s="27" t="s">
        <v>570</v>
      </c>
      <c r="F50" s="25" t="s">
        <v>4229</v>
      </c>
      <c r="G50" s="26" t="s">
        <v>4262</v>
      </c>
      <c r="H50" s="28" t="s">
        <v>4330</v>
      </c>
    </row>
    <row r="51" spans="1:8" x14ac:dyDescent="0.2">
      <c r="A51" s="25" t="s">
        <v>294</v>
      </c>
      <c r="B51" s="25" t="s">
        <v>292</v>
      </c>
      <c r="C51" s="25">
        <v>2008</v>
      </c>
      <c r="D51" s="25" t="s">
        <v>10</v>
      </c>
      <c r="E51" s="27" t="s">
        <v>293</v>
      </c>
      <c r="F51" s="25" t="s">
        <v>4229</v>
      </c>
      <c r="G51" s="26" t="s">
        <v>4262</v>
      </c>
      <c r="H51" s="8" t="s">
        <v>4336</v>
      </c>
    </row>
    <row r="52" spans="1:8" x14ac:dyDescent="0.2">
      <c r="A52" s="24" t="s">
        <v>3440</v>
      </c>
      <c r="B52" s="24" t="s">
        <v>3441</v>
      </c>
      <c r="C52" s="24">
        <v>2008</v>
      </c>
      <c r="D52" s="24" t="s">
        <v>3442</v>
      </c>
      <c r="E52" s="24" t="s">
        <v>3443</v>
      </c>
      <c r="F52" s="25" t="s">
        <v>4232</v>
      </c>
      <c r="G52" s="26" t="s">
        <v>4262</v>
      </c>
      <c r="H52" s="19" t="s">
        <v>4329</v>
      </c>
    </row>
    <row r="53" spans="1:8" x14ac:dyDescent="0.2">
      <c r="A53" s="24" t="s">
        <v>2140</v>
      </c>
      <c r="B53" s="24" t="s">
        <v>985</v>
      </c>
      <c r="C53" s="24">
        <v>2008</v>
      </c>
      <c r="D53" s="24" t="s">
        <v>2923</v>
      </c>
      <c r="E53" s="24" t="s">
        <v>987</v>
      </c>
      <c r="F53" s="25" t="s">
        <v>4233</v>
      </c>
      <c r="G53" s="26" t="s">
        <v>4262</v>
      </c>
      <c r="H53" s="28" t="s">
        <v>4330</v>
      </c>
    </row>
    <row r="54" spans="1:8" x14ac:dyDescent="0.2">
      <c r="A54" s="24" t="s">
        <v>2359</v>
      </c>
      <c r="B54" s="24" t="s">
        <v>1351</v>
      </c>
      <c r="C54" s="24">
        <v>2009</v>
      </c>
      <c r="D54" s="24" t="s">
        <v>1352</v>
      </c>
      <c r="E54" s="24"/>
      <c r="F54" s="25" t="s">
        <v>4230</v>
      </c>
      <c r="G54" s="26" t="s">
        <v>4262</v>
      </c>
      <c r="H54" s="8" t="s">
        <v>4336</v>
      </c>
    </row>
    <row r="55" spans="1:8" x14ac:dyDescent="0.2">
      <c r="A55" s="25" t="s">
        <v>460</v>
      </c>
      <c r="B55" s="25" t="s">
        <v>457</v>
      </c>
      <c r="C55" s="25">
        <v>2009</v>
      </c>
      <c r="D55" s="25" t="s">
        <v>458</v>
      </c>
      <c r="E55" s="27" t="s">
        <v>459</v>
      </c>
      <c r="F55" s="25" t="s">
        <v>4229</v>
      </c>
      <c r="G55" s="26" t="s">
        <v>4262</v>
      </c>
      <c r="H55" s="28" t="s">
        <v>4330</v>
      </c>
    </row>
    <row r="56" spans="1:8" x14ac:dyDescent="0.2">
      <c r="A56" s="24" t="s">
        <v>1972</v>
      </c>
      <c r="B56" s="24" t="s">
        <v>859</v>
      </c>
      <c r="C56" s="24">
        <v>2009</v>
      </c>
      <c r="D56" s="24" t="s">
        <v>860</v>
      </c>
      <c r="E56" s="24" t="s">
        <v>862</v>
      </c>
      <c r="F56" s="25" t="s">
        <v>4230</v>
      </c>
      <c r="G56" s="26" t="s">
        <v>4262</v>
      </c>
      <c r="H56" s="28" t="s">
        <v>4330</v>
      </c>
    </row>
    <row r="57" spans="1:8" x14ac:dyDescent="0.2">
      <c r="A57" s="24" t="s">
        <v>3477</v>
      </c>
      <c r="B57" s="24" t="s">
        <v>3478</v>
      </c>
      <c r="C57" s="24">
        <v>2009</v>
      </c>
      <c r="D57" s="24" t="s">
        <v>3479</v>
      </c>
      <c r="E57" s="24" t="s">
        <v>3483</v>
      </c>
      <c r="F57" s="25" t="s">
        <v>4232</v>
      </c>
      <c r="G57" s="26" t="s">
        <v>4262</v>
      </c>
      <c r="H57" s="28" t="s">
        <v>4332</v>
      </c>
    </row>
    <row r="58" spans="1:8" x14ac:dyDescent="0.2">
      <c r="A58" s="24" t="s">
        <v>3457</v>
      </c>
      <c r="B58" s="24" t="s">
        <v>3458</v>
      </c>
      <c r="C58" s="24">
        <v>2009</v>
      </c>
      <c r="D58" s="24" t="s">
        <v>3442</v>
      </c>
      <c r="E58" s="24" t="s">
        <v>3459</v>
      </c>
      <c r="F58" s="25" t="s">
        <v>4232</v>
      </c>
      <c r="G58" s="26" t="s">
        <v>4262</v>
      </c>
      <c r="H58" s="28" t="s">
        <v>4330</v>
      </c>
    </row>
    <row r="59" spans="1:8" x14ac:dyDescent="0.2">
      <c r="A59" s="24" t="s">
        <v>2348</v>
      </c>
      <c r="B59" s="24" t="s">
        <v>1433</v>
      </c>
      <c r="C59" s="24">
        <v>2009</v>
      </c>
      <c r="D59" s="24" t="s">
        <v>1122</v>
      </c>
      <c r="E59" s="24" t="s">
        <v>1435</v>
      </c>
      <c r="F59" s="25" t="s">
        <v>4230</v>
      </c>
      <c r="G59" s="26" t="s">
        <v>4262</v>
      </c>
      <c r="H59" s="19" t="s">
        <v>4329</v>
      </c>
    </row>
    <row r="60" spans="1:8" x14ac:dyDescent="0.2">
      <c r="A60" s="24" t="s">
        <v>3470</v>
      </c>
      <c r="B60" s="24" t="s">
        <v>1396</v>
      </c>
      <c r="C60" s="24">
        <v>2009</v>
      </c>
      <c r="D60" s="24" t="s">
        <v>1397</v>
      </c>
      <c r="E60" s="24" t="s">
        <v>1399</v>
      </c>
      <c r="F60" s="25" t="s">
        <v>4230</v>
      </c>
      <c r="G60" s="26" t="s">
        <v>4262</v>
      </c>
      <c r="H60" s="19" t="s">
        <v>4329</v>
      </c>
    </row>
    <row r="61" spans="1:8" x14ac:dyDescent="0.2">
      <c r="A61" s="24" t="s">
        <v>2279</v>
      </c>
      <c r="B61" s="24" t="s">
        <v>1171</v>
      </c>
      <c r="C61" s="24">
        <v>2010</v>
      </c>
      <c r="D61" s="24" t="s">
        <v>1172</v>
      </c>
      <c r="E61" s="24" t="s">
        <v>1174</v>
      </c>
      <c r="F61" s="25" t="s">
        <v>4230</v>
      </c>
      <c r="G61" s="26" t="s">
        <v>4262</v>
      </c>
      <c r="H61" s="28" t="s">
        <v>4330</v>
      </c>
    </row>
    <row r="62" spans="1:8" x14ac:dyDescent="0.2">
      <c r="A62" s="24" t="s">
        <v>2174</v>
      </c>
      <c r="B62" s="24" t="s">
        <v>978</v>
      </c>
      <c r="C62" s="24">
        <v>2010</v>
      </c>
      <c r="D62" s="24" t="s">
        <v>979</v>
      </c>
      <c r="E62" s="24" t="s">
        <v>981</v>
      </c>
      <c r="F62" s="25" t="s">
        <v>4230</v>
      </c>
      <c r="G62" s="26" t="s">
        <v>4262</v>
      </c>
      <c r="H62" s="19" t="s">
        <v>4329</v>
      </c>
    </row>
    <row r="63" spans="1:8" x14ac:dyDescent="0.2">
      <c r="A63" s="24" t="s">
        <v>3094</v>
      </c>
      <c r="B63" s="24" t="s">
        <v>948</v>
      </c>
      <c r="C63" s="24">
        <v>2010</v>
      </c>
      <c r="D63" s="24" t="s">
        <v>1874</v>
      </c>
      <c r="E63" s="24" t="s">
        <v>951</v>
      </c>
      <c r="F63" s="25" t="s">
        <v>4233</v>
      </c>
      <c r="G63" s="26" t="s">
        <v>4262</v>
      </c>
      <c r="H63" s="8" t="s">
        <v>4334</v>
      </c>
    </row>
    <row r="64" spans="1:8" x14ac:dyDescent="0.2">
      <c r="A64" s="25" t="s">
        <v>487</v>
      </c>
      <c r="B64" s="25" t="s">
        <v>484</v>
      </c>
      <c r="C64" s="25">
        <v>2010</v>
      </c>
      <c r="D64" s="25" t="s">
        <v>485</v>
      </c>
      <c r="E64" s="27" t="s">
        <v>486</v>
      </c>
      <c r="F64" s="25" t="s">
        <v>4229</v>
      </c>
      <c r="G64" s="26" t="s">
        <v>4262</v>
      </c>
      <c r="H64" s="28" t="s">
        <v>4330</v>
      </c>
    </row>
    <row r="65" spans="1:8" x14ac:dyDescent="0.2">
      <c r="A65" s="24" t="s">
        <v>2395</v>
      </c>
      <c r="B65" s="24" t="s">
        <v>1426</v>
      </c>
      <c r="C65" s="24">
        <v>2010</v>
      </c>
      <c r="D65" s="24" t="s">
        <v>1427</v>
      </c>
      <c r="E65" s="24" t="s">
        <v>1429</v>
      </c>
      <c r="F65" s="25" t="s">
        <v>4230</v>
      </c>
      <c r="G65" s="26" t="s">
        <v>4262</v>
      </c>
      <c r="H65" s="28" t="s">
        <v>4331</v>
      </c>
    </row>
    <row r="66" spans="1:8" x14ac:dyDescent="0.2">
      <c r="A66" s="24" t="s">
        <v>3496</v>
      </c>
      <c r="B66" s="24" t="s">
        <v>3497</v>
      </c>
      <c r="C66" s="24">
        <v>2010</v>
      </c>
      <c r="D66" s="24" t="s">
        <v>3498</v>
      </c>
      <c r="E66" s="24" t="s">
        <v>3502</v>
      </c>
      <c r="F66" s="25" t="s">
        <v>4232</v>
      </c>
      <c r="G66" s="26" t="s">
        <v>4262</v>
      </c>
      <c r="H66" s="28" t="s">
        <v>4331</v>
      </c>
    </row>
    <row r="67" spans="1:8" x14ac:dyDescent="0.2">
      <c r="A67" s="24" t="s">
        <v>3079</v>
      </c>
      <c r="B67" s="24" t="s">
        <v>1992</v>
      </c>
      <c r="C67" s="24">
        <v>2011</v>
      </c>
      <c r="D67" s="24" t="s">
        <v>3080</v>
      </c>
      <c r="E67" s="24" t="s">
        <v>3081</v>
      </c>
      <c r="F67" s="25" t="s">
        <v>4233</v>
      </c>
      <c r="G67" s="26" t="s">
        <v>4262</v>
      </c>
      <c r="H67" s="28" t="s">
        <v>4332</v>
      </c>
    </row>
    <row r="68" spans="1:8" x14ac:dyDescent="0.2">
      <c r="A68" s="24" t="s">
        <v>3504</v>
      </c>
      <c r="B68" s="24" t="s">
        <v>3505</v>
      </c>
      <c r="C68" s="24">
        <v>2011</v>
      </c>
      <c r="D68" s="24" t="s">
        <v>3263</v>
      </c>
      <c r="E68" s="24" t="s">
        <v>3508</v>
      </c>
      <c r="F68" s="25" t="s">
        <v>4232</v>
      </c>
      <c r="G68" s="26" t="s">
        <v>4262</v>
      </c>
      <c r="H68" s="19" t="s">
        <v>4329</v>
      </c>
    </row>
    <row r="69" spans="1:8" x14ac:dyDescent="0.2">
      <c r="A69" s="24" t="s">
        <v>3084</v>
      </c>
      <c r="B69" s="24" t="s">
        <v>887</v>
      </c>
      <c r="C69" s="24">
        <v>2011</v>
      </c>
      <c r="D69" s="24" t="s">
        <v>867</v>
      </c>
      <c r="E69" s="24" t="s">
        <v>889</v>
      </c>
      <c r="F69" s="25" t="s">
        <v>4233</v>
      </c>
      <c r="G69" s="26" t="s">
        <v>4262</v>
      </c>
      <c r="H69" s="19" t="s">
        <v>4329</v>
      </c>
    </row>
    <row r="70" spans="1:8" x14ac:dyDescent="0.2">
      <c r="A70" s="25" t="s">
        <v>347</v>
      </c>
      <c r="B70" s="25" t="s">
        <v>344</v>
      </c>
      <c r="C70" s="25">
        <v>2011</v>
      </c>
      <c r="D70" s="25" t="s">
        <v>345</v>
      </c>
      <c r="E70" s="27" t="s">
        <v>346</v>
      </c>
      <c r="F70" s="25" t="s">
        <v>4229</v>
      </c>
      <c r="G70" s="26" t="s">
        <v>4262</v>
      </c>
      <c r="H70" s="28" t="s">
        <v>4330</v>
      </c>
    </row>
    <row r="71" spans="1:8" x14ac:dyDescent="0.2">
      <c r="A71" s="25" t="s">
        <v>263</v>
      </c>
      <c r="B71" s="25" t="s">
        <v>259</v>
      </c>
      <c r="C71" s="25">
        <v>2012</v>
      </c>
      <c r="D71" s="25" t="s">
        <v>260</v>
      </c>
      <c r="E71" s="27" t="s">
        <v>262</v>
      </c>
      <c r="F71" s="25" t="s">
        <v>4229</v>
      </c>
      <c r="G71" s="26" t="s">
        <v>4262</v>
      </c>
      <c r="H71" s="28" t="s">
        <v>4330</v>
      </c>
    </row>
    <row r="72" spans="1:8" x14ac:dyDescent="0.2">
      <c r="A72" s="24" t="s">
        <v>2391</v>
      </c>
      <c r="B72" s="24" t="s">
        <v>1629</v>
      </c>
      <c r="C72" s="24">
        <v>2012</v>
      </c>
      <c r="D72" s="24" t="s">
        <v>1047</v>
      </c>
      <c r="E72" s="24" t="s">
        <v>1631</v>
      </c>
      <c r="F72" s="25" t="s">
        <v>4230</v>
      </c>
      <c r="G72" s="26" t="s">
        <v>4262</v>
      </c>
      <c r="H72" s="28" t="s">
        <v>4336</v>
      </c>
    </row>
    <row r="73" spans="1:8" x14ac:dyDescent="0.2">
      <c r="A73" s="24" t="s">
        <v>3535</v>
      </c>
      <c r="B73" s="24" t="s">
        <v>911</v>
      </c>
      <c r="C73" s="24">
        <v>2012</v>
      </c>
      <c r="D73" s="24" t="s">
        <v>2958</v>
      </c>
      <c r="E73" s="24" t="s">
        <v>914</v>
      </c>
      <c r="F73" s="25" t="s">
        <v>4233</v>
      </c>
      <c r="G73" s="24" t="s">
        <v>4262</v>
      </c>
      <c r="H73" s="28" t="s">
        <v>4334</v>
      </c>
    </row>
    <row r="74" spans="1:8" x14ac:dyDescent="0.2">
      <c r="A74" s="24" t="s">
        <v>3523</v>
      </c>
      <c r="B74" s="24" t="s">
        <v>1253</v>
      </c>
      <c r="C74" s="24">
        <v>2012</v>
      </c>
      <c r="D74" s="24" t="s">
        <v>3240</v>
      </c>
      <c r="E74" s="24" t="s">
        <v>1255</v>
      </c>
      <c r="F74" s="25" t="s">
        <v>4232</v>
      </c>
      <c r="G74" s="26" t="s">
        <v>4262</v>
      </c>
      <c r="H74" s="19" t="s">
        <v>4329</v>
      </c>
    </row>
    <row r="75" spans="1:8" x14ac:dyDescent="0.2">
      <c r="A75" s="24" t="s">
        <v>2253</v>
      </c>
      <c r="B75" s="24" t="s">
        <v>1091</v>
      </c>
      <c r="C75" s="24">
        <v>2012</v>
      </c>
      <c r="D75" s="24" t="s">
        <v>1092</v>
      </c>
      <c r="E75" s="24" t="s">
        <v>1094</v>
      </c>
      <c r="F75" s="25" t="s">
        <v>4230</v>
      </c>
      <c r="G75" s="26" t="s">
        <v>4262</v>
      </c>
      <c r="H75" s="28" t="s">
        <v>4332</v>
      </c>
    </row>
    <row r="76" spans="1:8" x14ac:dyDescent="0.2">
      <c r="A76" s="25" t="s">
        <v>652</v>
      </c>
      <c r="B76" s="25" t="s">
        <v>649</v>
      </c>
      <c r="C76" s="25">
        <v>2012</v>
      </c>
      <c r="D76" s="25" t="s">
        <v>115</v>
      </c>
      <c r="E76" s="27" t="s">
        <v>650</v>
      </c>
      <c r="F76" s="25" t="s">
        <v>4229</v>
      </c>
      <c r="G76" s="26" t="s">
        <v>4262</v>
      </c>
      <c r="H76" s="28" t="s">
        <v>4331</v>
      </c>
    </row>
    <row r="77" spans="1:8" x14ac:dyDescent="0.2">
      <c r="A77" s="24" t="s">
        <v>3583</v>
      </c>
      <c r="B77" s="24" t="s">
        <v>1008</v>
      </c>
      <c r="C77" s="24">
        <v>2013</v>
      </c>
      <c r="D77" s="24" t="s">
        <v>949</v>
      </c>
      <c r="E77" s="24" t="s">
        <v>1010</v>
      </c>
      <c r="F77" s="25" t="s">
        <v>4230</v>
      </c>
      <c r="G77" s="26" t="s">
        <v>4262</v>
      </c>
      <c r="H77" t="s">
        <v>4329</v>
      </c>
    </row>
    <row r="78" spans="1:8" s="17" customFormat="1" ht="15" customHeight="1" x14ac:dyDescent="0.2">
      <c r="A78" s="24" t="s">
        <v>3566</v>
      </c>
      <c r="B78" s="24" t="s">
        <v>1084</v>
      </c>
      <c r="C78" s="24">
        <v>2013</v>
      </c>
      <c r="D78" s="24" t="s">
        <v>1085</v>
      </c>
      <c r="E78" s="24" t="s">
        <v>1087</v>
      </c>
      <c r="F78" s="25" t="s">
        <v>4230</v>
      </c>
      <c r="G78" s="26" t="s">
        <v>4262</v>
      </c>
      <c r="H78" s="5" t="s">
        <v>4332</v>
      </c>
    </row>
    <row r="79" spans="1:8" s="17" customFormat="1" x14ac:dyDescent="0.2">
      <c r="A79" s="24" t="s">
        <v>3578</v>
      </c>
      <c r="B79" s="24" t="s">
        <v>1344</v>
      </c>
      <c r="C79" s="24">
        <v>2013</v>
      </c>
      <c r="D79" s="24" t="s">
        <v>1345</v>
      </c>
      <c r="E79" s="24" t="s">
        <v>1347</v>
      </c>
      <c r="F79" s="25" t="s">
        <v>4230</v>
      </c>
      <c r="G79" s="26" t="s">
        <v>4262</v>
      </c>
      <c r="H79" s="17" t="s">
        <v>4329</v>
      </c>
    </row>
    <row r="80" spans="1:8" s="17" customFormat="1" x14ac:dyDescent="0.2">
      <c r="A80" s="24" t="s">
        <v>1915</v>
      </c>
      <c r="B80" s="24" t="s">
        <v>1017</v>
      </c>
      <c r="C80" s="24">
        <v>2013</v>
      </c>
      <c r="D80" s="24" t="s">
        <v>1018</v>
      </c>
      <c r="E80" s="24" t="s">
        <v>1020</v>
      </c>
      <c r="F80" s="25" t="s">
        <v>4230</v>
      </c>
      <c r="G80" s="26" t="s">
        <v>4262</v>
      </c>
      <c r="H80" s="17" t="s">
        <v>4329</v>
      </c>
    </row>
    <row r="81" spans="1:8" x14ac:dyDescent="0.2">
      <c r="A81" s="24" t="s">
        <v>2052</v>
      </c>
      <c r="B81" s="24" t="s">
        <v>1041</v>
      </c>
      <c r="C81" s="24">
        <v>2013</v>
      </c>
      <c r="D81" s="24" t="s">
        <v>881</v>
      </c>
      <c r="E81" s="24" t="s">
        <v>1043</v>
      </c>
      <c r="F81" s="25" t="s">
        <v>4230</v>
      </c>
      <c r="G81" s="26" t="s">
        <v>4262</v>
      </c>
      <c r="H81" s="28" t="s">
        <v>4330</v>
      </c>
    </row>
    <row r="82" spans="1:8" x14ac:dyDescent="0.2">
      <c r="A82" s="24" t="s">
        <v>3549</v>
      </c>
      <c r="B82" s="24" t="s">
        <v>1622</v>
      </c>
      <c r="C82" s="24">
        <v>2013</v>
      </c>
      <c r="D82" s="24" t="s">
        <v>1623</v>
      </c>
      <c r="E82" s="24" t="s">
        <v>1625</v>
      </c>
      <c r="F82" s="25" t="s">
        <v>4230</v>
      </c>
      <c r="G82" s="26" t="s">
        <v>4262</v>
      </c>
      <c r="H82" s="17" t="s">
        <v>4329</v>
      </c>
    </row>
    <row r="83" spans="1:8" x14ac:dyDescent="0.2">
      <c r="A83" s="25" t="s">
        <v>250</v>
      </c>
      <c r="B83" s="25" t="s">
        <v>247</v>
      </c>
      <c r="C83" s="25">
        <v>2013</v>
      </c>
      <c r="D83" s="25" t="s">
        <v>248</v>
      </c>
      <c r="E83" s="27" t="s">
        <v>249</v>
      </c>
      <c r="F83" s="25" t="s">
        <v>4229</v>
      </c>
      <c r="G83" s="26" t="s">
        <v>4262</v>
      </c>
      <c r="H83" s="28" t="s">
        <v>4330</v>
      </c>
    </row>
    <row r="84" spans="1:8" x14ac:dyDescent="0.2">
      <c r="A84" s="24" t="s">
        <v>2311</v>
      </c>
      <c r="B84" s="25" t="s">
        <v>824</v>
      </c>
      <c r="C84" s="25">
        <v>2013</v>
      </c>
      <c r="D84" s="25" t="s">
        <v>51</v>
      </c>
      <c r="E84" s="27" t="s">
        <v>825</v>
      </c>
      <c r="F84" s="25" t="s">
        <v>4229</v>
      </c>
      <c r="G84" s="26" t="s">
        <v>4262</v>
      </c>
      <c r="H84" s="28" t="s">
        <v>4336</v>
      </c>
    </row>
    <row r="85" spans="1:8" x14ac:dyDescent="0.2">
      <c r="A85" s="24" t="s">
        <v>2260</v>
      </c>
      <c r="B85" s="24" t="s">
        <v>2261</v>
      </c>
      <c r="C85" s="24">
        <v>2014</v>
      </c>
      <c r="D85" s="24" t="s">
        <v>2262</v>
      </c>
      <c r="E85" s="24"/>
      <c r="F85" s="25" t="s">
        <v>4231</v>
      </c>
      <c r="G85" s="26" t="s">
        <v>4262</v>
      </c>
      <c r="H85" s="19" t="s">
        <v>4329</v>
      </c>
    </row>
    <row r="86" spans="1:8" x14ac:dyDescent="0.2">
      <c r="A86" s="24" t="s">
        <v>2413</v>
      </c>
      <c r="B86" s="24" t="s">
        <v>1384</v>
      </c>
      <c r="C86" s="24">
        <v>2014</v>
      </c>
      <c r="D86" s="24" t="s">
        <v>1215</v>
      </c>
      <c r="E86" s="24" t="s">
        <v>1386</v>
      </c>
      <c r="F86" s="25" t="s">
        <v>4230</v>
      </c>
      <c r="G86" s="26" t="s">
        <v>4262</v>
      </c>
      <c r="H86" s="19" t="s">
        <v>4329</v>
      </c>
    </row>
    <row r="87" spans="1:8" x14ac:dyDescent="0.2">
      <c r="A87" s="24" t="s">
        <v>2166</v>
      </c>
      <c r="B87" s="25" t="s">
        <v>690</v>
      </c>
      <c r="C87" s="25">
        <v>2014</v>
      </c>
      <c r="D87" s="25" t="s">
        <v>51</v>
      </c>
      <c r="E87" s="27" t="s">
        <v>691</v>
      </c>
      <c r="F87" s="25" t="s">
        <v>4229</v>
      </c>
      <c r="G87" s="26" t="s">
        <v>4262</v>
      </c>
      <c r="H87" s="28" t="s">
        <v>4336</v>
      </c>
    </row>
    <row r="88" spans="1:8" x14ac:dyDescent="0.2">
      <c r="A88" s="24" t="s">
        <v>3600</v>
      </c>
      <c r="B88" s="24" t="s">
        <v>3601</v>
      </c>
      <c r="C88" s="24">
        <v>2014</v>
      </c>
      <c r="D88" s="24" t="s">
        <v>3307</v>
      </c>
      <c r="E88" s="24" t="s">
        <v>3604</v>
      </c>
      <c r="F88" s="25" t="s">
        <v>4232</v>
      </c>
      <c r="G88" s="26" t="s">
        <v>4262</v>
      </c>
      <c r="H88" s="28" t="s">
        <v>4330</v>
      </c>
    </row>
    <row r="89" spans="1:8" x14ac:dyDescent="0.2">
      <c r="A89" s="24" t="s">
        <v>2101</v>
      </c>
      <c r="B89" s="24" t="s">
        <v>1138</v>
      </c>
      <c r="C89" s="24">
        <v>2014</v>
      </c>
      <c r="D89" s="24" t="s">
        <v>949</v>
      </c>
      <c r="E89" s="24" t="s">
        <v>1140</v>
      </c>
      <c r="F89" s="25" t="s">
        <v>4230</v>
      </c>
      <c r="G89" s="26" t="s">
        <v>4262</v>
      </c>
      <c r="H89" s="28" t="s">
        <v>4332</v>
      </c>
    </row>
    <row r="90" spans="1:8" x14ac:dyDescent="0.2">
      <c r="A90" s="24" t="s">
        <v>3053</v>
      </c>
      <c r="B90" s="24" t="s">
        <v>1339</v>
      </c>
      <c r="C90" s="24">
        <v>2014</v>
      </c>
      <c r="D90" s="24" t="s">
        <v>1845</v>
      </c>
      <c r="E90" s="24" t="s">
        <v>1341</v>
      </c>
      <c r="F90" s="25" t="s">
        <v>4233</v>
      </c>
      <c r="G90" s="26" t="s">
        <v>4262</v>
      </c>
      <c r="H90" s="19" t="s">
        <v>4329</v>
      </c>
    </row>
    <row r="91" spans="1:8" x14ac:dyDescent="0.2">
      <c r="A91" s="24" t="s">
        <v>3652</v>
      </c>
      <c r="B91" s="24" t="s">
        <v>3653</v>
      </c>
      <c r="C91" s="24">
        <v>2015</v>
      </c>
      <c r="D91" s="24" t="s">
        <v>3654</v>
      </c>
      <c r="E91" s="24" t="s">
        <v>3658</v>
      </c>
      <c r="F91" s="25" t="s">
        <v>4232</v>
      </c>
      <c r="G91" s="26" t="s">
        <v>4262</v>
      </c>
      <c r="H91" s="28" t="s">
        <v>4330</v>
      </c>
    </row>
    <row r="92" spans="1:8" x14ac:dyDescent="0.2">
      <c r="A92" s="25" t="s">
        <v>655</v>
      </c>
      <c r="B92" s="25" t="s">
        <v>653</v>
      </c>
      <c r="C92" s="25">
        <v>2015</v>
      </c>
      <c r="D92" s="25" t="s">
        <v>156</v>
      </c>
      <c r="E92" s="27" t="s">
        <v>654</v>
      </c>
      <c r="F92" s="25" t="s">
        <v>4229</v>
      </c>
      <c r="G92" s="26" t="s">
        <v>4262</v>
      </c>
      <c r="H92" s="28" t="s">
        <v>4330</v>
      </c>
    </row>
    <row r="93" spans="1:8" x14ac:dyDescent="0.2">
      <c r="A93" s="24" t="s">
        <v>3624</v>
      </c>
      <c r="B93" s="24" t="s">
        <v>3625</v>
      </c>
      <c r="C93" s="24">
        <v>2015</v>
      </c>
      <c r="D93" s="24" t="s">
        <v>3626</v>
      </c>
      <c r="E93" s="24" t="s">
        <v>3628</v>
      </c>
      <c r="F93" s="25" t="s">
        <v>4232</v>
      </c>
      <c r="G93" s="26" t="s">
        <v>4262</v>
      </c>
      <c r="H93" s="28" t="s">
        <v>4330</v>
      </c>
    </row>
    <row r="94" spans="1:8" x14ac:dyDescent="0.2">
      <c r="A94" s="24" t="s">
        <v>3648</v>
      </c>
      <c r="B94" s="24" t="s">
        <v>3649</v>
      </c>
      <c r="C94" s="24">
        <v>2015</v>
      </c>
      <c r="D94" s="24" t="s">
        <v>3650</v>
      </c>
      <c r="E94" s="24"/>
      <c r="F94" s="25" t="s">
        <v>4232</v>
      </c>
      <c r="G94" s="26" t="s">
        <v>4262</v>
      </c>
      <c r="H94" s="28" t="s">
        <v>4330</v>
      </c>
    </row>
    <row r="95" spans="1:8" x14ac:dyDescent="0.2">
      <c r="A95" s="29" t="s">
        <v>3031</v>
      </c>
      <c r="B95" s="24" t="s">
        <v>939</v>
      </c>
      <c r="C95" s="24">
        <v>2015</v>
      </c>
      <c r="D95" s="24" t="s">
        <v>867</v>
      </c>
      <c r="E95" s="24" t="s">
        <v>941</v>
      </c>
      <c r="F95" s="25" t="s">
        <v>4233</v>
      </c>
      <c r="G95" s="26" t="s">
        <v>4262</v>
      </c>
      <c r="H95" s="28" t="s">
        <v>4332</v>
      </c>
    </row>
    <row r="96" spans="1:8" x14ac:dyDescent="0.2">
      <c r="A96" s="24" t="s">
        <v>3673</v>
      </c>
      <c r="B96" s="24" t="s">
        <v>3674</v>
      </c>
      <c r="C96" s="24">
        <v>2016</v>
      </c>
      <c r="D96" s="24" t="s">
        <v>3410</v>
      </c>
      <c r="E96" s="24" t="s">
        <v>3677</v>
      </c>
      <c r="F96" s="25" t="s">
        <v>4232</v>
      </c>
      <c r="G96" s="26" t="s">
        <v>4262</v>
      </c>
      <c r="H96" s="28" t="s">
        <v>4330</v>
      </c>
    </row>
    <row r="97" spans="1:8" x14ac:dyDescent="0.2">
      <c r="A97" s="24" t="s">
        <v>3684</v>
      </c>
      <c r="B97" s="24" t="s">
        <v>3685</v>
      </c>
      <c r="C97" s="24">
        <v>2016</v>
      </c>
      <c r="D97" s="24" t="s">
        <v>3391</v>
      </c>
      <c r="E97" s="24" t="s">
        <v>3687</v>
      </c>
      <c r="F97" s="25" t="s">
        <v>4232</v>
      </c>
      <c r="G97" s="26" t="s">
        <v>4262</v>
      </c>
      <c r="H97" s="28" t="s">
        <v>4331</v>
      </c>
    </row>
    <row r="98" spans="1:8" x14ac:dyDescent="0.2">
      <c r="A98" s="24" t="s">
        <v>3679</v>
      </c>
      <c r="B98" s="24" t="s">
        <v>3680</v>
      </c>
      <c r="C98" s="24">
        <v>2016</v>
      </c>
      <c r="D98" s="24" t="s">
        <v>3208</v>
      </c>
      <c r="E98" s="24" t="s">
        <v>1307</v>
      </c>
      <c r="F98" s="25" t="s">
        <v>4232</v>
      </c>
      <c r="G98" s="26" t="s">
        <v>4262</v>
      </c>
      <c r="H98" s="28" t="s">
        <v>4331</v>
      </c>
    </row>
    <row r="99" spans="1:8" x14ac:dyDescent="0.2">
      <c r="A99" s="24" t="s">
        <v>2515</v>
      </c>
      <c r="B99" s="24" t="s">
        <v>1576</v>
      </c>
      <c r="C99" s="24">
        <v>2016</v>
      </c>
      <c r="D99" s="24" t="s">
        <v>3022</v>
      </c>
      <c r="E99" s="24" t="s">
        <v>1578</v>
      </c>
      <c r="F99" s="25" t="s">
        <v>4233</v>
      </c>
      <c r="G99" s="26" t="s">
        <v>4262</v>
      </c>
      <c r="H99" s="28" t="s">
        <v>4335</v>
      </c>
    </row>
    <row r="100" spans="1:8" x14ac:dyDescent="0.2">
      <c r="A100" s="25" t="s">
        <v>536</v>
      </c>
      <c r="B100" s="25" t="s">
        <v>534</v>
      </c>
      <c r="C100" s="25">
        <v>2016</v>
      </c>
      <c r="D100" s="25" t="s">
        <v>517</v>
      </c>
      <c r="E100" s="27" t="s">
        <v>535</v>
      </c>
      <c r="F100" s="25" t="s">
        <v>4229</v>
      </c>
      <c r="G100" s="26" t="s">
        <v>4262</v>
      </c>
      <c r="H100" s="28" t="s">
        <v>4334</v>
      </c>
    </row>
    <row r="101" spans="1:8" x14ac:dyDescent="0.2">
      <c r="A101" s="25" t="s">
        <v>159</v>
      </c>
      <c r="B101" s="25" t="s">
        <v>155</v>
      </c>
      <c r="C101" s="25">
        <v>2016</v>
      </c>
      <c r="D101" s="25" t="s">
        <v>156</v>
      </c>
      <c r="E101" s="27" t="s">
        <v>158</v>
      </c>
      <c r="F101" s="25" t="s">
        <v>4229</v>
      </c>
      <c r="G101" s="26" t="s">
        <v>4262</v>
      </c>
      <c r="H101" s="28" t="s">
        <v>4330</v>
      </c>
    </row>
    <row r="102" spans="1:8" x14ac:dyDescent="0.2">
      <c r="A102" s="24" t="s">
        <v>3670</v>
      </c>
      <c r="B102" s="24" t="s">
        <v>1183</v>
      </c>
      <c r="C102" s="24">
        <v>2016</v>
      </c>
      <c r="D102" s="24" t="s">
        <v>1184</v>
      </c>
      <c r="E102" s="24" t="s">
        <v>1186</v>
      </c>
      <c r="F102" s="25" t="s">
        <v>4233</v>
      </c>
      <c r="G102" s="26" t="s">
        <v>4262</v>
      </c>
      <c r="H102" s="28" t="s">
        <v>4332</v>
      </c>
    </row>
    <row r="103" spans="1:8" x14ac:dyDescent="0.2">
      <c r="A103" s="25" t="s">
        <v>562</v>
      </c>
      <c r="B103" s="25" t="s">
        <v>560</v>
      </c>
      <c r="C103" s="25">
        <v>2016</v>
      </c>
      <c r="D103" s="25" t="s">
        <v>10</v>
      </c>
      <c r="E103" s="27" t="s">
        <v>561</v>
      </c>
      <c r="F103" s="25" t="s">
        <v>4229</v>
      </c>
      <c r="G103" s="26" t="s">
        <v>4262</v>
      </c>
      <c r="H103" s="28" t="s">
        <v>4336</v>
      </c>
    </row>
    <row r="104" spans="1:8" x14ac:dyDescent="0.2">
      <c r="A104" s="24" t="s">
        <v>3698</v>
      </c>
      <c r="B104" s="24" t="s">
        <v>3699</v>
      </c>
      <c r="C104" s="24">
        <v>2016</v>
      </c>
      <c r="D104" s="24" t="s">
        <v>3700</v>
      </c>
      <c r="E104" s="24" t="s">
        <v>3705</v>
      </c>
      <c r="F104" s="25" t="s">
        <v>4232</v>
      </c>
      <c r="G104" s="26" t="s">
        <v>4262</v>
      </c>
      <c r="H104" s="28" t="s">
        <v>4336</v>
      </c>
    </row>
    <row r="105" spans="1:8" x14ac:dyDescent="0.2">
      <c r="A105" s="25" t="s">
        <v>766</v>
      </c>
      <c r="B105" s="25" t="s">
        <v>762</v>
      </c>
      <c r="C105" s="25">
        <v>2016</v>
      </c>
      <c r="D105" s="25" t="s">
        <v>763</v>
      </c>
      <c r="E105" s="27" t="s">
        <v>765</v>
      </c>
      <c r="F105" s="25" t="s">
        <v>4229</v>
      </c>
      <c r="G105" s="26" t="s">
        <v>4262</v>
      </c>
      <c r="H105" s="28" t="s">
        <v>4330</v>
      </c>
    </row>
    <row r="106" spans="1:8" x14ac:dyDescent="0.2">
      <c r="A106" s="24" t="s">
        <v>3718</v>
      </c>
      <c r="B106" s="24" t="s">
        <v>3719</v>
      </c>
      <c r="C106" s="24">
        <v>2016</v>
      </c>
      <c r="D106" s="24" t="s">
        <v>3720</v>
      </c>
      <c r="E106" s="24" t="s">
        <v>3723</v>
      </c>
      <c r="F106" s="25" t="s">
        <v>4232</v>
      </c>
      <c r="G106" s="26" t="s">
        <v>4262</v>
      </c>
      <c r="H106" s="28" t="s">
        <v>4330</v>
      </c>
    </row>
    <row r="107" spans="1:8" x14ac:dyDescent="0.2">
      <c r="A107" s="25" t="s">
        <v>551</v>
      </c>
      <c r="B107" s="25" t="s">
        <v>549</v>
      </c>
      <c r="C107" s="25">
        <v>2017</v>
      </c>
      <c r="D107" s="25" t="s">
        <v>325</v>
      </c>
      <c r="E107" s="27" t="s">
        <v>550</v>
      </c>
      <c r="F107" s="25" t="s">
        <v>4229</v>
      </c>
      <c r="G107" s="26" t="s">
        <v>4262</v>
      </c>
      <c r="H107" s="28" t="s">
        <v>4330</v>
      </c>
    </row>
    <row r="108" spans="1:8" x14ac:dyDescent="0.2">
      <c r="A108" s="24" t="s">
        <v>3740</v>
      </c>
      <c r="B108" s="24" t="s">
        <v>3741</v>
      </c>
      <c r="C108" s="24">
        <v>2017</v>
      </c>
      <c r="D108" s="24" t="s">
        <v>3742</v>
      </c>
      <c r="E108" s="24" t="s">
        <v>3746</v>
      </c>
      <c r="F108" s="25" t="s">
        <v>4232</v>
      </c>
      <c r="G108" s="26" t="s">
        <v>4262</v>
      </c>
      <c r="H108" s="28" t="s">
        <v>4330</v>
      </c>
    </row>
    <row r="109" spans="1:8" x14ac:dyDescent="0.2">
      <c r="A109" s="24" t="s">
        <v>4256</v>
      </c>
      <c r="B109" s="24" t="s">
        <v>3009</v>
      </c>
      <c r="C109" s="24">
        <v>2017</v>
      </c>
      <c r="D109" s="24" t="s">
        <v>3010</v>
      </c>
      <c r="E109" s="24" t="s">
        <v>1282</v>
      </c>
      <c r="F109" s="25" t="s">
        <v>4233</v>
      </c>
      <c r="G109" s="26" t="s">
        <v>4262</v>
      </c>
      <c r="H109" s="28" t="s">
        <v>4331</v>
      </c>
    </row>
    <row r="110" spans="1:8" x14ac:dyDescent="0.2">
      <c r="A110" s="24" t="s">
        <v>3800</v>
      </c>
      <c r="B110" s="24" t="s">
        <v>3801</v>
      </c>
      <c r="C110" s="24">
        <v>2017</v>
      </c>
      <c r="D110" s="24" t="s">
        <v>3802</v>
      </c>
      <c r="E110" s="24" t="s">
        <v>3805</v>
      </c>
      <c r="F110" s="25" t="s">
        <v>4232</v>
      </c>
      <c r="G110" s="26" t="s">
        <v>4262</v>
      </c>
      <c r="H110" s="28" t="s">
        <v>4330</v>
      </c>
    </row>
    <row r="111" spans="1:8" x14ac:dyDescent="0.2">
      <c r="A111" s="24" t="s">
        <v>3764</v>
      </c>
      <c r="B111" s="24" t="s">
        <v>3765</v>
      </c>
      <c r="C111" s="24">
        <v>2017</v>
      </c>
      <c r="D111" s="24" t="s">
        <v>3720</v>
      </c>
      <c r="E111" s="24" t="s">
        <v>3769</v>
      </c>
      <c r="F111" s="25" t="s">
        <v>4232</v>
      </c>
      <c r="G111" s="26" t="s">
        <v>4262</v>
      </c>
      <c r="H111" s="28" t="s">
        <v>4332</v>
      </c>
    </row>
    <row r="112" spans="1:8" x14ac:dyDescent="0.2">
      <c r="A112" s="24" t="s">
        <v>3771</v>
      </c>
      <c r="B112" s="24" t="s">
        <v>3772</v>
      </c>
      <c r="C112" s="24">
        <v>2017</v>
      </c>
      <c r="D112" s="24" t="s">
        <v>3773</v>
      </c>
      <c r="E112" s="24" t="s">
        <v>3775</v>
      </c>
      <c r="F112" s="25" t="s">
        <v>4232</v>
      </c>
      <c r="G112" s="26" t="s">
        <v>4262</v>
      </c>
      <c r="H112" s="28" t="s">
        <v>4332</v>
      </c>
    </row>
    <row r="113" spans="1:8" x14ac:dyDescent="0.2">
      <c r="A113" s="24" t="s">
        <v>2570</v>
      </c>
      <c r="B113" s="24" t="s">
        <v>1609</v>
      </c>
      <c r="C113" s="24">
        <v>2017</v>
      </c>
      <c r="D113" s="24" t="s">
        <v>1610</v>
      </c>
      <c r="E113" s="24" t="s">
        <v>1612</v>
      </c>
      <c r="F113" s="25" t="s">
        <v>4230</v>
      </c>
      <c r="G113" s="26" t="s">
        <v>4262</v>
      </c>
      <c r="H113" s="28" t="s">
        <v>4336</v>
      </c>
    </row>
    <row r="114" spans="1:8" x14ac:dyDescent="0.2">
      <c r="A114" s="24" t="s">
        <v>3725</v>
      </c>
      <c r="B114" s="24" t="s">
        <v>1077</v>
      </c>
      <c r="C114" s="24">
        <v>2017</v>
      </c>
      <c r="D114" s="24" t="s">
        <v>1078</v>
      </c>
      <c r="E114" s="24" t="s">
        <v>1080</v>
      </c>
      <c r="F114" s="25" t="s">
        <v>4230</v>
      </c>
      <c r="G114" s="26" t="s">
        <v>4262</v>
      </c>
      <c r="H114" s="28" t="s">
        <v>4331</v>
      </c>
    </row>
    <row r="115" spans="1:8" x14ac:dyDescent="0.2">
      <c r="A115" s="25" t="s">
        <v>504</v>
      </c>
      <c r="B115" s="25" t="s">
        <v>502</v>
      </c>
      <c r="C115" s="25">
        <v>2017</v>
      </c>
      <c r="D115" s="25" t="s">
        <v>260</v>
      </c>
      <c r="E115" s="27" t="s">
        <v>503</v>
      </c>
      <c r="F115" s="25" t="s">
        <v>4229</v>
      </c>
      <c r="G115" s="26" t="s">
        <v>4262</v>
      </c>
      <c r="H115" s="8" t="s">
        <v>4331</v>
      </c>
    </row>
    <row r="116" spans="1:8" x14ac:dyDescent="0.2">
      <c r="A116" s="24" t="s">
        <v>2987</v>
      </c>
      <c r="B116" s="24" t="s">
        <v>1240</v>
      </c>
      <c r="C116" s="24">
        <v>2017</v>
      </c>
      <c r="D116" s="24" t="s">
        <v>1241</v>
      </c>
      <c r="E116" s="24" t="s">
        <v>1243</v>
      </c>
      <c r="F116" s="25" t="s">
        <v>4230</v>
      </c>
      <c r="G116" s="26" t="s">
        <v>4262</v>
      </c>
      <c r="H116" s="28" t="s">
        <v>4334</v>
      </c>
    </row>
    <row r="117" spans="1:8" x14ac:dyDescent="0.2">
      <c r="A117" s="25" t="s">
        <v>748</v>
      </c>
      <c r="B117" s="25" t="s">
        <v>745</v>
      </c>
      <c r="C117" s="25">
        <v>2018</v>
      </c>
      <c r="D117" s="25" t="s">
        <v>746</v>
      </c>
      <c r="E117" s="27" t="s">
        <v>747</v>
      </c>
      <c r="F117" s="25" t="s">
        <v>4229</v>
      </c>
      <c r="G117" s="26" t="s">
        <v>4262</v>
      </c>
      <c r="H117" s="28" t="s">
        <v>4330</v>
      </c>
    </row>
    <row r="118" spans="1:8" x14ac:dyDescent="0.2">
      <c r="A118" s="25" t="s">
        <v>520</v>
      </c>
      <c r="B118" s="25" t="s">
        <v>516</v>
      </c>
      <c r="C118" s="25">
        <v>2018</v>
      </c>
      <c r="D118" s="25" t="s">
        <v>517</v>
      </c>
      <c r="E118" s="27" t="s">
        <v>519</v>
      </c>
      <c r="F118" s="25" t="s">
        <v>4229</v>
      </c>
      <c r="G118" s="26" t="s">
        <v>4262</v>
      </c>
      <c r="H118" s="28" t="s">
        <v>4334</v>
      </c>
    </row>
    <row r="119" spans="1:8" x14ac:dyDescent="0.2">
      <c r="A119" s="24" t="s">
        <v>3847</v>
      </c>
      <c r="B119" s="24" t="s">
        <v>973</v>
      </c>
      <c r="C119" s="24">
        <v>2018</v>
      </c>
      <c r="D119" s="24" t="s">
        <v>867</v>
      </c>
      <c r="E119" s="24" t="s">
        <v>975</v>
      </c>
      <c r="F119" s="25" t="s">
        <v>4233</v>
      </c>
      <c r="G119" s="26" t="s">
        <v>4262</v>
      </c>
      <c r="H119" s="28" t="s">
        <v>4332</v>
      </c>
    </row>
    <row r="120" spans="1:8" x14ac:dyDescent="0.2">
      <c r="A120" s="24" t="s">
        <v>3852</v>
      </c>
      <c r="B120" s="24" t="s">
        <v>3853</v>
      </c>
      <c r="C120" s="24">
        <v>2018</v>
      </c>
      <c r="D120" s="24" t="s">
        <v>3854</v>
      </c>
      <c r="E120" s="24" t="s">
        <v>3857</v>
      </c>
      <c r="F120" s="25" t="s">
        <v>4232</v>
      </c>
      <c r="G120" s="26" t="s">
        <v>4262</v>
      </c>
      <c r="H120" s="19" t="s">
        <v>4329</v>
      </c>
    </row>
    <row r="121" spans="1:8" x14ac:dyDescent="0.2">
      <c r="A121" s="24" t="s">
        <v>3842</v>
      </c>
      <c r="B121" s="24" t="s">
        <v>1209</v>
      </c>
      <c r="C121" s="24">
        <v>2018</v>
      </c>
      <c r="D121" s="24" t="s">
        <v>1184</v>
      </c>
      <c r="E121" s="24" t="s">
        <v>1211</v>
      </c>
      <c r="F121" s="25" t="s">
        <v>4233</v>
      </c>
      <c r="G121" s="26" t="s">
        <v>4262</v>
      </c>
      <c r="H121" s="28" t="s">
        <v>4336</v>
      </c>
    </row>
    <row r="122" spans="1:8" x14ac:dyDescent="0.2">
      <c r="A122" s="24" t="s">
        <v>2944</v>
      </c>
      <c r="B122" s="24" t="s">
        <v>2510</v>
      </c>
      <c r="C122" s="24">
        <v>2019</v>
      </c>
      <c r="D122" s="24" t="s">
        <v>1461</v>
      </c>
      <c r="E122" s="24" t="s">
        <v>1463</v>
      </c>
      <c r="F122" s="25" t="s">
        <v>4233</v>
      </c>
      <c r="G122" s="26" t="s">
        <v>4262</v>
      </c>
      <c r="H122" s="28" t="s">
        <v>4336</v>
      </c>
    </row>
    <row r="123" spans="1:8" x14ac:dyDescent="0.2">
      <c r="A123" s="24" t="s">
        <v>3911</v>
      </c>
      <c r="B123" s="24" t="s">
        <v>556</v>
      </c>
      <c r="C123" s="24">
        <v>2019</v>
      </c>
      <c r="D123" s="24" t="s">
        <v>3912</v>
      </c>
      <c r="E123" s="24" t="s">
        <v>1319</v>
      </c>
      <c r="F123" s="25" t="s">
        <v>4232</v>
      </c>
      <c r="G123" s="26" t="s">
        <v>4262</v>
      </c>
      <c r="H123" s="28" t="s">
        <v>4336</v>
      </c>
    </row>
    <row r="124" spans="1:8" x14ac:dyDescent="0.2">
      <c r="A124" s="24" t="s">
        <v>4242</v>
      </c>
      <c r="B124" s="24" t="s">
        <v>1761</v>
      </c>
      <c r="C124" s="24">
        <v>2019</v>
      </c>
      <c r="D124" s="24" t="s">
        <v>1762</v>
      </c>
      <c r="E124" s="24" t="s">
        <v>1764</v>
      </c>
      <c r="F124" s="25" t="s">
        <v>4230</v>
      </c>
      <c r="G124" s="26" t="s">
        <v>4262</v>
      </c>
      <c r="H124" s="28" t="s">
        <v>4330</v>
      </c>
    </row>
    <row r="125" spans="1:8" x14ac:dyDescent="0.2">
      <c r="A125" s="24" t="s">
        <v>2027</v>
      </c>
      <c r="B125" s="24" t="s">
        <v>1178</v>
      </c>
      <c r="C125" s="24">
        <v>2019</v>
      </c>
      <c r="D125" s="24" t="s">
        <v>990</v>
      </c>
      <c r="E125" s="24" t="s">
        <v>1180</v>
      </c>
      <c r="F125" s="25" t="s">
        <v>4230</v>
      </c>
      <c r="G125" s="26" t="s">
        <v>4262</v>
      </c>
      <c r="H125" s="19" t="s">
        <v>4329</v>
      </c>
    </row>
    <row r="126" spans="1:8" x14ac:dyDescent="0.2">
      <c r="A126" s="24" t="s">
        <v>2939</v>
      </c>
      <c r="B126" s="24" t="s">
        <v>1455</v>
      </c>
      <c r="C126" s="24">
        <v>2019</v>
      </c>
      <c r="D126" s="24" t="s">
        <v>1449</v>
      </c>
      <c r="E126" s="24" t="s">
        <v>1457</v>
      </c>
      <c r="F126" s="25" t="s">
        <v>4230</v>
      </c>
      <c r="G126" s="26" t="s">
        <v>4262</v>
      </c>
      <c r="H126" s="28" t="s">
        <v>4337</v>
      </c>
    </row>
    <row r="127" spans="1:8" x14ac:dyDescent="0.2">
      <c r="A127" s="24" t="s">
        <v>2153</v>
      </c>
      <c r="B127" s="25" t="s">
        <v>636</v>
      </c>
      <c r="C127" s="25">
        <v>2019</v>
      </c>
      <c r="D127" s="25" t="s">
        <v>10</v>
      </c>
      <c r="E127" s="27" t="s">
        <v>637</v>
      </c>
      <c r="F127" s="25" t="s">
        <v>4229</v>
      </c>
      <c r="G127" s="26" t="s">
        <v>4262</v>
      </c>
      <c r="H127" s="28" t="s">
        <v>4338</v>
      </c>
    </row>
    <row r="128" spans="1:8" x14ac:dyDescent="0.2">
      <c r="A128" s="24" t="s">
        <v>1517</v>
      </c>
      <c r="B128" s="24" t="s">
        <v>1518</v>
      </c>
      <c r="C128" s="24">
        <v>2019</v>
      </c>
      <c r="D128" s="24" t="s">
        <v>1519</v>
      </c>
      <c r="E128" s="24" t="s">
        <v>1521</v>
      </c>
      <c r="F128" s="25" t="s">
        <v>4230</v>
      </c>
      <c r="G128" s="26" t="s">
        <v>4262</v>
      </c>
      <c r="H128" s="28" t="s">
        <v>4330</v>
      </c>
    </row>
    <row r="129" spans="1:8" x14ac:dyDescent="0.2">
      <c r="A129" s="24" t="s">
        <v>2258</v>
      </c>
      <c r="B129" s="25" t="s">
        <v>545</v>
      </c>
      <c r="C129" s="25">
        <v>2019</v>
      </c>
      <c r="D129" s="25" t="s">
        <v>517</v>
      </c>
      <c r="E129" s="27" t="s">
        <v>546</v>
      </c>
      <c r="F129" s="25" t="s">
        <v>4229</v>
      </c>
      <c r="G129" s="26" t="s">
        <v>4262</v>
      </c>
      <c r="H129" s="28" t="s">
        <v>4331</v>
      </c>
    </row>
    <row r="130" spans="1:8" x14ac:dyDescent="0.2">
      <c r="A130" s="25" t="s">
        <v>721</v>
      </c>
      <c r="B130" s="25" t="s">
        <v>718</v>
      </c>
      <c r="C130" s="25">
        <v>2019</v>
      </c>
      <c r="D130" s="25" t="s">
        <v>719</v>
      </c>
      <c r="E130" s="27" t="s">
        <v>720</v>
      </c>
      <c r="F130" s="25" t="s">
        <v>4229</v>
      </c>
      <c r="G130" s="26" t="s">
        <v>4262</v>
      </c>
      <c r="H130" s="28" t="s">
        <v>4330</v>
      </c>
    </row>
    <row r="131" spans="1:8" x14ac:dyDescent="0.2">
      <c r="A131" s="24" t="s">
        <v>3864</v>
      </c>
      <c r="B131" s="24" t="s">
        <v>3865</v>
      </c>
      <c r="C131" s="24">
        <v>2019</v>
      </c>
      <c r="D131" s="24" t="s">
        <v>3626</v>
      </c>
      <c r="E131" s="24" t="s">
        <v>3869</v>
      </c>
      <c r="F131" s="25" t="s">
        <v>4232</v>
      </c>
      <c r="G131" s="26" t="s">
        <v>4262</v>
      </c>
      <c r="H131" s="19" t="s">
        <v>4329</v>
      </c>
    </row>
    <row r="132" spans="1:8" x14ac:dyDescent="0.2">
      <c r="A132" s="24" t="s">
        <v>2337</v>
      </c>
      <c r="B132" s="24" t="s">
        <v>1379</v>
      </c>
      <c r="C132" s="24">
        <v>2019</v>
      </c>
      <c r="D132" s="24" t="s">
        <v>990</v>
      </c>
      <c r="E132" s="24" t="s">
        <v>1381</v>
      </c>
      <c r="F132" s="25" t="s">
        <v>4230</v>
      </c>
      <c r="G132" s="26" t="s">
        <v>4262</v>
      </c>
      <c r="H132" s="19" t="s">
        <v>4329</v>
      </c>
    </row>
    <row r="133" spans="1:8" x14ac:dyDescent="0.2">
      <c r="A133" s="24" t="s">
        <v>3875</v>
      </c>
      <c r="B133" s="25" t="s">
        <v>818</v>
      </c>
      <c r="C133" s="25">
        <v>2019</v>
      </c>
      <c r="D133" s="25" t="s">
        <v>530</v>
      </c>
      <c r="E133" s="27" t="s">
        <v>819</v>
      </c>
      <c r="F133" s="25" t="s">
        <v>4229</v>
      </c>
      <c r="G133" s="26" t="s">
        <v>4262</v>
      </c>
      <c r="H133" s="19" t="s">
        <v>4329</v>
      </c>
    </row>
    <row r="134" spans="1:8" x14ac:dyDescent="0.2">
      <c r="A134" s="24" t="s">
        <v>3973</v>
      </c>
      <c r="B134" s="24" t="s">
        <v>3974</v>
      </c>
      <c r="C134" s="24">
        <v>2020</v>
      </c>
      <c r="D134" s="24" t="s">
        <v>3975</v>
      </c>
      <c r="E134" s="24" t="s">
        <v>3980</v>
      </c>
      <c r="F134" s="25" t="s">
        <v>4232</v>
      </c>
      <c r="G134" s="26" t="s">
        <v>4262</v>
      </c>
      <c r="H134" s="19" t="s">
        <v>4329</v>
      </c>
    </row>
    <row r="135" spans="1:8" x14ac:dyDescent="0.2">
      <c r="A135" s="25" t="s">
        <v>779</v>
      </c>
      <c r="B135" s="25" t="s">
        <v>776</v>
      </c>
      <c r="C135" s="25">
        <v>2020</v>
      </c>
      <c r="D135" s="25" t="s">
        <v>777</v>
      </c>
      <c r="E135" s="27" t="s">
        <v>778</v>
      </c>
      <c r="F135" s="25" t="s">
        <v>4229</v>
      </c>
      <c r="G135" s="26" t="s">
        <v>4262</v>
      </c>
      <c r="H135" s="19" t="s">
        <v>4329</v>
      </c>
    </row>
    <row r="136" spans="1:8" x14ac:dyDescent="0.2">
      <c r="A136" s="24" t="s">
        <v>1750</v>
      </c>
      <c r="B136" s="24" t="s">
        <v>1751</v>
      </c>
      <c r="C136" s="24">
        <v>2020</v>
      </c>
      <c r="D136" s="24" t="s">
        <v>1184</v>
      </c>
      <c r="E136" s="24" t="s">
        <v>1753</v>
      </c>
      <c r="F136" s="25" t="s">
        <v>4230</v>
      </c>
      <c r="G136" s="26" t="s">
        <v>4262</v>
      </c>
      <c r="H136" s="19" t="s">
        <v>4330</v>
      </c>
    </row>
    <row r="137" spans="1:8" x14ac:dyDescent="0.2">
      <c r="A137" s="24" t="s">
        <v>2238</v>
      </c>
      <c r="B137" s="24" t="s">
        <v>2239</v>
      </c>
      <c r="C137" s="24">
        <v>2021</v>
      </c>
      <c r="D137" s="24" t="s">
        <v>4254</v>
      </c>
      <c r="E137" s="27" t="s">
        <v>4255</v>
      </c>
      <c r="F137" s="25" t="s">
        <v>4231</v>
      </c>
      <c r="G137" s="26" t="s">
        <v>4262</v>
      </c>
      <c r="H137" s="28" t="s">
        <v>4331</v>
      </c>
    </row>
    <row r="138" spans="1:8" x14ac:dyDescent="0.2">
      <c r="A138" s="24" t="s">
        <v>3982</v>
      </c>
      <c r="B138" s="24" t="s">
        <v>1414</v>
      </c>
      <c r="C138" s="24">
        <v>2020</v>
      </c>
      <c r="D138" s="24" t="s">
        <v>1415</v>
      </c>
      <c r="E138" s="24" t="s">
        <v>1417</v>
      </c>
      <c r="F138" s="25" t="s">
        <v>4230</v>
      </c>
      <c r="G138" s="26" t="s">
        <v>4262</v>
      </c>
      <c r="H138" s="28" t="s">
        <v>4334</v>
      </c>
    </row>
    <row r="139" spans="1:8" x14ac:dyDescent="0.2">
      <c r="A139" s="24" t="s">
        <v>4002</v>
      </c>
      <c r="B139" s="24" t="s">
        <v>1481</v>
      </c>
      <c r="C139" s="24">
        <v>2020</v>
      </c>
      <c r="D139" s="24" t="s">
        <v>1482</v>
      </c>
      <c r="E139" s="24" t="s">
        <v>1484</v>
      </c>
      <c r="F139" s="25" t="s">
        <v>4230</v>
      </c>
      <c r="G139" s="26" t="s">
        <v>4262</v>
      </c>
      <c r="H139" s="28" t="s">
        <v>4330</v>
      </c>
    </row>
    <row r="140" spans="1:8" x14ac:dyDescent="0.2">
      <c r="A140" s="24" t="s">
        <v>3962</v>
      </c>
      <c r="B140" s="24" t="s">
        <v>1357</v>
      </c>
      <c r="C140" s="24">
        <v>2020</v>
      </c>
      <c r="D140" s="24" t="s">
        <v>990</v>
      </c>
      <c r="E140" s="24" t="s">
        <v>1359</v>
      </c>
      <c r="F140" s="25" t="s">
        <v>4230</v>
      </c>
      <c r="G140" s="26" t="s">
        <v>4262</v>
      </c>
      <c r="H140" s="28" t="s">
        <v>4331</v>
      </c>
    </row>
    <row r="141" spans="1:8" x14ac:dyDescent="0.2">
      <c r="A141" s="24" t="s">
        <v>3940</v>
      </c>
      <c r="B141" s="24" t="s">
        <v>1293</v>
      </c>
      <c r="C141" s="24">
        <v>2020</v>
      </c>
      <c r="D141" s="24" t="s">
        <v>1294</v>
      </c>
      <c r="E141" s="24" t="s">
        <v>1296</v>
      </c>
      <c r="F141" s="25" t="s">
        <v>4230</v>
      </c>
      <c r="G141" s="26" t="s">
        <v>4262</v>
      </c>
      <c r="H141" s="28" t="s">
        <v>4330</v>
      </c>
    </row>
    <row r="142" spans="1:8" x14ac:dyDescent="0.2">
      <c r="A142" s="24" t="s">
        <v>2585</v>
      </c>
      <c r="B142" s="24" t="s">
        <v>4243</v>
      </c>
      <c r="C142" s="24">
        <v>2020</v>
      </c>
      <c r="D142" s="24" t="s">
        <v>4245</v>
      </c>
      <c r="E142" s="27" t="s">
        <v>4244</v>
      </c>
      <c r="F142" s="25" t="s">
        <v>4231</v>
      </c>
      <c r="G142" s="26" t="s">
        <v>4262</v>
      </c>
      <c r="H142" s="28" t="s">
        <v>4330</v>
      </c>
    </row>
    <row r="143" spans="1:8" x14ac:dyDescent="0.2">
      <c r="A143" s="24" t="s">
        <v>2168</v>
      </c>
      <c r="B143" s="25" t="s">
        <v>795</v>
      </c>
      <c r="C143" s="25">
        <v>2021</v>
      </c>
      <c r="D143" s="25" t="s">
        <v>763</v>
      </c>
      <c r="E143" s="27" t="s">
        <v>796</v>
      </c>
      <c r="F143" s="25" t="s">
        <v>4229</v>
      </c>
      <c r="G143" s="26" t="s">
        <v>4262</v>
      </c>
      <c r="H143" s="19" t="s">
        <v>4329</v>
      </c>
    </row>
    <row r="144" spans="1:8" x14ac:dyDescent="0.2">
      <c r="A144" s="25" t="s">
        <v>494</v>
      </c>
      <c r="B144" s="25" t="s">
        <v>492</v>
      </c>
      <c r="C144" s="25">
        <v>2021</v>
      </c>
      <c r="D144" s="25" t="s">
        <v>265</v>
      </c>
      <c r="E144" s="27" t="s">
        <v>493</v>
      </c>
      <c r="F144" s="25" t="s">
        <v>4229</v>
      </c>
      <c r="G144" s="26" t="s">
        <v>4262</v>
      </c>
      <c r="H144" s="28" t="s">
        <v>4330</v>
      </c>
    </row>
    <row r="145" spans="1:8" x14ac:dyDescent="0.2">
      <c r="A145" s="25" t="s">
        <v>685</v>
      </c>
      <c r="B145" s="25" t="s">
        <v>682</v>
      </c>
      <c r="C145" s="25">
        <v>2021</v>
      </c>
      <c r="D145" s="25" t="s">
        <v>683</v>
      </c>
      <c r="E145" s="27" t="s">
        <v>684</v>
      </c>
      <c r="F145" s="25" t="s">
        <v>4229</v>
      </c>
      <c r="G145" s="26" t="s">
        <v>4262</v>
      </c>
      <c r="H145" s="28" t="s">
        <v>4330</v>
      </c>
    </row>
    <row r="146" spans="1:8" x14ac:dyDescent="0.2">
      <c r="A146" s="24" t="s">
        <v>4077</v>
      </c>
      <c r="B146" s="24" t="s">
        <v>4078</v>
      </c>
      <c r="C146" s="24">
        <v>2021</v>
      </c>
      <c r="D146" s="24" t="s">
        <v>3720</v>
      </c>
      <c r="E146" s="24" t="s">
        <v>4081</v>
      </c>
      <c r="F146" s="25" t="s">
        <v>4232</v>
      </c>
      <c r="G146" s="26" t="s">
        <v>4262</v>
      </c>
      <c r="H146" s="28" t="s">
        <v>4339</v>
      </c>
    </row>
    <row r="147" spans="1:8" x14ac:dyDescent="0.2">
      <c r="A147" s="25" t="s">
        <v>501</v>
      </c>
      <c r="B147" s="25" t="s">
        <v>498</v>
      </c>
      <c r="C147" s="25">
        <v>2021</v>
      </c>
      <c r="D147" s="25" t="s">
        <v>499</v>
      </c>
      <c r="E147" s="27" t="s">
        <v>500</v>
      </c>
      <c r="F147" s="25" t="s">
        <v>4229</v>
      </c>
      <c r="G147" s="26" t="s">
        <v>4262</v>
      </c>
      <c r="H147" s="28" t="s">
        <v>4339</v>
      </c>
    </row>
    <row r="148" spans="1:8" x14ac:dyDescent="0.2">
      <c r="A148" s="24" t="s">
        <v>4070</v>
      </c>
      <c r="B148" s="24" t="s">
        <v>1374</v>
      </c>
      <c r="C148" s="24">
        <v>2021</v>
      </c>
      <c r="D148" s="24" t="s">
        <v>1085</v>
      </c>
      <c r="E148" s="24" t="s">
        <v>1376</v>
      </c>
      <c r="F148" s="25" t="s">
        <v>4230</v>
      </c>
      <c r="G148" s="26" t="s">
        <v>4262</v>
      </c>
      <c r="H148" s="28" t="s">
        <v>4338</v>
      </c>
    </row>
    <row r="149" spans="1:8" x14ac:dyDescent="0.2">
      <c r="A149" s="24" t="s">
        <v>2887</v>
      </c>
      <c r="B149" s="24" t="s">
        <v>1502</v>
      </c>
      <c r="C149" s="24">
        <v>2022</v>
      </c>
      <c r="D149" s="24" t="s">
        <v>1503</v>
      </c>
      <c r="E149" s="24" t="s">
        <v>1505</v>
      </c>
      <c r="F149" s="25" t="s">
        <v>4230</v>
      </c>
      <c r="G149" s="26" t="s">
        <v>4262</v>
      </c>
      <c r="H149" s="28" t="s">
        <v>4338</v>
      </c>
    </row>
    <row r="150" spans="1:8" s="17" customFormat="1" x14ac:dyDescent="0.2">
      <c r="A150" s="24" t="s">
        <v>4133</v>
      </c>
      <c r="B150" s="24" t="s">
        <v>4134</v>
      </c>
      <c r="C150" s="24">
        <v>2022</v>
      </c>
      <c r="D150" s="24" t="s">
        <v>4135</v>
      </c>
      <c r="E150" s="24" t="s">
        <v>4141</v>
      </c>
      <c r="F150" s="25" t="s">
        <v>4232</v>
      </c>
      <c r="G150" s="26" t="s">
        <v>4262</v>
      </c>
      <c r="H150" s="28" t="s">
        <v>4332</v>
      </c>
    </row>
    <row r="151" spans="1:8" x14ac:dyDescent="0.2">
      <c r="A151" s="24" t="s">
        <v>4104</v>
      </c>
      <c r="B151" s="25" t="s">
        <v>660</v>
      </c>
      <c r="C151" s="25">
        <v>2022</v>
      </c>
      <c r="D151" s="25" t="s">
        <v>661</v>
      </c>
      <c r="E151" s="27" t="s">
        <v>663</v>
      </c>
      <c r="F151" s="25" t="s">
        <v>4229</v>
      </c>
      <c r="G151" s="26" t="s">
        <v>4262</v>
      </c>
      <c r="H151" s="19" t="s">
        <v>4329</v>
      </c>
    </row>
    <row r="152" spans="1:8" x14ac:dyDescent="0.2">
      <c r="A152" s="24" t="s">
        <v>4143</v>
      </c>
      <c r="B152" s="24" t="s">
        <v>1725</v>
      </c>
      <c r="C152" s="24">
        <v>2022</v>
      </c>
      <c r="D152" s="24" t="s">
        <v>1726</v>
      </c>
      <c r="E152" s="24" t="s">
        <v>1728</v>
      </c>
      <c r="F152" s="25" t="s">
        <v>4230</v>
      </c>
      <c r="G152" s="26" t="s">
        <v>4262</v>
      </c>
      <c r="H152" s="28" t="s">
        <v>4332</v>
      </c>
    </row>
    <row r="153" spans="1:8" x14ac:dyDescent="0.2">
      <c r="A153" s="24" t="s">
        <v>2352</v>
      </c>
      <c r="B153" s="24" t="s">
        <v>735</v>
      </c>
      <c r="C153" s="24">
        <v>2022</v>
      </c>
      <c r="D153" s="24" t="s">
        <v>325</v>
      </c>
      <c r="E153" s="24" t="s">
        <v>1479</v>
      </c>
      <c r="F153" s="25" t="s">
        <v>4230</v>
      </c>
      <c r="G153" s="26" t="s">
        <v>4262</v>
      </c>
      <c r="H153" s="28" t="s">
        <v>4330</v>
      </c>
    </row>
    <row r="154" spans="1:8" x14ac:dyDescent="0.2">
      <c r="A154" s="24" t="s">
        <v>4073</v>
      </c>
      <c r="B154" s="24" t="s">
        <v>1409</v>
      </c>
      <c r="C154" s="24">
        <v>2022</v>
      </c>
      <c r="D154" s="24" t="s">
        <v>881</v>
      </c>
      <c r="E154" s="24" t="s">
        <v>1411</v>
      </c>
      <c r="F154" s="25" t="s">
        <v>4230</v>
      </c>
      <c r="G154" s="26" t="s">
        <v>4262</v>
      </c>
      <c r="H154" s="28" t="s">
        <v>4338</v>
      </c>
    </row>
    <row r="155" spans="1:8" x14ac:dyDescent="0.2">
      <c r="A155" s="24" t="s">
        <v>4097</v>
      </c>
      <c r="B155" s="24" t="s">
        <v>4098</v>
      </c>
      <c r="C155" s="24">
        <v>2022</v>
      </c>
      <c r="D155" s="24" t="s">
        <v>4099</v>
      </c>
      <c r="E155" s="24" t="s">
        <v>4102</v>
      </c>
      <c r="F155" s="25" t="s">
        <v>4232</v>
      </c>
      <c r="G155" s="26" t="s">
        <v>4262</v>
      </c>
      <c r="H155" s="19" t="s">
        <v>4329</v>
      </c>
    </row>
    <row r="156" spans="1:8" x14ac:dyDescent="0.2">
      <c r="A156" s="24" t="s">
        <v>4167</v>
      </c>
      <c r="B156" s="24" t="s">
        <v>1718</v>
      </c>
      <c r="C156" s="24">
        <v>2023</v>
      </c>
      <c r="D156" s="24" t="s">
        <v>4168</v>
      </c>
      <c r="E156" s="24" t="s">
        <v>1721</v>
      </c>
      <c r="F156" s="25" t="s">
        <v>4232</v>
      </c>
      <c r="G156" s="26" t="s">
        <v>4262</v>
      </c>
      <c r="H156" s="28" t="s">
        <v>4338</v>
      </c>
    </row>
    <row r="157" spans="1:8" x14ac:dyDescent="0.2">
      <c r="A157" s="24" t="s">
        <v>4224</v>
      </c>
      <c r="B157" s="24" t="s">
        <v>1640</v>
      </c>
      <c r="C157" s="24">
        <v>2023</v>
      </c>
      <c r="D157" s="24" t="s">
        <v>2849</v>
      </c>
      <c r="E157" s="24" t="s">
        <v>1643</v>
      </c>
      <c r="F157" s="25" t="s">
        <v>4233</v>
      </c>
      <c r="G157" s="26" t="s">
        <v>4262</v>
      </c>
      <c r="H157" s="28" t="s">
        <v>4340</v>
      </c>
    </row>
    <row r="158" spans="1:8" x14ac:dyDescent="0.2">
      <c r="A158" s="24" t="s">
        <v>4222</v>
      </c>
      <c r="B158" s="24" t="s">
        <v>1739</v>
      </c>
      <c r="C158" s="24">
        <v>2023</v>
      </c>
      <c r="D158" s="24" t="s">
        <v>3208</v>
      </c>
      <c r="E158" s="24" t="s">
        <v>1741</v>
      </c>
      <c r="F158" s="25" t="s">
        <v>4232</v>
      </c>
      <c r="G158" s="26" t="s">
        <v>4262</v>
      </c>
      <c r="H158" s="28" t="s">
        <v>4331</v>
      </c>
    </row>
    <row r="159" spans="1:8" x14ac:dyDescent="0.2">
      <c r="A159" s="24" t="s">
        <v>2219</v>
      </c>
      <c r="B159" s="24" t="s">
        <v>1495</v>
      </c>
      <c r="C159" s="24">
        <v>2023</v>
      </c>
      <c r="D159" s="24" t="s">
        <v>1496</v>
      </c>
      <c r="E159" s="24" t="s">
        <v>1498</v>
      </c>
      <c r="F159" s="25" t="s">
        <v>4230</v>
      </c>
      <c r="G159" s="26" t="s">
        <v>4262</v>
      </c>
      <c r="H159" s="28" t="s">
        <v>4338</v>
      </c>
    </row>
    <row r="160" spans="1:8" x14ac:dyDescent="0.2">
      <c r="A160" s="25" t="s">
        <v>677</v>
      </c>
      <c r="B160" s="25" t="s">
        <v>675</v>
      </c>
      <c r="C160" s="25">
        <v>2023</v>
      </c>
      <c r="D160" s="25" t="s">
        <v>107</v>
      </c>
      <c r="E160" s="27" t="s">
        <v>676</v>
      </c>
      <c r="F160" s="25" t="s">
        <v>4229</v>
      </c>
      <c r="G160" s="26" t="s">
        <v>4262</v>
      </c>
      <c r="H160" s="19" t="s">
        <v>4329</v>
      </c>
    </row>
    <row r="161" spans="1:8" x14ac:dyDescent="0.2">
      <c r="A161" s="24" t="s">
        <v>4183</v>
      </c>
      <c r="B161" s="24" t="s">
        <v>4184</v>
      </c>
      <c r="C161" s="24">
        <v>2023</v>
      </c>
      <c r="D161" s="24" t="s">
        <v>4185</v>
      </c>
      <c r="E161" s="24" t="s">
        <v>4189</v>
      </c>
      <c r="F161" s="25" t="s">
        <v>4232</v>
      </c>
      <c r="G161" s="26" t="s">
        <v>4262</v>
      </c>
      <c r="H161" s="28" t="s">
        <v>4338</v>
      </c>
    </row>
    <row r="162" spans="1:8" x14ac:dyDescent="0.2">
      <c r="A162" s="25" t="s">
        <v>595</v>
      </c>
      <c r="B162" s="25" t="s">
        <v>592</v>
      </c>
      <c r="C162" s="25">
        <v>2023</v>
      </c>
      <c r="D162" s="25" t="s">
        <v>593</v>
      </c>
      <c r="E162" s="27" t="s">
        <v>594</v>
      </c>
      <c r="F162" s="25" t="s">
        <v>4229</v>
      </c>
      <c r="G162" s="26" t="s">
        <v>4262</v>
      </c>
      <c r="H162" s="28" t="s">
        <v>4341</v>
      </c>
    </row>
    <row r="163" spans="1:8" x14ac:dyDescent="0.2">
      <c r="A163" s="24" t="s">
        <v>1867</v>
      </c>
      <c r="B163" s="24" t="s">
        <v>1633</v>
      </c>
      <c r="C163" s="24">
        <v>2023</v>
      </c>
      <c r="D163" s="24" t="s">
        <v>1634</v>
      </c>
      <c r="E163" s="24" t="s">
        <v>1636</v>
      </c>
      <c r="F163" s="25" t="s">
        <v>4230</v>
      </c>
      <c r="G163" s="26" t="s">
        <v>4262</v>
      </c>
      <c r="H163" s="19" t="s">
        <v>4329</v>
      </c>
    </row>
    <row r="164" spans="1:8" x14ac:dyDescent="0.2">
      <c r="A164" s="24" t="s">
        <v>2289</v>
      </c>
      <c r="B164" s="24" t="s">
        <v>1647</v>
      </c>
      <c r="C164" s="24">
        <v>2023</v>
      </c>
      <c r="D164" s="24" t="s">
        <v>1648</v>
      </c>
      <c r="E164" s="24" t="s">
        <v>1650</v>
      </c>
      <c r="F164" s="25" t="s">
        <v>4230</v>
      </c>
      <c r="G164" s="26" t="s">
        <v>4262</v>
      </c>
      <c r="H164" s="28" t="s">
        <v>4338</v>
      </c>
    </row>
    <row r="165" spans="1:8" x14ac:dyDescent="0.2">
      <c r="A165" s="24" t="s">
        <v>3485</v>
      </c>
      <c r="B165" s="24" t="s">
        <v>866</v>
      </c>
      <c r="C165" s="24">
        <v>2009</v>
      </c>
      <c r="D165" s="24" t="s">
        <v>867</v>
      </c>
      <c r="E165" s="24" t="s">
        <v>869</v>
      </c>
      <c r="F165" s="25" t="s">
        <v>4233</v>
      </c>
      <c r="G165" s="26" t="s">
        <v>4262</v>
      </c>
      <c r="H165" s="19" t="s">
        <v>4329</v>
      </c>
    </row>
    <row r="166" spans="1:8" x14ac:dyDescent="0.2">
      <c r="A166" s="24" t="s">
        <v>3781</v>
      </c>
      <c r="B166" s="24" t="s">
        <v>2992</v>
      </c>
      <c r="C166" s="24">
        <v>2017</v>
      </c>
      <c r="D166" s="24" t="s">
        <v>2993</v>
      </c>
      <c r="E166" s="24" t="s">
        <v>969</v>
      </c>
      <c r="F166" s="25" t="s">
        <v>4233</v>
      </c>
      <c r="G166" s="24" t="s">
        <v>4263</v>
      </c>
      <c r="H166" s="28" t="s">
        <v>4331</v>
      </c>
    </row>
    <row r="167" spans="1:8" x14ac:dyDescent="0.2">
      <c r="A167" s="14" t="s">
        <v>3311</v>
      </c>
      <c r="B167" s="14" t="s">
        <v>3312</v>
      </c>
      <c r="C167" s="14">
        <v>2004</v>
      </c>
      <c r="D167" s="14" t="s">
        <v>3313</v>
      </c>
      <c r="E167" s="14" t="s">
        <v>3316</v>
      </c>
      <c r="F167" s="12" t="s">
        <v>4232</v>
      </c>
      <c r="G167" s="11" t="s">
        <v>4261</v>
      </c>
      <c r="H167" s="17"/>
    </row>
    <row r="168" spans="1:8" x14ac:dyDescent="0.2">
      <c r="A168" s="14" t="s">
        <v>3340</v>
      </c>
      <c r="B168" s="14" t="s">
        <v>3341</v>
      </c>
      <c r="C168" s="14">
        <v>2005</v>
      </c>
      <c r="D168" s="14" t="s">
        <v>3342</v>
      </c>
      <c r="E168" s="14" t="s">
        <v>3348</v>
      </c>
      <c r="F168" s="12" t="s">
        <v>4232</v>
      </c>
      <c r="G168" s="11" t="s">
        <v>4261</v>
      </c>
      <c r="H168" s="17"/>
    </row>
    <row r="169" spans="1:8" x14ac:dyDescent="0.2">
      <c r="A169" s="11" t="s">
        <v>4328</v>
      </c>
      <c r="B169" s="11" t="s">
        <v>4269</v>
      </c>
      <c r="C169" s="14">
        <v>2009</v>
      </c>
      <c r="D169" s="11" t="s">
        <v>4302</v>
      </c>
      <c r="E169" s="13" t="s">
        <v>4301</v>
      </c>
      <c r="F169" s="11" t="s">
        <v>4229</v>
      </c>
      <c r="G169" s="11" t="s">
        <v>4261</v>
      </c>
      <c r="H169" s="17"/>
    </row>
    <row r="170" spans="1:8" x14ac:dyDescent="0.2">
      <c r="A170" s="11" t="s">
        <v>4271</v>
      </c>
      <c r="B170" s="11" t="s">
        <v>4270</v>
      </c>
      <c r="C170" s="11">
        <v>2010</v>
      </c>
      <c r="D170" s="11" t="s">
        <v>4303</v>
      </c>
      <c r="E170" s="13" t="s">
        <v>4304</v>
      </c>
      <c r="F170" s="11" t="s">
        <v>4229</v>
      </c>
      <c r="G170" s="11" t="s">
        <v>4261</v>
      </c>
      <c r="H170" s="17"/>
    </row>
    <row r="171" spans="1:8" x14ac:dyDescent="0.2">
      <c r="A171" s="14" t="s">
        <v>3510</v>
      </c>
      <c r="B171" s="14" t="s">
        <v>3087</v>
      </c>
      <c r="C171" s="14">
        <v>2011</v>
      </c>
      <c r="D171" s="14" t="s">
        <v>1745</v>
      </c>
      <c r="E171" s="14" t="s">
        <v>883</v>
      </c>
      <c r="F171" s="12" t="s">
        <v>4233</v>
      </c>
      <c r="G171" s="11" t="s">
        <v>4261</v>
      </c>
      <c r="H171" s="17"/>
    </row>
    <row r="172" spans="1:8" x14ac:dyDescent="0.2">
      <c r="A172" s="14" t="s">
        <v>3075</v>
      </c>
      <c r="B172" s="14" t="s">
        <v>989</v>
      </c>
      <c r="C172" s="14">
        <v>2011</v>
      </c>
      <c r="D172" s="14" t="s">
        <v>1907</v>
      </c>
      <c r="E172" s="14" t="s">
        <v>992</v>
      </c>
      <c r="F172" s="12" t="s">
        <v>4233</v>
      </c>
      <c r="G172" s="11" t="s">
        <v>4261</v>
      </c>
      <c r="H172" s="17"/>
    </row>
    <row r="173" spans="1:8" x14ac:dyDescent="0.2">
      <c r="A173" s="14" t="s">
        <v>3513</v>
      </c>
      <c r="B173" s="14" t="s">
        <v>3514</v>
      </c>
      <c r="C173" s="14">
        <v>2011</v>
      </c>
      <c r="D173" s="14" t="s">
        <v>3268</v>
      </c>
      <c r="E173" s="14" t="s">
        <v>3518</v>
      </c>
      <c r="F173" s="12" t="s">
        <v>4232</v>
      </c>
      <c r="G173" s="11" t="s">
        <v>4261</v>
      </c>
      <c r="H173" s="17"/>
    </row>
    <row r="174" spans="1:8" x14ac:dyDescent="0.2">
      <c r="A174" s="14" t="s">
        <v>3543</v>
      </c>
      <c r="B174" s="14" t="s">
        <v>3544</v>
      </c>
      <c r="C174" s="14">
        <v>2012</v>
      </c>
      <c r="D174" s="14" t="s">
        <v>3417</v>
      </c>
      <c r="E174" s="14" t="s">
        <v>3547</v>
      </c>
      <c r="F174" s="12" t="s">
        <v>4232</v>
      </c>
      <c r="G174" s="11" t="s">
        <v>4261</v>
      </c>
      <c r="H174" s="17"/>
    </row>
    <row r="175" spans="1:8" x14ac:dyDescent="0.2">
      <c r="A175" s="14" t="s">
        <v>3077</v>
      </c>
      <c r="B175" s="14" t="s">
        <v>899</v>
      </c>
      <c r="C175" s="14">
        <v>2012</v>
      </c>
      <c r="D175" s="14" t="s">
        <v>874</v>
      </c>
      <c r="E175" s="14" t="s">
        <v>901</v>
      </c>
      <c r="F175" s="12" t="s">
        <v>4230</v>
      </c>
      <c r="G175" s="11" t="s">
        <v>4261</v>
      </c>
      <c r="H175" s="17"/>
    </row>
    <row r="176" spans="1:8" x14ac:dyDescent="0.2">
      <c r="A176" s="11" t="s">
        <v>4273</v>
      </c>
      <c r="B176" s="11" t="s">
        <v>4272</v>
      </c>
      <c r="C176" s="14">
        <v>2012</v>
      </c>
      <c r="D176" s="11" t="s">
        <v>4305</v>
      </c>
      <c r="E176" s="11" t="s">
        <v>4306</v>
      </c>
      <c r="F176" s="11" t="s">
        <v>4229</v>
      </c>
      <c r="G176" s="11" t="s">
        <v>4261</v>
      </c>
      <c r="H176" s="17"/>
    </row>
    <row r="177" spans="1:8" x14ac:dyDescent="0.2">
      <c r="A177" s="14" t="s">
        <v>3554</v>
      </c>
      <c r="B177" s="14" t="s">
        <v>932</v>
      </c>
      <c r="C177" s="14">
        <v>2013</v>
      </c>
      <c r="D177" s="14" t="s">
        <v>933</v>
      </c>
      <c r="E177" s="14" t="s">
        <v>935</v>
      </c>
      <c r="F177" s="12" t="s">
        <v>4230</v>
      </c>
      <c r="G177" s="11" t="s">
        <v>4261</v>
      </c>
      <c r="H177" s="17"/>
    </row>
    <row r="178" spans="1:8" x14ac:dyDescent="0.2">
      <c r="A178" s="11" t="s">
        <v>4273</v>
      </c>
      <c r="B178" s="11" t="s">
        <v>4274</v>
      </c>
      <c r="C178" s="14">
        <v>2013</v>
      </c>
      <c r="D178" s="11" t="s">
        <v>2923</v>
      </c>
      <c r="E178" s="13" t="s">
        <v>4307</v>
      </c>
      <c r="F178" s="11" t="s">
        <v>4229</v>
      </c>
      <c r="G178" s="11" t="s">
        <v>4261</v>
      </c>
      <c r="H178" s="17"/>
    </row>
    <row r="179" spans="1:8" x14ac:dyDescent="0.2">
      <c r="A179" s="14" t="s">
        <v>3596</v>
      </c>
      <c r="B179" s="14" t="s">
        <v>873</v>
      </c>
      <c r="C179" s="14">
        <v>2014</v>
      </c>
      <c r="D179" s="14" t="s">
        <v>874</v>
      </c>
      <c r="E179" s="14" t="s">
        <v>876</v>
      </c>
      <c r="F179" s="12" t="s">
        <v>4230</v>
      </c>
      <c r="G179" s="11" t="s">
        <v>4261</v>
      </c>
      <c r="H179" s="17"/>
    </row>
    <row r="180" spans="1:8" x14ac:dyDescent="0.2">
      <c r="A180" s="11" t="s">
        <v>4276</v>
      </c>
      <c r="B180" s="11" t="s">
        <v>4275</v>
      </c>
      <c r="C180" s="14">
        <v>2014</v>
      </c>
      <c r="D180" s="11" t="s">
        <v>4308</v>
      </c>
      <c r="E180" s="11" t="s">
        <v>4309</v>
      </c>
      <c r="F180" s="11" t="s">
        <v>4229</v>
      </c>
      <c r="G180" s="11" t="s">
        <v>4261</v>
      </c>
      <c r="H180" s="17"/>
    </row>
    <row r="181" spans="1:8" x14ac:dyDescent="0.2">
      <c r="A181" s="11" t="s">
        <v>4278</v>
      </c>
      <c r="B181" s="11" t="s">
        <v>4277</v>
      </c>
      <c r="C181" s="14">
        <v>2014</v>
      </c>
      <c r="D181" s="11" t="s">
        <v>2923</v>
      </c>
      <c r="E181" s="13" t="s">
        <v>4310</v>
      </c>
      <c r="F181" s="11" t="s">
        <v>4229</v>
      </c>
      <c r="G181" s="11" t="s">
        <v>4261</v>
      </c>
      <c r="H181" s="17"/>
    </row>
    <row r="182" spans="1:8" x14ac:dyDescent="0.2">
      <c r="A182" s="14" t="s">
        <v>3644</v>
      </c>
      <c r="B182" s="14" t="s">
        <v>3036</v>
      </c>
      <c r="C182" s="14">
        <v>2015</v>
      </c>
      <c r="D182" s="14" t="s">
        <v>3263</v>
      </c>
      <c r="E182" s="14" t="s">
        <v>964</v>
      </c>
      <c r="F182" s="12" t="s">
        <v>4232</v>
      </c>
      <c r="G182" s="11" t="s">
        <v>4261</v>
      </c>
      <c r="H182" s="17"/>
    </row>
    <row r="183" spans="1:8" x14ac:dyDescent="0.2">
      <c r="A183" s="14" t="s">
        <v>3641</v>
      </c>
      <c r="B183" s="14" t="s">
        <v>1036</v>
      </c>
      <c r="C183" s="14">
        <v>2015</v>
      </c>
      <c r="D183" s="14" t="s">
        <v>320</v>
      </c>
      <c r="E183" s="14" t="s">
        <v>1038</v>
      </c>
      <c r="F183" s="12" t="s">
        <v>4230</v>
      </c>
      <c r="G183" s="11" t="s">
        <v>4261</v>
      </c>
      <c r="H183" s="17"/>
    </row>
    <row r="184" spans="1:8" x14ac:dyDescent="0.2">
      <c r="A184" s="14" t="s">
        <v>3630</v>
      </c>
      <c r="B184" s="14" t="s">
        <v>1116</v>
      </c>
      <c r="C184" s="14">
        <v>2015</v>
      </c>
      <c r="D184" s="14" t="s">
        <v>3362</v>
      </c>
      <c r="E184" s="14" t="s">
        <v>1118</v>
      </c>
      <c r="F184" s="12" t="s">
        <v>4232</v>
      </c>
      <c r="G184" s="11" t="s">
        <v>4261</v>
      </c>
      <c r="H184" s="17"/>
    </row>
    <row r="185" spans="1:8" x14ac:dyDescent="0.2">
      <c r="A185" s="14" t="s">
        <v>3616</v>
      </c>
      <c r="B185" s="14" t="s">
        <v>3617</v>
      </c>
      <c r="C185" s="14">
        <v>2015</v>
      </c>
      <c r="D185" s="14" t="s">
        <v>3618</v>
      </c>
      <c r="E185" s="14" t="s">
        <v>3622</v>
      </c>
      <c r="F185" s="12" t="s">
        <v>4232</v>
      </c>
      <c r="G185" s="11" t="s">
        <v>4261</v>
      </c>
      <c r="H185" s="17"/>
    </row>
    <row r="186" spans="1:8" x14ac:dyDescent="0.2">
      <c r="A186" s="14" t="s">
        <v>2727</v>
      </c>
      <c r="B186" s="14" t="s">
        <v>4252</v>
      </c>
      <c r="C186" s="14">
        <v>2016</v>
      </c>
      <c r="D186" s="12" t="s">
        <v>3410</v>
      </c>
      <c r="E186" s="13" t="s">
        <v>4253</v>
      </c>
      <c r="F186" s="12" t="s">
        <v>4231</v>
      </c>
      <c r="G186" s="11" t="s">
        <v>4261</v>
      </c>
      <c r="H186" s="17"/>
    </row>
    <row r="187" spans="1:8" x14ac:dyDescent="0.2">
      <c r="A187" s="14" t="s">
        <v>3713</v>
      </c>
      <c r="B187" s="14" t="s">
        <v>1056</v>
      </c>
      <c r="C187" s="14">
        <v>2016</v>
      </c>
      <c r="D187" s="14" t="s">
        <v>2847</v>
      </c>
      <c r="E187" s="14" t="s">
        <v>1059</v>
      </c>
      <c r="F187" s="12" t="s">
        <v>4233</v>
      </c>
      <c r="G187" s="11" t="s">
        <v>4261</v>
      </c>
      <c r="H187" s="17"/>
    </row>
    <row r="188" spans="1:8" x14ac:dyDescent="0.2">
      <c r="A188" s="14" t="s">
        <v>3025</v>
      </c>
      <c r="B188" s="14" t="s">
        <v>2250</v>
      </c>
      <c r="C188" s="14">
        <v>2016</v>
      </c>
      <c r="D188" s="14" t="s">
        <v>1874</v>
      </c>
      <c r="E188" s="14" t="s">
        <v>1130</v>
      </c>
      <c r="F188" s="12" t="s">
        <v>4233</v>
      </c>
      <c r="G188" s="11" t="s">
        <v>4261</v>
      </c>
      <c r="H188" s="17"/>
    </row>
    <row r="189" spans="1:8" s="17" customFormat="1" x14ac:dyDescent="0.2">
      <c r="A189" s="14" t="s">
        <v>3707</v>
      </c>
      <c r="B189" s="14" t="s">
        <v>1768</v>
      </c>
      <c r="C189" s="14">
        <v>2016</v>
      </c>
      <c r="D189" s="14" t="s">
        <v>1769</v>
      </c>
      <c r="E189" s="14"/>
      <c r="F189" s="12" t="s">
        <v>4233</v>
      </c>
      <c r="G189" s="11" t="s">
        <v>4261</v>
      </c>
    </row>
    <row r="190" spans="1:8" x14ac:dyDescent="0.2">
      <c r="A190" s="11" t="s">
        <v>4280</v>
      </c>
      <c r="B190" s="11" t="s">
        <v>4279</v>
      </c>
      <c r="C190" s="14">
        <v>2016</v>
      </c>
      <c r="D190" s="11" t="s">
        <v>4311</v>
      </c>
      <c r="E190" s="13" t="s">
        <v>4312</v>
      </c>
      <c r="F190" s="11" t="s">
        <v>4229</v>
      </c>
      <c r="G190" s="11" t="s">
        <v>4261</v>
      </c>
      <c r="H190" s="17"/>
    </row>
    <row r="191" spans="1:8" x14ac:dyDescent="0.2">
      <c r="A191" s="14" t="s">
        <v>3793</v>
      </c>
      <c r="B191" s="14" t="s">
        <v>1221</v>
      </c>
      <c r="C191" s="14">
        <v>2017</v>
      </c>
      <c r="D191" s="14" t="s">
        <v>1222</v>
      </c>
      <c r="E191" s="14" t="s">
        <v>1224</v>
      </c>
      <c r="F191" s="12" t="s">
        <v>4230</v>
      </c>
      <c r="G191" s="11" t="s">
        <v>4261</v>
      </c>
      <c r="H191" s="17"/>
    </row>
    <row r="192" spans="1:8" x14ac:dyDescent="0.2">
      <c r="A192" s="14" t="s">
        <v>1969</v>
      </c>
      <c r="B192" s="14" t="s">
        <v>2999</v>
      </c>
      <c r="C192" s="14">
        <v>2017</v>
      </c>
      <c r="D192" s="14" t="s">
        <v>2993</v>
      </c>
      <c r="E192" s="14" t="s">
        <v>1237</v>
      </c>
      <c r="F192" s="12" t="s">
        <v>4233</v>
      </c>
      <c r="G192" s="11" t="s">
        <v>4261</v>
      </c>
      <c r="H192" s="17"/>
    </row>
    <row r="193" spans="1:8" x14ac:dyDescent="0.2">
      <c r="A193" s="14" t="s">
        <v>3785</v>
      </c>
      <c r="B193" s="14" t="s">
        <v>3786</v>
      </c>
      <c r="C193" s="14">
        <v>2017</v>
      </c>
      <c r="D193" s="14" t="s">
        <v>3787</v>
      </c>
      <c r="E193" s="14" t="s">
        <v>3791</v>
      </c>
      <c r="F193" s="12" t="s">
        <v>4232</v>
      </c>
      <c r="G193" s="11" t="s">
        <v>4261</v>
      </c>
      <c r="H193" s="17"/>
    </row>
    <row r="194" spans="1:8" x14ac:dyDescent="0.2">
      <c r="A194" s="14" t="s">
        <v>3748</v>
      </c>
      <c r="B194" s="14" t="s">
        <v>3749</v>
      </c>
      <c r="C194" s="14">
        <v>2017</v>
      </c>
      <c r="D194" s="14" t="s">
        <v>3442</v>
      </c>
      <c r="E194" s="14" t="s">
        <v>3751</v>
      </c>
      <c r="F194" s="12" t="s">
        <v>4232</v>
      </c>
      <c r="G194" s="11" t="s">
        <v>4261</v>
      </c>
      <c r="H194" s="17"/>
    </row>
    <row r="195" spans="1:8" x14ac:dyDescent="0.2">
      <c r="A195" s="14" t="s">
        <v>2048</v>
      </c>
      <c r="B195" s="14" t="s">
        <v>1214</v>
      </c>
      <c r="C195" s="14">
        <v>2017</v>
      </c>
      <c r="D195" s="14" t="s">
        <v>1215</v>
      </c>
      <c r="E195" s="14" t="s">
        <v>1217</v>
      </c>
      <c r="F195" s="12" t="s">
        <v>4230</v>
      </c>
      <c r="G195" s="11" t="s">
        <v>4261</v>
      </c>
      <c r="H195" s="17"/>
    </row>
    <row r="196" spans="1:8" x14ac:dyDescent="0.2">
      <c r="A196" s="14" t="s">
        <v>1871</v>
      </c>
      <c r="B196" s="14" t="s">
        <v>1024</v>
      </c>
      <c r="C196" s="14">
        <v>2017</v>
      </c>
      <c r="D196" s="14" t="s">
        <v>3006</v>
      </c>
      <c r="E196" s="14" t="s">
        <v>1027</v>
      </c>
      <c r="F196" s="12" t="s">
        <v>4233</v>
      </c>
      <c r="G196" s="11" t="s">
        <v>4261</v>
      </c>
      <c r="H196" s="17"/>
    </row>
    <row r="197" spans="1:8" x14ac:dyDescent="0.2">
      <c r="A197" s="14" t="s">
        <v>3807</v>
      </c>
      <c r="B197" s="14" t="s">
        <v>1072</v>
      </c>
      <c r="C197" s="14">
        <v>2017</v>
      </c>
      <c r="D197" s="14" t="s">
        <v>1874</v>
      </c>
      <c r="E197" s="14" t="s">
        <v>1074</v>
      </c>
      <c r="F197" s="12" t="s">
        <v>4233</v>
      </c>
      <c r="G197" s="11" t="s">
        <v>4261</v>
      </c>
      <c r="H197" s="17"/>
    </row>
    <row r="198" spans="1:8" x14ac:dyDescent="0.2">
      <c r="A198" s="11" t="s">
        <v>4278</v>
      </c>
      <c r="B198" s="11" t="s">
        <v>4281</v>
      </c>
      <c r="C198" s="14">
        <v>2017</v>
      </c>
      <c r="D198" s="11" t="s">
        <v>2923</v>
      </c>
      <c r="E198" s="13" t="s">
        <v>4313</v>
      </c>
      <c r="F198" s="11" t="s">
        <v>4229</v>
      </c>
      <c r="G198" s="11" t="s">
        <v>4261</v>
      </c>
      <c r="H198" s="17"/>
    </row>
    <row r="199" spans="1:8" x14ac:dyDescent="0.2">
      <c r="A199" s="11" t="s">
        <v>4283</v>
      </c>
      <c r="B199" s="11" t="s">
        <v>4282</v>
      </c>
      <c r="C199" s="14">
        <v>2017</v>
      </c>
      <c r="D199" s="11" t="s">
        <v>2923</v>
      </c>
      <c r="E199" s="13" t="s">
        <v>4314</v>
      </c>
      <c r="F199" s="11" t="s">
        <v>4229</v>
      </c>
      <c r="G199" s="11" t="s">
        <v>4261</v>
      </c>
      <c r="H199" s="17"/>
    </row>
    <row r="200" spans="1:8" x14ac:dyDescent="0.2">
      <c r="A200" s="14" t="s">
        <v>3829</v>
      </c>
      <c r="B200" s="14" t="s">
        <v>1098</v>
      </c>
      <c r="C200" s="14">
        <v>2018</v>
      </c>
      <c r="D200" s="14" t="s">
        <v>874</v>
      </c>
      <c r="E200" s="14" t="s">
        <v>1100</v>
      </c>
      <c r="F200" s="12" t="s">
        <v>4230</v>
      </c>
      <c r="G200" s="11" t="s">
        <v>4261</v>
      </c>
      <c r="H200" s="17"/>
    </row>
    <row r="201" spans="1:8" x14ac:dyDescent="0.2">
      <c r="A201" s="14" t="s">
        <v>3823</v>
      </c>
      <c r="B201" s="14" t="s">
        <v>904</v>
      </c>
      <c r="C201" s="14">
        <v>2018</v>
      </c>
      <c r="D201" s="14" t="s">
        <v>2972</v>
      </c>
      <c r="E201" s="14" t="s">
        <v>907</v>
      </c>
      <c r="F201" s="12" t="s">
        <v>4233</v>
      </c>
      <c r="G201" s="11" t="s">
        <v>4261</v>
      </c>
      <c r="H201" s="17"/>
    </row>
    <row r="202" spans="1:8" x14ac:dyDescent="0.2">
      <c r="A202" s="14" t="s">
        <v>3838</v>
      </c>
      <c r="B202" s="14" t="s">
        <v>1190</v>
      </c>
      <c r="C202" s="14">
        <v>2018</v>
      </c>
      <c r="D202" s="14" t="s">
        <v>1907</v>
      </c>
      <c r="E202" s="14" t="s">
        <v>1192</v>
      </c>
      <c r="F202" s="12" t="s">
        <v>4233</v>
      </c>
      <c r="G202" s="11" t="s">
        <v>4261</v>
      </c>
      <c r="H202" s="17"/>
    </row>
    <row r="203" spans="1:8" x14ac:dyDescent="0.2">
      <c r="A203" s="14" t="s">
        <v>3833</v>
      </c>
      <c r="B203" s="14" t="s">
        <v>803</v>
      </c>
      <c r="C203" s="14">
        <v>2018</v>
      </c>
      <c r="D203" s="14" t="s">
        <v>3834</v>
      </c>
      <c r="E203" s="14" t="s">
        <v>1372</v>
      </c>
      <c r="F203" s="12" t="s">
        <v>4232</v>
      </c>
      <c r="G203" s="11" t="s">
        <v>4261</v>
      </c>
      <c r="H203" s="17"/>
    </row>
    <row r="204" spans="1:8" x14ac:dyDescent="0.2">
      <c r="A204" s="11" t="s">
        <v>4285</v>
      </c>
      <c r="B204" s="11" t="s">
        <v>4284</v>
      </c>
      <c r="C204" s="14">
        <v>2018</v>
      </c>
      <c r="D204" s="11" t="s">
        <v>4316</v>
      </c>
      <c r="E204" s="13" t="s">
        <v>4315</v>
      </c>
      <c r="F204" s="11" t="s">
        <v>4229</v>
      </c>
      <c r="G204" s="11" t="s">
        <v>4261</v>
      </c>
      <c r="H204" s="17"/>
    </row>
    <row r="205" spans="1:8" x14ac:dyDescent="0.2">
      <c r="A205" s="14" t="s">
        <v>1949</v>
      </c>
      <c r="B205" s="14" t="s">
        <v>1228</v>
      </c>
      <c r="C205" s="14">
        <v>2019</v>
      </c>
      <c r="D205" s="14" t="s">
        <v>1229</v>
      </c>
      <c r="E205" s="14" t="s">
        <v>1231</v>
      </c>
      <c r="F205" s="12" t="s">
        <v>4230</v>
      </c>
      <c r="G205" s="11" t="s">
        <v>4261</v>
      </c>
      <c r="H205" s="17"/>
    </row>
    <row r="206" spans="1:8" x14ac:dyDescent="0.2">
      <c r="A206" s="14" t="s">
        <v>4241</v>
      </c>
      <c r="B206" s="14" t="s">
        <v>1166</v>
      </c>
      <c r="C206" s="14">
        <v>2019</v>
      </c>
      <c r="D206" s="14" t="s">
        <v>912</v>
      </c>
      <c r="E206" s="14" t="s">
        <v>1168</v>
      </c>
      <c r="F206" s="12" t="s">
        <v>4230</v>
      </c>
      <c r="G206" s="11" t="s">
        <v>4261</v>
      </c>
      <c r="H206" s="17"/>
    </row>
    <row r="207" spans="1:8" x14ac:dyDescent="0.2">
      <c r="A207" s="14" t="s">
        <v>3871</v>
      </c>
      <c r="B207" s="14" t="s">
        <v>1421</v>
      </c>
      <c r="C207" s="14">
        <v>2019</v>
      </c>
      <c r="D207" s="14" t="s">
        <v>1229</v>
      </c>
      <c r="E207" s="14" t="s">
        <v>1423</v>
      </c>
      <c r="F207" s="12" t="s">
        <v>4230</v>
      </c>
      <c r="G207" s="11" t="s">
        <v>4261</v>
      </c>
      <c r="H207" s="17"/>
    </row>
    <row r="208" spans="1:8" x14ac:dyDescent="0.2">
      <c r="A208" s="14" t="s">
        <v>3859</v>
      </c>
      <c r="B208" s="14" t="s">
        <v>3860</v>
      </c>
      <c r="C208" s="14">
        <v>2019</v>
      </c>
      <c r="D208" s="14" t="s">
        <v>3362</v>
      </c>
      <c r="E208" s="14" t="s">
        <v>3862</v>
      </c>
      <c r="F208" s="12" t="s">
        <v>4232</v>
      </c>
      <c r="G208" s="11" t="s">
        <v>4261</v>
      </c>
      <c r="H208" s="17"/>
    </row>
    <row r="209" spans="1:8" x14ac:dyDescent="0.2">
      <c r="A209" s="14" t="s">
        <v>3890</v>
      </c>
      <c r="B209" s="14" t="s">
        <v>1067</v>
      </c>
      <c r="C209" s="14">
        <v>2019</v>
      </c>
      <c r="D209" s="14" t="s">
        <v>881</v>
      </c>
      <c r="E209" s="14" t="s">
        <v>1069</v>
      </c>
      <c r="F209" s="12" t="s">
        <v>4230</v>
      </c>
      <c r="G209" s="11" t="s">
        <v>4261</v>
      </c>
      <c r="H209" s="17"/>
    </row>
    <row r="210" spans="1:8" x14ac:dyDescent="0.2">
      <c r="A210" s="14" t="s">
        <v>3886</v>
      </c>
      <c r="B210" s="14" t="s">
        <v>1467</v>
      </c>
      <c r="C210" s="14">
        <v>2019</v>
      </c>
      <c r="D210" s="14" t="s">
        <v>881</v>
      </c>
      <c r="E210" s="14" t="s">
        <v>1469</v>
      </c>
      <c r="F210" s="12" t="s">
        <v>4230</v>
      </c>
      <c r="G210" s="11" t="s">
        <v>4261</v>
      </c>
      <c r="H210" s="17"/>
    </row>
    <row r="211" spans="1:8" x14ac:dyDescent="0.2">
      <c r="A211" s="14" t="s">
        <v>3894</v>
      </c>
      <c r="B211" s="14" t="s">
        <v>1109</v>
      </c>
      <c r="C211" s="14">
        <v>2019</v>
      </c>
      <c r="D211" s="14" t="s">
        <v>1110</v>
      </c>
      <c r="E211" s="14" t="s">
        <v>1112</v>
      </c>
      <c r="F211" s="12" t="s">
        <v>4230</v>
      </c>
      <c r="G211" s="11" t="s">
        <v>4261</v>
      </c>
      <c r="H211" s="17"/>
    </row>
    <row r="212" spans="1:8" x14ac:dyDescent="0.2">
      <c r="A212" s="11" t="s">
        <v>4287</v>
      </c>
      <c r="B212" s="11" t="s">
        <v>4286</v>
      </c>
      <c r="C212" s="14">
        <v>2019</v>
      </c>
      <c r="D212" s="11" t="s">
        <v>874</v>
      </c>
      <c r="E212" s="13" t="s">
        <v>4317</v>
      </c>
      <c r="F212" s="11" t="s">
        <v>4229</v>
      </c>
      <c r="G212" s="11" t="s">
        <v>4261</v>
      </c>
      <c r="H212" s="17"/>
    </row>
    <row r="213" spans="1:8" x14ac:dyDescent="0.2">
      <c r="A213" s="11" t="s">
        <v>4280</v>
      </c>
      <c r="B213" s="11" t="s">
        <v>4288</v>
      </c>
      <c r="C213" s="14">
        <v>2019</v>
      </c>
      <c r="D213" s="11" t="s">
        <v>4318</v>
      </c>
      <c r="E213" s="16" t="s">
        <v>4319</v>
      </c>
      <c r="F213" s="11" t="s">
        <v>4229</v>
      </c>
      <c r="G213" s="11" t="s">
        <v>4261</v>
      </c>
      <c r="H213" s="17"/>
    </row>
    <row r="214" spans="1:8" x14ac:dyDescent="0.2">
      <c r="A214" s="11" t="s">
        <v>4290</v>
      </c>
      <c r="B214" s="11" t="s">
        <v>4289</v>
      </c>
      <c r="C214" s="14">
        <v>2019</v>
      </c>
      <c r="D214" s="11" t="s">
        <v>3720</v>
      </c>
      <c r="E214" s="13" t="s">
        <v>4320</v>
      </c>
      <c r="F214" s="11" t="s">
        <v>4229</v>
      </c>
      <c r="G214" s="11" t="s">
        <v>4261</v>
      </c>
      <c r="H214" s="17"/>
    </row>
    <row r="215" spans="1:8" x14ac:dyDescent="0.2">
      <c r="A215" s="11" t="s">
        <v>4292</v>
      </c>
      <c r="B215" s="11" t="s">
        <v>4291</v>
      </c>
      <c r="C215" s="14">
        <v>2019</v>
      </c>
      <c r="D215" s="11" t="s">
        <v>3010</v>
      </c>
      <c r="E215" s="13" t="s">
        <v>4321</v>
      </c>
      <c r="F215" s="11" t="s">
        <v>4229</v>
      </c>
      <c r="G215" s="11" t="s">
        <v>4261</v>
      </c>
      <c r="H215" s="17"/>
    </row>
    <row r="216" spans="1:8" x14ac:dyDescent="0.2">
      <c r="A216" s="11" t="s">
        <v>4294</v>
      </c>
      <c r="B216" s="11" t="s">
        <v>4293</v>
      </c>
      <c r="C216" s="14">
        <v>2019</v>
      </c>
      <c r="D216" s="11" t="s">
        <v>4322</v>
      </c>
      <c r="E216" s="11" t="s">
        <v>4323</v>
      </c>
      <c r="F216" s="11" t="s">
        <v>4229</v>
      </c>
      <c r="G216" s="11" t="s">
        <v>4261</v>
      </c>
      <c r="H216" s="17"/>
    </row>
    <row r="217" spans="1:8" x14ac:dyDescent="0.2">
      <c r="A217" s="14" t="s">
        <v>2920</v>
      </c>
      <c r="B217" s="14" t="s">
        <v>1326</v>
      </c>
      <c r="C217" s="14">
        <v>2020</v>
      </c>
      <c r="D217" s="14" t="s">
        <v>990</v>
      </c>
      <c r="E217" s="14" t="s">
        <v>1328</v>
      </c>
      <c r="F217" s="12" t="s">
        <v>4230</v>
      </c>
      <c r="G217" s="11" t="s">
        <v>4261</v>
      </c>
      <c r="H217" s="17"/>
    </row>
    <row r="218" spans="1:8" x14ac:dyDescent="0.2">
      <c r="A218" s="14" t="s">
        <v>3944</v>
      </c>
      <c r="B218" s="14" t="s">
        <v>1361</v>
      </c>
      <c r="C218" s="14">
        <v>2020</v>
      </c>
      <c r="D218" s="14" t="s">
        <v>874</v>
      </c>
      <c r="E218" s="14" t="s">
        <v>1363</v>
      </c>
      <c r="F218" s="12" t="s">
        <v>4230</v>
      </c>
      <c r="G218" s="11" t="s">
        <v>4261</v>
      </c>
      <c r="H218" s="17"/>
    </row>
    <row r="219" spans="1:8" x14ac:dyDescent="0.2">
      <c r="A219" s="14" t="s">
        <v>3931</v>
      </c>
      <c r="B219" s="14" t="s">
        <v>2929</v>
      </c>
      <c r="C219" s="14">
        <v>2020</v>
      </c>
      <c r="D219" s="14" t="s">
        <v>3932</v>
      </c>
      <c r="E219" s="14" t="s">
        <v>1451</v>
      </c>
      <c r="F219" s="12" t="s">
        <v>4232</v>
      </c>
      <c r="G219" s="11" t="s">
        <v>4261</v>
      </c>
      <c r="H219" s="17"/>
    </row>
    <row r="220" spans="1:8" x14ac:dyDescent="0.2">
      <c r="A220" s="14" t="s">
        <v>2904</v>
      </c>
      <c r="B220" s="14" t="s">
        <v>1202</v>
      </c>
      <c r="C220" s="14">
        <v>2020</v>
      </c>
      <c r="D220" s="14" t="s">
        <v>1203</v>
      </c>
      <c r="E220" s="14" t="s">
        <v>1205</v>
      </c>
      <c r="F220" s="12" t="s">
        <v>4230</v>
      </c>
      <c r="G220" s="11" t="s">
        <v>4261</v>
      </c>
      <c r="H220" s="17"/>
    </row>
    <row r="221" spans="1:8" x14ac:dyDescent="0.2">
      <c r="A221" s="14" t="s">
        <v>3936</v>
      </c>
      <c r="B221" s="14" t="s">
        <v>1366</v>
      </c>
      <c r="C221" s="14">
        <v>2020</v>
      </c>
      <c r="D221" s="14" t="s">
        <v>1184</v>
      </c>
      <c r="E221" s="14" t="s">
        <v>1368</v>
      </c>
      <c r="F221" s="12" t="s">
        <v>4230</v>
      </c>
      <c r="G221" s="11" t="s">
        <v>4261</v>
      </c>
      <c r="H221" s="17"/>
    </row>
    <row r="222" spans="1:8" x14ac:dyDescent="0.2">
      <c r="A222" s="12" t="s">
        <v>4251</v>
      </c>
      <c r="B222" s="14" t="s">
        <v>4249</v>
      </c>
      <c r="C222" s="12">
        <v>2020</v>
      </c>
      <c r="D222" s="12" t="s">
        <v>777</v>
      </c>
      <c r="E222" s="15" t="s">
        <v>4250</v>
      </c>
      <c r="F222" s="12" t="s">
        <v>4231</v>
      </c>
      <c r="G222" s="11" t="s">
        <v>4261</v>
      </c>
      <c r="H222" s="17"/>
    </row>
    <row r="223" spans="1:8" x14ac:dyDescent="0.2">
      <c r="A223" s="11" t="s">
        <v>4296</v>
      </c>
      <c r="B223" s="11" t="s">
        <v>4295</v>
      </c>
      <c r="C223" s="12">
        <v>2020</v>
      </c>
      <c r="D223" s="11" t="s">
        <v>4325</v>
      </c>
      <c r="E223" s="13" t="s">
        <v>4324</v>
      </c>
      <c r="F223" s="11" t="s">
        <v>4229</v>
      </c>
      <c r="G223" s="11" t="s">
        <v>4261</v>
      </c>
      <c r="H223" s="17"/>
    </row>
    <row r="224" spans="1:8" x14ac:dyDescent="0.2">
      <c r="A224" s="14" t="s">
        <v>4064</v>
      </c>
      <c r="B224" s="12" t="s">
        <v>540</v>
      </c>
      <c r="C224" s="12">
        <v>2021</v>
      </c>
      <c r="D224" s="12" t="s">
        <v>541</v>
      </c>
      <c r="E224" s="13" t="s">
        <v>543</v>
      </c>
      <c r="F224" s="12" t="s">
        <v>4229</v>
      </c>
      <c r="G224" s="11" t="s">
        <v>4261</v>
      </c>
    </row>
    <row r="225" spans="1:7" x14ac:dyDescent="0.2">
      <c r="A225" s="14" t="s">
        <v>4046</v>
      </c>
      <c r="B225" s="14" t="s">
        <v>4047</v>
      </c>
      <c r="C225" s="14">
        <v>2021</v>
      </c>
      <c r="D225" s="14" t="s">
        <v>4048</v>
      </c>
      <c r="E225" s="14" t="s">
        <v>4053</v>
      </c>
      <c r="F225" s="12" t="s">
        <v>4232</v>
      </c>
      <c r="G225" s="11" t="s">
        <v>4261</v>
      </c>
    </row>
    <row r="226" spans="1:7" x14ac:dyDescent="0.2">
      <c r="A226" s="14" t="s">
        <v>4033</v>
      </c>
      <c r="B226" s="14" t="s">
        <v>4034</v>
      </c>
      <c r="C226" s="14">
        <v>2021</v>
      </c>
      <c r="D226" s="14" t="s">
        <v>3824</v>
      </c>
      <c r="E226" s="14" t="s">
        <v>4038</v>
      </c>
      <c r="F226" s="12" t="s">
        <v>4232</v>
      </c>
      <c r="G226" s="11" t="s">
        <v>4261</v>
      </c>
    </row>
    <row r="227" spans="1:7" x14ac:dyDescent="0.2">
      <c r="A227" s="14" t="s">
        <v>4055</v>
      </c>
      <c r="B227" s="14" t="s">
        <v>1322</v>
      </c>
      <c r="C227" s="14">
        <v>2021</v>
      </c>
      <c r="D227" s="14" t="s">
        <v>933</v>
      </c>
      <c r="E227" s="14" t="s">
        <v>1324</v>
      </c>
      <c r="F227" s="12" t="s">
        <v>4230</v>
      </c>
      <c r="G227" s="11" t="s">
        <v>4261</v>
      </c>
    </row>
    <row r="228" spans="1:7" x14ac:dyDescent="0.2">
      <c r="A228" s="14" t="s">
        <v>4265</v>
      </c>
      <c r="B228" s="11" t="s">
        <v>4264</v>
      </c>
      <c r="C228" s="14">
        <v>2021</v>
      </c>
      <c r="D228" s="14" t="s">
        <v>4266</v>
      </c>
      <c r="E228" s="14" t="s">
        <v>4267</v>
      </c>
      <c r="F228" s="12" t="s">
        <v>4232</v>
      </c>
      <c r="G228" s="11" t="s">
        <v>4261</v>
      </c>
    </row>
    <row r="229" spans="1:7" x14ac:dyDescent="0.2">
      <c r="A229" s="11" t="s">
        <v>4298</v>
      </c>
      <c r="B229" s="11" t="s">
        <v>4297</v>
      </c>
      <c r="C229" s="14">
        <v>2021</v>
      </c>
      <c r="D229" s="11" t="s">
        <v>4303</v>
      </c>
      <c r="E229" s="11" t="s">
        <v>4326</v>
      </c>
      <c r="F229" s="11" t="s">
        <v>4229</v>
      </c>
      <c r="G229" s="11" t="s">
        <v>4261</v>
      </c>
    </row>
    <row r="230" spans="1:7" x14ac:dyDescent="0.2">
      <c r="A230" s="14" t="s">
        <v>4093</v>
      </c>
      <c r="B230" s="14" t="s">
        <v>1658</v>
      </c>
      <c r="C230" s="14">
        <v>2022</v>
      </c>
      <c r="D230" s="14" t="s">
        <v>1449</v>
      </c>
      <c r="E230" s="14" t="s">
        <v>1660</v>
      </c>
      <c r="F230" s="12" t="s">
        <v>4230</v>
      </c>
      <c r="G230" s="11" t="s">
        <v>4261</v>
      </c>
    </row>
    <row r="231" spans="1:7" x14ac:dyDescent="0.2">
      <c r="A231" s="14" t="s">
        <v>4248</v>
      </c>
      <c r="B231" s="14" t="s">
        <v>4246</v>
      </c>
      <c r="C231" s="14">
        <v>2022</v>
      </c>
      <c r="D231" s="12" t="s">
        <v>2017</v>
      </c>
      <c r="E231" s="13" t="s">
        <v>4247</v>
      </c>
      <c r="F231" s="12" t="s">
        <v>4231</v>
      </c>
      <c r="G231" s="11" t="s">
        <v>4261</v>
      </c>
    </row>
    <row r="232" spans="1:7" x14ac:dyDescent="0.2">
      <c r="A232" s="14" t="s">
        <v>4108</v>
      </c>
      <c r="B232" s="14" t="s">
        <v>1555</v>
      </c>
      <c r="C232" s="14">
        <v>2022</v>
      </c>
      <c r="D232" s="14" t="s">
        <v>320</v>
      </c>
      <c r="E232" s="14" t="s">
        <v>1557</v>
      </c>
      <c r="F232" s="12" t="s">
        <v>4230</v>
      </c>
      <c r="G232" s="11" t="s">
        <v>4261</v>
      </c>
    </row>
    <row r="233" spans="1:7" x14ac:dyDescent="0.2">
      <c r="A233" s="14" t="s">
        <v>1923</v>
      </c>
      <c r="B233" s="12" t="s">
        <v>511</v>
      </c>
      <c r="C233" s="12">
        <v>2022</v>
      </c>
      <c r="D233" s="12" t="s">
        <v>512</v>
      </c>
      <c r="E233" s="13" t="s">
        <v>514</v>
      </c>
      <c r="F233" s="12" t="s">
        <v>4229</v>
      </c>
      <c r="G233" s="11" t="s">
        <v>4261</v>
      </c>
    </row>
    <row r="234" spans="1:7" x14ac:dyDescent="0.2">
      <c r="A234" s="14" t="s">
        <v>4150</v>
      </c>
      <c r="B234" s="14" t="s">
        <v>1654</v>
      </c>
      <c r="C234" s="14">
        <v>2023</v>
      </c>
      <c r="D234" s="14" t="s">
        <v>881</v>
      </c>
      <c r="E234" s="14" t="s">
        <v>1656</v>
      </c>
      <c r="F234" s="12" t="s">
        <v>4230</v>
      </c>
      <c r="G234" s="11" t="s">
        <v>4261</v>
      </c>
    </row>
    <row r="235" spans="1:7" x14ac:dyDescent="0.2">
      <c r="A235" s="14" t="s">
        <v>4172</v>
      </c>
      <c r="B235" s="14" t="s">
        <v>780</v>
      </c>
      <c r="C235" s="14">
        <v>2023</v>
      </c>
      <c r="D235" s="14" t="s">
        <v>781</v>
      </c>
      <c r="E235" s="14" t="s">
        <v>1552</v>
      </c>
      <c r="F235" s="12" t="s">
        <v>4230</v>
      </c>
      <c r="G235" s="11" t="s">
        <v>4261</v>
      </c>
    </row>
    <row r="236" spans="1:7" x14ac:dyDescent="0.2">
      <c r="A236" s="14" t="s">
        <v>4118</v>
      </c>
      <c r="B236" s="14" t="s">
        <v>4119</v>
      </c>
      <c r="C236" s="14">
        <v>2023</v>
      </c>
      <c r="D236" s="14" t="s">
        <v>3252</v>
      </c>
      <c r="E236" s="14" t="s">
        <v>1696</v>
      </c>
      <c r="F236" s="12" t="s">
        <v>4232</v>
      </c>
      <c r="G236" s="11" t="s">
        <v>4261</v>
      </c>
    </row>
    <row r="237" spans="1:7" x14ac:dyDescent="0.2">
      <c r="A237" s="14" t="s">
        <v>4154</v>
      </c>
      <c r="B237" s="14" t="s">
        <v>1593</v>
      </c>
      <c r="C237" s="14">
        <v>2023</v>
      </c>
      <c r="D237" s="14" t="s">
        <v>881</v>
      </c>
      <c r="E237" s="14" t="s">
        <v>1595</v>
      </c>
      <c r="F237" s="12" t="s">
        <v>4230</v>
      </c>
      <c r="G237" s="11" t="s">
        <v>4261</v>
      </c>
    </row>
    <row r="238" spans="1:7" x14ac:dyDescent="0.2">
      <c r="A238" s="14" t="s">
        <v>2072</v>
      </c>
      <c r="B238" s="14" t="s">
        <v>1687</v>
      </c>
      <c r="C238" s="14">
        <v>2023</v>
      </c>
      <c r="D238" s="14" t="s">
        <v>1688</v>
      </c>
      <c r="E238" s="14" t="s">
        <v>1690</v>
      </c>
      <c r="F238" s="12" t="s">
        <v>4230</v>
      </c>
      <c r="G238" s="11" t="s">
        <v>4261</v>
      </c>
    </row>
    <row r="239" spans="1:7" x14ac:dyDescent="0.2">
      <c r="A239" s="14" t="s">
        <v>4162</v>
      </c>
      <c r="B239" s="14" t="s">
        <v>1581</v>
      </c>
      <c r="C239" s="14">
        <v>2023</v>
      </c>
      <c r="D239" s="14" t="s">
        <v>3650</v>
      </c>
      <c r="E239" s="14" t="s">
        <v>1584</v>
      </c>
      <c r="F239" s="12" t="s">
        <v>4232</v>
      </c>
      <c r="G239" s="11" t="s">
        <v>4261</v>
      </c>
    </row>
    <row r="240" spans="1:7" x14ac:dyDescent="0.2">
      <c r="A240" s="14" t="s">
        <v>1963</v>
      </c>
      <c r="B240" s="14" t="s">
        <v>1437</v>
      </c>
      <c r="C240" s="14">
        <v>2023</v>
      </c>
      <c r="D240" s="14" t="s">
        <v>1438</v>
      </c>
      <c r="E240" s="14" t="s">
        <v>1440</v>
      </c>
      <c r="F240" s="12" t="s">
        <v>4230</v>
      </c>
      <c r="G240" s="11" t="s">
        <v>4261</v>
      </c>
    </row>
    <row r="241" spans="1:8" x14ac:dyDescent="0.2">
      <c r="A241" s="11" t="s">
        <v>4300</v>
      </c>
      <c r="B241" s="11" t="s">
        <v>4299</v>
      </c>
      <c r="C241" s="14">
        <v>2023</v>
      </c>
      <c r="D241" s="11" t="s">
        <v>1415</v>
      </c>
      <c r="E241" s="11" t="s">
        <v>4327</v>
      </c>
      <c r="F241" s="11" t="s">
        <v>4229</v>
      </c>
      <c r="G241" s="11" t="s">
        <v>4261</v>
      </c>
    </row>
    <row r="242" spans="1:8" x14ac:dyDescent="0.2">
      <c r="A242" s="14" t="s">
        <v>3464</v>
      </c>
      <c r="B242" s="14" t="s">
        <v>1013</v>
      </c>
      <c r="C242" s="14">
        <v>2009</v>
      </c>
      <c r="D242" s="14" t="s">
        <v>933</v>
      </c>
      <c r="E242" s="14" t="s">
        <v>1015</v>
      </c>
      <c r="F242" s="12" t="s">
        <v>4230</v>
      </c>
      <c r="G242" s="11" t="s">
        <v>4261</v>
      </c>
    </row>
    <row r="243" spans="1:8" x14ac:dyDescent="0.2">
      <c r="A243" s="14" t="s">
        <v>3753</v>
      </c>
      <c r="B243" s="14" t="s">
        <v>1150</v>
      </c>
      <c r="C243" s="14">
        <v>2017</v>
      </c>
      <c r="D243" s="14" t="s">
        <v>1151</v>
      </c>
      <c r="E243" s="14" t="s">
        <v>1153</v>
      </c>
      <c r="F243" s="12" t="s">
        <v>4232</v>
      </c>
      <c r="G243" s="11" t="s">
        <v>4261</v>
      </c>
      <c r="H243" s="28"/>
    </row>
    <row r="244" spans="1:8" x14ac:dyDescent="0.2">
      <c r="A244" s="14" t="s">
        <v>3731</v>
      </c>
      <c r="B244" s="14" t="s">
        <v>1265</v>
      </c>
      <c r="C244" s="14">
        <v>2017</v>
      </c>
      <c r="D244" s="14" t="s">
        <v>1266</v>
      </c>
      <c r="E244" s="14" t="s">
        <v>1268</v>
      </c>
      <c r="F244" s="12" t="s">
        <v>4233</v>
      </c>
      <c r="G244" s="11" t="s">
        <v>4261</v>
      </c>
    </row>
    <row r="245" spans="1:8" x14ac:dyDescent="0.2">
      <c r="A245" s="12" t="s">
        <v>165</v>
      </c>
      <c r="B245" s="12" t="s">
        <v>163</v>
      </c>
      <c r="C245" s="12">
        <v>2018</v>
      </c>
      <c r="D245" s="12" t="s">
        <v>79</v>
      </c>
      <c r="E245" s="13" t="s">
        <v>164</v>
      </c>
      <c r="F245" s="12" t="s">
        <v>4229</v>
      </c>
      <c r="G245" s="11" t="s">
        <v>4261</v>
      </c>
    </row>
    <row r="246" spans="1:8" x14ac:dyDescent="0.2">
      <c r="A246" s="14" t="s">
        <v>2190</v>
      </c>
      <c r="B246" s="14" t="s">
        <v>1674</v>
      </c>
      <c r="C246" s="14">
        <v>2019</v>
      </c>
      <c r="D246" s="14" t="s">
        <v>1675</v>
      </c>
      <c r="E246" s="14" t="s">
        <v>1677</v>
      </c>
      <c r="F246" s="12" t="s">
        <v>4230</v>
      </c>
      <c r="G246" s="11" t="s">
        <v>4261</v>
      </c>
      <c r="H246" s="18"/>
    </row>
    <row r="247" spans="1:8" x14ac:dyDescent="0.2">
      <c r="A247" s="14" t="s">
        <v>2168</v>
      </c>
      <c r="B247" s="14" t="s">
        <v>1704</v>
      </c>
      <c r="C247" s="14">
        <v>2020</v>
      </c>
      <c r="D247" s="14" t="s">
        <v>1705</v>
      </c>
      <c r="E247" s="14" t="s">
        <v>1707</v>
      </c>
      <c r="F247" s="12" t="s">
        <v>4230</v>
      </c>
      <c r="G247" s="11" t="s">
        <v>4261</v>
      </c>
    </row>
    <row r="248" spans="1:8" x14ac:dyDescent="0.2">
      <c r="A248" s="14" t="s">
        <v>2240</v>
      </c>
      <c r="B248" s="14" t="s">
        <v>1513</v>
      </c>
      <c r="C248" s="14">
        <v>2020</v>
      </c>
      <c r="D248" s="14" t="s">
        <v>1449</v>
      </c>
      <c r="E248" s="14" t="s">
        <v>1515</v>
      </c>
      <c r="F248" s="12" t="s">
        <v>4230</v>
      </c>
      <c r="G248" s="11" t="s">
        <v>4261</v>
      </c>
    </row>
    <row r="249" spans="1:8" x14ac:dyDescent="0.2">
      <c r="A249" s="14" t="s">
        <v>4040</v>
      </c>
      <c r="B249" s="12" t="s">
        <v>552</v>
      </c>
      <c r="C249" s="12">
        <v>2021</v>
      </c>
      <c r="D249" s="12" t="s">
        <v>260</v>
      </c>
      <c r="E249" s="13" t="s">
        <v>553</v>
      </c>
      <c r="F249" s="12" t="s">
        <v>4229</v>
      </c>
      <c r="G249" s="11" t="s">
        <v>4261</v>
      </c>
    </row>
    <row r="250" spans="1:8" x14ac:dyDescent="0.2">
      <c r="A250" s="14" t="s">
        <v>2168</v>
      </c>
      <c r="B250" s="14" t="s">
        <v>1698</v>
      </c>
      <c r="C250" s="14">
        <v>2022</v>
      </c>
      <c r="D250" s="14" t="s">
        <v>1699</v>
      </c>
      <c r="E250" s="14" t="s">
        <v>1701</v>
      </c>
      <c r="F250" s="12" t="s">
        <v>4230</v>
      </c>
      <c r="G250" s="11" t="s">
        <v>4261</v>
      </c>
    </row>
    <row r="251" spans="1:8" x14ac:dyDescent="0.2">
      <c r="A251" s="14" t="s">
        <v>4083</v>
      </c>
      <c r="B251" s="14" t="s">
        <v>4084</v>
      </c>
      <c r="C251" s="14">
        <v>2022</v>
      </c>
      <c r="D251" s="14" t="s">
        <v>3787</v>
      </c>
      <c r="E251" s="14" t="s">
        <v>4087</v>
      </c>
      <c r="F251" s="12" t="s">
        <v>4232</v>
      </c>
      <c r="G251" s="11" t="s">
        <v>4261</v>
      </c>
    </row>
  </sheetData>
  <sortState xmlns:xlrd2="http://schemas.microsoft.com/office/spreadsheetml/2017/richdata2" ref="A2:H251">
    <sortCondition ref="G2:G251"/>
  </sortState>
  <hyperlinks>
    <hyperlink ref="E4" r:id="rId1" xr:uid="{1F5064CB-11A9-3149-8574-31001740EE96}"/>
    <hyperlink ref="E5" r:id="rId2" xr:uid="{9B371DD9-2AD6-BE40-AB3F-64326C98B744}"/>
    <hyperlink ref="E10" r:id="rId3" xr:uid="{F1C23A7C-EC5B-7048-8E98-283922AE473D}"/>
    <hyperlink ref="E14" r:id="rId4" xr:uid="{CDAAF0C2-A27E-CD41-8F0B-C65BA9F6D2E0}"/>
    <hyperlink ref="E15" r:id="rId5" xr:uid="{BBC4B900-A820-CA43-9DA1-0E3FD7D3CF6F}"/>
    <hyperlink ref="E27" r:id="rId6" xr:uid="{C84F7955-2BFB-5F47-B084-1184AC5F0D70}"/>
    <hyperlink ref="E34" r:id="rId7" xr:uid="{E66421BA-B02B-6E4F-8E83-8F8275B713D7}"/>
    <hyperlink ref="E36" r:id="rId8" xr:uid="{A9311372-B08F-5D4E-A9A9-2E5D73D04698}"/>
    <hyperlink ref="E40" r:id="rId9" xr:uid="{99A87778-E5FE-B745-A915-0D56ACFE730C}"/>
    <hyperlink ref="E42" r:id="rId10" xr:uid="{67539C41-2484-C546-B39A-105EC15D1B71}"/>
    <hyperlink ref="E47" r:id="rId11" xr:uid="{06C49F8F-21CA-7844-8EC5-0C0E01BC51F3}"/>
    <hyperlink ref="E49" r:id="rId12" xr:uid="{7ECB07DF-58ED-7946-8528-B1D49E8F4283}"/>
    <hyperlink ref="E50" r:id="rId13" xr:uid="{C171678C-08CE-0749-B505-710870B08BA3}"/>
    <hyperlink ref="E51" r:id="rId14" xr:uid="{C23D048D-CDCD-4F41-AA3C-A7E80C156C28}"/>
    <hyperlink ref="E55" r:id="rId15" xr:uid="{77DBB75B-1A8B-9A4B-93FB-4B513A8F3814}"/>
    <hyperlink ref="E64" r:id="rId16" xr:uid="{71678E3F-D27C-F644-B8F7-0411C90F4946}"/>
    <hyperlink ref="E70" r:id="rId17" xr:uid="{F5FF26EF-BB3F-AC4E-94FE-70803462FA44}"/>
    <hyperlink ref="E71" r:id="rId18" xr:uid="{600600F6-9022-024E-A69D-FAFD712AB9BB}"/>
    <hyperlink ref="E76" r:id="rId19" xr:uid="{6CD2E603-40FF-0442-8973-5442142B6272}"/>
    <hyperlink ref="E83" r:id="rId20" xr:uid="{7047341A-06A8-8F49-B02E-6347EC84203D}"/>
    <hyperlink ref="E84" r:id="rId21" xr:uid="{D3C55CB3-115E-2442-B9EE-456A5DC7E7DF}"/>
    <hyperlink ref="E87" r:id="rId22" xr:uid="{576B4645-3865-154E-BABE-795B7DAD6F6E}"/>
    <hyperlink ref="E92" r:id="rId23" xr:uid="{7EB79D6B-27CF-6847-8E30-3C01464A6BB9}"/>
    <hyperlink ref="E100" r:id="rId24" xr:uid="{807D0341-5FF0-3B47-AA9B-78B4CFF3BC17}"/>
    <hyperlink ref="E101" r:id="rId25" xr:uid="{655CCFEE-057E-0C4F-AD38-3B0000ED620A}"/>
    <hyperlink ref="E103" r:id="rId26" xr:uid="{ABF8817B-9CE4-0042-BCF1-884AB220DF63}"/>
    <hyperlink ref="E105" r:id="rId27" xr:uid="{CCFB79E4-36E4-0A49-AA66-762616C80739}"/>
    <hyperlink ref="E107" r:id="rId28" xr:uid="{FBC2F62A-E525-4340-B76A-A71E5D4520D5}"/>
    <hyperlink ref="E115" r:id="rId29" xr:uid="{07E8AC43-DE70-244F-A06C-72F1C0A9D0F3}"/>
    <hyperlink ref="E117" r:id="rId30" xr:uid="{E773AC33-E051-374D-8066-FE7F4ADB70DC}"/>
    <hyperlink ref="E118" r:id="rId31" xr:uid="{9EBB7727-D6AA-3942-85C1-299F7B1D569A}"/>
    <hyperlink ref="E245" r:id="rId32" xr:uid="{458B819E-FCC5-334B-936D-FF12825CC4D6}"/>
    <hyperlink ref="E127" r:id="rId33" xr:uid="{7912CF21-8E9B-154A-ADF7-A3F1370FC862}"/>
    <hyperlink ref="E129" r:id="rId34" xr:uid="{1394AF6A-EF34-2D49-9DB9-D41D84574F22}"/>
    <hyperlink ref="E130" r:id="rId35" xr:uid="{3154E1A0-286A-9B4C-9E82-B5DE902D4CA3}"/>
    <hyperlink ref="E133" r:id="rId36" xr:uid="{F20A9DA5-0C2A-3244-823D-F6E566489921}"/>
    <hyperlink ref="E135" r:id="rId37" xr:uid="{9FC7164C-F373-3A4E-84E7-57D491F84043}"/>
    <hyperlink ref="E137" r:id="rId38" tooltip="https://doi.org/10.16380/j.kcxb.2021.09.006" xr:uid="{0E986C96-7EB0-FC40-BFC0-B9AD2FE369C8}"/>
    <hyperlink ref="E142" r:id="rId39" display="https://doi.org/10.1242/jeb.220079" xr:uid="{8392DE04-ECD0-4045-A960-05FBFB1A6F04}"/>
    <hyperlink ref="E143" r:id="rId40" xr:uid="{516193F9-97BF-B342-B11F-24C37CD058E7}"/>
    <hyperlink ref="E144" r:id="rId41" xr:uid="{EB96D00A-7193-274C-B2DC-1677D888E866}"/>
    <hyperlink ref="E145" r:id="rId42" xr:uid="{23CBADD8-5870-0F4E-8AB8-F85CC06CEFD1}"/>
    <hyperlink ref="E249" r:id="rId43" xr:uid="{6FB87411-7CB4-8D4C-94BC-D5728F9B6574}"/>
    <hyperlink ref="E147" r:id="rId44" xr:uid="{5BFA1E26-1C9F-C64C-B83B-4290538839A9}"/>
    <hyperlink ref="E151" r:id="rId45" xr:uid="{2DB02C01-8B75-724C-9E62-82C6C09616C2}"/>
    <hyperlink ref="E160" r:id="rId46" xr:uid="{FD20B2E8-4DF7-C74E-BA03-1CF5B84D646A}"/>
    <hyperlink ref="E162" r:id="rId47" xr:uid="{64932CE8-234F-7540-89F3-AEBB6F4107F1}"/>
    <hyperlink ref="E186" r:id="rId48" xr:uid="{82A4110C-79A7-F748-80C6-37645989D166}"/>
    <hyperlink ref="E224" r:id="rId49" xr:uid="{0A70501A-549E-4744-84F0-406F1ACA2064}"/>
    <hyperlink ref="E231" r:id="rId50" xr:uid="{976479EB-E1C2-9740-A7A0-FCC0E76F1060}"/>
    <hyperlink ref="E233" r:id="rId51" xr:uid="{74E1B472-CF30-9E47-9FB3-E82494587077}"/>
    <hyperlink ref="E169" r:id="rId52" xr:uid="{3AF7903A-87F6-9B49-AA2B-EB258B4ECD1A}"/>
    <hyperlink ref="E170" r:id="rId53" xr:uid="{8D3E64C4-914A-4547-B78F-9F17BD6FFA1D}"/>
    <hyperlink ref="E178" r:id="rId54" display="https://doi.org/10.1111/mec.12380" xr:uid="{B1726FBB-42A0-D44F-880D-1FB52BE6B3C5}"/>
    <hyperlink ref="E181" r:id="rId55" display="https://doi.org/10.1111/mec.12607" xr:uid="{2E3AD5C3-293E-814F-B8DD-CC4CE89BB08C}"/>
    <hyperlink ref="E190" r:id="rId56" xr:uid="{B16156BD-6055-DA46-AAC8-C5420F9FAF65}"/>
    <hyperlink ref="E198" r:id="rId57" xr:uid="{A474A609-40FD-AD4B-9AD9-9C8B1086D1B8}"/>
    <hyperlink ref="E199" r:id="rId58" display="https://doi.org/10.1111/mec.14140" xr:uid="{1ECBBD31-3BBA-1145-A314-DA29DFA0B752}"/>
    <hyperlink ref="E204" r:id="rId59" xr:uid="{6D757C36-CB33-3E4D-B807-256BD01C32FD}"/>
    <hyperlink ref="E212" r:id="rId60" display="https://doi.org/10.1111/mec.14931" xr:uid="{7CAC95E6-3AF4-8248-A4F0-4FED0F716076}"/>
    <hyperlink ref="E214" r:id="rId61" display="https://doi.org/10.1038/s41598-019-44514-7" xr:uid="{AE434DA0-1265-C646-95E3-F292CEB00F98}"/>
    <hyperlink ref="E215" r:id="rId62" xr:uid="{A03385CD-9EB8-514E-B4BF-0A0EBBA4F1A3}"/>
    <hyperlink ref="E223" r:id="rId63" display="https://doi.org/10.1007/s11274-020-02850-1" xr:uid="{32AFDD3B-3EAA-954D-9559-BC533F35C136}"/>
    <hyperlink ref="E18" r:id="rId64" xr:uid="{9A816340-50EF-2843-85BF-1ED23180096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SciDir</vt:lpstr>
      <vt:lpstr>Scopus</vt:lpstr>
      <vt:lpstr>GoogSch</vt:lpstr>
      <vt:lpstr>WoS</vt:lpstr>
      <vt:lpstr>PubMed</vt:lpstr>
      <vt:lpstr>Combined</vt:lpstr>
      <vt:lpstr>Comb_DeDup</vt:lpstr>
      <vt:lpstr>Comb_Screening</vt:lpstr>
      <vt:lpstr>Include_Exclude</vt:lpstr>
      <vt:lpstr>Reason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Flynn, Peter</dc:creator>
  <cp:lastModifiedBy>Flynn, Peter</cp:lastModifiedBy>
  <dcterms:created xsi:type="dcterms:W3CDTF">2025-03-12T17:49:53Z</dcterms:created>
  <dcterms:modified xsi:type="dcterms:W3CDTF">2025-03-27T23:40:31Z</dcterms:modified>
</cp:coreProperties>
</file>