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TUM\Thesis\Thesis\Compiled standard test results\Composites\Scordelis Composite\"/>
    </mc:Choice>
  </mc:AlternateContent>
  <bookViews>
    <workbookView xWindow="0" yWindow="0" windowWidth="23040" windowHeight="8796"/>
  </bookViews>
  <sheets>
    <sheet name="Composite barrel vault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U5" i="2"/>
  <c r="S18" i="2" s="1"/>
  <c r="Q9" i="2"/>
  <c r="Q14" i="2" s="1"/>
  <c r="S9" i="2"/>
  <c r="U9" i="2"/>
  <c r="W14" i="2" s="1"/>
  <c r="W9" i="2"/>
  <c r="T14" i="2"/>
  <c r="U14" i="2"/>
  <c r="V14" i="2"/>
  <c r="Y14" i="2"/>
  <c r="L33" i="2"/>
  <c r="D34" i="2"/>
  <c r="H34" i="2" s="1"/>
  <c r="D35" i="2"/>
  <c r="H35" i="2"/>
  <c r="J35" i="2" s="1"/>
  <c r="I35" i="2"/>
  <c r="L35" i="2"/>
  <c r="P35" i="2"/>
  <c r="R35" i="2" s="1"/>
  <c r="D36" i="2"/>
  <c r="P36" i="2" s="1"/>
  <c r="L36" i="2"/>
  <c r="L37" i="2"/>
  <c r="L38" i="2"/>
  <c r="C39" i="2"/>
  <c r="D39" i="2"/>
  <c r="H39" i="2" s="1"/>
  <c r="C40" i="2"/>
  <c r="D40" i="2"/>
  <c r="P40" i="2" s="1"/>
  <c r="L40" i="2"/>
  <c r="C41" i="2"/>
  <c r="Q40" i="2" l="1"/>
  <c r="R40" i="2"/>
  <c r="S40" i="2"/>
  <c r="I39" i="2"/>
  <c r="J39" i="2"/>
  <c r="K39" i="2"/>
  <c r="I34" i="2"/>
  <c r="J34" i="2"/>
  <c r="K34" i="2"/>
  <c r="Q36" i="2"/>
  <c r="R36" i="2"/>
  <c r="S36" i="2"/>
  <c r="D41" i="2"/>
  <c r="P39" i="2"/>
  <c r="L39" i="2"/>
  <c r="K35" i="2"/>
  <c r="P34" i="2"/>
  <c r="S21" i="2"/>
  <c r="H40" i="2"/>
  <c r="H36" i="2"/>
  <c r="L34" i="2"/>
  <c r="V9" i="2"/>
  <c r="X14" i="2" s="1"/>
  <c r="S35" i="2"/>
  <c r="Q35" i="2"/>
  <c r="Q34" i="2" l="1"/>
  <c r="R34" i="2"/>
  <c r="S34" i="2"/>
  <c r="S39" i="2"/>
  <c r="R39" i="2"/>
  <c r="Q39" i="2"/>
  <c r="L41" i="2"/>
  <c r="H41" i="2"/>
  <c r="P41" i="2"/>
  <c r="K36" i="2"/>
  <c r="I36" i="2"/>
  <c r="J36" i="2"/>
  <c r="K40" i="2"/>
  <c r="I40" i="2"/>
  <c r="J40" i="2"/>
  <c r="J41" i="2" l="1"/>
  <c r="K41" i="2"/>
  <c r="I41" i="2"/>
  <c r="S41" i="2"/>
  <c r="Q41" i="2"/>
  <c r="R41" i="2"/>
</calcChain>
</file>

<file path=xl/sharedStrings.xml><?xml version="1.0" encoding="utf-8"?>
<sst xmlns="http://schemas.openxmlformats.org/spreadsheetml/2006/main" count="69" uniqueCount="36">
  <si>
    <t>```</t>
  </si>
  <si>
    <t>Ref</t>
  </si>
  <si>
    <t>ThickTri</t>
  </si>
  <si>
    <t>ThinQuad</t>
  </si>
  <si>
    <t>Ref 10PLY</t>
  </si>
  <si>
    <t>Ref bar</t>
  </si>
  <si>
    <t>thick tri 10PLY</t>
  </si>
  <si>
    <t>Thin quad 10PLY</t>
  </si>
  <si>
    <t>Ref Bar</t>
  </si>
  <si>
    <t>Total thickness</t>
  </si>
  <si>
    <t>S</t>
  </si>
  <si>
    <t>Layers</t>
  </si>
  <si>
    <t>Angle ply laminates [-45/45/-45/45/…]</t>
  </si>
  <si>
    <t>Cross ply laminates [0/90/0/90….]</t>
  </si>
  <si>
    <t>Ref 2PLY</t>
  </si>
  <si>
    <t>thick tri 2PLY</t>
  </si>
  <si>
    <t>Thin quad 2PLY</t>
  </si>
  <si>
    <t>E1</t>
  </si>
  <si>
    <t>q</t>
  </si>
  <si>
    <t>R</t>
  </si>
  <si>
    <t>Sigma YY</t>
  </si>
  <si>
    <t>Sigma YY hat</t>
  </si>
  <si>
    <t>SIGMA_XX</t>
  </si>
  <si>
    <t>SIGMA_XX_HAT</t>
  </si>
  <si>
    <t>G23</t>
  </si>
  <si>
    <t>G13</t>
  </si>
  <si>
    <t>G12</t>
  </si>
  <si>
    <t>V12</t>
  </si>
  <si>
    <t>E2</t>
  </si>
  <si>
    <t>density</t>
  </si>
  <si>
    <t>angle</t>
  </si>
  <si>
    <t>thick</t>
  </si>
  <si>
    <t>Thickness</t>
  </si>
  <si>
    <t>factor</t>
  </si>
  <si>
    <t>h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</si>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</sst>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0" fontId="1" fillId="2" borderId="1" xfId="0" applyNumberFormat="1" applyFont="1" applyFill="1" applyBorder="1"/>
    <xf numFmtId="10" fontId="1" fillId="2" borderId="2" xfId="0" applyNumberFormat="1" applyFon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0" fontId="1" fillId="0" borderId="0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10" fontId="1" fillId="2" borderId="4" xfId="0" applyNumberFormat="1" applyFont="1" applyFill="1" applyBorder="1"/>
    <xf numFmtId="10" fontId="1" fillId="2" borderId="5" xfId="0" applyNumberFormat="1" applyFon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0" fontId="1" fillId="3" borderId="4" xfId="0" applyNumberFormat="1" applyFont="1" applyFill="1" applyBorder="1"/>
    <xf numFmtId="10" fontId="1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/>
    <xf numFmtId="11" fontId="0" fillId="0" borderId="12" xfId="0" applyNumberFormat="1" applyBorder="1"/>
    <xf numFmtId="11" fontId="0" fillId="0" borderId="13" xfId="0" applyNumberFormat="1" applyBorder="1"/>
    <xf numFmtId="0" fontId="0" fillId="0" borderId="13" xfId="0" applyBorder="1"/>
    <xf numFmtId="164" fontId="0" fillId="0" borderId="14" xfId="0" applyNumberFormat="1" applyBorder="1"/>
    <xf numFmtId="11" fontId="0" fillId="0" borderId="0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'Composite barrel vault'!$E$32</c:f>
          <c:strCache>
            <c:ptCount val="1"/>
            <c:pt idx="0">
              <c:v>Cross ply laminates [0/90/0/90….]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'Composite barrel vault'!$E$33</c:f>
              <c:strCache>
                <c:ptCount val="1"/>
                <c:pt idx="0">
                  <c:v>Thin quad 2PLY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barrel vault'!$D$34:$D$36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vault'!$E$34:$E$36</c:f>
              <c:numCache>
                <c:formatCode>0.00</c:formatCode>
                <c:ptCount val="3"/>
                <c:pt idx="0">
                  <c:v>-0.68467507736071398</c:v>
                </c:pt>
                <c:pt idx="1">
                  <c:v>-4.3961295339208997</c:v>
                </c:pt>
                <c:pt idx="2">
                  <c:v>-20.001586178745001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0-49B1-B774-7AC1A5503916}"/>
            </c:ext>
          </c:extLst>
        </c:ser>
        <c:ser>
          <c:idx val="5"/>
          <c:order val="1"/>
          <c:tx>
            <c:strRef>
              <c:f>'Composite barrel vault'!$F$33</c:f>
              <c:strCache>
                <c:ptCount val="1"/>
                <c:pt idx="0">
                  <c:v>thick tri 2PLY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'Composite barrel vault'!$D$34:$D$36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vault'!$F$34:$F$36</c:f>
              <c:numCache>
                <c:formatCode>0.00</c:formatCode>
                <c:ptCount val="3"/>
                <c:pt idx="0">
                  <c:v>-0.61322622744086297</c:v>
                </c:pt>
                <c:pt idx="1">
                  <c:v>-4.3213118031971298</c:v>
                </c:pt>
                <c:pt idx="2">
                  <c:v>-19.5485432889915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0-49B1-B774-7AC1A5503916}"/>
            </c:ext>
          </c:extLst>
        </c:ser>
        <c:ser>
          <c:idx val="1"/>
          <c:order val="2"/>
          <c:tx>
            <c:strRef>
              <c:f>'Composite barrel vault'!$H$33</c:f>
              <c:strCache>
                <c:ptCount val="1"/>
                <c:pt idx="0">
                  <c:v>Ref 2PLY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barrel vault'!$D$34:$D$36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vault'!$H$34:$H$36</c:f>
              <c:numCache>
                <c:formatCode>0.00</c:formatCode>
                <c:ptCount val="3"/>
                <c:pt idx="0">
                  <c:v>-0.60764499999999999</c:v>
                </c:pt>
                <c:pt idx="1">
                  <c:v>-4.2352343750000001</c:v>
                </c:pt>
                <c:pt idx="2">
                  <c:v>-19.494374999999998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0-49B1-B774-7AC1A5503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43903"/>
        <c:axId val="194324207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'Composite barrel vault'!$E$38</c15:sqref>
                        </c15:formulaRef>
                      </c:ext>
                    </c:extLst>
                    <c:strCache>
                      <c:ptCount val="1"/>
                      <c:pt idx="0">
                        <c:v>Thin quad 10PLY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barrel vault'!$D$39:$D$41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barrel vault'!$E$39:$E$41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-0.44237951402995601</c:v>
                      </c:pt>
                      <c:pt idx="1">
                        <c:v>-2.46816051683729</c:v>
                      </c:pt>
                      <c:pt idx="2">
                        <c:v>-11.895978537738699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CC0-49B1-B774-7AC1A550391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vault'!$F$38</c15:sqref>
                        </c15:formulaRef>
                      </c:ext>
                    </c:extLst>
                    <c:strCache>
                      <c:ptCount val="1"/>
                      <c:pt idx="0">
                        <c:v>thick tri 10PLY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vault'!$D$39:$D$41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vault'!$F$39:$F$41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-0.432358630676482</c:v>
                      </c:pt>
                      <c:pt idx="1">
                        <c:v>-2.4438054414311301</c:v>
                      </c:pt>
                      <c:pt idx="2">
                        <c:v>-11.7001191206573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C0-49B1-B774-7AC1A5503916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vault'!$H$38</c15:sqref>
                        </c15:formulaRef>
                      </c:ext>
                    </c:extLst>
                    <c:strCache>
                      <c:ptCount val="1"/>
                      <c:pt idx="0">
                        <c:v>Ref 10PLY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vault'!$D$39:$D$41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vault'!$H$39:$H$41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-0.436195</c:v>
                      </c:pt>
                      <c:pt idx="1">
                        <c:v>-2.4498437499999999</c:v>
                      </c:pt>
                      <c:pt idx="2">
                        <c:v>-11.798125000000001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C0-49B1-B774-7AC1A5503916}"/>
                  </c:ext>
                </c:extLst>
              </c15:ser>
            </c15:filteredScatterSeries>
          </c:ext>
        </c:extLst>
      </c:scatterChart>
      <c:valAx>
        <c:axId val="14937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'Composite barrel vault'!$D$33</c:f>
              <c:strCache>
                <c:ptCount val="1"/>
                <c:pt idx="0">
                  <c:v>Total thickness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42079"/>
        <c:crosses val="autoZero"/>
        <c:crossBetween val="midCat"/>
      </c:valAx>
      <c:valAx>
        <c:axId val="19432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4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'Composite barrel vault'!$M$32</c:f>
          <c:strCache>
            <c:ptCount val="1"/>
            <c:pt idx="0">
              <c:v>Angle ply laminates [-45/45/-45/45/…]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'Composite barrel vault'!$M$33</c:f>
              <c:strCache>
                <c:ptCount val="1"/>
                <c:pt idx="0">
                  <c:v>Thin quad 2PLY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barrel vault'!$D$34:$D$36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vault'!$M$34:$M$36</c:f>
              <c:numCache>
                <c:formatCode>0.00</c:formatCode>
                <c:ptCount val="3"/>
                <c:pt idx="0">
                  <c:v>-0.90278943240642695</c:v>
                </c:pt>
                <c:pt idx="1">
                  <c:v>-5.3406410486456899</c:v>
                </c:pt>
                <c:pt idx="2">
                  <c:v>-29.156636358777199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3-4942-B9F3-71A157CEE54A}"/>
            </c:ext>
          </c:extLst>
        </c:ser>
        <c:ser>
          <c:idx val="4"/>
          <c:order val="1"/>
          <c:tx>
            <c:strRef>
              <c:f>'Composite barrel vault'!$N$33</c:f>
              <c:strCache>
                <c:ptCount val="1"/>
                <c:pt idx="0">
                  <c:v>thick tri 2PLY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'Composite barrel vault'!$D$34:$D$36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vault'!$N$34:$N$36</c:f>
              <c:numCache>
                <c:formatCode>0.00</c:formatCode>
                <c:ptCount val="3"/>
                <c:pt idx="0">
                  <c:v>-0.93051301789405605</c:v>
                </c:pt>
                <c:pt idx="1">
                  <c:v>-5.38845613440912</c:v>
                </c:pt>
                <c:pt idx="2">
                  <c:v>-27.670932312055001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3-4942-B9F3-71A157CEE54A}"/>
            </c:ext>
          </c:extLst>
        </c:ser>
        <c:ser>
          <c:idx val="1"/>
          <c:order val="2"/>
          <c:tx>
            <c:strRef>
              <c:f>'Composite barrel vault'!$P$33</c:f>
              <c:strCache>
                <c:ptCount val="1"/>
                <c:pt idx="0">
                  <c:v>Ref 2PLY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barrel vault'!$D$34:$D$36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vault'!$P$34:$P$36</c:f>
              <c:numCache>
                <c:formatCode>0.00</c:formatCode>
                <c:ptCount val="3"/>
                <c:pt idx="0">
                  <c:v>-1.0045649999999999</c:v>
                </c:pt>
                <c:pt idx="1">
                  <c:v>-5.6332031249999988</c:v>
                </c:pt>
                <c:pt idx="2">
                  <c:v>-29.974374999999991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3-4942-B9F3-71A157CE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43903"/>
        <c:axId val="194324207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'Composite barrel vault'!$M$38</c15:sqref>
                        </c15:formulaRef>
                      </c:ext>
                    </c:extLst>
                    <c:strCache>
                      <c:ptCount val="1"/>
                      <c:pt idx="0">
                        <c:v>Thin quad 10PLY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barrel vault'!$D$39:$D$41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barrel vault'!$M$39:$M$41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-0.739830411780383</c:v>
                      </c:pt>
                      <c:pt idx="1">
                        <c:v>-3.1690176021783598</c:v>
                      </c:pt>
                      <c:pt idx="2">
                        <c:v>-14.5058729636945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723-4942-B9F3-71A157CEE54A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vault'!$N$38</c15:sqref>
                        </c15:formulaRef>
                      </c:ext>
                    </c:extLst>
                    <c:strCache>
                      <c:ptCount val="1"/>
                      <c:pt idx="0">
                        <c:v>thick tri 10PLY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vault'!$D$39:$D$41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vault'!$N$39:$N$41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-0.76755554482842403</c:v>
                      </c:pt>
                      <c:pt idx="1">
                        <c:v>-3.3407863226127898</c:v>
                      </c:pt>
                      <c:pt idx="2">
                        <c:v>-15.271034943893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23-4942-B9F3-71A157CEE54A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vault'!$P$38</c15:sqref>
                        </c15:formulaRef>
                      </c:ext>
                    </c:extLst>
                    <c:strCache>
                      <c:ptCount val="1"/>
                      <c:pt idx="0">
                        <c:v>Ref 10PLY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vault'!$D$39:$D$41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vault'!$P$39:$P$41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-0.83665999999999996</c:v>
                      </c:pt>
                      <c:pt idx="1">
                        <c:v>-3.413046875</c:v>
                      </c:pt>
                      <c:pt idx="2">
                        <c:v>-15.151875000000004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23-4942-B9F3-71A157CEE54A}"/>
                  </c:ext>
                </c:extLst>
              </c15:ser>
            </c15:filteredScatterSeries>
          </c:ext>
        </c:extLst>
      </c:scatterChart>
      <c:valAx>
        <c:axId val="14937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'Composite barrel vault'!$D$33</c:f>
              <c:strCache>
                <c:ptCount val="1"/>
                <c:pt idx="0">
                  <c:v>Total thickness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42079"/>
        <c:crosses val="autoZero"/>
        <c:crossBetween val="midCat"/>
      </c:valAx>
      <c:valAx>
        <c:axId val="19432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4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'Composite barrel vault'!$E$32</c:f>
          <c:strCache>
            <c:ptCount val="1"/>
            <c:pt idx="0">
              <c:v>Cross ply laminates [0/90/0/90….]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strRef>
              <c:f>'Composite barrel vault'!$E$38</c:f>
              <c:strCache>
                <c:ptCount val="1"/>
                <c:pt idx="0">
                  <c:v>Thin quad 10PLY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barrel vault'!$D$39:$D$41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vault'!$E$39:$E$41</c:f>
              <c:numCache>
                <c:formatCode>0.00</c:formatCode>
                <c:ptCount val="3"/>
                <c:pt idx="0">
                  <c:v>-0.44237951402995601</c:v>
                </c:pt>
                <c:pt idx="1">
                  <c:v>-2.46816051683729</c:v>
                </c:pt>
                <c:pt idx="2">
                  <c:v>-11.895978537738699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8-4692-A0AF-426069E7EE77}"/>
            </c:ext>
          </c:extLst>
        </c:ser>
        <c:ser>
          <c:idx val="4"/>
          <c:order val="4"/>
          <c:tx>
            <c:strRef>
              <c:f>'Composite barrel vault'!$F$38</c:f>
              <c:strCache>
                <c:ptCount val="1"/>
                <c:pt idx="0">
                  <c:v>thick tri 10PLY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'Composite barrel vault'!$D$39:$D$41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vault'!$F$39:$F$41</c:f>
              <c:numCache>
                <c:formatCode>0.00</c:formatCode>
                <c:ptCount val="3"/>
                <c:pt idx="0">
                  <c:v>-0.432358630676482</c:v>
                </c:pt>
                <c:pt idx="1">
                  <c:v>-2.4438054414311301</c:v>
                </c:pt>
                <c:pt idx="2">
                  <c:v>-11.7001191206573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8-4692-A0AF-426069E7EE77}"/>
            </c:ext>
          </c:extLst>
        </c:ser>
        <c:ser>
          <c:idx val="3"/>
          <c:order val="5"/>
          <c:tx>
            <c:strRef>
              <c:f>'Composite barrel vault'!$H$38</c:f>
              <c:strCache>
                <c:ptCount val="1"/>
                <c:pt idx="0">
                  <c:v>Ref 10PLY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'Composite barrel vault'!$D$39:$D$41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vault'!$H$39:$H$41</c:f>
              <c:numCache>
                <c:formatCode>0.00</c:formatCode>
                <c:ptCount val="3"/>
                <c:pt idx="0">
                  <c:v>-0.436195</c:v>
                </c:pt>
                <c:pt idx="1">
                  <c:v>-2.4498437499999999</c:v>
                </c:pt>
                <c:pt idx="2">
                  <c:v>-11.798125000000001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8-4692-A0AF-426069E7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43903"/>
        <c:axId val="1943242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'Composite barrel vault'!$E$33</c15:sqref>
                        </c15:formulaRef>
                      </c:ext>
                    </c:extLst>
                    <c:strCache>
                      <c:ptCount val="1"/>
                      <c:pt idx="0">
                        <c:v>Thin quad 2PLY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barrel vault'!$D$34:$D$36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barrel vault'!$E$34:$E$36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-0.68467507736071398</c:v>
                      </c:pt>
                      <c:pt idx="1">
                        <c:v>-4.3961295339208997</c:v>
                      </c:pt>
                      <c:pt idx="2">
                        <c:v>-20.001586178745001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BB8-4692-A0AF-426069E7EE7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vault'!$F$33</c15:sqref>
                        </c15:formulaRef>
                      </c:ext>
                    </c:extLst>
                    <c:strCache>
                      <c:ptCount val="1"/>
                      <c:pt idx="0">
                        <c:v>thick tri 2PLY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vault'!$F$34:$F$36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-0.61322622744086297</c:v>
                      </c:pt>
                      <c:pt idx="1">
                        <c:v>-4.3213118031971298</c:v>
                      </c:pt>
                      <c:pt idx="2">
                        <c:v>-19.5485432889915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B8-4692-A0AF-426069E7EE77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vault'!$H$33</c15:sqref>
                        </c15:formulaRef>
                      </c:ext>
                    </c:extLst>
                    <c:strCache>
                      <c:ptCount val="1"/>
                      <c:pt idx="0">
                        <c:v>Ref 2PLY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vault'!$H$34:$H$36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-0.60764499999999999</c:v>
                      </c:pt>
                      <c:pt idx="1">
                        <c:v>-4.2352343750000001</c:v>
                      </c:pt>
                      <c:pt idx="2">
                        <c:v>-19.494374999999998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B8-4692-A0AF-426069E7EE77}"/>
                  </c:ext>
                </c:extLst>
              </c15:ser>
            </c15:filteredScatterSeries>
          </c:ext>
        </c:extLst>
      </c:scatterChart>
      <c:valAx>
        <c:axId val="14937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'Composite barrel vault'!$D$33</c:f>
              <c:strCache>
                <c:ptCount val="1"/>
                <c:pt idx="0">
                  <c:v>Total thickness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42079"/>
        <c:crosses val="autoZero"/>
        <c:crossBetween val="midCat"/>
      </c:valAx>
      <c:valAx>
        <c:axId val="19432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4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'Composite barrel vault'!$M$32</c:f>
          <c:strCache>
            <c:ptCount val="1"/>
            <c:pt idx="0">
              <c:v>Angle ply laminates [-45/45/-45/45/…]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strRef>
              <c:f>'Composite barrel vault'!$M$38</c:f>
              <c:strCache>
                <c:ptCount val="1"/>
                <c:pt idx="0">
                  <c:v>Thin quad 10PLY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barrel vault'!$D$39:$D$41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vault'!$M$39:$M$41</c:f>
              <c:numCache>
                <c:formatCode>0.00</c:formatCode>
                <c:ptCount val="3"/>
                <c:pt idx="0">
                  <c:v>-0.739830411780383</c:v>
                </c:pt>
                <c:pt idx="1">
                  <c:v>-3.1690176021783598</c:v>
                </c:pt>
                <c:pt idx="2">
                  <c:v>-14.5058729636945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0-42D0-BEAF-F3CD15C218DA}"/>
            </c:ext>
          </c:extLst>
        </c:ser>
        <c:ser>
          <c:idx val="5"/>
          <c:order val="4"/>
          <c:tx>
            <c:strRef>
              <c:f>'Composite barrel vault'!$N$38</c:f>
              <c:strCache>
                <c:ptCount val="1"/>
                <c:pt idx="0">
                  <c:v>thick tri 10PLY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'Composite barrel vault'!$D$39:$D$41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vault'!$N$39:$N$41</c:f>
              <c:numCache>
                <c:formatCode>0.00</c:formatCode>
                <c:ptCount val="3"/>
                <c:pt idx="0">
                  <c:v>-0.76755554482842403</c:v>
                </c:pt>
                <c:pt idx="1">
                  <c:v>-3.3407863226127898</c:v>
                </c:pt>
                <c:pt idx="2">
                  <c:v>-15.271034943893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0-42D0-BEAF-F3CD15C218DA}"/>
            </c:ext>
          </c:extLst>
        </c:ser>
        <c:ser>
          <c:idx val="3"/>
          <c:order val="5"/>
          <c:tx>
            <c:strRef>
              <c:f>'Composite barrel vault'!$P$38</c:f>
              <c:strCache>
                <c:ptCount val="1"/>
                <c:pt idx="0">
                  <c:v>Ref 10PLY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'Composite barrel vault'!$D$39:$D$41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'Composite barrel vault'!$P$39:$P$41</c:f>
              <c:numCache>
                <c:formatCode>0.00</c:formatCode>
                <c:ptCount val="3"/>
                <c:pt idx="0">
                  <c:v>-0.83665999999999996</c:v>
                </c:pt>
                <c:pt idx="1">
                  <c:v>-3.413046875</c:v>
                </c:pt>
                <c:pt idx="2">
                  <c:v>-15.151875000000004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0-42D0-BEAF-F3CD15C2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43903"/>
        <c:axId val="1943242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'Composite barrel vault'!$M$33</c15:sqref>
                        </c15:formulaRef>
                      </c:ext>
                    </c:extLst>
                    <c:strCache>
                      <c:ptCount val="1"/>
                      <c:pt idx="0">
                        <c:v>Thin quad 2PLY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barrel vault'!$D$34:$D$36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barrel vault'!$M$34:$M$36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-0.90278943240642695</c:v>
                      </c:pt>
                      <c:pt idx="1">
                        <c:v>-5.3406410486456899</c:v>
                      </c:pt>
                      <c:pt idx="2">
                        <c:v>-29.156636358777199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C20-42D0-BEAF-F3CD15C218D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vault'!$N$33</c15:sqref>
                        </c15:formulaRef>
                      </c:ext>
                    </c:extLst>
                    <c:strCache>
                      <c:ptCount val="1"/>
                      <c:pt idx="0">
                        <c:v>thick tri 2PLY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vault'!$N$34:$N$36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-0.93051301789405605</c:v>
                      </c:pt>
                      <c:pt idx="1">
                        <c:v>-5.38845613440912</c:v>
                      </c:pt>
                      <c:pt idx="2">
                        <c:v>-27.670932312055001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20-42D0-BEAF-F3CD15C218DA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vault'!$P$33</c15:sqref>
                        </c15:formulaRef>
                      </c:ext>
                    </c:extLst>
                    <c:strCache>
                      <c:ptCount val="1"/>
                      <c:pt idx="0">
                        <c:v>Ref 2PLY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'Composite barrel vault'!$P$34:$P$36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-1.0045649999999999</c:v>
                      </c:pt>
                      <c:pt idx="1">
                        <c:v>-5.6332031249999988</c:v>
                      </c:pt>
                      <c:pt idx="2">
                        <c:v>-29.974374999999991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20-42D0-BEAF-F3CD15C218DA}"/>
                  </c:ext>
                </c:extLst>
              </c15:ser>
            </c15:filteredScatterSeries>
          </c:ext>
        </c:extLst>
      </c:scatterChart>
      <c:valAx>
        <c:axId val="14937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'Composite barrel vault'!$D$33</c:f>
              <c:strCache>
                <c:ptCount val="1"/>
                <c:pt idx="0">
                  <c:v>Total thickness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42079"/>
        <c:crosses val="autoZero"/>
        <c:crossBetween val="midCat"/>
      </c:valAx>
      <c:valAx>
        <c:axId val="19432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4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50585</xdr:rowOff>
    </xdr:from>
    <xdr:to>
      <xdr:col>8</xdr:col>
      <xdr:colOff>472440</xdr:colOff>
      <xdr:row>62</xdr:row>
      <xdr:rowOff>130628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32BA2-9121-48A4-A07F-923BF1EFB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64</xdr:row>
      <xdr:rowOff>175260</xdr:rowOff>
    </xdr:from>
    <xdr:to>
      <xdr:col>8</xdr:col>
      <xdr:colOff>510540</xdr:colOff>
      <xdr:row>89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6CAC7-4430-4C3E-AADE-91503D07B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</xdr:colOff>
      <xdr:row>0</xdr:row>
      <xdr:rowOff>0</xdr:rowOff>
    </xdr:from>
    <xdr:ext cx="3969462" cy="4331874"/>
    <xdr:pic>
      <xdr:nvPicPr>
        <xdr:cNvPr id="4" name="Picture 3">
          <a:extLst>
            <a:ext uri="{FF2B5EF4-FFF2-40B4-BE49-F238E27FC236}">
              <a16:creationId xmlns:a16="http://schemas.microsoft.com/office/drawing/2014/main" id="{56516859-DF08-42BD-8C42-55C6329D1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0"/>
          <a:ext cx="3969462" cy="4331874"/>
        </a:xfrm>
        <a:prstGeom prst="rect">
          <a:avLst/>
        </a:prstGeom>
      </xdr:spPr>
    </xdr:pic>
    <xdr:clientData/>
  </xdr:oneCellAnchor>
  <xdr:oneCellAnchor>
    <xdr:from>
      <xdr:col>7</xdr:col>
      <xdr:colOff>108858</xdr:colOff>
      <xdr:row>0</xdr:row>
      <xdr:rowOff>0</xdr:rowOff>
    </xdr:from>
    <xdr:ext cx="4034278" cy="3767098"/>
    <xdr:pic>
      <xdr:nvPicPr>
        <xdr:cNvPr id="5" name="Picture 4">
          <a:extLst>
            <a:ext uri="{FF2B5EF4-FFF2-40B4-BE49-F238E27FC236}">
              <a16:creationId xmlns:a16="http://schemas.microsoft.com/office/drawing/2014/main" id="{DDD8BC0F-A1CB-4188-B73A-FA4D1F480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6058" y="0"/>
          <a:ext cx="4034278" cy="3767098"/>
        </a:xfrm>
        <a:prstGeom prst="rect">
          <a:avLst/>
        </a:prstGeom>
      </xdr:spPr>
    </xdr:pic>
    <xdr:clientData/>
  </xdr:oneCellAnchor>
  <xdr:twoCellAnchor>
    <xdr:from>
      <xdr:col>9</xdr:col>
      <xdr:colOff>76200</xdr:colOff>
      <xdr:row>41</xdr:row>
      <xdr:rowOff>130628</xdr:rowOff>
    </xdr:from>
    <xdr:to>
      <xdr:col>18</xdr:col>
      <xdr:colOff>598714</xdr:colOff>
      <xdr:row>63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E64CD-52E9-4B21-9686-821BB1CA1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32659</xdr:colOff>
      <xdr:row>64</xdr:row>
      <xdr:rowOff>119744</xdr:rowOff>
    </xdr:from>
    <xdr:to>
      <xdr:col>19</xdr:col>
      <xdr:colOff>141515</xdr:colOff>
      <xdr:row>89</xdr:row>
      <xdr:rowOff>75113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89B73D-70B9-4055-862B-8619E81EB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3"/>
  <sheetViews>
    <sheetView tabSelected="1" topLeftCell="A25" zoomScale="85" zoomScaleNormal="85" workbookViewId="0">
      <selection activeCell="H39" activeCellId="1" sqref="D39:F41 H39:H41"/>
    </sheetView>
  </sheetViews>
  <sheetFormatPr defaultRowHeight="14.4" x14ac:dyDescent="0.3"/>
  <cols>
    <col min="4" max="4" width="13.88671875" bestFit="1" customWidth="1"/>
    <col min="5" max="5" width="14.33203125" bestFit="1" customWidth="1"/>
    <col min="6" max="6" width="12.44140625" bestFit="1" customWidth="1"/>
    <col min="7" max="7" width="10.44140625" hidden="1" customWidth="1"/>
    <col min="8" max="8" width="10.44140625" bestFit="1" customWidth="1"/>
    <col min="9" max="9" width="9.44140625" bestFit="1" customWidth="1"/>
    <col min="10" max="10" width="10.5546875" bestFit="1" customWidth="1"/>
    <col min="11" max="11" width="9.5546875" bestFit="1" customWidth="1"/>
    <col min="12" max="12" width="9.5546875" customWidth="1"/>
    <col min="13" max="13" width="14.33203125" bestFit="1" customWidth="1"/>
    <col min="14" max="14" width="12.44140625" bestFit="1" customWidth="1"/>
    <col min="15" max="15" width="10.44140625" hidden="1" customWidth="1"/>
    <col min="16" max="16" width="10.44140625" bestFit="1" customWidth="1"/>
    <col min="17" max="17" width="9.5546875" bestFit="1" customWidth="1"/>
    <col min="19" max="19" width="9.5546875" bestFit="1" customWidth="1"/>
  </cols>
  <sheetData>
    <row r="1" spans="17:25" ht="15" thickBot="1" x14ac:dyDescent="0.35"/>
    <row r="2" spans="17:25" x14ac:dyDescent="0.3">
      <c r="Q2" s="36" t="s">
        <v>35</v>
      </c>
      <c r="R2" s="35"/>
      <c r="S2" s="35"/>
      <c r="T2" s="35"/>
      <c r="U2" s="35"/>
      <c r="V2" s="35"/>
      <c r="W2" s="35"/>
      <c r="X2" s="35"/>
      <c r="Y2" s="34"/>
    </row>
    <row r="3" spans="17:25" x14ac:dyDescent="0.3">
      <c r="Q3" s="20" t="s">
        <v>19</v>
      </c>
      <c r="R3" s="19">
        <v>300</v>
      </c>
      <c r="S3" s="19"/>
      <c r="T3" s="19" t="s">
        <v>18</v>
      </c>
      <c r="U3" s="19">
        <v>0.625</v>
      </c>
      <c r="V3" s="19"/>
      <c r="W3" s="19"/>
      <c r="X3" s="19"/>
      <c r="Y3" s="21"/>
    </row>
    <row r="4" spans="17:25" x14ac:dyDescent="0.3">
      <c r="Q4" s="20" t="s">
        <v>10</v>
      </c>
      <c r="R4" s="19">
        <v>20</v>
      </c>
      <c r="S4" s="19"/>
      <c r="T4" s="19"/>
      <c r="U4" s="19"/>
      <c r="V4" s="19"/>
      <c r="W4" s="19"/>
      <c r="X4" s="19"/>
      <c r="Y4" s="21"/>
    </row>
    <row r="5" spans="17:25" x14ac:dyDescent="0.3">
      <c r="Q5" s="20" t="s">
        <v>34</v>
      </c>
      <c r="R5" s="19">
        <f>R3/R4</f>
        <v>15</v>
      </c>
      <c r="S5" s="19"/>
      <c r="T5" s="19" t="s">
        <v>33</v>
      </c>
      <c r="U5" s="19">
        <f>10*(R5^2)/U3/(R3^2)</f>
        <v>0.04</v>
      </c>
      <c r="V5" s="19"/>
      <c r="W5" s="19"/>
      <c r="X5" s="19"/>
      <c r="Y5" s="21"/>
    </row>
    <row r="6" spans="17:25" x14ac:dyDescent="0.3">
      <c r="Q6" s="20" t="s">
        <v>11</v>
      </c>
      <c r="R6" s="19">
        <v>10</v>
      </c>
      <c r="S6" s="19"/>
      <c r="T6" s="19"/>
      <c r="U6" s="19"/>
      <c r="V6" s="19"/>
      <c r="W6" s="19"/>
      <c r="X6" s="19"/>
      <c r="Y6" s="21"/>
    </row>
    <row r="7" spans="17:25" x14ac:dyDescent="0.3">
      <c r="Q7" s="20"/>
      <c r="R7" s="19"/>
      <c r="S7" s="19"/>
      <c r="T7" s="19"/>
      <c r="U7" s="19"/>
      <c r="V7" s="19"/>
      <c r="W7" s="19"/>
      <c r="X7" s="19"/>
      <c r="Y7" s="21"/>
    </row>
    <row r="8" spans="17:25" x14ac:dyDescent="0.3">
      <c r="Q8" s="20" t="s">
        <v>32</v>
      </c>
      <c r="R8" s="19" t="s">
        <v>17</v>
      </c>
      <c r="S8" s="19" t="s">
        <v>28</v>
      </c>
      <c r="T8" s="19" t="s">
        <v>27</v>
      </c>
      <c r="U8" s="19" t="s">
        <v>26</v>
      </c>
      <c r="V8" s="19" t="s">
        <v>25</v>
      </c>
      <c r="W8" s="19" t="s">
        <v>24</v>
      </c>
      <c r="X8" s="19"/>
      <c r="Y8" s="21"/>
    </row>
    <row r="9" spans="17:25" x14ac:dyDescent="0.3">
      <c r="Q9" s="43">
        <f>R5/R6</f>
        <v>1.5</v>
      </c>
      <c r="R9" s="42">
        <v>3000000</v>
      </c>
      <c r="S9" s="42">
        <f>R9/25</f>
        <v>120000</v>
      </c>
      <c r="T9" s="19">
        <v>0.25</v>
      </c>
      <c r="U9" s="42">
        <f>0.5*S9</f>
        <v>60000</v>
      </c>
      <c r="V9" s="42">
        <f>U9</f>
        <v>60000</v>
      </c>
      <c r="W9" s="42">
        <f>0.2*S9</f>
        <v>24000</v>
      </c>
      <c r="X9" s="19"/>
      <c r="Y9" s="21"/>
    </row>
    <row r="10" spans="17:25" x14ac:dyDescent="0.3">
      <c r="Q10" s="20"/>
      <c r="R10" s="19"/>
      <c r="S10" s="19"/>
      <c r="T10" s="19"/>
      <c r="U10" s="19"/>
      <c r="V10" s="19"/>
      <c r="W10" s="19"/>
      <c r="X10" s="19"/>
      <c r="Y10" s="21"/>
    </row>
    <row r="11" spans="17:25" x14ac:dyDescent="0.3">
      <c r="Q11" s="20"/>
      <c r="R11" s="19"/>
      <c r="S11" s="19"/>
      <c r="T11" s="19"/>
      <c r="U11" s="19"/>
      <c r="V11" s="19"/>
      <c r="W11" s="19"/>
      <c r="X11" s="19"/>
      <c r="Y11" s="21"/>
    </row>
    <row r="12" spans="17:25" x14ac:dyDescent="0.3">
      <c r="Q12" s="20"/>
      <c r="R12" s="19"/>
      <c r="S12" s="19"/>
      <c r="T12" s="19"/>
      <c r="U12" s="19"/>
      <c r="V12" s="19"/>
      <c r="W12" s="19"/>
      <c r="X12" s="19"/>
      <c r="Y12" s="21"/>
    </row>
    <row r="13" spans="17:25" x14ac:dyDescent="0.3">
      <c r="Q13" s="20" t="s">
        <v>31</v>
      </c>
      <c r="R13" s="19" t="s">
        <v>30</v>
      </c>
      <c r="S13" s="19" t="s">
        <v>29</v>
      </c>
      <c r="T13" s="19" t="s">
        <v>17</v>
      </c>
      <c r="U13" s="19" t="s">
        <v>28</v>
      </c>
      <c r="V13" s="19" t="s">
        <v>27</v>
      </c>
      <c r="W13" s="19" t="s">
        <v>26</v>
      </c>
      <c r="X13" s="19" t="s">
        <v>25</v>
      </c>
      <c r="Y13" s="21" t="s">
        <v>24</v>
      </c>
    </row>
    <row r="14" spans="17:25" ht="15" thickBot="1" x14ac:dyDescent="0.35">
      <c r="Q14" s="41">
        <f>Q9</f>
        <v>1.5</v>
      </c>
      <c r="R14" s="40">
        <v>0</v>
      </c>
      <c r="S14" s="40">
        <v>7850</v>
      </c>
      <c r="T14" s="39">
        <f>R9</f>
        <v>3000000</v>
      </c>
      <c r="U14" s="39">
        <f>S9</f>
        <v>120000</v>
      </c>
      <c r="V14" s="39">
        <f>T9</f>
        <v>0.25</v>
      </c>
      <c r="W14" s="39">
        <f>U9</f>
        <v>60000</v>
      </c>
      <c r="X14" s="39">
        <f>V9</f>
        <v>60000</v>
      </c>
      <c r="Y14" s="38">
        <f>W9</f>
        <v>24000</v>
      </c>
    </row>
    <row r="17" spans="2:19" x14ac:dyDescent="0.3">
      <c r="Q17" t="s">
        <v>23</v>
      </c>
      <c r="S17">
        <v>0.75770000000000004</v>
      </c>
    </row>
    <row r="18" spans="2:19" x14ac:dyDescent="0.3">
      <c r="Q18" t="s">
        <v>22</v>
      </c>
      <c r="S18">
        <f>S17/U5</f>
        <v>18.942499999999999</v>
      </c>
    </row>
    <row r="20" spans="2:19" x14ac:dyDescent="0.3">
      <c r="Q20" t="s">
        <v>21</v>
      </c>
      <c r="S20">
        <v>-8.7571999999999992</v>
      </c>
    </row>
    <row r="21" spans="2:19" x14ac:dyDescent="0.3">
      <c r="Q21" t="s">
        <v>20</v>
      </c>
      <c r="S21">
        <f>S20/U5</f>
        <v>-218.92999999999998</v>
      </c>
    </row>
    <row r="27" spans="2:19" x14ac:dyDescent="0.3">
      <c r="B27" t="s">
        <v>19</v>
      </c>
      <c r="C27">
        <v>300</v>
      </c>
    </row>
    <row r="28" spans="2:19" x14ac:dyDescent="0.3">
      <c r="B28" t="s">
        <v>18</v>
      </c>
      <c r="C28">
        <v>0.625</v>
      </c>
    </row>
    <row r="29" spans="2:19" x14ac:dyDescent="0.3">
      <c r="B29" t="s">
        <v>17</v>
      </c>
      <c r="C29" s="37">
        <v>3000000</v>
      </c>
    </row>
    <row r="31" spans="2:19" ht="15" thickBot="1" x14ac:dyDescent="0.35"/>
    <row r="32" spans="2:19" x14ac:dyDescent="0.3">
      <c r="B32" s="36"/>
      <c r="C32" s="35"/>
      <c r="D32" s="34"/>
      <c r="E32" s="32" t="s">
        <v>13</v>
      </c>
      <c r="F32" s="31"/>
      <c r="G32" s="31"/>
      <c r="H32" s="31"/>
      <c r="I32" s="31"/>
      <c r="J32" s="31"/>
      <c r="K32" s="30"/>
      <c r="L32" s="33"/>
      <c r="M32" s="32" t="s">
        <v>12</v>
      </c>
      <c r="N32" s="31"/>
      <c r="O32" s="31"/>
      <c r="P32" s="31"/>
      <c r="Q32" s="31"/>
      <c r="R32" s="31"/>
      <c r="S32" s="30"/>
    </row>
    <row r="33" spans="2:19" x14ac:dyDescent="0.3">
      <c r="B33" s="20" t="s">
        <v>11</v>
      </c>
      <c r="C33" s="19" t="s">
        <v>10</v>
      </c>
      <c r="D33" s="21" t="s">
        <v>9</v>
      </c>
      <c r="E33" s="20" t="s">
        <v>16</v>
      </c>
      <c r="F33" s="19" t="s">
        <v>15</v>
      </c>
      <c r="G33" s="19" t="s">
        <v>8</v>
      </c>
      <c r="H33" s="19" t="s">
        <v>14</v>
      </c>
      <c r="I33" s="6" t="s">
        <v>3</v>
      </c>
      <c r="J33" s="6" t="s">
        <v>2</v>
      </c>
      <c r="K33" s="18" t="s">
        <v>1</v>
      </c>
      <c r="L33" s="6" t="str">
        <f>D33</f>
        <v>Total thickness</v>
      </c>
      <c r="M33" s="20" t="s">
        <v>16</v>
      </c>
      <c r="N33" s="19" t="s">
        <v>15</v>
      </c>
      <c r="O33" s="19" t="s">
        <v>5</v>
      </c>
      <c r="P33" s="19" t="s">
        <v>14</v>
      </c>
      <c r="Q33" s="6" t="s">
        <v>3</v>
      </c>
      <c r="R33" s="6" t="s">
        <v>2</v>
      </c>
      <c r="S33" s="18" t="s">
        <v>1</v>
      </c>
    </row>
    <row r="34" spans="2:19" x14ac:dyDescent="0.3">
      <c r="B34" s="29">
        <v>2</v>
      </c>
      <c r="C34" s="28">
        <v>20</v>
      </c>
      <c r="D34" s="27">
        <f>$C$27/C34</f>
        <v>15</v>
      </c>
      <c r="E34" s="14">
        <v>-0.68467507736071398</v>
      </c>
      <c r="F34" s="13">
        <v>-0.61322622744086297</v>
      </c>
      <c r="G34" s="13">
        <v>-12.152900000000001</v>
      </c>
      <c r="H34" s="13">
        <f>G34*$C$28*$C$27^4/10/$C$29/$D34^3</f>
        <v>-0.60764499999999999</v>
      </c>
      <c r="I34" s="26">
        <f>E34/$H34</f>
        <v>1.126768223816067</v>
      </c>
      <c r="J34" s="26">
        <f>F34/$H34</f>
        <v>1.0091850133562572</v>
      </c>
      <c r="K34" s="25">
        <f>H34/$H34</f>
        <v>1</v>
      </c>
      <c r="L34" s="6">
        <f>D34</f>
        <v>15</v>
      </c>
      <c r="M34" s="14">
        <v>-0.90278943240642695</v>
      </c>
      <c r="N34" s="13">
        <v>-0.93051301789405605</v>
      </c>
      <c r="O34" s="13">
        <v>-20.0913</v>
      </c>
      <c r="P34" s="13">
        <f>O34*$C$28*$C$27^4/10/$C$29/$D34^3</f>
        <v>-1.0045649999999999</v>
      </c>
      <c r="Q34" s="26">
        <f>M34/$P34</f>
        <v>0.89868692658655935</v>
      </c>
      <c r="R34" s="26">
        <f>N34/$P34</f>
        <v>0.92628452901908398</v>
      </c>
      <c r="S34" s="25">
        <f>P34/$P34</f>
        <v>1</v>
      </c>
    </row>
    <row r="35" spans="2:19" x14ac:dyDescent="0.3">
      <c r="B35" s="29"/>
      <c r="C35" s="28">
        <v>50</v>
      </c>
      <c r="D35" s="27">
        <f>$C$27/C35</f>
        <v>6</v>
      </c>
      <c r="E35" s="14">
        <v>-4.3961295339208997</v>
      </c>
      <c r="F35" s="13">
        <v>-4.3213118031971298</v>
      </c>
      <c r="G35" s="13">
        <v>-5.4211</v>
      </c>
      <c r="H35" s="13">
        <f>G35*$C$28*$C$27^4/10/$C$29/$D35^3</f>
        <v>-4.2352343750000001</v>
      </c>
      <c r="I35" s="26">
        <f>E35/$H35</f>
        <v>1.0379896706238128</v>
      </c>
      <c r="J35" s="26">
        <f>F35/$H35</f>
        <v>1.0203241239033269</v>
      </c>
      <c r="K35" s="25">
        <f>H35/$H35</f>
        <v>1</v>
      </c>
      <c r="L35" s="6">
        <f>D35</f>
        <v>6</v>
      </c>
      <c r="M35" s="14">
        <v>-5.3406410486456899</v>
      </c>
      <c r="N35" s="13">
        <v>-5.38845613440912</v>
      </c>
      <c r="O35" s="13">
        <v>-7.2104999999999997</v>
      </c>
      <c r="P35" s="13">
        <f>O35*$C$28*$C$27^4/10/$C$29/$D35^3</f>
        <v>-5.6332031249999988</v>
      </c>
      <c r="Q35" s="26">
        <f>M35/$P35</f>
        <v>0.94806470317821023</v>
      </c>
      <c r="R35" s="26">
        <f>N35/$P35</f>
        <v>0.9565527844176791</v>
      </c>
      <c r="S35" s="25">
        <f>P35/$P35</f>
        <v>1</v>
      </c>
    </row>
    <row r="36" spans="2:19" x14ac:dyDescent="0.3">
      <c r="B36" s="29"/>
      <c r="C36" s="28">
        <v>100</v>
      </c>
      <c r="D36" s="27">
        <f>$C$27/C36</f>
        <v>3</v>
      </c>
      <c r="E36" s="14">
        <v>-20.001586178745001</v>
      </c>
      <c r="F36" s="13">
        <v>-19.5485432889915</v>
      </c>
      <c r="G36" s="13">
        <v>-3.1191</v>
      </c>
      <c r="H36" s="13">
        <f>G36*$C$28*$C$27^4/10/$C$29/$D36^3</f>
        <v>-19.494374999999998</v>
      </c>
      <c r="I36" s="26">
        <f>E36/$H36</f>
        <v>1.026018334968164</v>
      </c>
      <c r="J36" s="26">
        <f>F36/$H36</f>
        <v>1.0027786625111861</v>
      </c>
      <c r="K36" s="25">
        <f>H36/$H36</f>
        <v>1</v>
      </c>
      <c r="L36" s="6">
        <f>D36</f>
        <v>3</v>
      </c>
      <c r="M36" s="14">
        <v>-29.156636358777199</v>
      </c>
      <c r="N36" s="13">
        <v>-27.670932312055001</v>
      </c>
      <c r="O36" s="13">
        <v>-4.7958999999999996</v>
      </c>
      <c r="P36" s="13">
        <f>O36*$C$28*$C$27^4/10/$C$29/$D36^3</f>
        <v>-29.974374999999991</v>
      </c>
      <c r="Q36" s="26">
        <f>M36/$P36</f>
        <v>0.97271874255183666</v>
      </c>
      <c r="R36" s="26">
        <f>N36/$P36</f>
        <v>0.92315293686874234</v>
      </c>
      <c r="S36" s="25">
        <f>P36/$P36</f>
        <v>1</v>
      </c>
    </row>
    <row r="37" spans="2:19" x14ac:dyDescent="0.3">
      <c r="B37" s="20"/>
      <c r="C37" s="19"/>
      <c r="D37" s="21"/>
      <c r="E37" s="24" t="s">
        <v>13</v>
      </c>
      <c r="F37" s="23"/>
      <c r="G37" s="23"/>
      <c r="H37" s="23"/>
      <c r="I37" s="23"/>
      <c r="J37" s="23"/>
      <c r="K37" s="22"/>
      <c r="L37" s="6">
        <f>D37</f>
        <v>0</v>
      </c>
      <c r="M37" s="24" t="s">
        <v>12</v>
      </c>
      <c r="N37" s="23"/>
      <c r="O37" s="23"/>
      <c r="P37" s="23"/>
      <c r="Q37" s="23"/>
      <c r="R37" s="23"/>
      <c r="S37" s="22"/>
    </row>
    <row r="38" spans="2:19" x14ac:dyDescent="0.3">
      <c r="B38" s="20" t="s">
        <v>11</v>
      </c>
      <c r="C38" s="19" t="s">
        <v>10</v>
      </c>
      <c r="D38" s="21" t="s">
        <v>9</v>
      </c>
      <c r="E38" s="20" t="s">
        <v>7</v>
      </c>
      <c r="F38" s="19" t="s">
        <v>6</v>
      </c>
      <c r="G38" s="19" t="s">
        <v>8</v>
      </c>
      <c r="H38" s="19" t="s">
        <v>4</v>
      </c>
      <c r="I38" s="6" t="s">
        <v>3</v>
      </c>
      <c r="J38" s="6" t="s">
        <v>2</v>
      </c>
      <c r="K38" s="18" t="s">
        <v>1</v>
      </c>
      <c r="L38" s="6" t="str">
        <f>D38</f>
        <v>Total thickness</v>
      </c>
      <c r="M38" s="20" t="s">
        <v>7</v>
      </c>
      <c r="N38" s="19" t="s">
        <v>6</v>
      </c>
      <c r="O38" s="19" t="s">
        <v>5</v>
      </c>
      <c r="P38" s="19" t="s">
        <v>4</v>
      </c>
      <c r="Q38" s="6" t="s">
        <v>3</v>
      </c>
      <c r="R38" s="6" t="s">
        <v>2</v>
      </c>
      <c r="S38" s="18" t="s">
        <v>1</v>
      </c>
    </row>
    <row r="39" spans="2:19" x14ac:dyDescent="0.3">
      <c r="B39" s="17">
        <v>10</v>
      </c>
      <c r="C39" s="16">
        <f>C34</f>
        <v>20</v>
      </c>
      <c r="D39" s="15">
        <f>D34</f>
        <v>15</v>
      </c>
      <c r="E39" s="14">
        <v>-0.44237951402995601</v>
      </c>
      <c r="F39" s="13">
        <v>-0.432358630676482</v>
      </c>
      <c r="G39" s="12">
        <v>-8.7239000000000004</v>
      </c>
      <c r="H39" s="12">
        <f>G39*$C$28*$C$27^4/10/$C$29/$D39^3</f>
        <v>-0.436195</v>
      </c>
      <c r="I39" s="11">
        <f>E39/$H39</f>
        <v>1.0141783239834385</v>
      </c>
      <c r="J39" s="11">
        <f>F39/$H39</f>
        <v>0.99120492136884197</v>
      </c>
      <c r="K39" s="10">
        <f>H39/$H39</f>
        <v>1</v>
      </c>
      <c r="L39" s="6">
        <f>D39</f>
        <v>15</v>
      </c>
      <c r="M39" s="14">
        <v>-0.739830411780383</v>
      </c>
      <c r="N39" s="13">
        <v>-0.76755554482842403</v>
      </c>
      <c r="O39" s="12">
        <v>-16.7332</v>
      </c>
      <c r="P39" s="12">
        <f>O39*$C$28*$C$27^4/10/$C$29/$D39^3</f>
        <v>-0.83665999999999996</v>
      </c>
      <c r="Q39" s="11">
        <f>M39/$P39</f>
        <v>0.88426650225943992</v>
      </c>
      <c r="R39" s="11">
        <f>N39/$P39</f>
        <v>0.91740437552700504</v>
      </c>
      <c r="S39" s="10">
        <f>P39/$P39</f>
        <v>1</v>
      </c>
    </row>
    <row r="40" spans="2:19" x14ac:dyDescent="0.3">
      <c r="B40" s="17"/>
      <c r="C40" s="16">
        <f>C35</f>
        <v>50</v>
      </c>
      <c r="D40" s="15">
        <f>D35</f>
        <v>6</v>
      </c>
      <c r="E40" s="14">
        <v>-2.46816051683729</v>
      </c>
      <c r="F40" s="13">
        <v>-2.4438054414311301</v>
      </c>
      <c r="G40" s="12">
        <v>-3.1358000000000001</v>
      </c>
      <c r="H40" s="12">
        <f>G40*$C$28*$C$27^4/10/$C$29/$D40^3</f>
        <v>-2.4498437499999999</v>
      </c>
      <c r="I40" s="11">
        <f>E40/$H40</f>
        <v>1.0074767081930389</v>
      </c>
      <c r="J40" s="11">
        <f>F40/$H40</f>
        <v>0.99753522706545272</v>
      </c>
      <c r="K40" s="10">
        <f>H40/$H40</f>
        <v>1</v>
      </c>
      <c r="L40" s="6">
        <f>D40</f>
        <v>6</v>
      </c>
      <c r="M40" s="14">
        <v>-3.1690176021783598</v>
      </c>
      <c r="N40" s="13">
        <v>-3.3407863226127898</v>
      </c>
      <c r="O40" s="12">
        <v>-4.3686999999999996</v>
      </c>
      <c r="P40" s="12">
        <f>O40*$C$28*$C$27^4/10/$C$29/$D40^3</f>
        <v>-3.413046875</v>
      </c>
      <c r="Q40" s="11">
        <f>M40/$P40</f>
        <v>0.92850104854723381</v>
      </c>
      <c r="R40" s="11">
        <f>N40/$P40</f>
        <v>0.97882813947956393</v>
      </c>
      <c r="S40" s="10">
        <f>P40/$P40</f>
        <v>1</v>
      </c>
    </row>
    <row r="41" spans="2:19" ht="15" thickBot="1" x14ac:dyDescent="0.35">
      <c r="B41" s="9"/>
      <c r="C41" s="8">
        <f>C36</f>
        <v>100</v>
      </c>
      <c r="D41" s="7">
        <f>D36</f>
        <v>3</v>
      </c>
      <c r="E41" s="5">
        <v>-11.895978537738699</v>
      </c>
      <c r="F41" s="4">
        <v>-11.7001191206573</v>
      </c>
      <c r="G41" s="3">
        <v>-1.8876999999999999</v>
      </c>
      <c r="H41" s="3">
        <f>G41*$C$28*$C$27^4/10/$C$29/$D41^3</f>
        <v>-11.798125000000001</v>
      </c>
      <c r="I41" s="2">
        <f>E41/$H41</f>
        <v>1.0082939905907675</v>
      </c>
      <c r="J41" s="2">
        <f>F41/$H41</f>
        <v>0.99169309705205699</v>
      </c>
      <c r="K41" s="1">
        <f>H41/$H41</f>
        <v>1</v>
      </c>
      <c r="L41" s="6">
        <f>D41</f>
        <v>3</v>
      </c>
      <c r="M41" s="5">
        <v>-14.5058729636945</v>
      </c>
      <c r="N41" s="4">
        <v>-15.271034943893</v>
      </c>
      <c r="O41" s="3">
        <v>-2.4243000000000001</v>
      </c>
      <c r="P41" s="3">
        <f>O41*$C$28*$C$27^4/10/$C$29/$D41^3</f>
        <v>-15.151875000000004</v>
      </c>
      <c r="Q41" s="2">
        <f>M41/$P41</f>
        <v>0.95736487818797977</v>
      </c>
      <c r="R41" s="2">
        <f>N41/$P41</f>
        <v>1.0078643695181617</v>
      </c>
      <c r="S41" s="1">
        <f>P41/$P41</f>
        <v>1</v>
      </c>
    </row>
    <row r="43" spans="2:19" x14ac:dyDescent="0.3">
      <c r="B43" t="s">
        <v>0</v>
      </c>
    </row>
  </sheetData>
  <mergeCells count="6">
    <mergeCell ref="E32:K32"/>
    <mergeCell ref="M32:S32"/>
    <mergeCell ref="B34:B36"/>
    <mergeCell ref="B39:B41"/>
    <mergeCell ref="E37:K37"/>
    <mergeCell ref="M37:S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Composite barrel vault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2017-04-25T17:38:41Z</dcterms:created>
  <dcterms:modified xsi:type="dcterms:W3CDTF">2017-04-25T17:39:15Z</dcterms:modified>
</cp:coreProperties>
</file>