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4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9" i="1"/>
  <c r="D89"/>
  <c r="E89"/>
  <c r="F89"/>
  <c r="G89"/>
  <c r="H89"/>
  <c r="I89"/>
  <c r="J89"/>
  <c r="K89"/>
  <c r="L89"/>
  <c r="M89"/>
  <c r="B89"/>
  <c r="C85"/>
  <c r="D85"/>
  <c r="E85"/>
  <c r="F85"/>
  <c r="G85"/>
  <c r="H85"/>
  <c r="I85"/>
  <c r="J85"/>
  <c r="K85"/>
  <c r="L85"/>
  <c r="M85"/>
  <c r="B85"/>
  <c r="C83"/>
  <c r="D83"/>
  <c r="E83"/>
  <c r="F83"/>
  <c r="G83"/>
  <c r="H83"/>
  <c r="I83"/>
  <c r="J83"/>
  <c r="K83"/>
  <c r="L83"/>
  <c r="M83"/>
  <c r="B83"/>
  <c r="D81"/>
  <c r="E81"/>
  <c r="F81"/>
  <c r="G81"/>
  <c r="H81"/>
  <c r="I81"/>
  <c r="J81"/>
  <c r="K81"/>
  <c r="L81"/>
  <c r="C81"/>
  <c r="M87"/>
  <c r="L87"/>
  <c r="K87"/>
  <c r="J87"/>
  <c r="I87"/>
  <c r="H87"/>
  <c r="G87"/>
  <c r="F87"/>
  <c r="E87"/>
  <c r="D87"/>
  <c r="C87"/>
  <c r="B87"/>
  <c r="P73"/>
  <c r="P29"/>
  <c r="D39" s="1"/>
  <c r="D41" s="1"/>
  <c r="D43" s="1"/>
  <c r="L37" l="1"/>
  <c r="J37"/>
  <c r="H37"/>
  <c r="F37"/>
  <c r="D37"/>
  <c r="M39"/>
  <c r="M41" s="1"/>
  <c r="M43" s="1"/>
  <c r="K39"/>
  <c r="K41" s="1"/>
  <c r="K43" s="1"/>
  <c r="I39"/>
  <c r="I41" s="1"/>
  <c r="I43" s="1"/>
  <c r="G39"/>
  <c r="G41" s="1"/>
  <c r="G43" s="1"/>
  <c r="E39"/>
  <c r="E41" s="1"/>
  <c r="E43" s="1"/>
  <c r="C39"/>
  <c r="C41" s="1"/>
  <c r="C43" s="1"/>
  <c r="C37"/>
  <c r="K37"/>
  <c r="I37"/>
  <c r="G37"/>
  <c r="E37"/>
  <c r="B39"/>
  <c r="B41" s="1"/>
  <c r="B43" s="1"/>
  <c r="L39"/>
  <c r="L41" s="1"/>
  <c r="L43" s="1"/>
  <c r="J39"/>
  <c r="J41" s="1"/>
  <c r="J43" s="1"/>
  <c r="H39"/>
  <c r="H41" s="1"/>
  <c r="H43" s="1"/>
  <c r="F39"/>
  <c r="F41" s="1"/>
  <c r="F43" s="1"/>
</calcChain>
</file>

<file path=xl/sharedStrings.xml><?xml version="1.0" encoding="utf-8"?>
<sst xmlns="http://schemas.openxmlformats.org/spreadsheetml/2006/main" count="178" uniqueCount="44">
  <si>
    <t>A</t>
  </si>
  <si>
    <t>Well ID</t>
  </si>
  <si>
    <t>Conc/Dil</t>
  </si>
  <si>
    <t>Name</t>
  </si>
  <si>
    <t>B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</si>
  <si>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</si>
  <si>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</si>
  <si>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</si>
  <si>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</si>
  <si>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</si>
  <si>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</si>
  <si>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</si>
  <si>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</si>
  <si>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</si>
  <si>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BLK</t>
  </si>
  <si>
    <t>C</t>
  </si>
  <si>
    <t>D</t>
  </si>
  <si>
    <t>E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</si>
  <si>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</si>
  <si>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</si>
  <si>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</si>
  <si>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</si>
  <si>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</si>
  <si>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</si>
  <si>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</si>
  <si>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</si>
  <si>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</si>
  <si>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</si>
  <si>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</si>
  <si>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SPL12</t>
  </si>
  <si>
    <t>MB</t>
  </si>
  <si>
    <t>DS</t>
  </si>
  <si>
    <t>VS</t>
  </si>
  <si>
    <t>F</t>
  </si>
  <si>
    <t>G</t>
  </si>
  <si>
    <t>H</t>
  </si>
  <si>
    <t>485/20,528/20[4]</t>
  </si>
  <si>
    <t>ng in 15 ul</t>
  </si>
  <si>
    <t>485/20,528/20</t>
  </si>
  <si>
    <t>OVRFLW</t>
  </si>
  <si>
    <t>Picogreen Smartseq2</t>
  </si>
  <si>
    <t>ng in 17 ul</t>
  </si>
  <si>
    <t>pg/ul</t>
  </si>
  <si>
    <t>volume to add to 2 ul to make 0.1 ng /ul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</si>
</sst>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Sheet1!$C$9:$L$9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2.5</c:v>
                </c:pt>
                <c:pt idx="8">
                  <c:v>1.25</c:v>
                </c:pt>
                <c:pt idx="9">
                  <c:v>0</c:v>
                </c:pt>
              </c:numCache>
            </c:numRef>
          </c:xVal>
          <c:yVal>
            <c:numRef>
              <c:f>Sheet1!$C$37:$L$37</c:f>
              <c:numCache>
                <c:formatCode>General</c:formatCode>
                <c:ptCount val="10"/>
                <c:pt idx="0">
                  <c:v>31329</c:v>
                </c:pt>
                <c:pt idx="1">
                  <c:v>18648.5</c:v>
                </c:pt>
                <c:pt idx="2">
                  <c:v>16110.5</c:v>
                </c:pt>
                <c:pt idx="3">
                  <c:v>13565.5</c:v>
                </c:pt>
                <c:pt idx="4">
                  <c:v>9723.5</c:v>
                </c:pt>
                <c:pt idx="5">
                  <c:v>6617</c:v>
                </c:pt>
                <c:pt idx="6">
                  <c:v>3342.5</c:v>
                </c:pt>
                <c:pt idx="7">
                  <c:v>1554.5</c:v>
                </c:pt>
                <c:pt idx="8">
                  <c:v>988</c:v>
                </c:pt>
                <c:pt idx="9">
                  <c:v>0</c:v>
                </c:pt>
              </c:numCache>
            </c:numRef>
          </c:yVal>
        </c:ser>
        <c:axId val="63029632"/>
        <c:axId val="63031168"/>
      </c:scatterChart>
      <c:valAx>
        <c:axId val="63029632"/>
        <c:scaling>
          <c:orientation val="minMax"/>
        </c:scaling>
        <c:axPos val="b"/>
        <c:numFmt formatCode="General" sourceLinked="1"/>
        <c:tickLblPos val="nextTo"/>
        <c:crossAx val="63031168"/>
        <c:crosses val="autoZero"/>
        <c:crossBetween val="midCat"/>
      </c:valAx>
      <c:valAx>
        <c:axId val="63031168"/>
        <c:scaling>
          <c:orientation val="minMax"/>
        </c:scaling>
        <c:axPos val="l"/>
        <c:majorGridlines/>
        <c:numFmt formatCode="General" sourceLinked="1"/>
        <c:tickLblPos val="nextTo"/>
        <c:crossAx val="6302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Sheet1!$D$53:$L$53</c:f>
              <c:numCache>
                <c:formatCode>General</c:formatCode>
                <c:ptCount val="9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</c:numCache>
            </c:numRef>
          </c:xVal>
          <c:yVal>
            <c:numRef>
              <c:f>Sheet1!$D$81:$L$81</c:f>
              <c:numCache>
                <c:formatCode>General</c:formatCode>
                <c:ptCount val="9"/>
                <c:pt idx="0">
                  <c:v>97935.5</c:v>
                </c:pt>
                <c:pt idx="1">
                  <c:v>85979.5</c:v>
                </c:pt>
                <c:pt idx="2">
                  <c:v>68262.5</c:v>
                </c:pt>
                <c:pt idx="3">
                  <c:v>50472.5</c:v>
                </c:pt>
                <c:pt idx="4">
                  <c:v>34123.5</c:v>
                </c:pt>
                <c:pt idx="5">
                  <c:v>16750.5</c:v>
                </c:pt>
                <c:pt idx="6">
                  <c:v>8407.5</c:v>
                </c:pt>
                <c:pt idx="7">
                  <c:v>4131.5</c:v>
                </c:pt>
                <c:pt idx="8">
                  <c:v>0</c:v>
                </c:pt>
              </c:numCache>
            </c:numRef>
          </c:yVal>
        </c:ser>
        <c:axId val="70560384"/>
        <c:axId val="70558464"/>
      </c:scatterChart>
      <c:valAx>
        <c:axId val="70560384"/>
        <c:scaling>
          <c:orientation val="minMax"/>
        </c:scaling>
        <c:axPos val="b"/>
        <c:numFmt formatCode="General" sourceLinked="1"/>
        <c:tickLblPos val="nextTo"/>
        <c:crossAx val="70558464"/>
        <c:crosses val="autoZero"/>
        <c:crossBetween val="midCat"/>
      </c:valAx>
      <c:valAx>
        <c:axId val="70558464"/>
        <c:scaling>
          <c:orientation val="minMax"/>
        </c:scaling>
        <c:axPos val="l"/>
        <c:majorGridlines/>
        <c:numFmt formatCode="General" sourceLinked="1"/>
        <c:tickLblPos val="nextTo"/>
        <c:crossAx val="7056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18</xdr:row>
      <xdr:rowOff>85725</xdr:rowOff>
    </xdr:from>
    <xdr:to>
      <xdr:col>13</xdr:col>
      <xdr:colOff>361950</xdr:colOff>
      <xdr:row>31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57</xdr:row>
      <xdr:rowOff>85725</xdr:rowOff>
    </xdr:from>
    <xdr:to>
      <xdr:col>13</xdr:col>
      <xdr:colOff>361950</xdr:colOff>
      <xdr:row>71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9"/>
  <sheetViews>
    <sheetView tabSelected="1" topLeftCell="A65" workbookViewId="0">
      <selection activeCell="L76" sqref="L76"/>
    </sheetView>
  </sheetViews>
  <sheetFormatPr defaultRowHeight="15"/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>
      <c r="A2" s="28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>
      <c r="A3" s="2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 t="s">
        <v>2</v>
      </c>
    </row>
    <row r="4" spans="1:14">
      <c r="A4" s="3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 t="s">
        <v>3</v>
      </c>
    </row>
    <row r="5" spans="1:14">
      <c r="A5" s="28" t="s">
        <v>4</v>
      </c>
      <c r="B5" s="3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  <c r="M5" s="3"/>
      <c r="N5" s="4" t="s">
        <v>1</v>
      </c>
    </row>
    <row r="6" spans="1:14">
      <c r="A6" s="29"/>
      <c r="B6" s="5"/>
      <c r="C6" s="9">
        <v>50</v>
      </c>
      <c r="D6" s="9">
        <v>30</v>
      </c>
      <c r="E6" s="9">
        <v>25</v>
      </c>
      <c r="F6" s="9">
        <v>20</v>
      </c>
      <c r="G6" s="9">
        <v>15</v>
      </c>
      <c r="H6" s="9">
        <v>10</v>
      </c>
      <c r="I6" s="9">
        <v>5</v>
      </c>
      <c r="J6" s="9">
        <v>2.5</v>
      </c>
      <c r="K6" s="9">
        <v>1.25</v>
      </c>
      <c r="L6" s="10">
        <v>0</v>
      </c>
      <c r="M6" s="5"/>
      <c r="N6" s="4" t="s">
        <v>2</v>
      </c>
    </row>
    <row r="7" spans="1:14">
      <c r="A7" s="30"/>
      <c r="B7" s="6"/>
      <c r="C7" s="11"/>
      <c r="D7" s="11"/>
      <c r="E7" s="11"/>
      <c r="F7" s="11"/>
      <c r="G7" s="11"/>
      <c r="H7" s="11"/>
      <c r="I7" s="11"/>
      <c r="J7" s="11"/>
      <c r="K7" s="11"/>
      <c r="L7" s="12"/>
      <c r="M7" s="6"/>
      <c r="N7" s="4" t="s">
        <v>3</v>
      </c>
    </row>
    <row r="8" spans="1:14">
      <c r="A8" s="28" t="s">
        <v>15</v>
      </c>
      <c r="B8" s="3"/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8" t="s">
        <v>14</v>
      </c>
      <c r="M8" s="3"/>
      <c r="N8" s="4" t="s">
        <v>1</v>
      </c>
    </row>
    <row r="9" spans="1:14">
      <c r="A9" s="29"/>
      <c r="B9" s="5"/>
      <c r="C9" s="9">
        <v>50</v>
      </c>
      <c r="D9" s="9">
        <v>30</v>
      </c>
      <c r="E9" s="9">
        <v>25</v>
      </c>
      <c r="F9" s="9">
        <v>20</v>
      </c>
      <c r="G9" s="9">
        <v>15</v>
      </c>
      <c r="H9" s="9">
        <v>10</v>
      </c>
      <c r="I9" s="9">
        <v>5</v>
      </c>
      <c r="J9" s="9">
        <v>2.5</v>
      </c>
      <c r="K9" s="9">
        <v>1.25</v>
      </c>
      <c r="L9" s="10">
        <v>0</v>
      </c>
      <c r="M9" s="5"/>
      <c r="N9" s="4" t="s">
        <v>2</v>
      </c>
    </row>
    <row r="10" spans="1:14">
      <c r="A10" s="30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6"/>
      <c r="N10" s="4" t="s">
        <v>3</v>
      </c>
    </row>
    <row r="11" spans="1:14">
      <c r="A11" s="28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 t="s">
        <v>1</v>
      </c>
    </row>
    <row r="12" spans="1:14">
      <c r="A12" s="2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2</v>
      </c>
    </row>
    <row r="13" spans="1:14">
      <c r="A13" s="3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 t="s">
        <v>3</v>
      </c>
    </row>
    <row r="14" spans="1:14">
      <c r="A14" s="28" t="s">
        <v>17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  <c r="H14" s="13" t="s">
        <v>24</v>
      </c>
      <c r="I14" s="13" t="s">
        <v>25</v>
      </c>
      <c r="J14" s="13" t="s">
        <v>26</v>
      </c>
      <c r="K14" s="13" t="s">
        <v>27</v>
      </c>
      <c r="L14" s="13" t="s">
        <v>28</v>
      </c>
      <c r="M14" s="13" t="s">
        <v>29</v>
      </c>
      <c r="N14" s="4" t="s">
        <v>1</v>
      </c>
    </row>
    <row r="15" spans="1:14">
      <c r="A15" s="2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4" t="s">
        <v>2</v>
      </c>
    </row>
    <row r="16" spans="1:14">
      <c r="A16" s="30"/>
      <c r="B16" s="15" t="s">
        <v>30</v>
      </c>
      <c r="C16" s="15" t="s">
        <v>31</v>
      </c>
      <c r="D16" s="15" t="s">
        <v>32</v>
      </c>
      <c r="E16" s="15" t="s">
        <v>30</v>
      </c>
      <c r="F16" s="15" t="s">
        <v>31</v>
      </c>
      <c r="G16" s="15" t="s">
        <v>32</v>
      </c>
      <c r="H16" s="15" t="s">
        <v>30</v>
      </c>
      <c r="I16" s="15" t="s">
        <v>31</v>
      </c>
      <c r="J16" s="15" t="s">
        <v>32</v>
      </c>
      <c r="K16" s="15" t="s">
        <v>30</v>
      </c>
      <c r="L16" s="15" t="s">
        <v>31</v>
      </c>
      <c r="M16" s="15" t="s">
        <v>32</v>
      </c>
      <c r="N16" s="4" t="s">
        <v>3</v>
      </c>
    </row>
    <row r="17" spans="1:16">
      <c r="A17" s="28" t="s">
        <v>33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 t="s">
        <v>1</v>
      </c>
    </row>
    <row r="18" spans="1:16">
      <c r="A18" s="2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" t="s">
        <v>2</v>
      </c>
    </row>
    <row r="19" spans="1:16">
      <c r="A19" s="3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 t="s">
        <v>3</v>
      </c>
    </row>
    <row r="20" spans="1:16">
      <c r="A20" s="28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 t="s">
        <v>1</v>
      </c>
    </row>
    <row r="21" spans="1:16">
      <c r="A21" s="2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4" t="s">
        <v>2</v>
      </c>
    </row>
    <row r="22" spans="1:16">
      <c r="A22" s="3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 t="s">
        <v>3</v>
      </c>
    </row>
    <row r="23" spans="1:16">
      <c r="A23" s="28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1</v>
      </c>
    </row>
    <row r="24" spans="1:16">
      <c r="A24" s="2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 t="s">
        <v>2</v>
      </c>
    </row>
    <row r="25" spans="1:16">
      <c r="A25" s="3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 t="s">
        <v>3</v>
      </c>
    </row>
    <row r="27" spans="1:16">
      <c r="A27" s="1"/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</row>
    <row r="28" spans="1:16" ht="18">
      <c r="A28" s="2" t="s">
        <v>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4" t="s">
        <v>36</v>
      </c>
    </row>
    <row r="29" spans="1:16" ht="18">
      <c r="A29" s="2" t="s">
        <v>4</v>
      </c>
      <c r="B29" s="16"/>
      <c r="C29" s="17">
        <v>39768</v>
      </c>
      <c r="D29" s="18">
        <v>26901</v>
      </c>
      <c r="E29" s="19">
        <v>24413</v>
      </c>
      <c r="F29" s="20">
        <v>22592</v>
      </c>
      <c r="G29" s="21">
        <v>18202</v>
      </c>
      <c r="H29" s="22">
        <v>14848</v>
      </c>
      <c r="I29" s="23">
        <v>11597</v>
      </c>
      <c r="J29" s="24">
        <v>9763</v>
      </c>
      <c r="K29" s="24">
        <v>9170</v>
      </c>
      <c r="L29" s="24">
        <v>8153</v>
      </c>
      <c r="M29" s="16"/>
      <c r="N29" s="4" t="s">
        <v>36</v>
      </c>
      <c r="P29">
        <f>AVERAGE(L29:L30)</f>
        <v>8159</v>
      </c>
    </row>
    <row r="30" spans="1:16" ht="18">
      <c r="A30" s="2" t="s">
        <v>15</v>
      </c>
      <c r="B30" s="16"/>
      <c r="C30" s="17">
        <v>39208</v>
      </c>
      <c r="D30" s="18">
        <v>26714</v>
      </c>
      <c r="E30" s="19">
        <v>24126</v>
      </c>
      <c r="F30" s="25">
        <v>20857</v>
      </c>
      <c r="G30" s="21">
        <v>17563</v>
      </c>
      <c r="H30" s="22">
        <v>14704</v>
      </c>
      <c r="I30" s="23">
        <v>11406</v>
      </c>
      <c r="J30" s="24">
        <v>9664</v>
      </c>
      <c r="K30" s="24">
        <v>9124</v>
      </c>
      <c r="L30" s="24">
        <v>8165</v>
      </c>
      <c r="M30" s="16"/>
      <c r="N30" s="4" t="s">
        <v>36</v>
      </c>
    </row>
    <row r="31" spans="1:16" ht="18">
      <c r="A31" s="2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4" t="s">
        <v>36</v>
      </c>
    </row>
    <row r="32" spans="1:16" ht="18">
      <c r="A32" s="2" t="s">
        <v>17</v>
      </c>
      <c r="B32" s="22">
        <v>16610</v>
      </c>
      <c r="C32" s="24">
        <v>8339</v>
      </c>
      <c r="D32" s="24">
        <v>8390</v>
      </c>
      <c r="E32" s="26">
        <v>12670</v>
      </c>
      <c r="F32" s="24">
        <v>7717</v>
      </c>
      <c r="G32" s="24">
        <v>7738</v>
      </c>
      <c r="H32" s="26">
        <v>13552</v>
      </c>
      <c r="I32" s="24">
        <v>7518</v>
      </c>
      <c r="J32" s="24">
        <v>8000</v>
      </c>
      <c r="K32" s="22">
        <v>14846</v>
      </c>
      <c r="L32" s="24">
        <v>7887</v>
      </c>
      <c r="M32" s="24">
        <v>8469</v>
      </c>
      <c r="N32" s="4" t="s">
        <v>36</v>
      </c>
    </row>
    <row r="33" spans="1:15" ht="18">
      <c r="A33" s="2" t="s">
        <v>33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4" t="s">
        <v>36</v>
      </c>
    </row>
    <row r="34" spans="1:15" ht="18">
      <c r="A34" s="2" t="s">
        <v>34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4" t="s">
        <v>36</v>
      </c>
    </row>
    <row r="35" spans="1:15" ht="18">
      <c r="A35" s="2" t="s">
        <v>35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4" t="s">
        <v>36</v>
      </c>
    </row>
    <row r="37" spans="1:15">
      <c r="C37">
        <f>AVERAGE(C29:C30)-$P$29</f>
        <v>31329</v>
      </c>
      <c r="D37">
        <f t="shared" ref="D37:L37" si="0">AVERAGE(D29:D30)-$P$29</f>
        <v>18648.5</v>
      </c>
      <c r="E37">
        <f t="shared" si="0"/>
        <v>16110.5</v>
      </c>
      <c r="F37">
        <f t="shared" si="0"/>
        <v>13565.5</v>
      </c>
      <c r="G37">
        <f t="shared" si="0"/>
        <v>9723.5</v>
      </c>
      <c r="H37">
        <f t="shared" si="0"/>
        <v>6617</v>
      </c>
      <c r="I37">
        <f t="shared" si="0"/>
        <v>3342.5</v>
      </c>
      <c r="J37">
        <f t="shared" si="0"/>
        <v>1554.5</v>
      </c>
      <c r="K37">
        <f t="shared" si="0"/>
        <v>988</v>
      </c>
      <c r="L37">
        <f t="shared" si="0"/>
        <v>0</v>
      </c>
    </row>
    <row r="39" spans="1:15">
      <c r="B39">
        <f>B32-$P$29</f>
        <v>8451</v>
      </c>
      <c r="C39">
        <f t="shared" ref="C39:M39" si="1">C32-$P$29</f>
        <v>180</v>
      </c>
      <c r="D39">
        <f t="shared" si="1"/>
        <v>231</v>
      </c>
      <c r="E39">
        <f t="shared" si="1"/>
        <v>4511</v>
      </c>
      <c r="F39">
        <f t="shared" si="1"/>
        <v>-442</v>
      </c>
      <c r="G39">
        <f t="shared" si="1"/>
        <v>-421</v>
      </c>
      <c r="H39">
        <f t="shared" si="1"/>
        <v>5393</v>
      </c>
      <c r="I39">
        <f t="shared" si="1"/>
        <v>-641</v>
      </c>
      <c r="J39">
        <f t="shared" si="1"/>
        <v>-159</v>
      </c>
      <c r="K39">
        <f t="shared" si="1"/>
        <v>6687</v>
      </c>
      <c r="L39">
        <f t="shared" si="1"/>
        <v>-272</v>
      </c>
      <c r="M39">
        <f t="shared" si="1"/>
        <v>310</v>
      </c>
    </row>
    <row r="41" spans="1:15">
      <c r="B41">
        <f>B39/634.34*200</f>
        <v>2664.5016867925715</v>
      </c>
      <c r="C41">
        <f t="shared" ref="C41:M41" si="2">C39/634.34*200</f>
        <v>56.751899612195345</v>
      </c>
      <c r="D41">
        <f t="shared" si="2"/>
        <v>72.831604502317376</v>
      </c>
      <c r="E41">
        <f t="shared" si="2"/>
        <v>1422.2656619478512</v>
      </c>
      <c r="F41">
        <f t="shared" si="2"/>
        <v>-139.35744238105747</v>
      </c>
      <c r="G41">
        <f t="shared" si="2"/>
        <v>-132.73638742630135</v>
      </c>
      <c r="H41">
        <f t="shared" si="2"/>
        <v>1700.3499700476084</v>
      </c>
      <c r="I41">
        <f t="shared" si="2"/>
        <v>-202.09982028565122</v>
      </c>
      <c r="J41">
        <f t="shared" si="2"/>
        <v>-50.130844657439219</v>
      </c>
      <c r="K41">
        <f t="shared" si="2"/>
        <v>2108.3330705930571</v>
      </c>
      <c r="L41">
        <f t="shared" si="2"/>
        <v>-85.75842608065075</v>
      </c>
      <c r="M41">
        <f t="shared" si="2"/>
        <v>97.73938266544755</v>
      </c>
    </row>
    <row r="43" spans="1:15">
      <c r="A43" t="s">
        <v>37</v>
      </c>
      <c r="B43" s="27">
        <f>B41*15/1000</f>
        <v>39.967525301888571</v>
      </c>
      <c r="C43" s="27">
        <f t="shared" ref="C43:M43" si="3">C41*15/1000</f>
        <v>0.85127849418293022</v>
      </c>
      <c r="D43" s="27">
        <f t="shared" si="3"/>
        <v>1.0924740675347606</v>
      </c>
      <c r="E43" s="27">
        <f t="shared" si="3"/>
        <v>21.333984929217767</v>
      </c>
      <c r="F43" s="27">
        <f t="shared" si="3"/>
        <v>-2.0903616357158623</v>
      </c>
      <c r="G43" s="27">
        <f t="shared" si="3"/>
        <v>-1.9910458113945202</v>
      </c>
      <c r="H43" s="27">
        <f t="shared" si="3"/>
        <v>25.505249550714126</v>
      </c>
      <c r="I43" s="27">
        <f t="shared" si="3"/>
        <v>-3.0314973042847684</v>
      </c>
      <c r="J43" s="27">
        <f t="shared" si="3"/>
        <v>-0.75196266986158833</v>
      </c>
      <c r="K43" s="27">
        <f t="shared" si="3"/>
        <v>31.624996058895857</v>
      </c>
      <c r="L43" s="27">
        <f t="shared" si="3"/>
        <v>-1.2863763912097612</v>
      </c>
      <c r="M43" s="27">
        <f t="shared" si="3"/>
        <v>1.4660907399817134</v>
      </c>
    </row>
    <row r="45" spans="1:15">
      <c r="A45" s="1"/>
      <c r="B45" s="2">
        <v>1</v>
      </c>
      <c r="C45" s="2">
        <v>2</v>
      </c>
      <c r="D45" s="2">
        <v>3</v>
      </c>
      <c r="E45" s="2">
        <v>4</v>
      </c>
      <c r="F45" s="2">
        <v>5</v>
      </c>
      <c r="G45" s="2">
        <v>6</v>
      </c>
      <c r="H45" s="2">
        <v>7</v>
      </c>
      <c r="I45" s="2">
        <v>8</v>
      </c>
      <c r="J45" s="2">
        <v>9</v>
      </c>
      <c r="K45" s="2">
        <v>10</v>
      </c>
      <c r="L45" s="2">
        <v>11</v>
      </c>
      <c r="M45" s="2">
        <v>12</v>
      </c>
      <c r="O45" s="27" t="s">
        <v>40</v>
      </c>
    </row>
    <row r="46" spans="1:15">
      <c r="A46" s="28" t="s">
        <v>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 t="s">
        <v>1</v>
      </c>
    </row>
    <row r="47" spans="1:15">
      <c r="A47" s="2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4" t="s">
        <v>2</v>
      </c>
    </row>
    <row r="48" spans="1:15">
      <c r="A48" s="3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4" t="s">
        <v>3</v>
      </c>
    </row>
    <row r="49" spans="1:14">
      <c r="A49" s="28" t="s">
        <v>4</v>
      </c>
      <c r="B49" s="3"/>
      <c r="C49" s="7" t="s">
        <v>5</v>
      </c>
      <c r="D49" s="7" t="s">
        <v>6</v>
      </c>
      <c r="E49" s="7" t="s">
        <v>7</v>
      </c>
      <c r="F49" s="7" t="s">
        <v>8</v>
      </c>
      <c r="G49" s="7" t="s">
        <v>9</v>
      </c>
      <c r="H49" s="7" t="s">
        <v>10</v>
      </c>
      <c r="I49" s="7" t="s">
        <v>11</v>
      </c>
      <c r="J49" s="7" t="s">
        <v>12</v>
      </c>
      <c r="K49" s="7" t="s">
        <v>13</v>
      </c>
      <c r="L49" s="8" t="s">
        <v>14</v>
      </c>
      <c r="M49" s="3"/>
      <c r="N49" s="4" t="s">
        <v>1</v>
      </c>
    </row>
    <row r="50" spans="1:14">
      <c r="A50" s="29"/>
      <c r="B50" s="5"/>
      <c r="C50" s="9">
        <v>1000</v>
      </c>
      <c r="D50" s="9">
        <v>600</v>
      </c>
      <c r="E50" s="9">
        <v>500</v>
      </c>
      <c r="F50" s="9">
        <v>400</v>
      </c>
      <c r="G50" s="9">
        <v>300</v>
      </c>
      <c r="H50" s="9">
        <v>200</v>
      </c>
      <c r="I50" s="9">
        <v>100</v>
      </c>
      <c r="J50" s="9">
        <v>50</v>
      </c>
      <c r="K50" s="9">
        <v>20</v>
      </c>
      <c r="L50" s="10"/>
      <c r="M50" s="5"/>
      <c r="N50" s="4" t="s">
        <v>2</v>
      </c>
    </row>
    <row r="51" spans="1:14">
      <c r="A51" s="30"/>
      <c r="B51" s="6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6"/>
      <c r="N51" s="4" t="s">
        <v>3</v>
      </c>
    </row>
    <row r="52" spans="1:14">
      <c r="A52" s="28" t="s">
        <v>15</v>
      </c>
      <c r="B52" s="3"/>
      <c r="C52" s="7" t="s">
        <v>5</v>
      </c>
      <c r="D52" s="7" t="s">
        <v>6</v>
      </c>
      <c r="E52" s="7" t="s">
        <v>7</v>
      </c>
      <c r="F52" s="7" t="s">
        <v>8</v>
      </c>
      <c r="G52" s="7" t="s">
        <v>9</v>
      </c>
      <c r="H52" s="7" t="s">
        <v>10</v>
      </c>
      <c r="I52" s="7" t="s">
        <v>11</v>
      </c>
      <c r="J52" s="7" t="s">
        <v>12</v>
      </c>
      <c r="K52" s="7" t="s">
        <v>13</v>
      </c>
      <c r="L52" s="8" t="s">
        <v>14</v>
      </c>
      <c r="M52" s="3"/>
      <c r="N52" s="4" t="s">
        <v>1</v>
      </c>
    </row>
    <row r="53" spans="1:14">
      <c r="A53" s="29"/>
      <c r="B53" s="5"/>
      <c r="C53" s="9">
        <v>1000</v>
      </c>
      <c r="D53" s="9">
        <v>600</v>
      </c>
      <c r="E53" s="9">
        <v>500</v>
      </c>
      <c r="F53" s="9">
        <v>400</v>
      </c>
      <c r="G53" s="9">
        <v>300</v>
      </c>
      <c r="H53" s="9">
        <v>200</v>
      </c>
      <c r="I53" s="9">
        <v>100</v>
      </c>
      <c r="J53" s="9">
        <v>50</v>
      </c>
      <c r="K53" s="9">
        <v>20</v>
      </c>
      <c r="L53" s="10">
        <v>0</v>
      </c>
      <c r="M53" s="5"/>
      <c r="N53" s="4" t="s">
        <v>2</v>
      </c>
    </row>
    <row r="54" spans="1:14">
      <c r="A54" s="30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2"/>
      <c r="M54" s="6"/>
      <c r="N54" s="4" t="s">
        <v>3</v>
      </c>
    </row>
    <row r="55" spans="1:14">
      <c r="A55" s="28" t="s">
        <v>16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 t="s">
        <v>1</v>
      </c>
    </row>
    <row r="56" spans="1:14">
      <c r="A56" s="2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4" t="s">
        <v>2</v>
      </c>
    </row>
    <row r="57" spans="1:14">
      <c r="A57" s="3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4" t="s">
        <v>3</v>
      </c>
    </row>
    <row r="58" spans="1:14">
      <c r="A58" s="28" t="s">
        <v>17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  <c r="H58" s="13" t="s">
        <v>24</v>
      </c>
      <c r="I58" s="13" t="s">
        <v>25</v>
      </c>
      <c r="J58" s="13" t="s">
        <v>26</v>
      </c>
      <c r="K58" s="13" t="s">
        <v>27</v>
      </c>
      <c r="L58" s="13" t="s">
        <v>28</v>
      </c>
      <c r="M58" s="13" t="s">
        <v>29</v>
      </c>
      <c r="N58" s="4" t="s">
        <v>1</v>
      </c>
    </row>
    <row r="59" spans="1:14">
      <c r="A59" s="29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4" t="s">
        <v>2</v>
      </c>
    </row>
    <row r="60" spans="1:14">
      <c r="A60" s="30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4" t="s">
        <v>3</v>
      </c>
    </row>
    <row r="61" spans="1:14">
      <c r="A61" s="28" t="s">
        <v>33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 t="s">
        <v>1</v>
      </c>
    </row>
    <row r="62" spans="1:14">
      <c r="A62" s="2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A63" s="3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4" t="s">
        <v>3</v>
      </c>
    </row>
    <row r="64" spans="1:14">
      <c r="A64" s="28" t="s">
        <v>34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 t="s">
        <v>1</v>
      </c>
    </row>
    <row r="65" spans="1:16">
      <c r="A65" s="2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4" t="s">
        <v>2</v>
      </c>
    </row>
    <row r="66" spans="1:16">
      <c r="A66" s="3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4" t="s">
        <v>3</v>
      </c>
    </row>
    <row r="67" spans="1:16">
      <c r="A67" s="28" t="s">
        <v>35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4" t="s">
        <v>1</v>
      </c>
    </row>
    <row r="68" spans="1:16">
      <c r="A68" s="2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4" t="s">
        <v>2</v>
      </c>
    </row>
    <row r="69" spans="1:16">
      <c r="A69" s="3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4" t="s">
        <v>3</v>
      </c>
    </row>
    <row r="71" spans="1:16">
      <c r="A71" s="1"/>
      <c r="B71" s="2">
        <v>1</v>
      </c>
      <c r="C71" s="2">
        <v>2</v>
      </c>
      <c r="D71" s="2">
        <v>3</v>
      </c>
      <c r="E71" s="2">
        <v>4</v>
      </c>
      <c r="F71" s="2">
        <v>5</v>
      </c>
      <c r="G71" s="2">
        <v>6</v>
      </c>
      <c r="H71" s="2">
        <v>7</v>
      </c>
      <c r="I71" s="2">
        <v>8</v>
      </c>
      <c r="J71" s="2">
        <v>9</v>
      </c>
      <c r="K71" s="2">
        <v>10</v>
      </c>
      <c r="L71" s="2">
        <v>11</v>
      </c>
      <c r="M71" s="2">
        <v>12</v>
      </c>
    </row>
    <row r="72" spans="1:16" ht="18">
      <c r="A72" s="2" t="s">
        <v>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4" t="s">
        <v>38</v>
      </c>
    </row>
    <row r="73" spans="1:16" ht="18">
      <c r="A73" s="2" t="s">
        <v>4</v>
      </c>
      <c r="B73" s="16"/>
      <c r="C73" s="17">
        <v>98409</v>
      </c>
      <c r="D73" s="16" t="s">
        <v>39</v>
      </c>
      <c r="E73" s="31">
        <v>89406</v>
      </c>
      <c r="F73" s="32">
        <v>70587</v>
      </c>
      <c r="G73" s="19">
        <v>52294</v>
      </c>
      <c r="H73" s="21">
        <v>35571</v>
      </c>
      <c r="I73" s="26">
        <v>17701</v>
      </c>
      <c r="J73" s="23">
        <v>9206</v>
      </c>
      <c r="K73" s="24">
        <v>4871</v>
      </c>
      <c r="L73" s="24">
        <v>679</v>
      </c>
      <c r="M73" s="16"/>
      <c r="N73" s="4" t="s">
        <v>38</v>
      </c>
      <c r="P73">
        <f>AVERAGE(L73:L74)</f>
        <v>686.5</v>
      </c>
    </row>
    <row r="74" spans="1:16" ht="18">
      <c r="A74" s="2" t="s">
        <v>15</v>
      </c>
      <c r="B74" s="16"/>
      <c r="C74" s="17">
        <v>98984</v>
      </c>
      <c r="D74" s="17">
        <v>98622</v>
      </c>
      <c r="E74" s="33">
        <v>83926</v>
      </c>
      <c r="F74" s="32">
        <v>67311</v>
      </c>
      <c r="G74" s="19">
        <v>50024</v>
      </c>
      <c r="H74" s="21">
        <v>34049</v>
      </c>
      <c r="I74" s="26">
        <v>17173</v>
      </c>
      <c r="J74" s="23">
        <v>8982</v>
      </c>
      <c r="K74" s="24">
        <v>4765</v>
      </c>
      <c r="L74" s="24">
        <v>694</v>
      </c>
      <c r="M74" s="16"/>
      <c r="N74" s="4" t="s">
        <v>38</v>
      </c>
    </row>
    <row r="75" spans="1:16" ht="18">
      <c r="A75" s="2" t="s">
        <v>16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4" t="s">
        <v>38</v>
      </c>
    </row>
    <row r="76" spans="1:16" ht="18">
      <c r="A76" s="2" t="s">
        <v>17</v>
      </c>
      <c r="B76" s="18">
        <v>57925</v>
      </c>
      <c r="C76" s="25">
        <v>36335</v>
      </c>
      <c r="D76" s="25">
        <v>42414</v>
      </c>
      <c r="E76" s="19">
        <v>51736</v>
      </c>
      <c r="F76" s="23">
        <v>14292</v>
      </c>
      <c r="G76" s="23">
        <v>9313</v>
      </c>
      <c r="H76" s="19">
        <v>53228</v>
      </c>
      <c r="I76" s="23">
        <v>9816</v>
      </c>
      <c r="J76" s="26">
        <v>17177</v>
      </c>
      <c r="K76" s="19">
        <v>54503</v>
      </c>
      <c r="L76" s="26">
        <v>17707</v>
      </c>
      <c r="M76" s="24">
        <v>2512</v>
      </c>
      <c r="N76" s="4" t="s">
        <v>38</v>
      </c>
    </row>
    <row r="77" spans="1:16" ht="18">
      <c r="A77" s="2" t="s">
        <v>33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4" t="s">
        <v>38</v>
      </c>
    </row>
    <row r="78" spans="1:16" ht="18">
      <c r="A78" s="2" t="s">
        <v>34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4" t="s">
        <v>38</v>
      </c>
    </row>
    <row r="79" spans="1:16" ht="18">
      <c r="A79" s="2" t="s">
        <v>35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4" t="s">
        <v>38</v>
      </c>
    </row>
    <row r="81" spans="1:13">
      <c r="C81">
        <f>AVERAGE(C73:C74)-$P$73</f>
        <v>98010</v>
      </c>
      <c r="D81">
        <f t="shared" ref="D81:L81" si="4">AVERAGE(D73:D74)-$P$73</f>
        <v>97935.5</v>
      </c>
      <c r="E81">
        <f t="shared" si="4"/>
        <v>85979.5</v>
      </c>
      <c r="F81">
        <f t="shared" si="4"/>
        <v>68262.5</v>
      </c>
      <c r="G81">
        <f t="shared" si="4"/>
        <v>50472.5</v>
      </c>
      <c r="H81">
        <f t="shared" si="4"/>
        <v>34123.5</v>
      </c>
      <c r="I81">
        <f t="shared" si="4"/>
        <v>16750.5</v>
      </c>
      <c r="J81">
        <f t="shared" si="4"/>
        <v>8407.5</v>
      </c>
      <c r="K81">
        <f t="shared" si="4"/>
        <v>4131.5</v>
      </c>
      <c r="L81">
        <f t="shared" si="4"/>
        <v>0</v>
      </c>
    </row>
    <row r="83" spans="1:13">
      <c r="B83">
        <f>B76-$P$73</f>
        <v>57238.5</v>
      </c>
      <c r="C83">
        <f t="shared" ref="C83:M83" si="5">C76-$P$73</f>
        <v>35648.5</v>
      </c>
      <c r="D83">
        <f t="shared" si="5"/>
        <v>41727.5</v>
      </c>
      <c r="E83">
        <f t="shared" si="5"/>
        <v>51049.5</v>
      </c>
      <c r="F83">
        <f t="shared" si="5"/>
        <v>13605.5</v>
      </c>
      <c r="G83">
        <f t="shared" si="5"/>
        <v>8626.5</v>
      </c>
      <c r="H83">
        <f t="shared" si="5"/>
        <v>52541.5</v>
      </c>
      <c r="I83">
        <f t="shared" si="5"/>
        <v>9129.5</v>
      </c>
      <c r="J83">
        <f t="shared" si="5"/>
        <v>16490.5</v>
      </c>
      <c r="K83">
        <f t="shared" si="5"/>
        <v>53816.5</v>
      </c>
      <c r="L83">
        <f t="shared" si="5"/>
        <v>17020.5</v>
      </c>
      <c r="M83">
        <f t="shared" si="5"/>
        <v>1825.5</v>
      </c>
    </row>
    <row r="85" spans="1:13">
      <c r="A85" t="s">
        <v>42</v>
      </c>
      <c r="B85">
        <f>B83/167.82*200</f>
        <v>68214.15802645692</v>
      </c>
      <c r="C85">
        <f t="shared" ref="C85:M85" si="6">C83/167.82*200</f>
        <v>42484.209271838874</v>
      </c>
      <c r="D85">
        <f t="shared" si="6"/>
        <v>49728.87617685616</v>
      </c>
      <c r="E85">
        <f t="shared" si="6"/>
        <v>60838.398283875584</v>
      </c>
      <c r="F85">
        <f t="shared" si="6"/>
        <v>16214.39637707067</v>
      </c>
      <c r="G85">
        <f t="shared" si="6"/>
        <v>10280.657847693958</v>
      </c>
      <c r="H85">
        <f t="shared" si="6"/>
        <v>62616.493862471703</v>
      </c>
      <c r="I85">
        <f t="shared" si="6"/>
        <v>10880.109641282326</v>
      </c>
      <c r="J85">
        <f t="shared" si="6"/>
        <v>19652.603980455249</v>
      </c>
      <c r="K85">
        <f t="shared" si="6"/>
        <v>64135.979025145993</v>
      </c>
      <c r="L85">
        <f t="shared" si="6"/>
        <v>20284.23310690025</v>
      </c>
      <c r="M85">
        <f t="shared" si="6"/>
        <v>2175.5452270289597</v>
      </c>
    </row>
    <row r="87" spans="1:13">
      <c r="A87" t="s">
        <v>41</v>
      </c>
      <c r="B87" s="27">
        <f>B85*15/1000</f>
        <v>1023.2123703968538</v>
      </c>
      <c r="C87" s="27">
        <f t="shared" ref="C87:M87" si="7">C85*15/1000</f>
        <v>637.26313907758311</v>
      </c>
      <c r="D87" s="27">
        <f t="shared" si="7"/>
        <v>745.93314265284243</v>
      </c>
      <c r="E87" s="27">
        <f t="shared" si="7"/>
        <v>912.57597425813378</v>
      </c>
      <c r="F87" s="27">
        <f t="shared" si="7"/>
        <v>243.21594565606006</v>
      </c>
      <c r="G87" s="27">
        <f t="shared" si="7"/>
        <v>154.20986771540939</v>
      </c>
      <c r="H87" s="27">
        <f t="shared" si="7"/>
        <v>939.24740793707565</v>
      </c>
      <c r="I87" s="27">
        <f t="shared" si="7"/>
        <v>163.20164461923488</v>
      </c>
      <c r="J87" s="27">
        <f t="shared" si="7"/>
        <v>294.78905970682871</v>
      </c>
      <c r="K87" s="27">
        <f t="shared" si="7"/>
        <v>962.03968537718993</v>
      </c>
      <c r="L87" s="27">
        <f t="shared" si="7"/>
        <v>304.26349660350377</v>
      </c>
      <c r="M87" s="27">
        <f t="shared" si="7"/>
        <v>32.633178405434393</v>
      </c>
    </row>
    <row r="89" spans="1:13" ht="75">
      <c r="A89" s="34" t="s">
        <v>43</v>
      </c>
      <c r="B89" s="27">
        <f>((B85/100)-1)*2</f>
        <v>1362.2831605291385</v>
      </c>
      <c r="C89" s="27">
        <f t="shared" ref="C89:M89" si="8">((C85/100)-1)*2</f>
        <v>847.68418543677751</v>
      </c>
      <c r="D89" s="27">
        <f t="shared" si="8"/>
        <v>992.57752353712317</v>
      </c>
      <c r="E89" s="27">
        <f t="shared" si="8"/>
        <v>1214.7679656775117</v>
      </c>
      <c r="F89" s="27">
        <f t="shared" si="8"/>
        <v>322.28792754141341</v>
      </c>
      <c r="G89" s="27">
        <f t="shared" si="8"/>
        <v>203.61315695387916</v>
      </c>
      <c r="H89" s="27">
        <f t="shared" si="8"/>
        <v>1250.329877249434</v>
      </c>
      <c r="I89" s="27">
        <f t="shared" si="8"/>
        <v>215.60219282564651</v>
      </c>
      <c r="J89" s="27">
        <f t="shared" si="8"/>
        <v>391.05207960910496</v>
      </c>
      <c r="K89" s="27">
        <f t="shared" si="8"/>
        <v>1280.7195805029198</v>
      </c>
      <c r="L89" s="27">
        <f t="shared" si="8"/>
        <v>403.68466213800502</v>
      </c>
      <c r="M89" s="27">
        <f t="shared" si="8"/>
        <v>41.510904540579197</v>
      </c>
    </row>
  </sheetData>
  <mergeCells count="16">
    <mergeCell ref="A61:A63"/>
    <mergeCell ref="A64:A66"/>
    <mergeCell ref="A67:A69"/>
    <mergeCell ref="A46:A48"/>
    <mergeCell ref="A49:A51"/>
    <mergeCell ref="A52:A54"/>
    <mergeCell ref="A55:A57"/>
    <mergeCell ref="A58:A60"/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2011-02-14T00:45:51Z</dcterms:created>
  <dcterms:modified xsi:type="dcterms:W3CDTF">2011-02-16T01:26:39Z</dcterms:modified>
</cp:coreProperties>
</file>