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ETERK/"/>
    </mc:Choice>
  </mc:AlternateContent>
  <xr:revisionPtr revIDLastSave="0" documentId="13_ncr:1_{9AEB42C4-038F-7445-BEAF-487EE027C398}" xr6:coauthVersionLast="43" xr6:coauthVersionMax="43" xr10:uidLastSave="{00000000-0000-0000-0000-000000000000}"/>
  <bookViews>
    <workbookView xWindow="0" yWindow="460" windowWidth="28800" windowHeight="166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5" i="1" l="1"/>
  <c r="R35" i="1"/>
  <c r="S35" i="1"/>
  <c r="T35" i="1"/>
  <c r="U35" i="1"/>
  <c r="V35" i="1"/>
  <c r="W35" i="1"/>
  <c r="X35" i="1"/>
  <c r="Y35" i="1"/>
  <c r="P35" i="1"/>
  <c r="Q34" i="1"/>
  <c r="R34" i="1"/>
  <c r="S34" i="1"/>
  <c r="T34" i="1"/>
  <c r="U34" i="1"/>
  <c r="V34" i="1"/>
  <c r="W34" i="1"/>
  <c r="X34" i="1"/>
  <c r="Y34" i="1"/>
  <c r="P34" i="1"/>
  <c r="X28" i="1"/>
  <c r="W28" i="1"/>
  <c r="V28" i="1"/>
  <c r="U28" i="1"/>
  <c r="T28" i="1"/>
  <c r="S28" i="1"/>
  <c r="R28" i="1"/>
  <c r="Q28" i="1"/>
  <c r="Q30" i="1"/>
  <c r="R30" i="1"/>
  <c r="S30" i="1"/>
  <c r="T30" i="1"/>
  <c r="U30" i="1"/>
  <c r="V30" i="1"/>
  <c r="W30" i="1"/>
  <c r="X30" i="1"/>
  <c r="Y30" i="1"/>
  <c r="P30" i="1"/>
  <c r="P33" i="1"/>
  <c r="Y69" i="1"/>
  <c r="X69" i="1"/>
  <c r="W69" i="1"/>
  <c r="V69" i="1"/>
  <c r="U69" i="1"/>
  <c r="T69" i="1"/>
  <c r="S69" i="1"/>
  <c r="R69" i="1"/>
  <c r="Q69" i="1"/>
  <c r="P69" i="1"/>
  <c r="Y59" i="1"/>
  <c r="X59" i="1"/>
  <c r="W59" i="1"/>
  <c r="V59" i="1"/>
  <c r="U59" i="1"/>
  <c r="T59" i="1"/>
  <c r="S59" i="1"/>
  <c r="R59" i="1"/>
  <c r="Q59" i="1"/>
  <c r="P59" i="1"/>
  <c r="Y49" i="1"/>
  <c r="X49" i="1"/>
  <c r="W49" i="1"/>
  <c r="V49" i="1"/>
  <c r="U49" i="1"/>
  <c r="T49" i="1"/>
  <c r="S49" i="1"/>
  <c r="R49" i="1"/>
  <c r="Q49" i="1"/>
  <c r="P49" i="1"/>
  <c r="Y39" i="1"/>
  <c r="X39" i="1"/>
  <c r="W39" i="1"/>
  <c r="V39" i="1"/>
  <c r="U39" i="1"/>
  <c r="T39" i="1"/>
  <c r="S39" i="1"/>
  <c r="R39" i="1"/>
  <c r="Q39" i="1"/>
  <c r="P39" i="1"/>
  <c r="Q29" i="1"/>
  <c r="R29" i="1"/>
  <c r="S29" i="1"/>
  <c r="T29" i="1"/>
  <c r="U29" i="1"/>
  <c r="V29" i="1"/>
  <c r="W29" i="1"/>
  <c r="X29" i="1"/>
  <c r="Y29" i="1"/>
  <c r="P29" i="1"/>
  <c r="P42" i="1"/>
  <c r="Q33" i="1"/>
  <c r="R33" i="1"/>
  <c r="S33" i="1"/>
  <c r="T33" i="1"/>
  <c r="U33" i="1"/>
  <c r="V33" i="1"/>
  <c r="W33" i="1"/>
  <c r="X33" i="1"/>
  <c r="Y33" i="1"/>
  <c r="Y72" i="1"/>
  <c r="X72" i="1"/>
  <c r="W72" i="1"/>
  <c r="V72" i="1"/>
  <c r="U72" i="1"/>
  <c r="T72" i="1"/>
  <c r="S72" i="1"/>
  <c r="R72" i="1"/>
  <c r="Q72" i="1"/>
  <c r="P72" i="1"/>
  <c r="Y62" i="1"/>
  <c r="X62" i="1"/>
  <c r="W62" i="1"/>
  <c r="V62" i="1"/>
  <c r="U62" i="1"/>
  <c r="T62" i="1"/>
  <c r="S62" i="1"/>
  <c r="R62" i="1"/>
  <c r="Q62" i="1"/>
  <c r="P62" i="1"/>
  <c r="Y52" i="1"/>
  <c r="X52" i="1"/>
  <c r="W52" i="1"/>
  <c r="V52" i="1"/>
  <c r="U52" i="1"/>
  <c r="T52" i="1"/>
  <c r="S52" i="1"/>
  <c r="R52" i="1"/>
  <c r="Q52" i="1"/>
  <c r="P52" i="1"/>
  <c r="Y42" i="1"/>
  <c r="X42" i="1"/>
  <c r="W42" i="1"/>
  <c r="V42" i="1"/>
  <c r="U42" i="1"/>
  <c r="T42" i="1"/>
  <c r="S42" i="1"/>
  <c r="R42" i="1"/>
  <c r="Q42" i="1"/>
  <c r="Q32" i="1"/>
  <c r="R32" i="1"/>
  <c r="S32" i="1"/>
  <c r="T32" i="1"/>
  <c r="U32" i="1"/>
  <c r="V32" i="1"/>
  <c r="W32" i="1"/>
  <c r="X32" i="1"/>
  <c r="Y32" i="1"/>
  <c r="P32" i="1"/>
</calcChain>
</file>

<file path=xl/sharedStrings.xml><?xml version="1.0" encoding="utf-8"?>
<sst xmlns="http://schemas.openxmlformats.org/spreadsheetml/2006/main" count="159" uniqueCount="51">
  <si>
    <t>A</t>
  </si>
  <si>
    <t>Well ID</t>
  </si>
  <si>
    <t>Conc/Dil</t>
  </si>
  <si>
    <t>Name</t>
  </si>
  <si>
    <t>B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</si>
  <si>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</si>
  <si>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</si>
  <si>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</si>
  <si>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</si>
  <si>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</si>
  <si>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</si>
  <si>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</si>
  <si>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</si>
  <si>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</si>
  <si>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BLK</t>
  </si>
  <si>
    <t>C</t>
  </si>
  <si>
    <t>D</t>
  </si>
  <si>
    <t>E</t>
  </si>
  <si>
    <t>SPL1</t>
  </si>
  <si>
    <t>SPL2</t>
  </si>
  <si>
    <t>SPL3</t>
  </si>
  <si>
    <t>SPL4</t>
  </si>
  <si>
    <t>SPL5</t>
  </si>
  <si>
    <t>SPL6</t>
  </si>
  <si>
    <t>SPL7</t>
  </si>
  <si>
    <t>SPL8</t>
  </si>
  <si>
    <t>SPL9</t>
  </si>
  <si>
    <t>SPL10</t>
  </si>
  <si>
    <t>Ctrl 1</t>
  </si>
  <si>
    <t>Ctrl 2</t>
  </si>
  <si>
    <t>Ctrl 3</t>
  </si>
  <si>
    <t>Ctrl 4</t>
  </si>
  <si>
    <t>A53T 1</t>
  </si>
  <si>
    <t>A53T 2</t>
  </si>
  <si>
    <t>A53T 3</t>
  </si>
  <si>
    <t>Trip 1</t>
  </si>
  <si>
    <t>Trip 2</t>
  </si>
  <si>
    <t>Trip 3</t>
  </si>
  <si>
    <t>F</t>
  </si>
  <si>
    <t>G</t>
  </si>
  <si>
    <t>H</t>
  </si>
  <si>
    <t>485/20,528/20</t>
  </si>
  <si>
    <t>485/20,528/20[2]</t>
  </si>
  <si>
    <t>485/20,528/20[3]</t>
  </si>
  <si>
    <t>485/20,528/20[4]</t>
  </si>
  <si>
    <t>485/20,528/20[5]</t>
  </si>
  <si>
    <t>minus blank</t>
  </si>
  <si>
    <t>average</t>
  </si>
  <si>
    <t>concentration</t>
  </si>
  <si>
    <t>well conc (ng/ml)</t>
  </si>
  <si>
    <t>origin conc (pg/ul)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</si>
</sst>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ABCEEA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Sheet1!$P$28:$Y$28</c:f>
              <c:numCache>
                <c:formatCode>General</c:formatCode>
                <c:ptCount val="10"/>
                <c:pt idx="0">
                  <c:v>50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2.5</c:v>
                </c:pt>
                <c:pt idx="8">
                  <c:v>1.25</c:v>
                </c:pt>
                <c:pt idx="9">
                  <c:v>0</c:v>
                </c:pt>
              </c:numCache>
            </c:numRef>
          </c:xVal>
          <c:yVal>
            <c:numRef>
              <c:f>Sheet1!$P$30:$Y$30</c:f>
              <c:numCache>
                <c:formatCode>General</c:formatCode>
                <c:ptCount val="10"/>
                <c:pt idx="0">
                  <c:v>24293</c:v>
                </c:pt>
                <c:pt idx="1">
                  <c:v>15079.1</c:v>
                </c:pt>
                <c:pt idx="2">
                  <c:v>12426.7</c:v>
                </c:pt>
                <c:pt idx="3">
                  <c:v>10192.700000000001</c:v>
                </c:pt>
                <c:pt idx="4">
                  <c:v>7825</c:v>
                </c:pt>
                <c:pt idx="5">
                  <c:v>5200.3</c:v>
                </c:pt>
                <c:pt idx="6">
                  <c:v>2424.6</c:v>
                </c:pt>
                <c:pt idx="7">
                  <c:v>1187.8</c:v>
                </c:pt>
                <c:pt idx="8">
                  <c:v>609.6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0-7E4B-BCF7-CE853F4B8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88143"/>
        <c:axId val="628668143"/>
      </c:scatterChart>
      <c:valAx>
        <c:axId val="62908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68143"/>
        <c:crosses val="autoZero"/>
        <c:crossBetween val="midCat"/>
      </c:valAx>
      <c:valAx>
        <c:axId val="62866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8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31750</xdr:colOff>
      <xdr:row>10</xdr:row>
      <xdr:rowOff>19050</xdr:rowOff>
    </xdr:from>
    <xdr:to>
      <xdr:col>21</xdr:col>
      <xdr:colOff>565150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CAB2F-BC2F-B34E-8FDE-5D9B86993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5"/>
  <sheetViews>
    <sheetView tabSelected="1" topLeftCell="G16" workbookViewId="0">
      <selection activeCell="O36" sqref="O36"/>
    </sheetView>
  </sheetViews>
  <sheetFormatPr baseColWidth="10" defaultColWidth="8.83203125" defaultRowHeight="15" x14ac:dyDescent="0.2"/>
  <cols>
    <col min="15" max="15" width="16.83203125" customWidth="1"/>
  </cols>
  <sheetData>
    <row r="1" spans="1:14" x14ac:dyDescent="0.2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x14ac:dyDescent="0.2">
      <c r="A2" s="27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 t="s">
        <v>1</v>
      </c>
    </row>
    <row r="3" spans="1:14" x14ac:dyDescent="0.2">
      <c r="A3" s="28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4" t="s">
        <v>2</v>
      </c>
    </row>
    <row r="4" spans="1:14" x14ac:dyDescent="0.2">
      <c r="A4" s="2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4" t="s">
        <v>3</v>
      </c>
    </row>
    <row r="5" spans="1:14" x14ac:dyDescent="0.2">
      <c r="A5" s="27" t="s">
        <v>4</v>
      </c>
      <c r="B5" s="3"/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8" t="s">
        <v>14</v>
      </c>
      <c r="M5" s="3"/>
      <c r="N5" s="4" t="s">
        <v>1</v>
      </c>
    </row>
    <row r="6" spans="1:14" x14ac:dyDescent="0.2">
      <c r="A6" s="28"/>
      <c r="B6" s="5"/>
      <c r="C6" s="9">
        <v>50</v>
      </c>
      <c r="D6" s="9">
        <v>30</v>
      </c>
      <c r="E6" s="9">
        <v>25</v>
      </c>
      <c r="F6" s="9">
        <v>20</v>
      </c>
      <c r="G6" s="9">
        <v>15</v>
      </c>
      <c r="H6" s="9">
        <v>10</v>
      </c>
      <c r="I6" s="9">
        <v>5</v>
      </c>
      <c r="J6" s="9">
        <v>2.5</v>
      </c>
      <c r="K6" s="9">
        <v>1</v>
      </c>
      <c r="L6" s="10"/>
      <c r="M6" s="5"/>
      <c r="N6" s="4" t="s">
        <v>2</v>
      </c>
    </row>
    <row r="7" spans="1:14" x14ac:dyDescent="0.2">
      <c r="A7" s="29"/>
      <c r="B7" s="6"/>
      <c r="C7" s="11"/>
      <c r="D7" s="11"/>
      <c r="E7" s="11"/>
      <c r="F7" s="11"/>
      <c r="G7" s="11"/>
      <c r="H7" s="11"/>
      <c r="I7" s="11"/>
      <c r="J7" s="11"/>
      <c r="K7" s="11"/>
      <c r="L7" s="12"/>
      <c r="M7" s="6"/>
      <c r="N7" s="4" t="s">
        <v>3</v>
      </c>
    </row>
    <row r="8" spans="1:14" x14ac:dyDescent="0.2">
      <c r="A8" s="27" t="s">
        <v>15</v>
      </c>
      <c r="B8" s="3"/>
      <c r="C8" s="7" t="s">
        <v>5</v>
      </c>
      <c r="D8" s="7" t="s">
        <v>6</v>
      </c>
      <c r="E8" s="7" t="s">
        <v>7</v>
      </c>
      <c r="F8" s="7" t="s">
        <v>8</v>
      </c>
      <c r="G8" s="7" t="s">
        <v>9</v>
      </c>
      <c r="H8" s="7" t="s">
        <v>10</v>
      </c>
      <c r="I8" s="7" t="s">
        <v>11</v>
      </c>
      <c r="J8" s="7" t="s">
        <v>12</v>
      </c>
      <c r="K8" s="7" t="s">
        <v>13</v>
      </c>
      <c r="L8" s="8" t="s">
        <v>14</v>
      </c>
      <c r="M8" s="3"/>
      <c r="N8" s="4" t="s">
        <v>1</v>
      </c>
    </row>
    <row r="9" spans="1:14" x14ac:dyDescent="0.2">
      <c r="A9" s="28"/>
      <c r="B9" s="5"/>
      <c r="C9" s="9">
        <v>50</v>
      </c>
      <c r="D9" s="9">
        <v>30</v>
      </c>
      <c r="E9" s="9">
        <v>25</v>
      </c>
      <c r="F9" s="9">
        <v>20</v>
      </c>
      <c r="G9" s="9">
        <v>15</v>
      </c>
      <c r="H9" s="9">
        <v>10</v>
      </c>
      <c r="I9" s="9">
        <v>5</v>
      </c>
      <c r="J9" s="9">
        <v>2.5</v>
      </c>
      <c r="K9" s="9">
        <v>1</v>
      </c>
      <c r="L9" s="10"/>
      <c r="M9" s="5"/>
      <c r="N9" s="4" t="s">
        <v>2</v>
      </c>
    </row>
    <row r="10" spans="1:14" x14ac:dyDescent="0.2">
      <c r="A10" s="29"/>
      <c r="B10" s="6"/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6"/>
      <c r="N10" s="4" t="s">
        <v>3</v>
      </c>
    </row>
    <row r="11" spans="1:14" x14ac:dyDescent="0.2">
      <c r="A11" s="27" t="s">
        <v>16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 t="s">
        <v>1</v>
      </c>
    </row>
    <row r="12" spans="1:14" x14ac:dyDescent="0.2">
      <c r="A12" s="28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4" t="s">
        <v>2</v>
      </c>
    </row>
    <row r="13" spans="1:14" x14ac:dyDescent="0.2">
      <c r="A13" s="29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4" t="s">
        <v>3</v>
      </c>
    </row>
    <row r="14" spans="1:14" x14ac:dyDescent="0.2">
      <c r="A14" s="27" t="s">
        <v>17</v>
      </c>
      <c r="B14" s="3"/>
      <c r="C14" s="13" t="s">
        <v>18</v>
      </c>
      <c r="D14" s="13" t="s">
        <v>19</v>
      </c>
      <c r="E14" s="13" t="s">
        <v>20</v>
      </c>
      <c r="F14" s="13" t="s">
        <v>21</v>
      </c>
      <c r="G14" s="13" t="s">
        <v>22</v>
      </c>
      <c r="H14" s="13" t="s">
        <v>23</v>
      </c>
      <c r="I14" s="13" t="s">
        <v>24</v>
      </c>
      <c r="J14" s="13" t="s">
        <v>25</v>
      </c>
      <c r="K14" s="13" t="s">
        <v>26</v>
      </c>
      <c r="L14" s="13" t="s">
        <v>27</v>
      </c>
      <c r="M14" s="3"/>
      <c r="N14" s="4" t="s">
        <v>1</v>
      </c>
    </row>
    <row r="15" spans="1:14" x14ac:dyDescent="0.2">
      <c r="A15" s="28"/>
      <c r="B15" s="5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5"/>
      <c r="N15" s="4" t="s">
        <v>2</v>
      </c>
    </row>
    <row r="16" spans="1:14" x14ac:dyDescent="0.2">
      <c r="A16" s="29"/>
      <c r="B16" s="6"/>
      <c r="C16" s="15" t="s">
        <v>28</v>
      </c>
      <c r="D16" s="15" t="s">
        <v>29</v>
      </c>
      <c r="E16" s="15" t="s">
        <v>30</v>
      </c>
      <c r="F16" s="15" t="s">
        <v>31</v>
      </c>
      <c r="G16" s="15" t="s">
        <v>32</v>
      </c>
      <c r="H16" s="15" t="s">
        <v>33</v>
      </c>
      <c r="I16" s="15" t="s">
        <v>34</v>
      </c>
      <c r="J16" s="15" t="s">
        <v>35</v>
      </c>
      <c r="K16" s="15" t="s">
        <v>36</v>
      </c>
      <c r="L16" s="15" t="s">
        <v>37</v>
      </c>
      <c r="M16" s="6"/>
      <c r="N16" s="4" t="s">
        <v>3</v>
      </c>
    </row>
    <row r="17" spans="1:25" x14ac:dyDescent="0.2">
      <c r="A17" s="27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4" t="s">
        <v>1</v>
      </c>
    </row>
    <row r="18" spans="1:25" x14ac:dyDescent="0.2">
      <c r="A18" s="28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4" t="s">
        <v>2</v>
      </c>
    </row>
    <row r="19" spans="1:25" x14ac:dyDescent="0.2">
      <c r="A19" s="29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4" t="s">
        <v>3</v>
      </c>
    </row>
    <row r="20" spans="1:25" x14ac:dyDescent="0.2">
      <c r="A20" s="27" t="s">
        <v>39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4" t="s">
        <v>1</v>
      </c>
    </row>
    <row r="21" spans="1:25" x14ac:dyDescent="0.2">
      <c r="A21" s="28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4" t="s">
        <v>2</v>
      </c>
    </row>
    <row r="22" spans="1:25" x14ac:dyDescent="0.2">
      <c r="A22" s="29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4" t="s">
        <v>3</v>
      </c>
    </row>
    <row r="23" spans="1:25" x14ac:dyDescent="0.2">
      <c r="A23" s="27" t="s">
        <v>40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" t="s">
        <v>1</v>
      </c>
    </row>
    <row r="24" spans="1:25" x14ac:dyDescent="0.2">
      <c r="A24" s="28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4" t="s">
        <v>2</v>
      </c>
    </row>
    <row r="25" spans="1:25" x14ac:dyDescent="0.2">
      <c r="A25" s="29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4" t="s">
        <v>3</v>
      </c>
    </row>
    <row r="27" spans="1:25" x14ac:dyDescent="0.2">
      <c r="A27" s="1"/>
      <c r="B27" s="2">
        <v>1</v>
      </c>
      <c r="C27" s="2">
        <v>2</v>
      </c>
      <c r="D27" s="2">
        <v>3</v>
      </c>
      <c r="E27" s="2">
        <v>4</v>
      </c>
      <c r="F27" s="2">
        <v>5</v>
      </c>
      <c r="G27" s="2">
        <v>6</v>
      </c>
      <c r="H27" s="2">
        <v>7</v>
      </c>
      <c r="I27" s="2">
        <v>8</v>
      </c>
      <c r="J27" s="2">
        <v>9</v>
      </c>
      <c r="K27" s="2">
        <v>10</v>
      </c>
      <c r="L27" s="2">
        <v>11</v>
      </c>
      <c r="M27" s="2">
        <v>12</v>
      </c>
    </row>
    <row r="28" spans="1:25" ht="24" x14ac:dyDescent="0.2">
      <c r="A28" s="2" t="s">
        <v>0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4" t="s">
        <v>41</v>
      </c>
      <c r="O28" t="s">
        <v>48</v>
      </c>
      <c r="P28">
        <v>50</v>
      </c>
      <c r="Q28">
        <f>(120/200)*50</f>
        <v>30</v>
      </c>
      <c r="R28">
        <f>(100/200)*50</f>
        <v>25</v>
      </c>
      <c r="S28">
        <f>(80/200)*50</f>
        <v>20</v>
      </c>
      <c r="T28">
        <f>(60/200)*50</f>
        <v>15</v>
      </c>
      <c r="U28">
        <f>(40/200)*50</f>
        <v>10</v>
      </c>
      <c r="V28">
        <f>(20/200)*50</f>
        <v>5</v>
      </c>
      <c r="W28">
        <f>(10/200)*50</f>
        <v>2.5</v>
      </c>
      <c r="X28">
        <f>(5/200)*50</f>
        <v>1.25</v>
      </c>
      <c r="Y28">
        <v>0</v>
      </c>
    </row>
    <row r="29" spans="1:25" ht="24" x14ac:dyDescent="0.2">
      <c r="A29" s="2" t="s">
        <v>4</v>
      </c>
      <c r="B29" s="16"/>
      <c r="C29" s="17">
        <v>3909</v>
      </c>
      <c r="D29" s="18">
        <v>2671</v>
      </c>
      <c r="E29" s="19">
        <v>2319</v>
      </c>
      <c r="F29" s="20">
        <v>1994</v>
      </c>
      <c r="G29" s="21">
        <v>1707</v>
      </c>
      <c r="H29" s="22">
        <v>1345</v>
      </c>
      <c r="I29" s="23">
        <v>967</v>
      </c>
      <c r="J29" s="24">
        <v>803</v>
      </c>
      <c r="K29" s="24">
        <v>727</v>
      </c>
      <c r="L29" s="24">
        <v>640</v>
      </c>
      <c r="M29" s="16"/>
      <c r="N29" s="4" t="s">
        <v>41</v>
      </c>
      <c r="O29" t="s">
        <v>46</v>
      </c>
      <c r="P29">
        <f>AVERAGE(C29,C30)-AVERAGE($L29,$L30)</f>
        <v>3228</v>
      </c>
      <c r="Q29">
        <f t="shared" ref="Q29:Y29" si="0">AVERAGE(D29,D30)-AVERAGE($L29,$L30)</f>
        <v>1980</v>
      </c>
      <c r="R29">
        <f t="shared" si="0"/>
        <v>1639.5</v>
      </c>
      <c r="S29">
        <f t="shared" si="0"/>
        <v>1326.5</v>
      </c>
      <c r="T29">
        <f t="shared" si="0"/>
        <v>1030.5</v>
      </c>
      <c r="U29">
        <f t="shared" si="0"/>
        <v>679.5</v>
      </c>
      <c r="V29">
        <f t="shared" si="0"/>
        <v>323</v>
      </c>
      <c r="W29">
        <f t="shared" si="0"/>
        <v>155</v>
      </c>
      <c r="X29">
        <f t="shared" si="0"/>
        <v>85.5</v>
      </c>
      <c r="Y29">
        <f t="shared" si="0"/>
        <v>0</v>
      </c>
    </row>
    <row r="30" spans="1:25" ht="24" x14ac:dyDescent="0.2">
      <c r="A30" s="2" t="s">
        <v>15</v>
      </c>
      <c r="B30" s="16"/>
      <c r="C30" s="17">
        <v>3825</v>
      </c>
      <c r="D30" s="25">
        <v>2567</v>
      </c>
      <c r="E30" s="19">
        <v>2238</v>
      </c>
      <c r="F30" s="20">
        <v>1937</v>
      </c>
      <c r="G30" s="21">
        <v>1632</v>
      </c>
      <c r="H30" s="22">
        <v>1292</v>
      </c>
      <c r="I30" s="23">
        <v>957</v>
      </c>
      <c r="J30" s="24">
        <v>785</v>
      </c>
      <c r="K30" s="24">
        <v>722</v>
      </c>
      <c r="L30" s="24">
        <v>638</v>
      </c>
      <c r="M30" s="16"/>
      <c r="N30" s="4" t="s">
        <v>41</v>
      </c>
      <c r="O30" t="s">
        <v>47</v>
      </c>
      <c r="P30">
        <f>AVERAGE(P29,P39,P49,P59,P69)</f>
        <v>24293</v>
      </c>
      <c r="Q30">
        <f t="shared" ref="Q30:Y30" si="1">AVERAGE(Q29,Q39,Q49,Q59,Q69)</f>
        <v>15079.1</v>
      </c>
      <c r="R30">
        <f t="shared" si="1"/>
        <v>12426.7</v>
      </c>
      <c r="S30">
        <f t="shared" si="1"/>
        <v>10192.700000000001</v>
      </c>
      <c r="T30">
        <f t="shared" si="1"/>
        <v>7825</v>
      </c>
      <c r="U30">
        <f t="shared" si="1"/>
        <v>5200.3</v>
      </c>
      <c r="V30">
        <f t="shared" si="1"/>
        <v>2424.6</v>
      </c>
      <c r="W30">
        <f t="shared" si="1"/>
        <v>1187.8</v>
      </c>
      <c r="X30">
        <f t="shared" si="1"/>
        <v>609.6</v>
      </c>
      <c r="Y30">
        <f t="shared" si="1"/>
        <v>0</v>
      </c>
    </row>
    <row r="31" spans="1:25" ht="24" x14ac:dyDescent="0.2">
      <c r="A31" s="2" t="s">
        <v>16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4" t="s">
        <v>41</v>
      </c>
    </row>
    <row r="32" spans="1:25" ht="24" x14ac:dyDescent="0.2">
      <c r="A32" s="2" t="s">
        <v>17</v>
      </c>
      <c r="B32" s="16"/>
      <c r="C32" s="24">
        <v>644</v>
      </c>
      <c r="D32" s="24">
        <v>698</v>
      </c>
      <c r="E32" s="24">
        <v>724</v>
      </c>
      <c r="F32" s="24">
        <v>776</v>
      </c>
      <c r="G32" s="24">
        <v>741</v>
      </c>
      <c r="H32" s="23">
        <v>879</v>
      </c>
      <c r="I32" s="24">
        <v>652</v>
      </c>
      <c r="J32" s="23">
        <v>862</v>
      </c>
      <c r="K32" s="24">
        <v>839</v>
      </c>
      <c r="L32" s="24">
        <v>787</v>
      </c>
      <c r="M32" s="16"/>
      <c r="N32" s="4" t="s">
        <v>41</v>
      </c>
      <c r="O32" t="s">
        <v>46</v>
      </c>
      <c r="P32">
        <f>C32-(AVERAGE($L29,$L30))</f>
        <v>5</v>
      </c>
      <c r="Q32">
        <f t="shared" ref="Q32:Z32" si="2">D32-(AVERAGE($L29,$L30))</f>
        <v>59</v>
      </c>
      <c r="R32">
        <f t="shared" si="2"/>
        <v>85</v>
      </c>
      <c r="S32">
        <f t="shared" si="2"/>
        <v>137</v>
      </c>
      <c r="T32">
        <f t="shared" si="2"/>
        <v>102</v>
      </c>
      <c r="U32">
        <f t="shared" si="2"/>
        <v>240</v>
      </c>
      <c r="V32">
        <f t="shared" si="2"/>
        <v>13</v>
      </c>
      <c r="W32">
        <f t="shared" si="2"/>
        <v>223</v>
      </c>
      <c r="X32">
        <f t="shared" si="2"/>
        <v>200</v>
      </c>
      <c r="Y32">
        <f t="shared" si="2"/>
        <v>148</v>
      </c>
    </row>
    <row r="33" spans="1:25" ht="24" x14ac:dyDescent="0.2">
      <c r="A33" s="2" t="s">
        <v>38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4" t="s">
        <v>41</v>
      </c>
      <c r="O33" t="s">
        <v>47</v>
      </c>
      <c r="P33">
        <f>AVERAGE(P32,P42,P52,P62,P72)</f>
        <v>47.9</v>
      </c>
      <c r="Q33">
        <f t="shared" ref="Q33:Y33" si="3">AVERAGE(Q32,Q42,Q52,Q62,Q72)</f>
        <v>449.9</v>
      </c>
      <c r="R33">
        <f t="shared" si="3"/>
        <v>565.29999999999995</v>
      </c>
      <c r="S33">
        <f t="shared" si="3"/>
        <v>1006.9</v>
      </c>
      <c r="T33">
        <f t="shared" si="3"/>
        <v>840.7</v>
      </c>
      <c r="U33">
        <f t="shared" si="3"/>
        <v>1934.7</v>
      </c>
      <c r="V33">
        <f t="shared" si="3"/>
        <v>185.1</v>
      </c>
      <c r="W33">
        <f t="shared" si="3"/>
        <v>1680.3</v>
      </c>
      <c r="X33">
        <f t="shared" si="3"/>
        <v>1539.5</v>
      </c>
      <c r="Y33">
        <f t="shared" si="3"/>
        <v>1175.0999999999999</v>
      </c>
    </row>
    <row r="34" spans="1:25" ht="24" x14ac:dyDescent="0.2">
      <c r="A34" s="2" t="s">
        <v>39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4" t="s">
        <v>41</v>
      </c>
      <c r="O34" t="s">
        <v>49</v>
      </c>
      <c r="P34">
        <f>P33/494.85</f>
        <v>9.6797009194705463E-2</v>
      </c>
      <c r="Q34">
        <f t="shared" ref="Q34:Y34" si="4">Q33/494.85</f>
        <v>0.90916439325047982</v>
      </c>
      <c r="R34">
        <f t="shared" si="4"/>
        <v>1.1423663736485803</v>
      </c>
      <c r="S34">
        <f t="shared" si="4"/>
        <v>2.0347580074770133</v>
      </c>
      <c r="T34">
        <f t="shared" si="4"/>
        <v>1.6988986561584318</v>
      </c>
      <c r="U34">
        <f t="shared" si="4"/>
        <v>3.9096695968475297</v>
      </c>
      <c r="V34">
        <f t="shared" si="4"/>
        <v>0.37405274325553195</v>
      </c>
      <c r="W34">
        <f t="shared" si="4"/>
        <v>3.3955744164898451</v>
      </c>
      <c r="X34">
        <f t="shared" si="4"/>
        <v>3.1110437506315045</v>
      </c>
      <c r="Y34">
        <f t="shared" si="4"/>
        <v>2.374658987571991</v>
      </c>
    </row>
    <row r="35" spans="1:25" ht="24" x14ac:dyDescent="0.2">
      <c r="A35" s="2" t="s">
        <v>40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4" t="s">
        <v>41</v>
      </c>
      <c r="O35" t="s">
        <v>50</v>
      </c>
      <c r="P35">
        <f>P34*200</f>
        <v>19.359401838941093</v>
      </c>
      <c r="Q35">
        <f t="shared" ref="Q35:Y35" si="5">Q34*200</f>
        <v>181.83287865009595</v>
      </c>
      <c r="R35">
        <f t="shared" si="5"/>
        <v>228.47327472971605</v>
      </c>
      <c r="S35">
        <f t="shared" si="5"/>
        <v>406.95160149540266</v>
      </c>
      <c r="T35">
        <f t="shared" si="5"/>
        <v>339.77973123168636</v>
      </c>
      <c r="U35">
        <f t="shared" si="5"/>
        <v>781.93391936950593</v>
      </c>
      <c r="V35">
        <f t="shared" si="5"/>
        <v>74.810548651106387</v>
      </c>
      <c r="W35">
        <f t="shared" si="5"/>
        <v>679.11488329796907</v>
      </c>
      <c r="X35">
        <f t="shared" si="5"/>
        <v>622.20875012630086</v>
      </c>
      <c r="Y35">
        <f t="shared" si="5"/>
        <v>474.93179751439823</v>
      </c>
    </row>
    <row r="37" spans="1:25" x14ac:dyDescent="0.2">
      <c r="A37" s="1"/>
      <c r="B37" s="2">
        <v>1</v>
      </c>
      <c r="C37" s="2">
        <v>2</v>
      </c>
      <c r="D37" s="2">
        <v>3</v>
      </c>
      <c r="E37" s="2">
        <v>4</v>
      </c>
      <c r="F37" s="2">
        <v>5</v>
      </c>
      <c r="G37" s="2">
        <v>6</v>
      </c>
      <c r="H37" s="2">
        <v>7</v>
      </c>
      <c r="I37" s="2">
        <v>8</v>
      </c>
      <c r="J37" s="2">
        <v>9</v>
      </c>
      <c r="K37" s="2">
        <v>10</v>
      </c>
      <c r="L37" s="2">
        <v>11</v>
      </c>
      <c r="M37" s="2">
        <v>12</v>
      </c>
    </row>
    <row r="38" spans="1:25" ht="24" x14ac:dyDescent="0.2">
      <c r="A38" s="2" t="s">
        <v>0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4" t="s">
        <v>42</v>
      </c>
    </row>
    <row r="39" spans="1:25" ht="24" x14ac:dyDescent="0.2">
      <c r="A39" s="2" t="s">
        <v>4</v>
      </c>
      <c r="B39" s="16"/>
      <c r="C39" s="17">
        <v>9054</v>
      </c>
      <c r="D39" s="18">
        <v>6200</v>
      </c>
      <c r="E39" s="19">
        <v>5386</v>
      </c>
      <c r="F39" s="20">
        <v>4728</v>
      </c>
      <c r="G39" s="21">
        <v>3959</v>
      </c>
      <c r="H39" s="22">
        <v>3142</v>
      </c>
      <c r="I39" s="23">
        <v>2223</v>
      </c>
      <c r="J39" s="24">
        <v>1878</v>
      </c>
      <c r="K39" s="24">
        <v>1703</v>
      </c>
      <c r="L39" s="24">
        <v>1535</v>
      </c>
      <c r="M39" s="16"/>
      <c r="N39" s="4" t="s">
        <v>42</v>
      </c>
      <c r="P39">
        <f>AVERAGE(C39,C40)-AVERAGE($L39,$L40)</f>
        <v>7449</v>
      </c>
      <c r="Q39">
        <f t="shared" ref="Q39" si="6">AVERAGE(D39,D40)-AVERAGE($L39,$L40)</f>
        <v>4570.5</v>
      </c>
      <c r="R39">
        <f t="shared" ref="R39" si="7">AVERAGE(E39,E40)-AVERAGE($L39,$L40)</f>
        <v>3798</v>
      </c>
      <c r="S39">
        <f t="shared" ref="S39" si="8">AVERAGE(F39,F40)-AVERAGE($L39,$L40)</f>
        <v>3112.5</v>
      </c>
      <c r="T39">
        <f t="shared" ref="T39" si="9">AVERAGE(G39,G40)-AVERAGE($L39,$L40)</f>
        <v>2363.5</v>
      </c>
      <c r="U39">
        <f t="shared" ref="U39" si="10">AVERAGE(H39,H40)-AVERAGE($L39,$L40)</f>
        <v>1573.5</v>
      </c>
      <c r="V39">
        <f t="shared" ref="V39" si="11">AVERAGE(I39,I40)-AVERAGE($L39,$L40)</f>
        <v>723.5</v>
      </c>
      <c r="W39">
        <f t="shared" ref="W39" si="12">AVERAGE(J39,J40)-AVERAGE($L39,$L40)</f>
        <v>351.5</v>
      </c>
      <c r="X39">
        <f t="shared" ref="X39" si="13">AVERAGE(K39,K40)-AVERAGE($L39,$L40)</f>
        <v>194</v>
      </c>
      <c r="Y39">
        <f t="shared" ref="Y39" si="14">AVERAGE(L39,L40)-AVERAGE($L39,$L40)</f>
        <v>0</v>
      </c>
    </row>
    <row r="40" spans="1:25" ht="24" x14ac:dyDescent="0.2">
      <c r="A40" s="2" t="s">
        <v>15</v>
      </c>
      <c r="B40" s="16"/>
      <c r="C40" s="17">
        <v>8886</v>
      </c>
      <c r="D40" s="25">
        <v>5983</v>
      </c>
      <c r="E40" s="19">
        <v>5252</v>
      </c>
      <c r="F40" s="20">
        <v>4539</v>
      </c>
      <c r="G40" s="21">
        <v>3810</v>
      </c>
      <c r="H40" s="22">
        <v>3047</v>
      </c>
      <c r="I40" s="23">
        <v>2266</v>
      </c>
      <c r="J40" s="24">
        <v>1867</v>
      </c>
      <c r="K40" s="24">
        <v>1727</v>
      </c>
      <c r="L40" s="24">
        <v>1507</v>
      </c>
      <c r="M40" s="16"/>
      <c r="N40" s="4" t="s">
        <v>42</v>
      </c>
    </row>
    <row r="41" spans="1:25" ht="24" x14ac:dyDescent="0.2">
      <c r="A41" s="2" t="s">
        <v>16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4" t="s">
        <v>42</v>
      </c>
    </row>
    <row r="42" spans="1:25" ht="24" x14ac:dyDescent="0.2">
      <c r="A42" s="2" t="s">
        <v>17</v>
      </c>
      <c r="B42" s="16"/>
      <c r="C42" s="24">
        <v>1532</v>
      </c>
      <c r="D42" s="24">
        <v>1659</v>
      </c>
      <c r="E42" s="24">
        <v>1738</v>
      </c>
      <c r="F42" s="24">
        <v>1824</v>
      </c>
      <c r="G42" s="24">
        <v>1758</v>
      </c>
      <c r="H42" s="23">
        <v>2103</v>
      </c>
      <c r="I42" s="24">
        <v>1557</v>
      </c>
      <c r="J42" s="23">
        <v>1981</v>
      </c>
      <c r="K42" s="23">
        <v>1992</v>
      </c>
      <c r="L42" s="24">
        <v>1898</v>
      </c>
      <c r="M42" s="16"/>
      <c r="N42" s="4" t="s">
        <v>42</v>
      </c>
      <c r="P42">
        <f>C42-(AVERAGE($L39,$L40))</f>
        <v>11</v>
      </c>
      <c r="Q42">
        <f t="shared" ref="Q42" si="15">D42-(AVERAGE($L39,$L40))</f>
        <v>138</v>
      </c>
      <c r="R42">
        <f t="shared" ref="R42" si="16">E42-(AVERAGE($L39,$L40))</f>
        <v>217</v>
      </c>
      <c r="S42">
        <f t="shared" ref="S42" si="17">F42-(AVERAGE($L39,$L40))</f>
        <v>303</v>
      </c>
      <c r="T42">
        <f t="shared" ref="T42" si="18">G42-(AVERAGE($L39,$L40))</f>
        <v>237</v>
      </c>
      <c r="U42">
        <f t="shared" ref="U42" si="19">H42-(AVERAGE($L39,$L40))</f>
        <v>582</v>
      </c>
      <c r="V42">
        <f t="shared" ref="V42" si="20">I42-(AVERAGE($L39,$L40))</f>
        <v>36</v>
      </c>
      <c r="W42">
        <f t="shared" ref="W42" si="21">J42-(AVERAGE($L39,$L40))</f>
        <v>460</v>
      </c>
      <c r="X42">
        <f t="shared" ref="X42" si="22">K42-(AVERAGE($L39,$L40))</f>
        <v>471</v>
      </c>
      <c r="Y42">
        <f t="shared" ref="Y42" si="23">L42-(AVERAGE($L39,$L40))</f>
        <v>377</v>
      </c>
    </row>
    <row r="43" spans="1:25" ht="24" x14ac:dyDescent="0.2">
      <c r="A43" s="2" t="s">
        <v>38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4" t="s">
        <v>42</v>
      </c>
    </row>
    <row r="44" spans="1:25" ht="24" x14ac:dyDescent="0.2">
      <c r="A44" s="2" t="s">
        <v>39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4" t="s">
        <v>42</v>
      </c>
    </row>
    <row r="45" spans="1:25" ht="24" x14ac:dyDescent="0.2">
      <c r="A45" s="2" t="s">
        <v>40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4" t="s">
        <v>42</v>
      </c>
    </row>
    <row r="47" spans="1:25" x14ac:dyDescent="0.2">
      <c r="A47" s="1"/>
      <c r="B47" s="2">
        <v>1</v>
      </c>
      <c r="C47" s="2">
        <v>2</v>
      </c>
      <c r="D47" s="2">
        <v>3</v>
      </c>
      <c r="E47" s="2">
        <v>4</v>
      </c>
      <c r="F47" s="2">
        <v>5</v>
      </c>
      <c r="G47" s="2">
        <v>6</v>
      </c>
      <c r="H47" s="2">
        <v>7</v>
      </c>
      <c r="I47" s="2">
        <v>8</v>
      </c>
      <c r="J47" s="2">
        <v>9</v>
      </c>
      <c r="K47" s="2">
        <v>10</v>
      </c>
      <c r="L47" s="2">
        <v>11</v>
      </c>
      <c r="M47" s="2">
        <v>12</v>
      </c>
    </row>
    <row r="48" spans="1:25" ht="24" x14ac:dyDescent="0.2">
      <c r="A48" s="2" t="s">
        <v>0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4" t="s">
        <v>43</v>
      </c>
    </row>
    <row r="49" spans="1:25" ht="24" x14ac:dyDescent="0.2">
      <c r="A49" s="2" t="s">
        <v>4</v>
      </c>
      <c r="B49" s="16"/>
      <c r="C49" s="17">
        <v>19554</v>
      </c>
      <c r="D49" s="18">
        <v>13337</v>
      </c>
      <c r="E49" s="19">
        <v>11736</v>
      </c>
      <c r="F49" s="20">
        <v>10144</v>
      </c>
      <c r="G49" s="21">
        <v>8618</v>
      </c>
      <c r="H49" s="26">
        <v>6884</v>
      </c>
      <c r="I49" s="23">
        <v>4922</v>
      </c>
      <c r="J49" s="24">
        <v>4134</v>
      </c>
      <c r="K49" s="24">
        <v>3699</v>
      </c>
      <c r="L49" s="24">
        <v>3346</v>
      </c>
      <c r="M49" s="16"/>
      <c r="N49" s="4" t="s">
        <v>43</v>
      </c>
      <c r="P49">
        <f>AVERAGE(C49,C50)-AVERAGE($L49,$L50)</f>
        <v>16011.5</v>
      </c>
      <c r="Q49">
        <f t="shared" ref="Q49" si="24">AVERAGE(D49,D50)-AVERAGE($L49,$L50)</f>
        <v>9831</v>
      </c>
      <c r="R49">
        <f t="shared" ref="R49" si="25">AVERAGE(E49,E50)-AVERAGE($L49,$L50)</f>
        <v>8156.5</v>
      </c>
      <c r="S49">
        <f t="shared" ref="S49" si="26">AVERAGE(F49,F50)-AVERAGE($L49,$L50)</f>
        <v>6667</v>
      </c>
      <c r="T49">
        <f t="shared" ref="T49" si="27">AVERAGE(G49,G50)-AVERAGE($L49,$L50)</f>
        <v>5091.5</v>
      </c>
      <c r="U49">
        <f t="shared" ref="U49" si="28">AVERAGE(H49,H50)-AVERAGE($L49,$L50)</f>
        <v>3351</v>
      </c>
      <c r="V49">
        <f t="shared" ref="V49" si="29">AVERAGE(I49,I50)-AVERAGE($L49,$L50)</f>
        <v>1517.5</v>
      </c>
      <c r="W49">
        <f t="shared" ref="W49" si="30">AVERAGE(J49,J50)-AVERAGE($L49,$L50)</f>
        <v>754.5</v>
      </c>
      <c r="X49">
        <f t="shared" ref="X49" si="31">AVERAGE(K49,K50)-AVERAGE($L49,$L50)</f>
        <v>344.5</v>
      </c>
      <c r="Y49">
        <f t="shared" ref="Y49" si="32">AVERAGE(L49,L50)-AVERAGE($L49,$L50)</f>
        <v>0</v>
      </c>
    </row>
    <row r="50" spans="1:25" ht="24" x14ac:dyDescent="0.2">
      <c r="A50" s="2" t="s">
        <v>15</v>
      </c>
      <c r="B50" s="16"/>
      <c r="C50" s="17">
        <v>19168</v>
      </c>
      <c r="D50" s="25">
        <v>13024</v>
      </c>
      <c r="E50" s="19">
        <v>11276</v>
      </c>
      <c r="F50" s="20">
        <v>9889</v>
      </c>
      <c r="G50" s="21">
        <v>8264</v>
      </c>
      <c r="H50" s="22">
        <v>6517</v>
      </c>
      <c r="I50" s="23">
        <v>4812</v>
      </c>
      <c r="J50" s="24">
        <v>4074</v>
      </c>
      <c r="K50" s="24">
        <v>3689</v>
      </c>
      <c r="L50" s="24">
        <v>3353</v>
      </c>
      <c r="M50" s="16"/>
      <c r="N50" s="4" t="s">
        <v>43</v>
      </c>
    </row>
    <row r="51" spans="1:25" ht="24" x14ac:dyDescent="0.2">
      <c r="A51" s="2" t="s">
        <v>16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4" t="s">
        <v>43</v>
      </c>
    </row>
    <row r="52" spans="1:25" ht="24" x14ac:dyDescent="0.2">
      <c r="A52" s="2" t="s">
        <v>17</v>
      </c>
      <c r="B52" s="16"/>
      <c r="C52" s="24">
        <v>3315</v>
      </c>
      <c r="D52" s="24">
        <v>3583</v>
      </c>
      <c r="E52" s="24">
        <v>3723</v>
      </c>
      <c r="F52" s="24">
        <v>4015</v>
      </c>
      <c r="G52" s="24">
        <v>3920</v>
      </c>
      <c r="H52" s="23">
        <v>4581</v>
      </c>
      <c r="I52" s="24">
        <v>3414</v>
      </c>
      <c r="J52" s="23">
        <v>4339</v>
      </c>
      <c r="K52" s="23">
        <v>4359</v>
      </c>
      <c r="L52" s="24">
        <v>4129</v>
      </c>
      <c r="M52" s="16"/>
      <c r="N52" s="4" t="s">
        <v>43</v>
      </c>
      <c r="P52">
        <f>C52-(AVERAGE($L49,$L50))</f>
        <v>-34.5</v>
      </c>
      <c r="Q52">
        <f t="shared" ref="Q52" si="33">D52-(AVERAGE($L49,$L50))</f>
        <v>233.5</v>
      </c>
      <c r="R52">
        <f t="shared" ref="R52" si="34">E52-(AVERAGE($L49,$L50))</f>
        <v>373.5</v>
      </c>
      <c r="S52">
        <f t="shared" ref="S52" si="35">F52-(AVERAGE($L49,$L50))</f>
        <v>665.5</v>
      </c>
      <c r="T52">
        <f t="shared" ref="T52" si="36">G52-(AVERAGE($L49,$L50))</f>
        <v>570.5</v>
      </c>
      <c r="U52">
        <f t="shared" ref="U52" si="37">H52-(AVERAGE($L49,$L50))</f>
        <v>1231.5</v>
      </c>
      <c r="V52">
        <f t="shared" ref="V52" si="38">I52-(AVERAGE($L49,$L50))</f>
        <v>64.5</v>
      </c>
      <c r="W52">
        <f t="shared" ref="W52" si="39">J52-(AVERAGE($L49,$L50))</f>
        <v>989.5</v>
      </c>
      <c r="X52">
        <f t="shared" ref="X52" si="40">K52-(AVERAGE($L49,$L50))</f>
        <v>1009.5</v>
      </c>
      <c r="Y52">
        <f t="shared" ref="Y52" si="41">L52-(AVERAGE($L49,$L50))</f>
        <v>779.5</v>
      </c>
    </row>
    <row r="53" spans="1:25" ht="24" x14ac:dyDescent="0.2">
      <c r="A53" s="2" t="s">
        <v>38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4" t="s">
        <v>43</v>
      </c>
    </row>
    <row r="54" spans="1:25" ht="24" x14ac:dyDescent="0.2">
      <c r="A54" s="2" t="s">
        <v>39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4" t="s">
        <v>43</v>
      </c>
    </row>
    <row r="55" spans="1:25" ht="24" x14ac:dyDescent="0.2">
      <c r="A55" s="2" t="s">
        <v>40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4" t="s">
        <v>43</v>
      </c>
    </row>
    <row r="57" spans="1:25" x14ac:dyDescent="0.2">
      <c r="A57" s="1"/>
      <c r="B57" s="2">
        <v>1</v>
      </c>
      <c r="C57" s="2">
        <v>2</v>
      </c>
      <c r="D57" s="2">
        <v>3</v>
      </c>
      <c r="E57" s="2">
        <v>4</v>
      </c>
      <c r="F57" s="2">
        <v>5</v>
      </c>
      <c r="G57" s="2">
        <v>6</v>
      </c>
      <c r="H57" s="2">
        <v>7</v>
      </c>
      <c r="I57" s="2">
        <v>8</v>
      </c>
      <c r="J57" s="2">
        <v>9</v>
      </c>
      <c r="K57" s="2">
        <v>10</v>
      </c>
      <c r="L57" s="2">
        <v>11</v>
      </c>
      <c r="M57" s="2">
        <v>12</v>
      </c>
    </row>
    <row r="58" spans="1:25" ht="24" x14ac:dyDescent="0.2">
      <c r="A58" s="2" t="s">
        <v>0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4" t="s">
        <v>44</v>
      </c>
    </row>
    <row r="59" spans="1:25" ht="24" x14ac:dyDescent="0.2">
      <c r="A59" s="2" t="s">
        <v>4</v>
      </c>
      <c r="B59" s="16"/>
      <c r="C59" s="17">
        <v>39690</v>
      </c>
      <c r="D59" s="18">
        <v>27582</v>
      </c>
      <c r="E59" s="19">
        <v>24029</v>
      </c>
      <c r="F59" s="20">
        <v>20899</v>
      </c>
      <c r="G59" s="21">
        <v>17620</v>
      </c>
      <c r="H59" s="26">
        <v>14304</v>
      </c>
      <c r="I59" s="23">
        <v>10055</v>
      </c>
      <c r="J59" s="24">
        <v>8452</v>
      </c>
      <c r="K59" s="24">
        <v>7560</v>
      </c>
      <c r="L59" s="24">
        <v>6943</v>
      </c>
      <c r="M59" s="16"/>
      <c r="N59" s="4" t="s">
        <v>44</v>
      </c>
      <c r="P59">
        <f>AVERAGE(C59,C60)-AVERAGE($L59,$L60)</f>
        <v>32477</v>
      </c>
      <c r="Q59">
        <f t="shared" ref="Q59" si="42">AVERAGE(D59,D60)-AVERAGE($L59,$L60)</f>
        <v>20213</v>
      </c>
      <c r="R59">
        <f t="shared" ref="R59" si="43">AVERAGE(E59,E60)-AVERAGE($L59,$L60)</f>
        <v>16633.5</v>
      </c>
      <c r="S59">
        <f t="shared" ref="S59" si="44">AVERAGE(F59,F60)-AVERAGE($L59,$L60)</f>
        <v>13675.5</v>
      </c>
      <c r="T59">
        <f t="shared" ref="T59" si="45">AVERAGE(G59,G60)-AVERAGE($L59,$L60)</f>
        <v>10437</v>
      </c>
      <c r="U59">
        <f t="shared" ref="U59" si="46">AVERAGE(H59,H60)-AVERAGE($L59,$L60)</f>
        <v>7000</v>
      </c>
      <c r="V59">
        <f t="shared" ref="V59" si="47">AVERAGE(I59,I60)-AVERAGE($L59,$L60)</f>
        <v>3215</v>
      </c>
      <c r="W59">
        <f t="shared" ref="W59" si="48">AVERAGE(J59,J60)-AVERAGE($L59,$L60)</f>
        <v>1606</v>
      </c>
      <c r="X59">
        <f t="shared" ref="X59" si="49">AVERAGE(K59,K60)-AVERAGE($L59,$L60)</f>
        <v>728.5</v>
      </c>
      <c r="Y59">
        <f t="shared" ref="Y59" si="50">AVERAGE(L59,L60)-AVERAGE($L59,$L60)</f>
        <v>0</v>
      </c>
    </row>
    <row r="60" spans="1:25" ht="24" x14ac:dyDescent="0.2">
      <c r="A60" s="2" t="s">
        <v>15</v>
      </c>
      <c r="B60" s="16"/>
      <c r="C60" s="17">
        <v>38990</v>
      </c>
      <c r="D60" s="25">
        <v>26570</v>
      </c>
      <c r="E60" s="19">
        <v>22964</v>
      </c>
      <c r="F60" s="20">
        <v>20178</v>
      </c>
      <c r="G60" s="21">
        <v>16980</v>
      </c>
      <c r="H60" s="22">
        <v>13422</v>
      </c>
      <c r="I60" s="23">
        <v>10101</v>
      </c>
      <c r="J60" s="24">
        <v>8486</v>
      </c>
      <c r="K60" s="24">
        <v>7623</v>
      </c>
      <c r="L60" s="24">
        <v>6783</v>
      </c>
      <c r="M60" s="16"/>
      <c r="N60" s="4" t="s">
        <v>44</v>
      </c>
    </row>
    <row r="61" spans="1:25" ht="24" x14ac:dyDescent="0.2">
      <c r="A61" s="2" t="s">
        <v>16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4" t="s">
        <v>44</v>
      </c>
    </row>
    <row r="62" spans="1:25" ht="24" x14ac:dyDescent="0.2">
      <c r="A62" s="2" t="s">
        <v>17</v>
      </c>
      <c r="B62" s="16"/>
      <c r="C62" s="24">
        <v>6969</v>
      </c>
      <c r="D62" s="24">
        <v>7428</v>
      </c>
      <c r="E62" s="24">
        <v>7602</v>
      </c>
      <c r="F62" s="24">
        <v>8283</v>
      </c>
      <c r="G62" s="24">
        <v>7973</v>
      </c>
      <c r="H62" s="23">
        <v>9528</v>
      </c>
      <c r="I62" s="24">
        <v>7057</v>
      </c>
      <c r="J62" s="23">
        <v>9134</v>
      </c>
      <c r="K62" s="23">
        <v>8890</v>
      </c>
      <c r="L62" s="24">
        <v>8398</v>
      </c>
      <c r="M62" s="16"/>
      <c r="N62" s="4" t="s">
        <v>44</v>
      </c>
      <c r="P62">
        <f>C62-(AVERAGE($L59,$L60))</f>
        <v>106</v>
      </c>
      <c r="Q62">
        <f t="shared" ref="Q62" si="51">D62-(AVERAGE($L59,$L60))</f>
        <v>565</v>
      </c>
      <c r="R62">
        <f t="shared" ref="R62" si="52">E62-(AVERAGE($L59,$L60))</f>
        <v>739</v>
      </c>
      <c r="S62">
        <f t="shared" ref="S62" si="53">F62-(AVERAGE($L59,$L60))</f>
        <v>1420</v>
      </c>
      <c r="T62">
        <f t="shared" ref="T62" si="54">G62-(AVERAGE($L59,$L60))</f>
        <v>1110</v>
      </c>
      <c r="U62">
        <f t="shared" ref="U62" si="55">H62-(AVERAGE($L59,$L60))</f>
        <v>2665</v>
      </c>
      <c r="V62">
        <f t="shared" ref="V62" si="56">I62-(AVERAGE($L59,$L60))</f>
        <v>194</v>
      </c>
      <c r="W62">
        <f t="shared" ref="W62" si="57">J62-(AVERAGE($L59,$L60))</f>
        <v>2271</v>
      </c>
      <c r="X62">
        <f t="shared" ref="X62" si="58">K62-(AVERAGE($L59,$L60))</f>
        <v>2027</v>
      </c>
      <c r="Y62">
        <f t="shared" ref="Y62" si="59">L62-(AVERAGE($L59,$L60))</f>
        <v>1535</v>
      </c>
    </row>
    <row r="63" spans="1:25" ht="24" x14ac:dyDescent="0.2">
      <c r="A63" s="2" t="s">
        <v>38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4" t="s">
        <v>44</v>
      </c>
    </row>
    <row r="64" spans="1:25" ht="24" x14ac:dyDescent="0.2">
      <c r="A64" s="2" t="s">
        <v>39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4" t="s">
        <v>44</v>
      </c>
    </row>
    <row r="65" spans="1:25" ht="24" x14ac:dyDescent="0.2">
      <c r="A65" s="2" t="s">
        <v>40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4" t="s">
        <v>44</v>
      </c>
    </row>
    <row r="67" spans="1:25" x14ac:dyDescent="0.2">
      <c r="A67" s="1"/>
      <c r="B67" s="2">
        <v>1</v>
      </c>
      <c r="C67" s="2">
        <v>2</v>
      </c>
      <c r="D67" s="2">
        <v>3</v>
      </c>
      <c r="E67" s="2">
        <v>4</v>
      </c>
      <c r="F67" s="2">
        <v>5</v>
      </c>
      <c r="G67" s="2">
        <v>6</v>
      </c>
      <c r="H67" s="2">
        <v>7</v>
      </c>
      <c r="I67" s="2">
        <v>8</v>
      </c>
      <c r="J67" s="2">
        <v>9</v>
      </c>
      <c r="K67" s="2">
        <v>10</v>
      </c>
      <c r="L67" s="2">
        <v>11</v>
      </c>
      <c r="M67" s="2">
        <v>12</v>
      </c>
    </row>
    <row r="68" spans="1:25" ht="24" x14ac:dyDescent="0.2">
      <c r="A68" s="2" t="s">
        <v>0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4" t="s">
        <v>45</v>
      </c>
    </row>
    <row r="69" spans="1:25" ht="24" x14ac:dyDescent="0.2">
      <c r="A69" s="2" t="s">
        <v>4</v>
      </c>
      <c r="B69" s="16"/>
      <c r="C69" s="17">
        <v>76463</v>
      </c>
      <c r="D69" s="18">
        <v>53394</v>
      </c>
      <c r="E69" s="25">
        <v>46617</v>
      </c>
      <c r="F69" s="20">
        <v>40581</v>
      </c>
      <c r="G69" s="21">
        <v>34524</v>
      </c>
      <c r="H69" s="26">
        <v>27747</v>
      </c>
      <c r="I69" s="23">
        <v>20013</v>
      </c>
      <c r="J69" s="23">
        <v>16718</v>
      </c>
      <c r="K69" s="24">
        <v>15152</v>
      </c>
      <c r="L69" s="24">
        <v>13632</v>
      </c>
      <c r="M69" s="16"/>
      <c r="N69" s="4" t="s">
        <v>45</v>
      </c>
      <c r="P69">
        <f>AVERAGE(C69,C70)-AVERAGE($L69,$L70)</f>
        <v>62299.5</v>
      </c>
      <c r="Q69">
        <f t="shared" ref="Q69" si="60">AVERAGE(D69,D70)-AVERAGE($L69,$L70)</f>
        <v>38801</v>
      </c>
      <c r="R69">
        <f t="shared" ref="R69" si="61">AVERAGE(E69,E70)-AVERAGE($L69,$L70)</f>
        <v>31906</v>
      </c>
      <c r="S69">
        <f t="shared" ref="S69" si="62">AVERAGE(F69,F70)-AVERAGE($L69,$L70)</f>
        <v>26182</v>
      </c>
      <c r="T69">
        <f t="shared" ref="T69" si="63">AVERAGE(G69,G70)-AVERAGE($L69,$L70)</f>
        <v>20202.5</v>
      </c>
      <c r="U69">
        <f t="shared" ref="U69" si="64">AVERAGE(H69,H70)-AVERAGE($L69,$L70)</f>
        <v>13397.5</v>
      </c>
      <c r="V69">
        <f t="shared" ref="V69" si="65">AVERAGE(I69,I70)-AVERAGE($L69,$L70)</f>
        <v>6344</v>
      </c>
      <c r="W69">
        <f t="shared" ref="W69" si="66">AVERAGE(J69,J70)-AVERAGE($L69,$L70)</f>
        <v>3072</v>
      </c>
      <c r="X69">
        <f t="shared" ref="X69" si="67">AVERAGE(K69,K70)-AVERAGE($L69,$L70)</f>
        <v>1695.5</v>
      </c>
      <c r="Y69">
        <f t="shared" ref="Y69" si="68">AVERAGE(L69,L70)-AVERAGE($L69,$L70)</f>
        <v>0</v>
      </c>
    </row>
    <row r="70" spans="1:25" ht="24" x14ac:dyDescent="0.2">
      <c r="A70" s="2" t="s">
        <v>15</v>
      </c>
      <c r="B70" s="16"/>
      <c r="C70" s="17">
        <v>75074</v>
      </c>
      <c r="D70" s="25">
        <v>51146</v>
      </c>
      <c r="E70" s="19">
        <v>44133</v>
      </c>
      <c r="F70" s="20">
        <v>38721</v>
      </c>
      <c r="G70" s="21">
        <v>32819</v>
      </c>
      <c r="H70" s="22">
        <v>25986</v>
      </c>
      <c r="I70" s="23">
        <v>19613</v>
      </c>
      <c r="J70" s="24">
        <v>16364</v>
      </c>
      <c r="K70" s="24">
        <v>15177</v>
      </c>
      <c r="L70" s="24">
        <v>13306</v>
      </c>
      <c r="M70" s="16"/>
      <c r="N70" s="4" t="s">
        <v>45</v>
      </c>
    </row>
    <row r="71" spans="1:25" ht="24" x14ac:dyDescent="0.2">
      <c r="A71" s="2" t="s">
        <v>16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4" t="s">
        <v>45</v>
      </c>
    </row>
    <row r="72" spans="1:25" ht="24" x14ac:dyDescent="0.2">
      <c r="A72" s="2" t="s">
        <v>17</v>
      </c>
      <c r="B72" s="16"/>
      <c r="C72" s="24">
        <v>13621</v>
      </c>
      <c r="D72" s="24">
        <v>14723</v>
      </c>
      <c r="E72" s="24">
        <v>14881</v>
      </c>
      <c r="F72" s="24">
        <v>15978</v>
      </c>
      <c r="G72" s="24">
        <v>15653</v>
      </c>
      <c r="H72" s="23">
        <v>18424</v>
      </c>
      <c r="I72" s="24">
        <v>14087</v>
      </c>
      <c r="J72" s="23">
        <v>17927</v>
      </c>
      <c r="K72" s="23">
        <v>17459</v>
      </c>
      <c r="L72" s="24">
        <v>16505</v>
      </c>
      <c r="M72" s="16"/>
      <c r="N72" s="4" t="s">
        <v>45</v>
      </c>
      <c r="P72">
        <f>C72-(AVERAGE($L69,$L70))</f>
        <v>152</v>
      </c>
      <c r="Q72">
        <f t="shared" ref="Q72" si="69">D72-(AVERAGE($L69,$L70))</f>
        <v>1254</v>
      </c>
      <c r="R72">
        <f t="shared" ref="R72" si="70">E72-(AVERAGE($L69,$L70))</f>
        <v>1412</v>
      </c>
      <c r="S72">
        <f t="shared" ref="S72" si="71">F72-(AVERAGE($L69,$L70))</f>
        <v>2509</v>
      </c>
      <c r="T72">
        <f t="shared" ref="T72" si="72">G72-(AVERAGE($L69,$L70))</f>
        <v>2184</v>
      </c>
      <c r="U72">
        <f t="shared" ref="U72" si="73">H72-(AVERAGE($L69,$L70))</f>
        <v>4955</v>
      </c>
      <c r="V72">
        <f t="shared" ref="V72" si="74">I72-(AVERAGE($L69,$L70))</f>
        <v>618</v>
      </c>
      <c r="W72">
        <f t="shared" ref="W72" si="75">J72-(AVERAGE($L69,$L70))</f>
        <v>4458</v>
      </c>
      <c r="X72">
        <f t="shared" ref="X72" si="76">K72-(AVERAGE($L69,$L70))</f>
        <v>3990</v>
      </c>
      <c r="Y72">
        <f t="shared" ref="Y72" si="77">L72-(AVERAGE($L69,$L70))</f>
        <v>3036</v>
      </c>
    </row>
    <row r="73" spans="1:25" ht="24" x14ac:dyDescent="0.2">
      <c r="A73" s="2" t="s">
        <v>38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4" t="s">
        <v>45</v>
      </c>
    </row>
    <row r="74" spans="1:25" ht="24" x14ac:dyDescent="0.2">
      <c r="A74" s="2" t="s">
        <v>39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4" t="s">
        <v>45</v>
      </c>
    </row>
    <row r="75" spans="1:25" ht="24" x14ac:dyDescent="0.2">
      <c r="A75" s="2" t="s">
        <v>40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4" t="s">
        <v>45</v>
      </c>
    </row>
  </sheetData>
  <mergeCells count="8">
    <mergeCell ref="A20:A22"/>
    <mergeCell ref="A23:A25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</dc:creator>
  <cp:lastModifiedBy>Microsoft Office User</cp:lastModifiedBy>
  <dcterms:created xsi:type="dcterms:W3CDTF">2010-06-27T03:15:30Z</dcterms:created>
  <dcterms:modified xsi:type="dcterms:W3CDTF">2019-07-16T14:14:13Z</dcterms:modified>
</cp:coreProperties>
</file>