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7"/>
  <workbookPr/>
  <mc:AlternateContent xmlns:mc="http://schemas.openxmlformats.org/markup-compatibility/2006">
    <mc:Choice Requires="x15">
      <x15ac:absPath xmlns:x15ac="http://schemas.microsoft.com/office/spreadsheetml/2010/11/ac" url="/Users/peterkinget/Library/Mobile Documents/com~apple~CloudDocs/BOX/JupyterBook/mosbiusLabBook/6a_experiments/Lab_3_differential_pair_DC/"/>
    </mc:Choice>
  </mc:AlternateContent>
  <xr:revisionPtr revIDLastSave="0" documentId="13_ncr:1_{3510A227-A3DA-1044-82BD-7821532B1868}" xr6:coauthVersionLast="47" xr6:coauthVersionMax="47" xr10:uidLastSave="{00000000-0000-0000-0000-000000000000}"/>
  <bookViews>
    <workbookView xWindow="54000" yWindow="1680" windowWidth="47820" windowHeight="25660" activeTab="3" xr2:uid="{00000000-000D-0000-FFFF-FFFF00000000}"/>
  </bookViews>
  <sheets>
    <sheet name="CM_Sweep" sheetId="1" r:id="rId1"/>
    <sheet name="DM_Sweep" sheetId="2" r:id="rId2"/>
    <sheet name="R+Current" sheetId="3" r:id="rId3"/>
    <sheet name="R+Current (PK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3" i="4" l="1"/>
  <c r="E45" i="4"/>
  <c r="E46" i="4"/>
  <c r="E44" i="4"/>
  <c r="F46" i="4"/>
  <c r="I46" i="4" s="1"/>
  <c r="F45" i="4"/>
  <c r="H45" i="4" s="1"/>
  <c r="J45" i="4" s="1"/>
  <c r="F43" i="4"/>
  <c r="I43" i="4" s="1"/>
  <c r="C44" i="4"/>
  <c r="F44" i="4" s="1"/>
  <c r="G43" i="4" s="1"/>
  <c r="M14" i="4"/>
  <c r="M13" i="4"/>
  <c r="M12" i="4"/>
  <c r="M11" i="4"/>
  <c r="J12" i="4"/>
  <c r="J11" i="4"/>
  <c r="J10" i="4"/>
  <c r="J9" i="4"/>
  <c r="G13" i="4"/>
  <c r="G14" i="4"/>
  <c r="G15" i="4"/>
  <c r="G16" i="4"/>
  <c r="D13" i="4"/>
  <c r="D12" i="4"/>
  <c r="D14" i="4"/>
  <c r="Q2" i="4" a="1"/>
  <c r="Q2" i="4" s="1"/>
  <c r="P2" i="4" a="1"/>
  <c r="P2" i="4" s="1"/>
  <c r="O2" i="4" a="1"/>
  <c r="O2" i="4" s="1"/>
  <c r="N2" i="4" a="1"/>
  <c r="N2" i="4" s="1"/>
  <c r="G6" i="1" a="1"/>
  <c r="G6" i="1" s="1"/>
  <c r="L2" i="3" a="1"/>
  <c r="L2" i="3" s="1"/>
  <c r="M2" i="3" a="1"/>
  <c r="M2" i="3" s="1"/>
  <c r="K2" i="3" a="1"/>
  <c r="K2" i="3" s="1"/>
  <c r="J2" i="3" a="1"/>
  <c r="J2" i="3" s="1"/>
  <c r="I45" i="4" l="1"/>
  <c r="I44" i="4"/>
  <c r="H43" i="4"/>
  <c r="J43" i="4" s="1"/>
  <c r="H46" i="4"/>
  <c r="J46" i="4" s="1"/>
  <c r="H44" i="4"/>
  <c r="J44" i="4" s="1"/>
  <c r="G44" i="4"/>
  <c r="G46" i="4"/>
  <c r="G45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<sst xmlns="http://schemas.openxmlformats.org/spreadsheetml/2006/main" count="71" uniqueCount="42">
  <si>
    <t>IBIAS Measured @ Pin19 /uA</t>
    <phoneticPr fontId="1" type="noConversion"/>
  </si>
  <si>
    <t>VGS=VDS @Pin 19 /V</t>
    <phoneticPr fontId="1" type="noConversion"/>
  </si>
  <si>
    <t>Load Resistor  /Ohm</t>
    <phoneticPr fontId="1" type="noConversion"/>
  </si>
  <si>
    <t>DC Gain (Source Follower)</t>
    <phoneticPr fontId="1" type="noConversion"/>
  </si>
  <si>
    <t>DC Gain (Drain/Output)</t>
    <phoneticPr fontId="1" type="noConversion"/>
  </si>
  <si>
    <t>VCOM (V)</t>
    <phoneticPr fontId="1" type="noConversion"/>
  </si>
  <si>
    <t>VDIFF @ VCOM=1.25V (V)</t>
    <phoneticPr fontId="1" type="noConversion"/>
  </si>
  <si>
    <t>VDIFF @ VCOM=1.5V (V)</t>
    <phoneticPr fontId="1" type="noConversion"/>
  </si>
  <si>
    <t>VDIFF @ VCOM=2.2V (V)</t>
    <phoneticPr fontId="1" type="noConversion"/>
  </si>
  <si>
    <t>VOUT DIFF @ VCOM=1.25V (V)</t>
    <phoneticPr fontId="1" type="noConversion"/>
  </si>
  <si>
    <t>VOUT DIFF @ VCOM=1.5V (V)</t>
    <phoneticPr fontId="1" type="noConversion"/>
  </si>
  <si>
    <t>VOUT DIFF @ VCOM=2.2V (V)</t>
    <phoneticPr fontId="1" type="noConversion"/>
  </si>
  <si>
    <t>VDIFF Input  (V)</t>
    <phoneticPr fontId="1" type="noConversion"/>
  </si>
  <si>
    <t xml:space="preserve">These data are from previous measurement </t>
    <phoneticPr fontId="1" type="noConversion"/>
  </si>
  <si>
    <t>VOUT DIFF @ ISS=400uA R=2.35k (V)</t>
    <phoneticPr fontId="1" type="noConversion"/>
  </si>
  <si>
    <t>VOUT DIFF @ ISS=800uA R=1.2k (V)</t>
    <phoneticPr fontId="1" type="noConversion"/>
  </si>
  <si>
    <t>VOUT DIFF @ ISS=1.6mA R=600 (V)</t>
    <phoneticPr fontId="1" type="noConversion"/>
  </si>
  <si>
    <t>Figure Sequence</t>
    <phoneticPr fontId="1" type="noConversion"/>
  </si>
  <si>
    <t>VOUT DIFF @ ISS=200uA R=4.7k (V)</t>
    <phoneticPr fontId="1" type="noConversion"/>
  </si>
  <si>
    <t>IOUT DIFF@ @ ISS=200uA R=4.7k (uA)</t>
    <phoneticPr fontId="1" type="noConversion"/>
  </si>
  <si>
    <t>IOUT DIFF @ ISS=400uA R=2.35k (uA)</t>
    <phoneticPr fontId="1" type="noConversion"/>
  </si>
  <si>
    <t>IOUT DIFF @ ISS=800uA R=1.2k (uA)</t>
    <phoneticPr fontId="1" type="noConversion"/>
  </si>
  <si>
    <t>IOUT DIFF @ ISS=1.6mA R=600 (uA)</t>
    <phoneticPr fontId="1" type="noConversion"/>
  </si>
  <si>
    <t>VCM (V)</t>
    <phoneticPr fontId="1" type="noConversion"/>
  </si>
  <si>
    <t>Vcmsrc (V)</t>
    <phoneticPr fontId="1" type="noConversion"/>
  </si>
  <si>
    <t>Voutp (V)</t>
    <phoneticPr fontId="1" type="noConversion"/>
  </si>
  <si>
    <t>Voutp-Voutn (V)</t>
    <phoneticPr fontId="1" type="noConversion"/>
  </si>
  <si>
    <t>Vin-Vth (Gain=1)</t>
    <phoneticPr fontId="1" type="noConversion"/>
  </si>
  <si>
    <t>Current</t>
  </si>
  <si>
    <t>Gain</t>
  </si>
  <si>
    <t>RL</t>
  </si>
  <si>
    <t>ADD</t>
  </si>
  <si>
    <t>GM (from ADD)</t>
  </si>
  <si>
    <t>GM sqrt fit</t>
  </si>
  <si>
    <t>Vov from gm/I</t>
  </si>
  <si>
    <t>uA</t>
  </si>
  <si>
    <t>Ohm</t>
  </si>
  <si>
    <t>V/V</t>
  </si>
  <si>
    <t>mS</t>
  </si>
  <si>
    <t>mV</t>
  </si>
  <si>
    <t>gm/I</t>
  </si>
  <si>
    <t>sqrt(2)*Vov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</si>
</sst>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"/>
  </numFmts>
  <fonts count="8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11"/>
      <color rgb="FF0070C0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3.3"/>
      <color rgb="FF333333"/>
      <name val="Times New Roman"/>
      <family val="1"/>
    </font>
    <font>
      <sz val="14"/>
      <color rgb="FF333333"/>
      <name val="Arial"/>
      <family val="2"/>
    </font>
    <font>
      <sz val="13.3"/>
      <color rgb="FF33333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2" fillId="2" borderId="0" xfId="0" applyFont="1" applyFill="1"/>
    <xf numFmtId="0" fontId="3" fillId="0" borderId="0" xfId="0" applyFont="1" applyAlignment="1">
      <alignment vertical="center"/>
    </xf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164" fontId="0" fillId="0" borderId="0" xfId="0" applyNumberFormat="1"/>
    <xf numFmtId="0" fontId="4" fillId="0" borderId="0" xfId="0" applyFont="1"/>
    <xf numFmtId="0" fontId="0" fillId="3" borderId="0" xfId="0" applyFill="1"/>
    <xf numFmtId="49" fontId="2" fillId="0" borderId="0" xfId="0" applyNumberFormat="1" applyFont="1" applyAlignment="1">
      <alignment wrapText="1"/>
    </xf>
    <xf numFmtId="49" fontId="2" fillId="2" borderId="0" xfId="0" applyNumberFormat="1" applyFont="1" applyFill="1" applyAlignment="1">
      <alignment wrapText="1"/>
    </xf>
    <xf numFmtId="49" fontId="0" fillId="0" borderId="0" xfId="0" applyNumberFormat="1" applyAlignment="1">
      <alignment wrapText="1"/>
    </xf>
    <xf numFmtId="49" fontId="2" fillId="2" borderId="1" xfId="0" applyNumberFormat="1" applyFont="1" applyFill="1" applyBorder="1" applyAlignment="1">
      <alignment wrapText="1"/>
    </xf>
    <xf numFmtId="49" fontId="2" fillId="2" borderId="2" xfId="0" applyNumberFormat="1" applyFont="1" applyFill="1" applyBorder="1" applyAlignment="1">
      <alignment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/>
    <xf numFmtId="0" fontId="0" fillId="0" borderId="5" xfId="0" applyBorder="1" applyAlignment="1">
      <alignment vertical="center"/>
    </xf>
    <xf numFmtId="0" fontId="0" fillId="0" borderId="6" xfId="0" applyBorder="1"/>
    <xf numFmtId="0" fontId="0" fillId="0" borderId="6" xfId="0" applyBorder="1" applyAlignment="1">
      <alignment vertical="center"/>
    </xf>
    <xf numFmtId="0" fontId="0" fillId="0" borderId="3" xfId="0" applyBorder="1"/>
    <xf numFmtId="0" fontId="0" fillId="0" borderId="5" xfId="0" applyBorder="1"/>
    <xf numFmtId="49" fontId="2" fillId="2" borderId="7" xfId="0" applyNumberFormat="1" applyFont="1" applyFill="1" applyBorder="1" applyAlignment="1">
      <alignment wrapText="1"/>
    </xf>
    <xf numFmtId="0" fontId="0" fillId="0" borderId="0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Border="1"/>
    <xf numFmtId="0" fontId="0" fillId="0" borderId="8" xfId="0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49" fontId="2" fillId="2" borderId="0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Common Mode Response with Rload=4.7k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CM_Sweep!$C$1</c:f>
              <c:strCache>
                <c:ptCount val="1"/>
                <c:pt idx="0">
                  <c:v>Vcmsrc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CM_Sweep!$B$2:$B$23</c:f>
              <c:numCache>
                <c:formatCode>General</c:formatCode>
                <c:ptCount val="22"/>
                <c:pt idx="0">
                  <c:v>0.30951499999999998</c:v>
                </c:pt>
                <c:pt idx="1">
                  <c:v>0.50252799999999997</c:v>
                </c:pt>
                <c:pt idx="2">
                  <c:v>0.60685900000000004</c:v>
                </c:pt>
                <c:pt idx="3">
                  <c:v>0.70249600000000001</c:v>
                </c:pt>
                <c:pt idx="4">
                  <c:v>0.799871</c:v>
                </c:pt>
                <c:pt idx="5">
                  <c:v>0.90246400000000004</c:v>
                </c:pt>
                <c:pt idx="6">
                  <c:v>1.00332</c:v>
                </c:pt>
                <c:pt idx="7">
                  <c:v>1.1041700000000001</c:v>
                </c:pt>
                <c:pt idx="8">
                  <c:v>1.2067600000000001</c:v>
                </c:pt>
                <c:pt idx="9">
                  <c:v>1.3006599999999999</c:v>
                </c:pt>
                <c:pt idx="10">
                  <c:v>1.40499</c:v>
                </c:pt>
                <c:pt idx="11">
                  <c:v>1.5006299999999999</c:v>
                </c:pt>
                <c:pt idx="12">
                  <c:v>1.60148</c:v>
                </c:pt>
                <c:pt idx="13">
                  <c:v>1.70407</c:v>
                </c:pt>
                <c:pt idx="14">
                  <c:v>1.80145</c:v>
                </c:pt>
                <c:pt idx="15">
                  <c:v>1.90056</c:v>
                </c:pt>
                <c:pt idx="16">
                  <c:v>2.0031599999999998</c:v>
                </c:pt>
                <c:pt idx="17">
                  <c:v>2.1040100000000002</c:v>
                </c:pt>
                <c:pt idx="18">
                  <c:v>2.20486</c:v>
                </c:pt>
                <c:pt idx="19">
                  <c:v>2.3005</c:v>
                </c:pt>
                <c:pt idx="20">
                  <c:v>2.4013499999999999</c:v>
                </c:pt>
                <c:pt idx="21">
                  <c:v>2.4500000000000002</c:v>
                </c:pt>
              </c:numCache>
            </c:numRef>
          </c:xVal>
          <c:yVal>
            <c:numRef>
              <c:f>CM_Sweep!$C$2:$C$23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5.4904399999999999E-2</c:v>
                </c:pt>
                <c:pt idx="4">
                  <c:v>0.119981</c:v>
                </c:pt>
                <c:pt idx="5">
                  <c:v>0.164713</c:v>
                </c:pt>
                <c:pt idx="6">
                  <c:v>0.21961800000000001</c:v>
                </c:pt>
                <c:pt idx="7">
                  <c:v>0.31112499999999998</c:v>
                </c:pt>
                <c:pt idx="8">
                  <c:v>0.38433099999999998</c:v>
                </c:pt>
                <c:pt idx="9">
                  <c:v>0.47583799999999998</c:v>
                </c:pt>
                <c:pt idx="10">
                  <c:v>0.56734600000000002</c:v>
                </c:pt>
                <c:pt idx="11">
                  <c:v>0.60394800000000004</c:v>
                </c:pt>
                <c:pt idx="12">
                  <c:v>0.71375699999999997</c:v>
                </c:pt>
                <c:pt idx="13">
                  <c:v>0.76866199999999996</c:v>
                </c:pt>
                <c:pt idx="14">
                  <c:v>0.87846999999999997</c:v>
                </c:pt>
                <c:pt idx="15">
                  <c:v>0.96997800000000001</c:v>
                </c:pt>
                <c:pt idx="16">
                  <c:v>1.04318</c:v>
                </c:pt>
                <c:pt idx="17">
                  <c:v>1.13469</c:v>
                </c:pt>
                <c:pt idx="18">
                  <c:v>1.2079</c:v>
                </c:pt>
                <c:pt idx="19">
                  <c:v>1.2994000000000001</c:v>
                </c:pt>
                <c:pt idx="20">
                  <c:v>1.3909100000000001</c:v>
                </c:pt>
                <c:pt idx="21">
                  <c:v>1.4092100000000001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30-4A06-B7CE-AF3FA7CF4F97}"/>
            </c:ext>
          </c:extLst>
        </c:ser>
        <c:ser>
          <c:idx val="1"/>
          <c:order val="1"/>
          <c:tx>
            <c:strRef>
              <c:f>CM_Sweep!$E$1</c:f>
              <c:strCache>
                <c:ptCount val="1"/>
                <c:pt idx="0">
                  <c:v>Voutp (V)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CM_Sweep!$D$2:$D$18</c:f>
              <c:numCache>
                <c:formatCode>General</c:formatCode>
                <c:ptCount val="17"/>
                <c:pt idx="0">
                  <c:v>0.10433099999999999</c:v>
                </c:pt>
                <c:pt idx="1">
                  <c:v>0.30777700000000002</c:v>
                </c:pt>
                <c:pt idx="2">
                  <c:v>0.50948300000000002</c:v>
                </c:pt>
                <c:pt idx="3">
                  <c:v>0.52165499999999998</c:v>
                </c:pt>
                <c:pt idx="4">
                  <c:v>0.58251500000000001</c:v>
                </c:pt>
                <c:pt idx="5">
                  <c:v>0.67119600000000001</c:v>
                </c:pt>
                <c:pt idx="6">
                  <c:v>0.80161000000000004</c:v>
                </c:pt>
                <c:pt idx="7">
                  <c:v>0.905941</c:v>
                </c:pt>
                <c:pt idx="8">
                  <c:v>1.0015799999999999</c:v>
                </c:pt>
                <c:pt idx="9">
                  <c:v>1.1059099999999999</c:v>
                </c:pt>
                <c:pt idx="10">
                  <c:v>1.3006599999999999</c:v>
                </c:pt>
                <c:pt idx="11">
                  <c:v>1.50237</c:v>
                </c:pt>
                <c:pt idx="12">
                  <c:v>1.70581</c:v>
                </c:pt>
                <c:pt idx="13">
                  <c:v>1.90578</c:v>
                </c:pt>
                <c:pt idx="14">
                  <c:v>2.1022699999999999</c:v>
                </c:pt>
                <c:pt idx="15">
                  <c:v>2.3022399999999998</c:v>
                </c:pt>
                <c:pt idx="16">
                  <c:v>2.50047</c:v>
                </c:pt>
              </c:numCache>
            </c:numRef>
          </c:xVal>
          <c:yVal>
            <c:numRef>
              <c:f>CM_Sweep!$E$2:$E$18</c:f>
              <c:numCache>
                <c:formatCode>General</c:formatCode>
                <c:ptCount val="17"/>
                <c:pt idx="0">
                  <c:v>2.4340999999999999</c:v>
                </c:pt>
                <c:pt idx="1">
                  <c:v>2.4340999999999999</c:v>
                </c:pt>
                <c:pt idx="2">
                  <c:v>2.4340999999999999</c:v>
                </c:pt>
                <c:pt idx="3">
                  <c:v>2.4157899999999999</c:v>
                </c:pt>
                <c:pt idx="4">
                  <c:v>2.3974899999999999</c:v>
                </c:pt>
                <c:pt idx="5">
                  <c:v>2.34259</c:v>
                </c:pt>
                <c:pt idx="6">
                  <c:v>2.23278</c:v>
                </c:pt>
                <c:pt idx="7">
                  <c:v>2.14127</c:v>
                </c:pt>
                <c:pt idx="8">
                  <c:v>2.10467</c:v>
                </c:pt>
                <c:pt idx="9">
                  <c:v>2.0680700000000001</c:v>
                </c:pt>
                <c:pt idx="10">
                  <c:v>2.04976</c:v>
                </c:pt>
                <c:pt idx="11">
                  <c:v>2.04976</c:v>
                </c:pt>
                <c:pt idx="12">
                  <c:v>2.03146</c:v>
                </c:pt>
                <c:pt idx="13">
                  <c:v>2.03146</c:v>
                </c:pt>
                <c:pt idx="14">
                  <c:v>2.03146</c:v>
                </c:pt>
                <c:pt idx="15">
                  <c:v>2.03146</c:v>
                </c:pt>
                <c:pt idx="16">
                  <c:v>2.03146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30-4A06-B7CE-AF3FA7CF4F97}"/>
            </c:ext>
          </c:extLst>
        </c:ser>
        <c:ser>
          <c:idx val="2"/>
          <c:order val="2"/>
          <c:tx>
            <c:strRef>
              <c:f>CM_Sweep!$F$1</c:f>
              <c:strCache>
                <c:ptCount val="1"/>
                <c:pt idx="0">
                  <c:v>Voutp-Voutn (V)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CM_Sweep!$B$2:$B$23</c:f>
              <c:numCache>
                <c:formatCode>General</c:formatCode>
                <c:ptCount val="22"/>
                <c:pt idx="0">
                  <c:v>0.30951499999999998</c:v>
                </c:pt>
                <c:pt idx="1">
                  <c:v>0.50252799999999997</c:v>
                </c:pt>
                <c:pt idx="2">
                  <c:v>0.60685900000000004</c:v>
                </c:pt>
                <c:pt idx="3">
                  <c:v>0.70249600000000001</c:v>
                </c:pt>
                <c:pt idx="4">
                  <c:v>0.799871</c:v>
                </c:pt>
                <c:pt idx="5">
                  <c:v>0.90246400000000004</c:v>
                </c:pt>
                <c:pt idx="6">
                  <c:v>1.00332</c:v>
                </c:pt>
                <c:pt idx="7">
                  <c:v>1.1041700000000001</c:v>
                </c:pt>
                <c:pt idx="8">
                  <c:v>1.2067600000000001</c:v>
                </c:pt>
                <c:pt idx="9">
                  <c:v>1.3006599999999999</c:v>
                </c:pt>
                <c:pt idx="10">
                  <c:v>1.40499</c:v>
                </c:pt>
                <c:pt idx="11">
                  <c:v>1.5006299999999999</c:v>
                </c:pt>
                <c:pt idx="12">
                  <c:v>1.60148</c:v>
                </c:pt>
                <c:pt idx="13">
                  <c:v>1.70407</c:v>
                </c:pt>
                <c:pt idx="14">
                  <c:v>1.80145</c:v>
                </c:pt>
                <c:pt idx="15">
                  <c:v>1.90056</c:v>
                </c:pt>
                <c:pt idx="16">
                  <c:v>2.0031599999999998</c:v>
                </c:pt>
                <c:pt idx="17">
                  <c:v>2.1040100000000002</c:v>
                </c:pt>
                <c:pt idx="18">
                  <c:v>2.20486</c:v>
                </c:pt>
                <c:pt idx="19">
                  <c:v>2.3005</c:v>
                </c:pt>
                <c:pt idx="20">
                  <c:v>2.4013499999999999</c:v>
                </c:pt>
                <c:pt idx="21">
                  <c:v>2.4500000000000002</c:v>
                </c:pt>
              </c:numCache>
            </c:numRef>
          </c:xVal>
          <c:yVal>
            <c:numRef>
              <c:f>CM_Sweep!$F$2:$F$24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5D-41A7-BACF-32118C9C1A20}"/>
            </c:ext>
          </c:extLst>
        </c:ser>
        <c:ser>
          <c:idx val="3"/>
          <c:order val="3"/>
          <c:tx>
            <c:strRef>
              <c:f>CM_Sweep!$G$1</c:f>
              <c:strCache>
                <c:ptCount val="1"/>
                <c:pt idx="0">
                  <c:v>Vin-Vth (Gain=1)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CM_Sweep!$B$2:$B$24</c:f>
              <c:numCache>
                <c:formatCode>General</c:formatCode>
                <c:ptCount val="23"/>
                <c:pt idx="0">
                  <c:v>0.30951499999999998</c:v>
                </c:pt>
                <c:pt idx="1">
                  <c:v>0.50252799999999997</c:v>
                </c:pt>
                <c:pt idx="2">
                  <c:v>0.60685900000000004</c:v>
                </c:pt>
                <c:pt idx="3">
                  <c:v>0.70249600000000001</c:v>
                </c:pt>
                <c:pt idx="4">
                  <c:v>0.799871</c:v>
                </c:pt>
                <c:pt idx="5">
                  <c:v>0.90246400000000004</c:v>
                </c:pt>
                <c:pt idx="6">
                  <c:v>1.00332</c:v>
                </c:pt>
                <c:pt idx="7">
                  <c:v>1.1041700000000001</c:v>
                </c:pt>
                <c:pt idx="8">
                  <c:v>1.2067600000000001</c:v>
                </c:pt>
                <c:pt idx="9">
                  <c:v>1.3006599999999999</c:v>
                </c:pt>
                <c:pt idx="10">
                  <c:v>1.40499</c:v>
                </c:pt>
                <c:pt idx="11">
                  <c:v>1.5006299999999999</c:v>
                </c:pt>
                <c:pt idx="12">
                  <c:v>1.60148</c:v>
                </c:pt>
                <c:pt idx="13">
                  <c:v>1.70407</c:v>
                </c:pt>
                <c:pt idx="14">
                  <c:v>1.80145</c:v>
                </c:pt>
                <c:pt idx="15">
                  <c:v>1.90056</c:v>
                </c:pt>
                <c:pt idx="16">
                  <c:v>2.0031599999999998</c:v>
                </c:pt>
                <c:pt idx="17">
                  <c:v>2.1040100000000002</c:v>
                </c:pt>
                <c:pt idx="18">
                  <c:v>2.20486</c:v>
                </c:pt>
                <c:pt idx="19">
                  <c:v>2.3005</c:v>
                </c:pt>
                <c:pt idx="20">
                  <c:v>2.4013499999999999</c:v>
                </c:pt>
                <c:pt idx="21">
                  <c:v>2.4500000000000002</c:v>
                </c:pt>
              </c:numCache>
            </c:numRef>
          </c:xVal>
          <c:yVal>
            <c:numRef>
              <c:f>CM_Sweep!$G$2:$G$24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9.9871000000000043E-2</c:v>
                </c:pt>
                <c:pt idx="5">
                  <c:v>0.20246400000000009</c:v>
                </c:pt>
                <c:pt idx="6">
                  <c:v>0.30332000000000003</c:v>
                </c:pt>
                <c:pt idx="7">
                  <c:v>0.40417000000000014</c:v>
                </c:pt>
                <c:pt idx="8">
                  <c:v>0.5067600000000001</c:v>
                </c:pt>
                <c:pt idx="9">
                  <c:v>0.60065999999999997</c:v>
                </c:pt>
                <c:pt idx="10">
                  <c:v>0.70499000000000001</c:v>
                </c:pt>
                <c:pt idx="11">
                  <c:v>0.80062999999999995</c:v>
                </c:pt>
                <c:pt idx="12">
                  <c:v>0.90148000000000006</c:v>
                </c:pt>
                <c:pt idx="13">
                  <c:v>1.00407</c:v>
                </c:pt>
                <c:pt idx="14">
                  <c:v>1.10145</c:v>
                </c:pt>
                <c:pt idx="15">
                  <c:v>1.2005600000000001</c:v>
                </c:pt>
                <c:pt idx="16">
                  <c:v>1.3031599999999999</c:v>
                </c:pt>
                <c:pt idx="17">
                  <c:v>1.4040100000000002</c:v>
                </c:pt>
                <c:pt idx="18">
                  <c:v>1.5048600000000001</c:v>
                </c:pt>
                <c:pt idx="19">
                  <c:v>1.6005</c:v>
                </c:pt>
                <c:pt idx="20">
                  <c:v>1.7013499999999999</c:v>
                </c:pt>
                <c:pt idx="21">
                  <c:v>1.7500000000000002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5D-41A7-BACF-32118C9C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364752"/>
        <c:axId val="1223368592"/>
      </c:scatterChart>
      <c:valAx>
        <c:axId val="1223364752"/>
        <c:scaling>
          <c:orientation val="minMax"/>
          <c:max val="2.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Common</a:t>
                </a:r>
                <a:r>
                  <a:rPr lang="en-US" altLang="zh-CN" baseline="0"/>
                  <a:t> Mode Input (V)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68592"/>
        <c:crosses val="autoZero"/>
        <c:crossBetween val="midCat"/>
      </c:valAx>
      <c:valAx>
        <c:axId val="122336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</a:t>
                </a:r>
                <a:r>
                  <a:rPr lang="en-US" altLang="zh-CN" baseline="0"/>
                  <a:t> Measured (V)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64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000"/>
              <a:t>Differential</a:t>
            </a:r>
            <a:r>
              <a:rPr lang="en-US" altLang="zh-CN" sz="2000" baseline="0"/>
              <a:t> VOUT-VIN @ VCOM=1.25V</a:t>
            </a:r>
            <a:r>
              <a:rPr lang="en-US" altLang="zh-CN" sz="2000"/>
              <a:t>  (V)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DM_Sweep!$C$1</c:f>
              <c:strCache>
                <c:ptCount val="1"/>
                <c:pt idx="0">
                  <c:v>VOUT DIFF @ VCOM=1.25V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DM_Sweep!$B$2:$B$26</c:f>
              <c:numCache>
                <c:formatCode>General</c:formatCode>
                <c:ptCount val="25"/>
                <c:pt idx="0">
                  <c:v>2.4691700000000001</c:v>
                </c:pt>
                <c:pt idx="1">
                  <c:v>2.0048900000000001</c:v>
                </c:pt>
                <c:pt idx="2">
                  <c:v>1.5041100000000001</c:v>
                </c:pt>
                <c:pt idx="3">
                  <c:v>1.00332</c:v>
                </c:pt>
                <c:pt idx="4">
                  <c:v>0.81378200000000001</c:v>
                </c:pt>
                <c:pt idx="5">
                  <c:v>0.70249600000000001</c:v>
                </c:pt>
                <c:pt idx="6">
                  <c:v>0.60164200000000001</c:v>
                </c:pt>
                <c:pt idx="7">
                  <c:v>0.50252799999999997</c:v>
                </c:pt>
                <c:pt idx="8">
                  <c:v>0.401675</c:v>
                </c:pt>
                <c:pt idx="9">
                  <c:v>0.30951499999999998</c:v>
                </c:pt>
                <c:pt idx="10">
                  <c:v>0.210401</c:v>
                </c:pt>
                <c:pt idx="11">
                  <c:v>0.10954800000000001</c:v>
                </c:pt>
                <c:pt idx="12">
                  <c:v>6.9553999999999996E-3</c:v>
                </c:pt>
                <c:pt idx="13">
                  <c:v>-3.4776999999999998E-3</c:v>
                </c:pt>
                <c:pt idx="14">
                  <c:v>-0.10433099999999999</c:v>
                </c:pt>
                <c:pt idx="15">
                  <c:v>-0.201707</c:v>
                </c:pt>
                <c:pt idx="16">
                  <c:v>-0.30256</c:v>
                </c:pt>
                <c:pt idx="17">
                  <c:v>-0.40515200000000001</c:v>
                </c:pt>
                <c:pt idx="18">
                  <c:v>-0.50600599999999996</c:v>
                </c:pt>
                <c:pt idx="19">
                  <c:v>-0.60511999999999999</c:v>
                </c:pt>
                <c:pt idx="20">
                  <c:v>-0.80334899999999998</c:v>
                </c:pt>
                <c:pt idx="21">
                  <c:v>-1.0085299999999999</c:v>
                </c:pt>
                <c:pt idx="22">
                  <c:v>-1.5075799999999999</c:v>
                </c:pt>
                <c:pt idx="23">
                  <c:v>-2.0031599999999998</c:v>
                </c:pt>
                <c:pt idx="24">
                  <c:v>-2.4813399999999999</c:v>
                </c:pt>
              </c:numCache>
            </c:numRef>
          </c:xVal>
          <c:yVal>
            <c:numRef>
              <c:f>DM_Sweep!$C$2:$C$26</c:f>
              <c:numCache>
                <c:formatCode>General</c:formatCode>
                <c:ptCount val="25"/>
                <c:pt idx="0">
                  <c:v>0.83638699999999999</c:v>
                </c:pt>
                <c:pt idx="1">
                  <c:v>0.82943199999999995</c:v>
                </c:pt>
                <c:pt idx="2">
                  <c:v>0.82073799999999997</c:v>
                </c:pt>
                <c:pt idx="3">
                  <c:v>0.80856600000000001</c:v>
                </c:pt>
                <c:pt idx="4">
                  <c:v>0.80508800000000003</c:v>
                </c:pt>
                <c:pt idx="5">
                  <c:v>0.80334899999999998</c:v>
                </c:pt>
                <c:pt idx="6">
                  <c:v>0.799871</c:v>
                </c:pt>
                <c:pt idx="7">
                  <c:v>0.79639400000000005</c:v>
                </c:pt>
                <c:pt idx="8">
                  <c:v>0.794655</c:v>
                </c:pt>
                <c:pt idx="9">
                  <c:v>0.78769900000000004</c:v>
                </c:pt>
                <c:pt idx="10">
                  <c:v>0.73727299999999996</c:v>
                </c:pt>
                <c:pt idx="11">
                  <c:v>0.49904999999999999</c:v>
                </c:pt>
                <c:pt idx="12">
                  <c:v>4.6948999999999998E-2</c:v>
                </c:pt>
                <c:pt idx="13">
                  <c:v>-1.0433100000000001E-2</c:v>
                </c:pt>
                <c:pt idx="14">
                  <c:v>-0.47122900000000001</c:v>
                </c:pt>
                <c:pt idx="15">
                  <c:v>-0.72857799999999995</c:v>
                </c:pt>
                <c:pt idx="16">
                  <c:v>-0.78943799999999997</c:v>
                </c:pt>
                <c:pt idx="17">
                  <c:v>-0.79639400000000005</c:v>
                </c:pt>
                <c:pt idx="18">
                  <c:v>-0.799871</c:v>
                </c:pt>
                <c:pt idx="19">
                  <c:v>-0.80508800000000003</c:v>
                </c:pt>
                <c:pt idx="20">
                  <c:v>-0.81030400000000002</c:v>
                </c:pt>
                <c:pt idx="21">
                  <c:v>-0.81378200000000001</c:v>
                </c:pt>
                <c:pt idx="22">
                  <c:v>-0.82421500000000003</c:v>
                </c:pt>
                <c:pt idx="23">
                  <c:v>-0.83464799999999995</c:v>
                </c:pt>
                <c:pt idx="24">
                  <c:v>-0.84334299999999995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0-4C49-B25A-C4A907EF9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207183"/>
        <c:axId val="1241200943"/>
      </c:scatterChart>
      <c:valAx>
        <c:axId val="124120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3">
                  <a:alpha val="2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00943"/>
        <c:crosses val="autoZero"/>
        <c:crossBetween val="midCat"/>
      </c:valAx>
      <c:valAx>
        <c:axId val="124120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3">
                  <a:alpha val="2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0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Differential VOUT-VIN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DM_Sweep!$C$1</c:f>
              <c:strCache>
                <c:ptCount val="1"/>
                <c:pt idx="0">
                  <c:v>VOUT DIFF @ VCOM=1.25V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DM_Sweep!$B$2:$B$26</c:f>
              <c:numCache>
                <c:formatCode>General</c:formatCode>
                <c:ptCount val="25"/>
                <c:pt idx="0">
                  <c:v>2.4691700000000001</c:v>
                </c:pt>
                <c:pt idx="1">
                  <c:v>2.0048900000000001</c:v>
                </c:pt>
                <c:pt idx="2">
                  <c:v>1.5041100000000001</c:v>
                </c:pt>
                <c:pt idx="3">
                  <c:v>1.00332</c:v>
                </c:pt>
                <c:pt idx="4">
                  <c:v>0.81378200000000001</c:v>
                </c:pt>
                <c:pt idx="5">
                  <c:v>0.70249600000000001</c:v>
                </c:pt>
                <c:pt idx="6">
                  <c:v>0.60164200000000001</c:v>
                </c:pt>
                <c:pt idx="7">
                  <c:v>0.50252799999999997</c:v>
                </c:pt>
                <c:pt idx="8">
                  <c:v>0.401675</c:v>
                </c:pt>
                <c:pt idx="9">
                  <c:v>0.30951499999999998</c:v>
                </c:pt>
                <c:pt idx="10">
                  <c:v>0.210401</c:v>
                </c:pt>
                <c:pt idx="11">
                  <c:v>0.10954800000000001</c:v>
                </c:pt>
                <c:pt idx="12">
                  <c:v>6.9553999999999996E-3</c:v>
                </c:pt>
                <c:pt idx="13">
                  <c:v>-3.4776999999999998E-3</c:v>
                </c:pt>
                <c:pt idx="14">
                  <c:v>-0.10433099999999999</c:v>
                </c:pt>
                <c:pt idx="15">
                  <c:v>-0.201707</c:v>
                </c:pt>
                <c:pt idx="16">
                  <c:v>-0.30256</c:v>
                </c:pt>
                <c:pt idx="17">
                  <c:v>-0.40515200000000001</c:v>
                </c:pt>
                <c:pt idx="18">
                  <c:v>-0.50600599999999996</c:v>
                </c:pt>
                <c:pt idx="19">
                  <c:v>-0.60511999999999999</c:v>
                </c:pt>
                <c:pt idx="20">
                  <c:v>-0.80334899999999998</c:v>
                </c:pt>
                <c:pt idx="21">
                  <c:v>-1.0085299999999999</c:v>
                </c:pt>
                <c:pt idx="22">
                  <c:v>-1.5075799999999999</c:v>
                </c:pt>
                <c:pt idx="23">
                  <c:v>-2.0031599999999998</c:v>
                </c:pt>
                <c:pt idx="24">
                  <c:v>-2.4813399999999999</c:v>
                </c:pt>
              </c:numCache>
            </c:numRef>
          </c:xVal>
          <c:yVal>
            <c:numRef>
              <c:f>DM_Sweep!$C$2:$C$26</c:f>
              <c:numCache>
                <c:formatCode>General</c:formatCode>
                <c:ptCount val="25"/>
                <c:pt idx="0">
                  <c:v>0.83638699999999999</c:v>
                </c:pt>
                <c:pt idx="1">
                  <c:v>0.82943199999999995</c:v>
                </c:pt>
                <c:pt idx="2">
                  <c:v>0.82073799999999997</c:v>
                </c:pt>
                <c:pt idx="3">
                  <c:v>0.80856600000000001</c:v>
                </c:pt>
                <c:pt idx="4">
                  <c:v>0.80508800000000003</c:v>
                </c:pt>
                <c:pt idx="5">
                  <c:v>0.80334899999999998</c:v>
                </c:pt>
                <c:pt idx="6">
                  <c:v>0.799871</c:v>
                </c:pt>
                <c:pt idx="7">
                  <c:v>0.79639400000000005</c:v>
                </c:pt>
                <c:pt idx="8">
                  <c:v>0.794655</c:v>
                </c:pt>
                <c:pt idx="9">
                  <c:v>0.78769900000000004</c:v>
                </c:pt>
                <c:pt idx="10">
                  <c:v>0.73727299999999996</c:v>
                </c:pt>
                <c:pt idx="11">
                  <c:v>0.49904999999999999</c:v>
                </c:pt>
                <c:pt idx="12">
                  <c:v>4.6948999999999998E-2</c:v>
                </c:pt>
                <c:pt idx="13">
                  <c:v>-1.0433100000000001E-2</c:v>
                </c:pt>
                <c:pt idx="14">
                  <c:v>-0.47122900000000001</c:v>
                </c:pt>
                <c:pt idx="15">
                  <c:v>-0.72857799999999995</c:v>
                </c:pt>
                <c:pt idx="16">
                  <c:v>-0.78943799999999997</c:v>
                </c:pt>
                <c:pt idx="17">
                  <c:v>-0.79639400000000005</c:v>
                </c:pt>
                <c:pt idx="18">
                  <c:v>-0.799871</c:v>
                </c:pt>
                <c:pt idx="19">
                  <c:v>-0.80508800000000003</c:v>
                </c:pt>
                <c:pt idx="20">
                  <c:v>-0.81030400000000002</c:v>
                </c:pt>
                <c:pt idx="21">
                  <c:v>-0.81378200000000001</c:v>
                </c:pt>
                <c:pt idx="22">
                  <c:v>-0.82421500000000003</c:v>
                </c:pt>
                <c:pt idx="23">
                  <c:v>-0.83464799999999995</c:v>
                </c:pt>
                <c:pt idx="24">
                  <c:v>-0.84334299999999995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8F-492E-816E-59E3C30CFE71}"/>
            </c:ext>
          </c:extLst>
        </c:ser>
        <c:ser>
          <c:idx val="1"/>
          <c:order val="1"/>
          <c:tx>
            <c:strRef>
              <c:f>DM_Sweep!$E$1</c:f>
              <c:strCache>
                <c:ptCount val="1"/>
                <c:pt idx="0">
                  <c:v>VOUT DIFF @ VCOM=1.5V (V)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DM_Sweep!$D$2:$D$28</c:f>
              <c:numCache>
                <c:formatCode>General</c:formatCode>
                <c:ptCount val="27"/>
                <c:pt idx="0">
                  <c:v>1.04331</c:v>
                </c:pt>
                <c:pt idx="1">
                  <c:v>0.98592800000000003</c:v>
                </c:pt>
                <c:pt idx="2">
                  <c:v>0.84160400000000002</c:v>
                </c:pt>
                <c:pt idx="3">
                  <c:v>0.77031099999999997</c:v>
                </c:pt>
                <c:pt idx="4">
                  <c:v>0.60338099999999995</c:v>
                </c:pt>
                <c:pt idx="5">
                  <c:v>0.45210099999999998</c:v>
                </c:pt>
                <c:pt idx="6">
                  <c:v>0.401675</c:v>
                </c:pt>
                <c:pt idx="7">
                  <c:v>0.30082100000000001</c:v>
                </c:pt>
                <c:pt idx="8">
                  <c:v>0.25387199999999999</c:v>
                </c:pt>
                <c:pt idx="9">
                  <c:v>0.206923</c:v>
                </c:pt>
                <c:pt idx="10">
                  <c:v>0.15128</c:v>
                </c:pt>
                <c:pt idx="11">
                  <c:v>0.10607</c:v>
                </c:pt>
                <c:pt idx="12">
                  <c:v>4.8687800000000003E-2</c:v>
                </c:pt>
                <c:pt idx="13">
                  <c:v>2.2605099999999999E-2</c:v>
                </c:pt>
                <c:pt idx="14">
                  <c:v>3.4776999999999998E-3</c:v>
                </c:pt>
                <c:pt idx="15">
                  <c:v>1.7388499999999999E-3</c:v>
                </c:pt>
                <c:pt idx="16">
                  <c:v>-5.3904399999999998E-2</c:v>
                </c:pt>
                <c:pt idx="17">
                  <c:v>-0.10433099999999999</c:v>
                </c:pt>
                <c:pt idx="18">
                  <c:v>-0.14954100000000001</c:v>
                </c:pt>
                <c:pt idx="19">
                  <c:v>-0.20344599999999999</c:v>
                </c:pt>
                <c:pt idx="20">
                  <c:v>-0.30951499999999998</c:v>
                </c:pt>
                <c:pt idx="21">
                  <c:v>-0.401675</c:v>
                </c:pt>
                <c:pt idx="22">
                  <c:v>-0.50078900000000004</c:v>
                </c:pt>
                <c:pt idx="23">
                  <c:v>-0.60338099999999995</c:v>
                </c:pt>
                <c:pt idx="24">
                  <c:v>-0.70075699999999996</c:v>
                </c:pt>
                <c:pt idx="25">
                  <c:v>-0.90246400000000004</c:v>
                </c:pt>
                <c:pt idx="26">
                  <c:v>-0.99114500000000005</c:v>
                </c:pt>
              </c:numCache>
            </c:numRef>
          </c:xVal>
          <c:yVal>
            <c:numRef>
              <c:f>DM_Sweep!$E$2:$E$28</c:f>
              <c:numCache>
                <c:formatCode>General</c:formatCode>
                <c:ptCount val="27"/>
                <c:pt idx="0">
                  <c:v>0.86246999999999996</c:v>
                </c:pt>
                <c:pt idx="1">
                  <c:v>0.81378200000000001</c:v>
                </c:pt>
                <c:pt idx="2">
                  <c:v>0.81030400000000002</c:v>
                </c:pt>
                <c:pt idx="3">
                  <c:v>0.81030400000000002</c:v>
                </c:pt>
                <c:pt idx="4">
                  <c:v>0.80856600000000001</c:v>
                </c:pt>
                <c:pt idx="5">
                  <c:v>0.80508800000000003</c:v>
                </c:pt>
                <c:pt idx="6">
                  <c:v>0.799871</c:v>
                </c:pt>
                <c:pt idx="7">
                  <c:v>0.794655</c:v>
                </c:pt>
                <c:pt idx="8">
                  <c:v>0.78422199999999997</c:v>
                </c:pt>
                <c:pt idx="9">
                  <c:v>0.74770599999999998</c:v>
                </c:pt>
                <c:pt idx="10">
                  <c:v>0.65032999999999996</c:v>
                </c:pt>
                <c:pt idx="11">
                  <c:v>0.50252799999999997</c:v>
                </c:pt>
                <c:pt idx="12">
                  <c:v>0.252133</c:v>
                </c:pt>
                <c:pt idx="13">
                  <c:v>0.12171999999999999</c:v>
                </c:pt>
                <c:pt idx="14">
                  <c:v>6.9553999999999996E-3</c:v>
                </c:pt>
                <c:pt idx="15">
                  <c:v>-3.4776999999999998E-3</c:v>
                </c:pt>
                <c:pt idx="16">
                  <c:v>-0.27995500000000001</c:v>
                </c:pt>
                <c:pt idx="17">
                  <c:v>-0.49904999999999999</c:v>
                </c:pt>
                <c:pt idx="18">
                  <c:v>-0.65554699999999999</c:v>
                </c:pt>
                <c:pt idx="19">
                  <c:v>-0.75987800000000005</c:v>
                </c:pt>
                <c:pt idx="20">
                  <c:v>-0.80682699999999996</c:v>
                </c:pt>
                <c:pt idx="21">
                  <c:v>-0.81204299999999996</c:v>
                </c:pt>
                <c:pt idx="22">
                  <c:v>-0.81378200000000001</c:v>
                </c:pt>
                <c:pt idx="23">
                  <c:v>-0.81725999999999999</c:v>
                </c:pt>
                <c:pt idx="24">
                  <c:v>-0.81899900000000003</c:v>
                </c:pt>
                <c:pt idx="25">
                  <c:v>-0.82073799999999997</c:v>
                </c:pt>
                <c:pt idx="26">
                  <c:v>-0.82595399999999997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8F-492E-816E-59E3C30CFE71}"/>
            </c:ext>
          </c:extLst>
        </c:ser>
        <c:ser>
          <c:idx val="2"/>
          <c:order val="2"/>
          <c:tx>
            <c:strRef>
              <c:f>DM_Sweep!$G$1</c:f>
              <c:strCache>
                <c:ptCount val="1"/>
                <c:pt idx="0">
                  <c:v>VOUT DIFF @ VCOM=2.2V (V)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DM_Sweep!$F$2:$F$22</c:f>
              <c:numCache>
                <c:formatCode>General</c:formatCode>
                <c:ptCount val="21"/>
                <c:pt idx="0">
                  <c:v>0.58947000000000005</c:v>
                </c:pt>
                <c:pt idx="1">
                  <c:v>0.55295499999999997</c:v>
                </c:pt>
                <c:pt idx="2">
                  <c:v>0.50078900000000004</c:v>
                </c:pt>
                <c:pt idx="3">
                  <c:v>0.406891</c:v>
                </c:pt>
                <c:pt idx="4">
                  <c:v>0.30082100000000001</c:v>
                </c:pt>
                <c:pt idx="5">
                  <c:v>0.19996800000000001</c:v>
                </c:pt>
                <c:pt idx="6">
                  <c:v>0.15475800000000001</c:v>
                </c:pt>
                <c:pt idx="7">
                  <c:v>0.102592</c:v>
                </c:pt>
                <c:pt idx="8">
                  <c:v>5.2165499999999997E-2</c:v>
                </c:pt>
                <c:pt idx="9">
                  <c:v>6.9553999999999996E-3</c:v>
                </c:pt>
                <c:pt idx="10">
                  <c:v>0</c:v>
                </c:pt>
                <c:pt idx="11">
                  <c:v>-5.0426699999999998E-2</c:v>
                </c:pt>
                <c:pt idx="12">
                  <c:v>-0.10433099999999999</c:v>
                </c:pt>
                <c:pt idx="13">
                  <c:v>-0.14954100000000001</c:v>
                </c:pt>
                <c:pt idx="14">
                  <c:v>-0.20866199999999999</c:v>
                </c:pt>
                <c:pt idx="15">
                  <c:v>-0.252133</c:v>
                </c:pt>
                <c:pt idx="16">
                  <c:v>-0.30256</c:v>
                </c:pt>
                <c:pt idx="17">
                  <c:v>-0.40515200000000001</c:v>
                </c:pt>
                <c:pt idx="18">
                  <c:v>-0.50078900000000004</c:v>
                </c:pt>
                <c:pt idx="19">
                  <c:v>-0.55469299999999999</c:v>
                </c:pt>
                <c:pt idx="20">
                  <c:v>-0.59294800000000003</c:v>
                </c:pt>
              </c:numCache>
            </c:numRef>
          </c:xVal>
          <c:yVal>
            <c:numRef>
              <c:f>DM_Sweep!$G$2:$G$22</c:f>
              <c:numCache>
                <c:formatCode>General</c:formatCode>
                <c:ptCount val="21"/>
                <c:pt idx="0">
                  <c:v>0.83638699999999999</c:v>
                </c:pt>
                <c:pt idx="1">
                  <c:v>0.83638699999999999</c:v>
                </c:pt>
                <c:pt idx="2">
                  <c:v>0.83638699999999999</c:v>
                </c:pt>
                <c:pt idx="3">
                  <c:v>0.83464799999999995</c:v>
                </c:pt>
                <c:pt idx="4">
                  <c:v>0.82769300000000001</c:v>
                </c:pt>
                <c:pt idx="5">
                  <c:v>0.76683299999999999</c:v>
                </c:pt>
                <c:pt idx="6">
                  <c:v>0.66771899999999995</c:v>
                </c:pt>
                <c:pt idx="7">
                  <c:v>0.48513899999999999</c:v>
                </c:pt>
                <c:pt idx="8">
                  <c:v>0.24343899999999999</c:v>
                </c:pt>
                <c:pt idx="9">
                  <c:v>6.9553999999999996E-3</c:v>
                </c:pt>
                <c:pt idx="10">
                  <c:v>-3.1299300000000002E-2</c:v>
                </c:pt>
                <c:pt idx="11">
                  <c:v>-0.29908200000000001</c:v>
                </c:pt>
                <c:pt idx="12">
                  <c:v>-0.52861100000000005</c:v>
                </c:pt>
                <c:pt idx="13">
                  <c:v>-0.68684599999999996</c:v>
                </c:pt>
                <c:pt idx="14">
                  <c:v>-0.79117700000000002</c:v>
                </c:pt>
                <c:pt idx="15">
                  <c:v>-0.82421500000000003</c:v>
                </c:pt>
                <c:pt idx="16">
                  <c:v>-0.83986499999999997</c:v>
                </c:pt>
                <c:pt idx="17">
                  <c:v>-0.84334299999999995</c:v>
                </c:pt>
                <c:pt idx="18">
                  <c:v>-0.84508099999999997</c:v>
                </c:pt>
                <c:pt idx="19">
                  <c:v>-0.84682000000000002</c:v>
                </c:pt>
                <c:pt idx="20">
                  <c:v>-0.84682000000000002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8F-492E-816E-59E3C30CF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41248"/>
        <c:axId val="1364442208"/>
      </c:scatterChart>
      <c:valAx>
        <c:axId val="136444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442208"/>
        <c:crosses val="autoZero"/>
        <c:crossBetween val="midCat"/>
      </c:valAx>
      <c:valAx>
        <c:axId val="13644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441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000"/>
              <a:t>Differential VOUT-VIN</a:t>
            </a:r>
            <a:r>
              <a:rPr lang="en-US" altLang="zh-CN" sz="2000" baseline="0"/>
              <a:t> </a:t>
            </a:r>
            <a:endParaRPr lang="zh-CN" alt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'R+Current'!$C$1</c:f>
              <c:strCache>
                <c:ptCount val="1"/>
                <c:pt idx="0">
                  <c:v>VOUT DIFF @ ISS=200uA R=4.7k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'R+Current'!$B$2:$B$26</c:f>
              <c:numCache>
                <c:formatCode>General</c:formatCode>
                <c:ptCount val="25"/>
                <c:pt idx="0">
                  <c:v>2.4691700000000001</c:v>
                </c:pt>
                <c:pt idx="1">
                  <c:v>2.0048900000000001</c:v>
                </c:pt>
                <c:pt idx="2">
                  <c:v>1.5041100000000001</c:v>
                </c:pt>
                <c:pt idx="3">
                  <c:v>1.00332</c:v>
                </c:pt>
                <c:pt idx="4">
                  <c:v>0.81378200000000001</c:v>
                </c:pt>
                <c:pt idx="5">
                  <c:v>0.70249600000000001</c:v>
                </c:pt>
                <c:pt idx="6">
                  <c:v>0.60164200000000001</c:v>
                </c:pt>
                <c:pt idx="7">
                  <c:v>0.50252799999999997</c:v>
                </c:pt>
                <c:pt idx="8">
                  <c:v>0.401675</c:v>
                </c:pt>
                <c:pt idx="9">
                  <c:v>0.30951499999999998</c:v>
                </c:pt>
                <c:pt idx="10">
                  <c:v>0.210401</c:v>
                </c:pt>
                <c:pt idx="11">
                  <c:v>0.10954800000000001</c:v>
                </c:pt>
                <c:pt idx="12">
                  <c:v>6.9553999999999996E-3</c:v>
                </c:pt>
                <c:pt idx="13">
                  <c:v>-3.4776999999999998E-3</c:v>
                </c:pt>
                <c:pt idx="14">
                  <c:v>-0.10433099999999999</c:v>
                </c:pt>
                <c:pt idx="15">
                  <c:v>-0.201707</c:v>
                </c:pt>
                <c:pt idx="16">
                  <c:v>-0.30256</c:v>
                </c:pt>
                <c:pt idx="17">
                  <c:v>-0.40515200000000001</c:v>
                </c:pt>
                <c:pt idx="18">
                  <c:v>-0.50600599999999996</c:v>
                </c:pt>
                <c:pt idx="19">
                  <c:v>-0.60511999999999999</c:v>
                </c:pt>
                <c:pt idx="20">
                  <c:v>-0.80334899999999998</c:v>
                </c:pt>
                <c:pt idx="21">
                  <c:v>-1.0085299999999999</c:v>
                </c:pt>
                <c:pt idx="22">
                  <c:v>-1.5075799999999999</c:v>
                </c:pt>
                <c:pt idx="23">
                  <c:v>-2.0031599999999998</c:v>
                </c:pt>
                <c:pt idx="24">
                  <c:v>-2.4813399999999999</c:v>
                </c:pt>
              </c:numCache>
            </c:numRef>
          </c:xVal>
          <c:yVal>
            <c:numRef>
              <c:f>'R+Current'!$C$2:$C$26</c:f>
              <c:numCache>
                <c:formatCode>General</c:formatCode>
                <c:ptCount val="25"/>
                <c:pt idx="0">
                  <c:v>0.83638699999999999</c:v>
                </c:pt>
                <c:pt idx="1">
                  <c:v>0.82943199999999995</c:v>
                </c:pt>
                <c:pt idx="2">
                  <c:v>0.82073799999999997</c:v>
                </c:pt>
                <c:pt idx="3">
                  <c:v>0.80856600000000001</c:v>
                </c:pt>
                <c:pt idx="4">
                  <c:v>0.80508800000000003</c:v>
                </c:pt>
                <c:pt idx="5">
                  <c:v>0.80334899999999998</c:v>
                </c:pt>
                <c:pt idx="6">
                  <c:v>0.799871</c:v>
                </c:pt>
                <c:pt idx="7">
                  <c:v>0.79639400000000005</c:v>
                </c:pt>
                <c:pt idx="8">
                  <c:v>0.794655</c:v>
                </c:pt>
                <c:pt idx="9">
                  <c:v>0.78769900000000004</c:v>
                </c:pt>
                <c:pt idx="10">
                  <c:v>0.73727299999999996</c:v>
                </c:pt>
                <c:pt idx="11">
                  <c:v>0.49904999999999999</c:v>
                </c:pt>
                <c:pt idx="12">
                  <c:v>4.6948999999999998E-2</c:v>
                </c:pt>
                <c:pt idx="13">
                  <c:v>-1.0433100000000001E-2</c:v>
                </c:pt>
                <c:pt idx="14">
                  <c:v>-0.47122900000000001</c:v>
                </c:pt>
                <c:pt idx="15">
                  <c:v>-0.72857799999999995</c:v>
                </c:pt>
                <c:pt idx="16">
                  <c:v>-0.78943799999999997</c:v>
                </c:pt>
                <c:pt idx="17">
                  <c:v>-0.79639400000000005</c:v>
                </c:pt>
                <c:pt idx="18">
                  <c:v>-0.799871</c:v>
                </c:pt>
                <c:pt idx="19">
                  <c:v>-0.80508800000000003</c:v>
                </c:pt>
                <c:pt idx="20">
                  <c:v>-0.81030400000000002</c:v>
                </c:pt>
                <c:pt idx="21">
                  <c:v>-0.81378200000000001</c:v>
                </c:pt>
                <c:pt idx="22">
                  <c:v>-0.82421500000000003</c:v>
                </c:pt>
                <c:pt idx="23">
                  <c:v>-0.83464799999999995</c:v>
                </c:pt>
                <c:pt idx="24">
                  <c:v>-0.84334299999999995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2-4CE4-B8AD-D7CCA97AD768}"/>
            </c:ext>
          </c:extLst>
        </c:ser>
        <c:ser>
          <c:idx val="1"/>
          <c:order val="1"/>
          <c:tx>
            <c:strRef>
              <c:f>'R+Current'!$E$1</c:f>
              <c:strCache>
                <c:ptCount val="1"/>
                <c:pt idx="0">
                  <c:v>VOUT DIFF @ ISS=400uA R=2.35k (V)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'R+Current'!$D$2:$D$28</c:f>
              <c:numCache>
                <c:formatCode>General</c:formatCode>
                <c:ptCount val="27"/>
                <c:pt idx="0">
                  <c:v>2.5230700000000001</c:v>
                </c:pt>
                <c:pt idx="1">
                  <c:v>2.26572</c:v>
                </c:pt>
                <c:pt idx="2">
                  <c:v>2.0066299999999999</c:v>
                </c:pt>
                <c:pt idx="3">
                  <c:v>1.8084</c:v>
                </c:pt>
                <c:pt idx="4">
                  <c:v>1.40673</c:v>
                </c:pt>
                <c:pt idx="5">
                  <c:v>1.2084999999999999</c:v>
                </c:pt>
                <c:pt idx="6">
                  <c:v>1.0067900000000001</c:v>
                </c:pt>
                <c:pt idx="7">
                  <c:v>0.80334899999999998</c:v>
                </c:pt>
                <c:pt idx="8">
                  <c:v>0.60511999999999999</c:v>
                </c:pt>
                <c:pt idx="9">
                  <c:v>0.40341300000000002</c:v>
                </c:pt>
                <c:pt idx="10">
                  <c:v>0.30256</c:v>
                </c:pt>
                <c:pt idx="11">
                  <c:v>0.20518400000000001</c:v>
                </c:pt>
                <c:pt idx="12">
                  <c:v>0.10607</c:v>
                </c:pt>
                <c:pt idx="13">
                  <c:v>5.5643199999999997E-2</c:v>
                </c:pt>
                <c:pt idx="14">
                  <c:v>3.4776999999999998E-3</c:v>
                </c:pt>
                <c:pt idx="15">
                  <c:v>-6.9553999999999996E-3</c:v>
                </c:pt>
                <c:pt idx="16">
                  <c:v>-5.7382099999999998E-2</c:v>
                </c:pt>
                <c:pt idx="17">
                  <c:v>-0.107809</c:v>
                </c:pt>
                <c:pt idx="18">
                  <c:v>-0.20866199999999999</c:v>
                </c:pt>
                <c:pt idx="19">
                  <c:v>-0.30429899999999999</c:v>
                </c:pt>
                <c:pt idx="20">
                  <c:v>-0.40862999999999999</c:v>
                </c:pt>
                <c:pt idx="21">
                  <c:v>-0.50774399999999997</c:v>
                </c:pt>
                <c:pt idx="22">
                  <c:v>-0.70945100000000005</c:v>
                </c:pt>
                <c:pt idx="23">
                  <c:v>-0.99809999999999999</c:v>
                </c:pt>
                <c:pt idx="24">
                  <c:v>-1.50932</c:v>
                </c:pt>
                <c:pt idx="25">
                  <c:v>-2.0031599999999998</c:v>
                </c:pt>
                <c:pt idx="26">
                  <c:v>-2.4778600000000002</c:v>
                </c:pt>
              </c:numCache>
            </c:numRef>
          </c:xVal>
          <c:yVal>
            <c:numRef>
              <c:f>'R+Current'!$E$2:$E$28</c:f>
              <c:numCache>
                <c:formatCode>General</c:formatCode>
                <c:ptCount val="27"/>
                <c:pt idx="0">
                  <c:v>0.84855899999999995</c:v>
                </c:pt>
                <c:pt idx="1">
                  <c:v>0.83117099999999999</c:v>
                </c:pt>
                <c:pt idx="2">
                  <c:v>0.82421500000000003</c:v>
                </c:pt>
                <c:pt idx="3">
                  <c:v>0.81899900000000003</c:v>
                </c:pt>
                <c:pt idx="4">
                  <c:v>0.81204299999999996</c:v>
                </c:pt>
                <c:pt idx="5">
                  <c:v>0.80856600000000001</c:v>
                </c:pt>
                <c:pt idx="6">
                  <c:v>0.80508800000000003</c:v>
                </c:pt>
                <c:pt idx="7">
                  <c:v>0.79813199999999995</c:v>
                </c:pt>
                <c:pt idx="8">
                  <c:v>0.79291599999999995</c:v>
                </c:pt>
                <c:pt idx="9">
                  <c:v>0.78422199999999997</c:v>
                </c:pt>
                <c:pt idx="10">
                  <c:v>0.76509400000000005</c:v>
                </c:pt>
                <c:pt idx="11">
                  <c:v>0.65032999999999996</c:v>
                </c:pt>
                <c:pt idx="12">
                  <c:v>0.38254700000000003</c:v>
                </c:pt>
                <c:pt idx="13">
                  <c:v>0.20344599999999999</c:v>
                </c:pt>
                <c:pt idx="14">
                  <c:v>1.5649699999999999E-2</c:v>
                </c:pt>
                <c:pt idx="15">
                  <c:v>-2.0866200000000001E-2</c:v>
                </c:pt>
                <c:pt idx="16">
                  <c:v>-0.210401</c:v>
                </c:pt>
                <c:pt idx="17">
                  <c:v>-0.38428600000000002</c:v>
                </c:pt>
                <c:pt idx="18">
                  <c:v>-0.65728600000000004</c:v>
                </c:pt>
                <c:pt idx="19">
                  <c:v>-0.76857200000000003</c:v>
                </c:pt>
                <c:pt idx="20">
                  <c:v>-0.78943799999999997</c:v>
                </c:pt>
                <c:pt idx="21">
                  <c:v>-0.794655</c:v>
                </c:pt>
                <c:pt idx="22">
                  <c:v>-0.79813199999999995</c:v>
                </c:pt>
                <c:pt idx="23">
                  <c:v>-0.80682699999999996</c:v>
                </c:pt>
                <c:pt idx="24">
                  <c:v>-0.82073799999999997</c:v>
                </c:pt>
                <c:pt idx="25">
                  <c:v>-0.83117099999999999</c:v>
                </c:pt>
                <c:pt idx="26">
                  <c:v>-0.83291000000000004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72-4CE4-B8AD-D7CCA97AD768}"/>
            </c:ext>
          </c:extLst>
        </c:ser>
        <c:ser>
          <c:idx val="2"/>
          <c:order val="2"/>
          <c:tx>
            <c:strRef>
              <c:f>'R+Current'!$G$1</c:f>
              <c:strCache>
                <c:ptCount val="1"/>
                <c:pt idx="0">
                  <c:v>VOUT DIFF @ ISS=800uA R=1.2k (V)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'R+Current'!$F$2:$F$24</c:f>
              <c:numCache>
                <c:formatCode>General</c:formatCode>
                <c:ptCount val="23"/>
                <c:pt idx="0">
                  <c:v>2.4535200000000001</c:v>
                </c:pt>
                <c:pt idx="1">
                  <c:v>2.0066299999999999</c:v>
                </c:pt>
                <c:pt idx="2">
                  <c:v>1.5041100000000001</c:v>
                </c:pt>
                <c:pt idx="3">
                  <c:v>1.0067900000000001</c:v>
                </c:pt>
                <c:pt idx="4">
                  <c:v>0.70249600000000001</c:v>
                </c:pt>
                <c:pt idx="5">
                  <c:v>0.50600599999999996</c:v>
                </c:pt>
                <c:pt idx="6">
                  <c:v>0.401675</c:v>
                </c:pt>
                <c:pt idx="7">
                  <c:v>0.30256</c:v>
                </c:pt>
                <c:pt idx="8">
                  <c:v>0.20518400000000001</c:v>
                </c:pt>
                <c:pt idx="9">
                  <c:v>0.10607</c:v>
                </c:pt>
                <c:pt idx="10">
                  <c:v>3.4776999999999998E-3</c:v>
                </c:pt>
                <c:pt idx="11">
                  <c:v>-6.9553999999999996E-3</c:v>
                </c:pt>
                <c:pt idx="12">
                  <c:v>-0.107809</c:v>
                </c:pt>
                <c:pt idx="13">
                  <c:v>-0.20866199999999999</c:v>
                </c:pt>
                <c:pt idx="14">
                  <c:v>-0.30429899999999999</c:v>
                </c:pt>
                <c:pt idx="15">
                  <c:v>-0.40862999999999999</c:v>
                </c:pt>
                <c:pt idx="16">
                  <c:v>-0.50600599999999996</c:v>
                </c:pt>
                <c:pt idx="17">
                  <c:v>-0.60859799999999997</c:v>
                </c:pt>
                <c:pt idx="18">
                  <c:v>-0.80161000000000004</c:v>
                </c:pt>
                <c:pt idx="19">
                  <c:v>-1.01027</c:v>
                </c:pt>
                <c:pt idx="20">
                  <c:v>-1.5006299999999999</c:v>
                </c:pt>
                <c:pt idx="21">
                  <c:v>-2.0048900000000001</c:v>
                </c:pt>
                <c:pt idx="22">
                  <c:v>-2.4639500000000001</c:v>
                </c:pt>
              </c:numCache>
            </c:numRef>
          </c:xVal>
          <c:yVal>
            <c:numRef>
              <c:f>'R+Current'!$G$2:$G$24</c:f>
              <c:numCache>
                <c:formatCode>General</c:formatCode>
                <c:ptCount val="23"/>
                <c:pt idx="0">
                  <c:v>0.84160400000000002</c:v>
                </c:pt>
                <c:pt idx="1">
                  <c:v>0.83638699999999999</c:v>
                </c:pt>
                <c:pt idx="2">
                  <c:v>0.82421500000000003</c:v>
                </c:pt>
                <c:pt idx="3">
                  <c:v>0.81204299999999996</c:v>
                </c:pt>
                <c:pt idx="4">
                  <c:v>0.80334899999999998</c:v>
                </c:pt>
                <c:pt idx="5">
                  <c:v>0.79291599999999995</c:v>
                </c:pt>
                <c:pt idx="6">
                  <c:v>0.77378899999999995</c:v>
                </c:pt>
                <c:pt idx="7">
                  <c:v>0.69554000000000005</c:v>
                </c:pt>
                <c:pt idx="8">
                  <c:v>0.52513299999999996</c:v>
                </c:pt>
                <c:pt idx="9">
                  <c:v>0.28864899999999999</c:v>
                </c:pt>
                <c:pt idx="10">
                  <c:v>8.6942500000000006E-3</c:v>
                </c:pt>
                <c:pt idx="11">
                  <c:v>-1.9127399999999999E-2</c:v>
                </c:pt>
                <c:pt idx="12">
                  <c:v>-0.29560500000000001</c:v>
                </c:pt>
                <c:pt idx="13">
                  <c:v>-0.53730500000000003</c:v>
                </c:pt>
                <c:pt idx="14">
                  <c:v>-0.70945100000000005</c:v>
                </c:pt>
                <c:pt idx="15">
                  <c:v>-0.78769900000000004</c:v>
                </c:pt>
                <c:pt idx="16">
                  <c:v>-0.80161000000000004</c:v>
                </c:pt>
                <c:pt idx="17">
                  <c:v>-0.80856600000000001</c:v>
                </c:pt>
                <c:pt idx="18">
                  <c:v>-0.81378200000000001</c:v>
                </c:pt>
                <c:pt idx="19">
                  <c:v>-0.82247599999999998</c:v>
                </c:pt>
                <c:pt idx="20">
                  <c:v>-0.83464799999999995</c:v>
                </c:pt>
                <c:pt idx="21">
                  <c:v>-0.84508099999999997</c:v>
                </c:pt>
                <c:pt idx="22">
                  <c:v>-0.85203700000000004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72-4CE4-B8AD-D7CCA97AD768}"/>
            </c:ext>
          </c:extLst>
        </c:ser>
        <c:ser>
          <c:idx val="3"/>
          <c:order val="3"/>
          <c:tx>
            <c:strRef>
              <c:f>'R+Current'!$I$1</c:f>
              <c:strCache>
                <c:ptCount val="1"/>
                <c:pt idx="0">
                  <c:v>VOUT DIFF @ ISS=1.6mA R=600 (V)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'R+Current'!$H$2:$H$26</c:f>
              <c:numCache>
                <c:formatCode>General</c:formatCode>
                <c:ptCount val="25"/>
                <c:pt idx="0">
                  <c:v>2.4656899999999999</c:v>
                </c:pt>
                <c:pt idx="1">
                  <c:v>2.0066299999999999</c:v>
                </c:pt>
                <c:pt idx="2">
                  <c:v>1.5041100000000001</c:v>
                </c:pt>
                <c:pt idx="3">
                  <c:v>1.0067900000000001</c:v>
                </c:pt>
                <c:pt idx="4">
                  <c:v>0.80161000000000004</c:v>
                </c:pt>
                <c:pt idx="5">
                  <c:v>0.70249600000000001</c:v>
                </c:pt>
                <c:pt idx="6">
                  <c:v>0.60685900000000004</c:v>
                </c:pt>
                <c:pt idx="7">
                  <c:v>0.50600599999999996</c:v>
                </c:pt>
                <c:pt idx="8">
                  <c:v>0.401675</c:v>
                </c:pt>
                <c:pt idx="9">
                  <c:v>0.30256</c:v>
                </c:pt>
                <c:pt idx="10">
                  <c:v>0.20518400000000001</c:v>
                </c:pt>
                <c:pt idx="11">
                  <c:v>0.10607</c:v>
                </c:pt>
                <c:pt idx="12">
                  <c:v>3.4776999999999998E-3</c:v>
                </c:pt>
                <c:pt idx="13">
                  <c:v>-6.9553999999999996E-3</c:v>
                </c:pt>
                <c:pt idx="14">
                  <c:v>-0.107809</c:v>
                </c:pt>
                <c:pt idx="15">
                  <c:v>-0.20866199999999999</c:v>
                </c:pt>
                <c:pt idx="16">
                  <c:v>-0.30429899999999999</c:v>
                </c:pt>
                <c:pt idx="17">
                  <c:v>-0.40862999999999999</c:v>
                </c:pt>
                <c:pt idx="18">
                  <c:v>-0.50774399999999997</c:v>
                </c:pt>
                <c:pt idx="19">
                  <c:v>-0.60859799999999997</c:v>
                </c:pt>
                <c:pt idx="20">
                  <c:v>-0.70945100000000005</c:v>
                </c:pt>
                <c:pt idx="21">
                  <c:v>-1.01027</c:v>
                </c:pt>
                <c:pt idx="22">
                  <c:v>-1.5006299999999999</c:v>
                </c:pt>
                <c:pt idx="23">
                  <c:v>-2.0048900000000001</c:v>
                </c:pt>
                <c:pt idx="24">
                  <c:v>-2.4517799999999998</c:v>
                </c:pt>
              </c:numCache>
            </c:numRef>
          </c:xVal>
          <c:yVal>
            <c:numRef>
              <c:f>'R+Current'!$I$2:$I$26</c:f>
              <c:numCache>
                <c:formatCode>General</c:formatCode>
                <c:ptCount val="25"/>
                <c:pt idx="0">
                  <c:v>0.84855899999999995</c:v>
                </c:pt>
                <c:pt idx="1">
                  <c:v>0.84160400000000002</c:v>
                </c:pt>
                <c:pt idx="2">
                  <c:v>0.83117099999999999</c:v>
                </c:pt>
                <c:pt idx="3">
                  <c:v>0.81378200000000001</c:v>
                </c:pt>
                <c:pt idx="4">
                  <c:v>0.80682699999999996</c:v>
                </c:pt>
                <c:pt idx="5">
                  <c:v>0.799871</c:v>
                </c:pt>
                <c:pt idx="6">
                  <c:v>0.79291599999999995</c:v>
                </c:pt>
                <c:pt idx="7">
                  <c:v>0.76161699999999999</c:v>
                </c:pt>
                <c:pt idx="8">
                  <c:v>0.67293499999999995</c:v>
                </c:pt>
                <c:pt idx="9">
                  <c:v>0.53904399999999997</c:v>
                </c:pt>
                <c:pt idx="10">
                  <c:v>0.37733100000000003</c:v>
                </c:pt>
                <c:pt idx="11">
                  <c:v>0.19822899999999999</c:v>
                </c:pt>
                <c:pt idx="12">
                  <c:v>3.4776999999999998E-3</c:v>
                </c:pt>
                <c:pt idx="13">
                  <c:v>-1.3910799999999999E-2</c:v>
                </c:pt>
                <c:pt idx="14">
                  <c:v>-0.20518400000000001</c:v>
                </c:pt>
                <c:pt idx="15">
                  <c:v>-0.387764</c:v>
                </c:pt>
                <c:pt idx="16">
                  <c:v>-0.55121600000000004</c:v>
                </c:pt>
                <c:pt idx="17">
                  <c:v>-0.68510700000000002</c:v>
                </c:pt>
                <c:pt idx="18">
                  <c:v>-0.76683299999999999</c:v>
                </c:pt>
                <c:pt idx="19">
                  <c:v>-0.799871</c:v>
                </c:pt>
                <c:pt idx="20">
                  <c:v>-0.81030400000000002</c:v>
                </c:pt>
                <c:pt idx="21">
                  <c:v>-0.82073799999999997</c:v>
                </c:pt>
                <c:pt idx="22">
                  <c:v>-0.83812600000000004</c:v>
                </c:pt>
                <c:pt idx="23">
                  <c:v>-0.850298</c:v>
                </c:pt>
                <c:pt idx="24">
                  <c:v>-0.85899199999999998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72-4CE4-B8AD-D7CCA97AD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213808"/>
        <c:axId val="1793214288"/>
      </c:scatterChart>
      <c:valAx>
        <c:axId val="179321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214288"/>
        <c:crosses val="autoZero"/>
        <c:crossBetween val="midCat"/>
      </c:valAx>
      <c:valAx>
        <c:axId val="17932142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9321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Differential IOUT-VIN </a:t>
            </a:r>
            <a:endParaRPr lang="zh-CN" altLang="en-US"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'R+Current'!$J$1</c:f>
              <c:strCache>
                <c:ptCount val="1"/>
                <c:pt idx="0">
                  <c:v>IOUT DIFF@ @ ISS=200uA R=4.7k (uA)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'R+Current'!$B$2:$B$26</c:f>
              <c:numCache>
                <c:formatCode>General</c:formatCode>
                <c:ptCount val="25"/>
                <c:pt idx="0">
                  <c:v>2.4691700000000001</c:v>
                </c:pt>
                <c:pt idx="1">
                  <c:v>2.0048900000000001</c:v>
                </c:pt>
                <c:pt idx="2">
                  <c:v>1.5041100000000001</c:v>
                </c:pt>
                <c:pt idx="3">
                  <c:v>1.00332</c:v>
                </c:pt>
                <c:pt idx="4">
                  <c:v>0.81378200000000001</c:v>
                </c:pt>
                <c:pt idx="5">
                  <c:v>0.70249600000000001</c:v>
                </c:pt>
                <c:pt idx="6">
                  <c:v>0.60164200000000001</c:v>
                </c:pt>
                <c:pt idx="7">
                  <c:v>0.50252799999999997</c:v>
                </c:pt>
                <c:pt idx="8">
                  <c:v>0.401675</c:v>
                </c:pt>
                <c:pt idx="9">
                  <c:v>0.30951499999999998</c:v>
                </c:pt>
                <c:pt idx="10">
                  <c:v>0.210401</c:v>
                </c:pt>
                <c:pt idx="11">
                  <c:v>0.10954800000000001</c:v>
                </c:pt>
                <c:pt idx="12">
                  <c:v>6.9553999999999996E-3</c:v>
                </c:pt>
                <c:pt idx="13">
                  <c:v>-3.4776999999999998E-3</c:v>
                </c:pt>
                <c:pt idx="14">
                  <c:v>-0.10433099999999999</c:v>
                </c:pt>
                <c:pt idx="15">
                  <c:v>-0.201707</c:v>
                </c:pt>
                <c:pt idx="16">
                  <c:v>-0.30256</c:v>
                </c:pt>
                <c:pt idx="17">
                  <c:v>-0.40515200000000001</c:v>
                </c:pt>
                <c:pt idx="18">
                  <c:v>-0.50600599999999996</c:v>
                </c:pt>
                <c:pt idx="19">
                  <c:v>-0.60511999999999999</c:v>
                </c:pt>
                <c:pt idx="20">
                  <c:v>-0.80334899999999998</c:v>
                </c:pt>
                <c:pt idx="21">
                  <c:v>-1.0085299999999999</c:v>
                </c:pt>
                <c:pt idx="22">
                  <c:v>-1.5075799999999999</c:v>
                </c:pt>
                <c:pt idx="23">
                  <c:v>-2.0031599999999998</c:v>
                </c:pt>
                <c:pt idx="24">
                  <c:v>-2.4813399999999999</c:v>
                </c:pt>
              </c:numCache>
            </c:numRef>
          </c:xVal>
          <c:yVal>
            <c:numRef>
              <c:f>'R+Current'!$J$2:$J$26</c:f>
              <c:numCache>
                <c:formatCode>General</c:formatCode>
                <c:ptCount val="25"/>
                <c:pt idx="0">
                  <c:v>174.24729166666665</c:v>
                </c:pt>
                <c:pt idx="1">
                  <c:v>172.79833333333332</c:v>
                </c:pt>
                <c:pt idx="2">
                  <c:v>170.98708333333335</c:v>
                </c:pt>
                <c:pt idx="3">
                  <c:v>168.45124999999999</c:v>
                </c:pt>
                <c:pt idx="4">
                  <c:v>167.72666666666669</c:v>
                </c:pt>
                <c:pt idx="5">
                  <c:v>167.364375</c:v>
                </c:pt>
                <c:pt idx="6">
                  <c:v>166.63979166666667</c:v>
                </c:pt>
                <c:pt idx="7">
                  <c:v>165.91541666666669</c:v>
                </c:pt>
                <c:pt idx="8">
                  <c:v>165.55312499999999</c:v>
                </c:pt>
                <c:pt idx="9">
                  <c:v>164.10395833333334</c:v>
                </c:pt>
                <c:pt idx="10">
                  <c:v>153.59854166666668</c:v>
                </c:pt>
                <c:pt idx="11">
                  <c:v>103.96875</c:v>
                </c:pt>
                <c:pt idx="12">
                  <c:v>9.7810416666666669</c:v>
                </c:pt>
                <c:pt idx="13">
                  <c:v>-2.1735625000000001</c:v>
                </c:pt>
                <c:pt idx="14">
                  <c:v>-98.172708333333333</c:v>
                </c:pt>
                <c:pt idx="15">
                  <c:v>-151.78708333333333</c:v>
                </c:pt>
                <c:pt idx="16">
                  <c:v>-164.46625</c:v>
                </c:pt>
                <c:pt idx="17">
                  <c:v>-165.91541666666669</c:v>
                </c:pt>
                <c:pt idx="18">
                  <c:v>-166.63979166666667</c:v>
                </c:pt>
                <c:pt idx="19">
                  <c:v>-167.72666666666669</c:v>
                </c:pt>
                <c:pt idx="20">
                  <c:v>-168.81333333333333</c:v>
                </c:pt>
                <c:pt idx="21">
                  <c:v>-169.53791666666666</c:v>
                </c:pt>
                <c:pt idx="22">
                  <c:v>-171.71145833333335</c:v>
                </c:pt>
                <c:pt idx="23">
                  <c:v>-173.88499999999999</c:v>
                </c:pt>
                <c:pt idx="24">
                  <c:v>-175.69645833333331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97-4B0A-BE81-1283EB97B853}"/>
            </c:ext>
          </c:extLst>
        </c:ser>
        <c:ser>
          <c:idx val="1"/>
          <c:order val="1"/>
          <c:tx>
            <c:strRef>
              <c:f>'R+Current'!$K$1</c:f>
              <c:strCache>
                <c:ptCount val="1"/>
                <c:pt idx="0">
                  <c:v>IOUT DIFF @ ISS=400uA R=2.35k (uA)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'R+Current'!$D$2:$D$28</c:f>
              <c:numCache>
                <c:formatCode>General</c:formatCode>
                <c:ptCount val="27"/>
                <c:pt idx="0">
                  <c:v>2.5230700000000001</c:v>
                </c:pt>
                <c:pt idx="1">
                  <c:v>2.26572</c:v>
                </c:pt>
                <c:pt idx="2">
                  <c:v>2.0066299999999999</c:v>
                </c:pt>
                <c:pt idx="3">
                  <c:v>1.8084</c:v>
                </c:pt>
                <c:pt idx="4">
                  <c:v>1.40673</c:v>
                </c:pt>
                <c:pt idx="5">
                  <c:v>1.2084999999999999</c:v>
                </c:pt>
                <c:pt idx="6">
                  <c:v>1.0067900000000001</c:v>
                </c:pt>
                <c:pt idx="7">
                  <c:v>0.80334899999999998</c:v>
                </c:pt>
                <c:pt idx="8">
                  <c:v>0.60511999999999999</c:v>
                </c:pt>
                <c:pt idx="9">
                  <c:v>0.40341300000000002</c:v>
                </c:pt>
                <c:pt idx="10">
                  <c:v>0.30256</c:v>
                </c:pt>
                <c:pt idx="11">
                  <c:v>0.20518400000000001</c:v>
                </c:pt>
                <c:pt idx="12">
                  <c:v>0.10607</c:v>
                </c:pt>
                <c:pt idx="13">
                  <c:v>5.5643199999999997E-2</c:v>
                </c:pt>
                <c:pt idx="14">
                  <c:v>3.4776999999999998E-3</c:v>
                </c:pt>
                <c:pt idx="15">
                  <c:v>-6.9553999999999996E-3</c:v>
                </c:pt>
                <c:pt idx="16">
                  <c:v>-5.7382099999999998E-2</c:v>
                </c:pt>
                <c:pt idx="17">
                  <c:v>-0.107809</c:v>
                </c:pt>
                <c:pt idx="18">
                  <c:v>-0.20866199999999999</c:v>
                </c:pt>
                <c:pt idx="19">
                  <c:v>-0.30429899999999999</c:v>
                </c:pt>
                <c:pt idx="20">
                  <c:v>-0.40862999999999999</c:v>
                </c:pt>
                <c:pt idx="21">
                  <c:v>-0.50774399999999997</c:v>
                </c:pt>
                <c:pt idx="22">
                  <c:v>-0.70945100000000005</c:v>
                </c:pt>
                <c:pt idx="23">
                  <c:v>-0.99809999999999999</c:v>
                </c:pt>
                <c:pt idx="24">
                  <c:v>-1.50932</c:v>
                </c:pt>
                <c:pt idx="25">
                  <c:v>-2.0031599999999998</c:v>
                </c:pt>
                <c:pt idx="26">
                  <c:v>-2.4778600000000002</c:v>
                </c:pt>
              </c:numCache>
            </c:numRef>
          </c:xVal>
          <c:yVal>
            <c:numRef>
              <c:f>'R+Current'!$K$2:$K$28</c:f>
              <c:numCache>
                <c:formatCode>General</c:formatCode>
                <c:ptCount val="27"/>
                <c:pt idx="0">
                  <c:v>353.56624999999997</c:v>
                </c:pt>
                <c:pt idx="1">
                  <c:v>346.32125000000002</c:v>
                </c:pt>
                <c:pt idx="2">
                  <c:v>343.42291666666671</c:v>
                </c:pt>
                <c:pt idx="3">
                  <c:v>341.24958333333336</c:v>
                </c:pt>
                <c:pt idx="4">
                  <c:v>338.35124999999999</c:v>
                </c:pt>
                <c:pt idx="5">
                  <c:v>336.90249999999997</c:v>
                </c:pt>
                <c:pt idx="6">
                  <c:v>335.45333333333338</c:v>
                </c:pt>
                <c:pt idx="7">
                  <c:v>332.55500000000001</c:v>
                </c:pt>
                <c:pt idx="8">
                  <c:v>330.3816666666666</c:v>
                </c:pt>
                <c:pt idx="9">
                  <c:v>326.75916666666666</c:v>
                </c:pt>
                <c:pt idx="10">
                  <c:v>318.78916666666669</c:v>
                </c:pt>
                <c:pt idx="11">
                  <c:v>270.9708333333333</c:v>
                </c:pt>
                <c:pt idx="12">
                  <c:v>159.39458333333334</c:v>
                </c:pt>
                <c:pt idx="13">
                  <c:v>84.769166666666663</c:v>
                </c:pt>
                <c:pt idx="14">
                  <c:v>6.5207083333333324</c:v>
                </c:pt>
                <c:pt idx="15">
                  <c:v>-8.6942500000000003</c:v>
                </c:pt>
                <c:pt idx="16">
                  <c:v>-87.667083333333323</c:v>
                </c:pt>
                <c:pt idx="17">
                  <c:v>-160.11916666666667</c:v>
                </c:pt>
                <c:pt idx="18">
                  <c:v>-273.86916666666667</c:v>
                </c:pt>
                <c:pt idx="19">
                  <c:v>-320.23833333333334</c:v>
                </c:pt>
                <c:pt idx="20">
                  <c:v>-328.9325</c:v>
                </c:pt>
                <c:pt idx="21">
                  <c:v>-331.10624999999999</c:v>
                </c:pt>
                <c:pt idx="22">
                  <c:v>-332.55500000000001</c:v>
                </c:pt>
                <c:pt idx="23">
                  <c:v>-336.1779166666667</c:v>
                </c:pt>
                <c:pt idx="24">
                  <c:v>-341.97416666666669</c:v>
                </c:pt>
                <c:pt idx="25">
                  <c:v>-346.32125000000002</c:v>
                </c:pt>
                <c:pt idx="26">
                  <c:v>-347.04583333333335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97-4B0A-BE81-1283EB97B853}"/>
            </c:ext>
          </c:extLst>
        </c:ser>
        <c:ser>
          <c:idx val="2"/>
          <c:order val="2"/>
          <c:tx>
            <c:strRef>
              <c:f>'R+Current'!$L$1</c:f>
              <c:strCache>
                <c:ptCount val="1"/>
                <c:pt idx="0">
                  <c:v>IOUT DIFF @ ISS=800uA R=1.2k (uA)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'R+Current'!$F$2:$F$24</c:f>
              <c:numCache>
                <c:formatCode>General</c:formatCode>
                <c:ptCount val="23"/>
                <c:pt idx="0">
                  <c:v>2.4535200000000001</c:v>
                </c:pt>
                <c:pt idx="1">
                  <c:v>2.0066299999999999</c:v>
                </c:pt>
                <c:pt idx="2">
                  <c:v>1.5041100000000001</c:v>
                </c:pt>
                <c:pt idx="3">
                  <c:v>1.0067900000000001</c:v>
                </c:pt>
                <c:pt idx="4">
                  <c:v>0.70249600000000001</c:v>
                </c:pt>
                <c:pt idx="5">
                  <c:v>0.50600599999999996</c:v>
                </c:pt>
                <c:pt idx="6">
                  <c:v>0.401675</c:v>
                </c:pt>
                <c:pt idx="7">
                  <c:v>0.30256</c:v>
                </c:pt>
                <c:pt idx="8">
                  <c:v>0.20518400000000001</c:v>
                </c:pt>
                <c:pt idx="9">
                  <c:v>0.10607</c:v>
                </c:pt>
                <c:pt idx="10">
                  <c:v>3.4776999999999998E-3</c:v>
                </c:pt>
                <c:pt idx="11">
                  <c:v>-6.9553999999999996E-3</c:v>
                </c:pt>
                <c:pt idx="12">
                  <c:v>-0.107809</c:v>
                </c:pt>
                <c:pt idx="13">
                  <c:v>-0.20866199999999999</c:v>
                </c:pt>
                <c:pt idx="14">
                  <c:v>-0.30429899999999999</c:v>
                </c:pt>
                <c:pt idx="15">
                  <c:v>-0.40862999999999999</c:v>
                </c:pt>
                <c:pt idx="16">
                  <c:v>-0.50600599999999996</c:v>
                </c:pt>
                <c:pt idx="17">
                  <c:v>-0.60859799999999997</c:v>
                </c:pt>
                <c:pt idx="18">
                  <c:v>-0.80161000000000004</c:v>
                </c:pt>
                <c:pt idx="19">
                  <c:v>-1.01027</c:v>
                </c:pt>
                <c:pt idx="20">
                  <c:v>-1.5006299999999999</c:v>
                </c:pt>
                <c:pt idx="21">
                  <c:v>-2.0048900000000001</c:v>
                </c:pt>
                <c:pt idx="22">
                  <c:v>-2.4639500000000001</c:v>
                </c:pt>
              </c:numCache>
            </c:numRef>
          </c:xVal>
          <c:yVal>
            <c:numRef>
              <c:f>'R+Current'!$L$2:$L$24</c:f>
              <c:numCache>
                <c:formatCode>General</c:formatCode>
                <c:ptCount val="23"/>
                <c:pt idx="0">
                  <c:v>765.09454545454548</c:v>
                </c:pt>
                <c:pt idx="1">
                  <c:v>760.35181818181809</c:v>
                </c:pt>
                <c:pt idx="2">
                  <c:v>749.28636363636372</c:v>
                </c:pt>
                <c:pt idx="3">
                  <c:v>738.220909090909</c:v>
                </c:pt>
                <c:pt idx="4">
                  <c:v>730.31727272727267</c:v>
                </c:pt>
                <c:pt idx="5">
                  <c:v>720.8327272727272</c:v>
                </c:pt>
                <c:pt idx="6">
                  <c:v>703.44454545454539</c:v>
                </c:pt>
                <c:pt idx="7">
                  <c:v>632.30909090909097</c:v>
                </c:pt>
                <c:pt idx="8">
                  <c:v>477.39363636363635</c:v>
                </c:pt>
                <c:pt idx="9">
                  <c:v>262.40818181818184</c:v>
                </c:pt>
                <c:pt idx="10">
                  <c:v>7.9038636363636368</c:v>
                </c:pt>
                <c:pt idx="11">
                  <c:v>-17.388545454545454</c:v>
                </c:pt>
                <c:pt idx="12">
                  <c:v>-268.73181818181814</c:v>
                </c:pt>
                <c:pt idx="13">
                  <c:v>-488.45909090909089</c:v>
                </c:pt>
                <c:pt idx="14">
                  <c:v>-644.95545454545459</c:v>
                </c:pt>
                <c:pt idx="15">
                  <c:v>-716.09</c:v>
                </c:pt>
                <c:pt idx="16">
                  <c:v>-728.73636363636365</c:v>
                </c:pt>
                <c:pt idx="17">
                  <c:v>-735.06000000000006</c:v>
                </c:pt>
                <c:pt idx="18">
                  <c:v>-739.80181818181825</c:v>
                </c:pt>
                <c:pt idx="19">
                  <c:v>-747.70545454545459</c:v>
                </c:pt>
                <c:pt idx="20">
                  <c:v>-758.77090909090907</c:v>
                </c:pt>
                <c:pt idx="21">
                  <c:v>-768.25545454545443</c:v>
                </c:pt>
                <c:pt idx="22">
                  <c:v>-774.57909090909095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97-4B0A-BE81-1283EB97B853}"/>
            </c:ext>
          </c:extLst>
        </c:ser>
        <c:ser>
          <c:idx val="3"/>
          <c:order val="3"/>
          <c:tx>
            <c:strRef>
              <c:f>'R+Current'!$M$1</c:f>
              <c:strCache>
                <c:ptCount val="1"/>
                <c:pt idx="0">
                  <c:v>IOUT DIFF @ ISS=1.6mA R=600 (uA)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'R+Current'!$H$2:$H$26</c:f>
              <c:numCache>
                <c:formatCode>General</c:formatCode>
                <c:ptCount val="25"/>
                <c:pt idx="0">
                  <c:v>2.4656899999999999</c:v>
                </c:pt>
                <c:pt idx="1">
                  <c:v>2.0066299999999999</c:v>
                </c:pt>
                <c:pt idx="2">
                  <c:v>1.5041100000000001</c:v>
                </c:pt>
                <c:pt idx="3">
                  <c:v>1.0067900000000001</c:v>
                </c:pt>
                <c:pt idx="4">
                  <c:v>0.80161000000000004</c:v>
                </c:pt>
                <c:pt idx="5">
                  <c:v>0.70249600000000001</c:v>
                </c:pt>
                <c:pt idx="6">
                  <c:v>0.60685900000000004</c:v>
                </c:pt>
                <c:pt idx="7">
                  <c:v>0.50600599999999996</c:v>
                </c:pt>
                <c:pt idx="8">
                  <c:v>0.401675</c:v>
                </c:pt>
                <c:pt idx="9">
                  <c:v>0.30256</c:v>
                </c:pt>
                <c:pt idx="10">
                  <c:v>0.20518400000000001</c:v>
                </c:pt>
                <c:pt idx="11">
                  <c:v>0.10607</c:v>
                </c:pt>
                <c:pt idx="12">
                  <c:v>3.4776999999999998E-3</c:v>
                </c:pt>
                <c:pt idx="13">
                  <c:v>-6.9553999999999996E-3</c:v>
                </c:pt>
                <c:pt idx="14">
                  <c:v>-0.107809</c:v>
                </c:pt>
                <c:pt idx="15">
                  <c:v>-0.20866199999999999</c:v>
                </c:pt>
                <c:pt idx="16">
                  <c:v>-0.30429899999999999</c:v>
                </c:pt>
                <c:pt idx="17">
                  <c:v>-0.40862999999999999</c:v>
                </c:pt>
                <c:pt idx="18">
                  <c:v>-0.50774399999999997</c:v>
                </c:pt>
                <c:pt idx="19">
                  <c:v>-0.60859799999999997</c:v>
                </c:pt>
                <c:pt idx="20">
                  <c:v>-0.70945100000000005</c:v>
                </c:pt>
                <c:pt idx="21">
                  <c:v>-1.01027</c:v>
                </c:pt>
                <c:pt idx="22">
                  <c:v>-1.5006299999999999</c:v>
                </c:pt>
                <c:pt idx="23">
                  <c:v>-2.0048900000000001</c:v>
                </c:pt>
                <c:pt idx="24">
                  <c:v>-2.4517799999999998</c:v>
                </c:pt>
              </c:numCache>
            </c:numRef>
          </c:xVal>
          <c:yVal>
            <c:numRef>
              <c:f>'R+Current'!$M$2:$M$26</c:f>
              <c:numCache>
                <c:formatCode>General</c:formatCode>
                <c:ptCount val="25"/>
                <c:pt idx="0">
                  <c:v>1542.8345454545454</c:v>
                </c:pt>
                <c:pt idx="1">
                  <c:v>1530.189090909091</c:v>
                </c:pt>
                <c:pt idx="2">
                  <c:v>1511.22</c:v>
                </c:pt>
                <c:pt idx="3">
                  <c:v>1479.6036363636365</c:v>
                </c:pt>
                <c:pt idx="4">
                  <c:v>1466.9581818181819</c:v>
                </c:pt>
                <c:pt idx="5">
                  <c:v>1454.310909090909</c:v>
                </c:pt>
                <c:pt idx="6">
                  <c:v>1441.6654545454544</c:v>
                </c:pt>
                <c:pt idx="7">
                  <c:v>1384.7581818181818</c:v>
                </c:pt>
                <c:pt idx="8">
                  <c:v>1223.5181818181816</c:v>
                </c:pt>
                <c:pt idx="9">
                  <c:v>980.07999999999993</c:v>
                </c:pt>
                <c:pt idx="10">
                  <c:v>686.05636363636359</c:v>
                </c:pt>
                <c:pt idx="11">
                  <c:v>360.4163636363636</c:v>
                </c:pt>
                <c:pt idx="12">
                  <c:v>6.3230909090909089</c:v>
                </c:pt>
                <c:pt idx="13">
                  <c:v>-25.292363636363635</c:v>
                </c:pt>
                <c:pt idx="14">
                  <c:v>-373.06181818181818</c:v>
                </c:pt>
                <c:pt idx="15">
                  <c:v>-705.02545454545452</c:v>
                </c:pt>
                <c:pt idx="16">
                  <c:v>-1002.2109090909092</c:v>
                </c:pt>
                <c:pt idx="17">
                  <c:v>-1245.649090909091</c:v>
                </c:pt>
                <c:pt idx="18">
                  <c:v>-1394.2418181818182</c:v>
                </c:pt>
                <c:pt idx="19">
                  <c:v>-1454.310909090909</c:v>
                </c:pt>
                <c:pt idx="20">
                  <c:v>-1473.28</c:v>
                </c:pt>
                <c:pt idx="21">
                  <c:v>-1492.2509090909089</c:v>
                </c:pt>
                <c:pt idx="22">
                  <c:v>-1523.8654545454547</c:v>
                </c:pt>
                <c:pt idx="23">
                  <c:v>-1545.9963636363636</c:v>
                </c:pt>
                <c:pt idx="24">
                  <c:v>-1561.8036363636363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97-4B0A-BE81-1283EB97B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810271"/>
        <c:axId val="1441805951"/>
      </c:scatterChart>
      <c:valAx>
        <c:axId val="144181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805951"/>
        <c:crosses val="autoZero"/>
        <c:crossBetween val="midCat"/>
      </c:valAx>
      <c:valAx>
        <c:axId val="144180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810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000"/>
              <a:t>Differential VOUT-VIN</a:t>
            </a:r>
            <a:r>
              <a:rPr lang="en-US" altLang="zh-CN" sz="2000" baseline="0"/>
              <a:t> </a:t>
            </a:r>
            <a:endParaRPr lang="zh-CN" alt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'R+Current (PK)'!$C$1</c:f>
              <c:strCache>
                <c:ptCount val="1"/>
                <c:pt idx="0">
                  <c:v>VOUT DIFF @ ISS=200uA R=4.7k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'R+Current (PK)'!$B$2:$B$26</c:f>
              <c:numCache>
                <c:formatCode>General</c:formatCode>
                <c:ptCount val="25"/>
                <c:pt idx="0">
                  <c:v>2.4691700000000001</c:v>
                </c:pt>
                <c:pt idx="1">
                  <c:v>2.0048900000000001</c:v>
                </c:pt>
                <c:pt idx="2">
                  <c:v>1.5041100000000001</c:v>
                </c:pt>
                <c:pt idx="3">
                  <c:v>1.00332</c:v>
                </c:pt>
                <c:pt idx="4">
                  <c:v>0.81378200000000001</c:v>
                </c:pt>
                <c:pt idx="5">
                  <c:v>0.70249600000000001</c:v>
                </c:pt>
                <c:pt idx="6">
                  <c:v>0.60164200000000001</c:v>
                </c:pt>
                <c:pt idx="7">
                  <c:v>0.50252799999999997</c:v>
                </c:pt>
                <c:pt idx="8">
                  <c:v>0.401675</c:v>
                </c:pt>
                <c:pt idx="9">
                  <c:v>0.30951499999999998</c:v>
                </c:pt>
                <c:pt idx="10">
                  <c:v>0.210401</c:v>
                </c:pt>
                <c:pt idx="11">
                  <c:v>0.10954800000000001</c:v>
                </c:pt>
                <c:pt idx="12">
                  <c:v>6.9553999999999996E-3</c:v>
                </c:pt>
                <c:pt idx="13">
                  <c:v>-3.4776999999999998E-3</c:v>
                </c:pt>
                <c:pt idx="14">
                  <c:v>-0.10433099999999999</c:v>
                </c:pt>
                <c:pt idx="15">
                  <c:v>-0.201707</c:v>
                </c:pt>
                <c:pt idx="16">
                  <c:v>-0.30256</c:v>
                </c:pt>
                <c:pt idx="17">
                  <c:v>-0.40515200000000001</c:v>
                </c:pt>
                <c:pt idx="18">
                  <c:v>-0.50600599999999996</c:v>
                </c:pt>
                <c:pt idx="19">
                  <c:v>-0.60511999999999999</c:v>
                </c:pt>
                <c:pt idx="20">
                  <c:v>-0.80334899999999998</c:v>
                </c:pt>
                <c:pt idx="21">
                  <c:v>-1.0085299999999999</c:v>
                </c:pt>
                <c:pt idx="22">
                  <c:v>-1.5075799999999999</c:v>
                </c:pt>
                <c:pt idx="23">
                  <c:v>-2.0031599999999998</c:v>
                </c:pt>
                <c:pt idx="24">
                  <c:v>-2.4813399999999999</c:v>
                </c:pt>
              </c:numCache>
            </c:numRef>
          </c:xVal>
          <c:yVal>
            <c:numRef>
              <c:f>'R+Current (PK)'!$C$2:$C$26</c:f>
              <c:numCache>
                <c:formatCode>General</c:formatCode>
                <c:ptCount val="25"/>
                <c:pt idx="0">
                  <c:v>0.83638699999999999</c:v>
                </c:pt>
                <c:pt idx="1">
                  <c:v>0.82943199999999995</c:v>
                </c:pt>
                <c:pt idx="2">
                  <c:v>0.82073799999999997</c:v>
                </c:pt>
                <c:pt idx="3">
                  <c:v>0.80856600000000001</c:v>
                </c:pt>
                <c:pt idx="4">
                  <c:v>0.80508800000000003</c:v>
                </c:pt>
                <c:pt idx="5">
                  <c:v>0.80334899999999998</c:v>
                </c:pt>
                <c:pt idx="6">
                  <c:v>0.799871</c:v>
                </c:pt>
                <c:pt idx="7">
                  <c:v>0.79639400000000005</c:v>
                </c:pt>
                <c:pt idx="8">
                  <c:v>0.794655</c:v>
                </c:pt>
                <c:pt idx="9">
                  <c:v>0.78769900000000004</c:v>
                </c:pt>
                <c:pt idx="10">
                  <c:v>0.73727299999999996</c:v>
                </c:pt>
                <c:pt idx="11">
                  <c:v>0.49904999999999999</c:v>
                </c:pt>
                <c:pt idx="12">
                  <c:v>4.6948999999999998E-2</c:v>
                </c:pt>
                <c:pt idx="13">
                  <c:v>-1.0433100000000001E-2</c:v>
                </c:pt>
                <c:pt idx="14">
                  <c:v>-0.47122900000000001</c:v>
                </c:pt>
                <c:pt idx="15">
                  <c:v>-0.72857799999999995</c:v>
                </c:pt>
                <c:pt idx="16">
                  <c:v>-0.78943799999999997</c:v>
                </c:pt>
                <c:pt idx="17">
                  <c:v>-0.79639400000000005</c:v>
                </c:pt>
                <c:pt idx="18">
                  <c:v>-0.799871</c:v>
                </c:pt>
                <c:pt idx="19">
                  <c:v>-0.80508800000000003</c:v>
                </c:pt>
                <c:pt idx="20">
                  <c:v>-0.81030400000000002</c:v>
                </c:pt>
                <c:pt idx="21">
                  <c:v>-0.81378200000000001</c:v>
                </c:pt>
                <c:pt idx="22">
                  <c:v>-0.82421500000000003</c:v>
                </c:pt>
                <c:pt idx="23">
                  <c:v>-0.83464799999999995</c:v>
                </c:pt>
                <c:pt idx="24">
                  <c:v>-0.84334299999999995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8-FF41-A98B-49578BE10ABC}"/>
            </c:ext>
          </c:extLst>
        </c:ser>
        <c:ser>
          <c:idx val="1"/>
          <c:order val="1"/>
          <c:tx>
            <c:strRef>
              <c:f>'R+Current (PK)'!$F$1</c:f>
              <c:strCache>
                <c:ptCount val="1"/>
                <c:pt idx="0">
                  <c:v>VOUT DIFF @ ISS=400uA R=2.35k (V)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'R+Current (PK)'!$E$2:$E$28</c:f>
              <c:numCache>
                <c:formatCode>General</c:formatCode>
                <c:ptCount val="27"/>
                <c:pt idx="0">
                  <c:v>2.5230700000000001</c:v>
                </c:pt>
                <c:pt idx="1">
                  <c:v>2.26572</c:v>
                </c:pt>
                <c:pt idx="2">
                  <c:v>2.0066299999999999</c:v>
                </c:pt>
                <c:pt idx="3">
                  <c:v>1.8084</c:v>
                </c:pt>
                <c:pt idx="4">
                  <c:v>1.40673</c:v>
                </c:pt>
                <c:pt idx="5">
                  <c:v>1.2084999999999999</c:v>
                </c:pt>
                <c:pt idx="6">
                  <c:v>1.0067900000000001</c:v>
                </c:pt>
                <c:pt idx="7">
                  <c:v>0.80334899999999998</c:v>
                </c:pt>
                <c:pt idx="8">
                  <c:v>0.60511999999999999</c:v>
                </c:pt>
                <c:pt idx="9">
                  <c:v>0.40341300000000002</c:v>
                </c:pt>
                <c:pt idx="10">
                  <c:v>0.30256</c:v>
                </c:pt>
                <c:pt idx="11">
                  <c:v>0.20518400000000001</c:v>
                </c:pt>
                <c:pt idx="12">
                  <c:v>0.10607</c:v>
                </c:pt>
                <c:pt idx="13">
                  <c:v>5.5643199999999997E-2</c:v>
                </c:pt>
                <c:pt idx="14">
                  <c:v>3.4776999999999998E-3</c:v>
                </c:pt>
                <c:pt idx="15">
                  <c:v>-6.9553999999999996E-3</c:v>
                </c:pt>
                <c:pt idx="16">
                  <c:v>-5.7382099999999998E-2</c:v>
                </c:pt>
                <c:pt idx="17">
                  <c:v>-0.107809</c:v>
                </c:pt>
                <c:pt idx="18">
                  <c:v>-0.20866199999999999</c:v>
                </c:pt>
                <c:pt idx="19">
                  <c:v>-0.30429899999999999</c:v>
                </c:pt>
                <c:pt idx="20">
                  <c:v>-0.40862999999999999</c:v>
                </c:pt>
                <c:pt idx="21">
                  <c:v>-0.50774399999999997</c:v>
                </c:pt>
                <c:pt idx="22">
                  <c:v>-0.70945100000000005</c:v>
                </c:pt>
                <c:pt idx="23">
                  <c:v>-0.99809999999999999</c:v>
                </c:pt>
                <c:pt idx="24">
                  <c:v>-1.50932</c:v>
                </c:pt>
                <c:pt idx="25">
                  <c:v>-2.0031599999999998</c:v>
                </c:pt>
                <c:pt idx="26">
                  <c:v>-2.4778600000000002</c:v>
                </c:pt>
              </c:numCache>
            </c:numRef>
          </c:xVal>
          <c:yVal>
            <c:numRef>
              <c:f>'R+Current (PK)'!$F$2:$F$28</c:f>
              <c:numCache>
                <c:formatCode>General</c:formatCode>
                <c:ptCount val="27"/>
                <c:pt idx="0">
                  <c:v>0.84855899999999995</c:v>
                </c:pt>
                <c:pt idx="1">
                  <c:v>0.83117099999999999</c:v>
                </c:pt>
                <c:pt idx="2">
                  <c:v>0.82421500000000003</c:v>
                </c:pt>
                <c:pt idx="3">
                  <c:v>0.81899900000000003</c:v>
                </c:pt>
                <c:pt idx="4">
                  <c:v>0.81204299999999996</c:v>
                </c:pt>
                <c:pt idx="5">
                  <c:v>0.80856600000000001</c:v>
                </c:pt>
                <c:pt idx="6">
                  <c:v>0.80508800000000003</c:v>
                </c:pt>
                <c:pt idx="7">
                  <c:v>0.79813199999999995</c:v>
                </c:pt>
                <c:pt idx="8">
                  <c:v>0.79291599999999995</c:v>
                </c:pt>
                <c:pt idx="9">
                  <c:v>0.78422199999999997</c:v>
                </c:pt>
                <c:pt idx="10">
                  <c:v>0.76509400000000005</c:v>
                </c:pt>
                <c:pt idx="11">
                  <c:v>0.65032999999999996</c:v>
                </c:pt>
                <c:pt idx="12">
                  <c:v>0.38254700000000003</c:v>
                </c:pt>
                <c:pt idx="13">
                  <c:v>0.20344599999999999</c:v>
                </c:pt>
                <c:pt idx="14">
                  <c:v>1.5649699999999999E-2</c:v>
                </c:pt>
                <c:pt idx="15">
                  <c:v>-2.0866200000000001E-2</c:v>
                </c:pt>
                <c:pt idx="16">
                  <c:v>-0.210401</c:v>
                </c:pt>
                <c:pt idx="17">
                  <c:v>-0.38428600000000002</c:v>
                </c:pt>
                <c:pt idx="18">
                  <c:v>-0.65728600000000004</c:v>
                </c:pt>
                <c:pt idx="19">
                  <c:v>-0.76857200000000003</c:v>
                </c:pt>
                <c:pt idx="20">
                  <c:v>-0.78943799999999997</c:v>
                </c:pt>
                <c:pt idx="21">
                  <c:v>-0.794655</c:v>
                </c:pt>
                <c:pt idx="22">
                  <c:v>-0.79813199999999995</c:v>
                </c:pt>
                <c:pt idx="23">
                  <c:v>-0.80682699999999996</c:v>
                </c:pt>
                <c:pt idx="24">
                  <c:v>-0.82073799999999997</c:v>
                </c:pt>
                <c:pt idx="25">
                  <c:v>-0.83117099999999999</c:v>
                </c:pt>
                <c:pt idx="26">
                  <c:v>-0.83291000000000004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8-FF41-A98B-49578BE10ABC}"/>
            </c:ext>
          </c:extLst>
        </c:ser>
        <c:ser>
          <c:idx val="2"/>
          <c:order val="2"/>
          <c:tx>
            <c:strRef>
              <c:f>'R+Current (PK)'!$I$1</c:f>
              <c:strCache>
                <c:ptCount val="1"/>
                <c:pt idx="0">
                  <c:v>VOUT DIFF @ ISS=800uA R=1.2k (V)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'R+Current (PK)'!$H$2:$H$24</c:f>
              <c:numCache>
                <c:formatCode>General</c:formatCode>
                <c:ptCount val="23"/>
                <c:pt idx="0">
                  <c:v>2.4535200000000001</c:v>
                </c:pt>
                <c:pt idx="1">
                  <c:v>2.0066299999999999</c:v>
                </c:pt>
                <c:pt idx="2">
                  <c:v>1.5041100000000001</c:v>
                </c:pt>
                <c:pt idx="3">
                  <c:v>1.0067900000000001</c:v>
                </c:pt>
                <c:pt idx="4">
                  <c:v>0.70249600000000001</c:v>
                </c:pt>
                <c:pt idx="5">
                  <c:v>0.50600599999999996</c:v>
                </c:pt>
                <c:pt idx="6">
                  <c:v>0.401675</c:v>
                </c:pt>
                <c:pt idx="7">
                  <c:v>0.30256</c:v>
                </c:pt>
                <c:pt idx="8">
                  <c:v>0.20518400000000001</c:v>
                </c:pt>
                <c:pt idx="9">
                  <c:v>0.10607</c:v>
                </c:pt>
                <c:pt idx="10">
                  <c:v>3.4776999999999998E-3</c:v>
                </c:pt>
                <c:pt idx="11">
                  <c:v>-6.9553999999999996E-3</c:v>
                </c:pt>
                <c:pt idx="12">
                  <c:v>-0.107809</c:v>
                </c:pt>
                <c:pt idx="13">
                  <c:v>-0.20866199999999999</c:v>
                </c:pt>
                <c:pt idx="14">
                  <c:v>-0.30429899999999999</c:v>
                </c:pt>
                <c:pt idx="15">
                  <c:v>-0.40862999999999999</c:v>
                </c:pt>
                <c:pt idx="16">
                  <c:v>-0.50600599999999996</c:v>
                </c:pt>
                <c:pt idx="17">
                  <c:v>-0.60859799999999997</c:v>
                </c:pt>
                <c:pt idx="18">
                  <c:v>-0.80161000000000004</c:v>
                </c:pt>
                <c:pt idx="19">
                  <c:v>-1.01027</c:v>
                </c:pt>
                <c:pt idx="20">
                  <c:v>-1.5006299999999999</c:v>
                </c:pt>
                <c:pt idx="21">
                  <c:v>-2.0048900000000001</c:v>
                </c:pt>
                <c:pt idx="22">
                  <c:v>-2.4639500000000001</c:v>
                </c:pt>
              </c:numCache>
            </c:numRef>
          </c:xVal>
          <c:yVal>
            <c:numRef>
              <c:f>'R+Current (PK)'!$I$2:$I$24</c:f>
              <c:numCache>
                <c:formatCode>General</c:formatCode>
                <c:ptCount val="23"/>
                <c:pt idx="0">
                  <c:v>0.84160400000000002</c:v>
                </c:pt>
                <c:pt idx="1">
                  <c:v>0.83638699999999999</c:v>
                </c:pt>
                <c:pt idx="2">
                  <c:v>0.82421500000000003</c:v>
                </c:pt>
                <c:pt idx="3">
                  <c:v>0.81204299999999996</c:v>
                </c:pt>
                <c:pt idx="4">
                  <c:v>0.80334899999999998</c:v>
                </c:pt>
                <c:pt idx="5">
                  <c:v>0.79291599999999995</c:v>
                </c:pt>
                <c:pt idx="6">
                  <c:v>0.77378899999999995</c:v>
                </c:pt>
                <c:pt idx="7">
                  <c:v>0.69554000000000005</c:v>
                </c:pt>
                <c:pt idx="8">
                  <c:v>0.52513299999999996</c:v>
                </c:pt>
                <c:pt idx="9">
                  <c:v>0.28864899999999999</c:v>
                </c:pt>
                <c:pt idx="10">
                  <c:v>8.6942500000000006E-3</c:v>
                </c:pt>
                <c:pt idx="11">
                  <c:v>-1.9127399999999999E-2</c:v>
                </c:pt>
                <c:pt idx="12">
                  <c:v>-0.29560500000000001</c:v>
                </c:pt>
                <c:pt idx="13">
                  <c:v>-0.53730500000000003</c:v>
                </c:pt>
                <c:pt idx="14">
                  <c:v>-0.70945100000000005</c:v>
                </c:pt>
                <c:pt idx="15">
                  <c:v>-0.78769900000000004</c:v>
                </c:pt>
                <c:pt idx="16">
                  <c:v>-0.80161000000000004</c:v>
                </c:pt>
                <c:pt idx="17">
                  <c:v>-0.80856600000000001</c:v>
                </c:pt>
                <c:pt idx="18">
                  <c:v>-0.81378200000000001</c:v>
                </c:pt>
                <c:pt idx="19">
                  <c:v>-0.82247599999999998</c:v>
                </c:pt>
                <c:pt idx="20">
                  <c:v>-0.83464799999999995</c:v>
                </c:pt>
                <c:pt idx="21">
                  <c:v>-0.84508099999999997</c:v>
                </c:pt>
                <c:pt idx="22">
                  <c:v>-0.85203700000000004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58-FF41-A98B-49578BE10ABC}"/>
            </c:ext>
          </c:extLst>
        </c:ser>
        <c:ser>
          <c:idx val="3"/>
          <c:order val="3"/>
          <c:tx>
            <c:strRef>
              <c:f>'R+Current (PK)'!$L$1</c:f>
              <c:strCache>
                <c:ptCount val="1"/>
                <c:pt idx="0">
                  <c:v>VOUT DIFF @ ISS=1.6mA R=600 (V)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'R+Current (PK)'!$K$2:$K$26</c:f>
              <c:numCache>
                <c:formatCode>General</c:formatCode>
                <c:ptCount val="25"/>
                <c:pt idx="0">
                  <c:v>2.4656899999999999</c:v>
                </c:pt>
                <c:pt idx="1">
                  <c:v>2.0066299999999999</c:v>
                </c:pt>
                <c:pt idx="2">
                  <c:v>1.5041100000000001</c:v>
                </c:pt>
                <c:pt idx="3">
                  <c:v>1.0067900000000001</c:v>
                </c:pt>
                <c:pt idx="4">
                  <c:v>0.80161000000000004</c:v>
                </c:pt>
                <c:pt idx="5">
                  <c:v>0.70249600000000001</c:v>
                </c:pt>
                <c:pt idx="6">
                  <c:v>0.60685900000000004</c:v>
                </c:pt>
                <c:pt idx="7">
                  <c:v>0.50600599999999996</c:v>
                </c:pt>
                <c:pt idx="8">
                  <c:v>0.401675</c:v>
                </c:pt>
                <c:pt idx="9">
                  <c:v>0.30256</c:v>
                </c:pt>
                <c:pt idx="10">
                  <c:v>0.20518400000000001</c:v>
                </c:pt>
                <c:pt idx="11">
                  <c:v>0.10607</c:v>
                </c:pt>
                <c:pt idx="12">
                  <c:v>3.4776999999999998E-3</c:v>
                </c:pt>
                <c:pt idx="13">
                  <c:v>-6.9553999999999996E-3</c:v>
                </c:pt>
                <c:pt idx="14">
                  <c:v>-0.107809</c:v>
                </c:pt>
                <c:pt idx="15">
                  <c:v>-0.20866199999999999</c:v>
                </c:pt>
                <c:pt idx="16">
                  <c:v>-0.30429899999999999</c:v>
                </c:pt>
                <c:pt idx="17">
                  <c:v>-0.40862999999999999</c:v>
                </c:pt>
                <c:pt idx="18">
                  <c:v>-0.50774399999999997</c:v>
                </c:pt>
                <c:pt idx="19">
                  <c:v>-0.60859799999999997</c:v>
                </c:pt>
                <c:pt idx="20">
                  <c:v>-0.70945100000000005</c:v>
                </c:pt>
                <c:pt idx="21">
                  <c:v>-1.01027</c:v>
                </c:pt>
                <c:pt idx="22">
                  <c:v>-1.5006299999999999</c:v>
                </c:pt>
                <c:pt idx="23">
                  <c:v>-2.0048900000000001</c:v>
                </c:pt>
                <c:pt idx="24">
                  <c:v>-2.4517799999999998</c:v>
                </c:pt>
              </c:numCache>
            </c:numRef>
          </c:xVal>
          <c:yVal>
            <c:numRef>
              <c:f>'R+Current (PK)'!$L$2:$L$26</c:f>
              <c:numCache>
                <c:formatCode>General</c:formatCode>
                <c:ptCount val="25"/>
                <c:pt idx="0">
                  <c:v>0.84855899999999995</c:v>
                </c:pt>
                <c:pt idx="1">
                  <c:v>0.84160400000000002</c:v>
                </c:pt>
                <c:pt idx="2">
                  <c:v>0.83117099999999999</c:v>
                </c:pt>
                <c:pt idx="3">
                  <c:v>0.81378200000000001</c:v>
                </c:pt>
                <c:pt idx="4">
                  <c:v>0.80682699999999996</c:v>
                </c:pt>
                <c:pt idx="5">
                  <c:v>0.799871</c:v>
                </c:pt>
                <c:pt idx="6">
                  <c:v>0.79291599999999995</c:v>
                </c:pt>
                <c:pt idx="7">
                  <c:v>0.76161699999999999</c:v>
                </c:pt>
                <c:pt idx="8">
                  <c:v>0.67293499999999995</c:v>
                </c:pt>
                <c:pt idx="9">
                  <c:v>0.53904399999999997</c:v>
                </c:pt>
                <c:pt idx="10">
                  <c:v>0.37733100000000003</c:v>
                </c:pt>
                <c:pt idx="11">
                  <c:v>0.19822899999999999</c:v>
                </c:pt>
                <c:pt idx="12">
                  <c:v>3.4776999999999998E-3</c:v>
                </c:pt>
                <c:pt idx="13">
                  <c:v>-1.3910799999999999E-2</c:v>
                </c:pt>
                <c:pt idx="14">
                  <c:v>-0.20518400000000001</c:v>
                </c:pt>
                <c:pt idx="15">
                  <c:v>-0.387764</c:v>
                </c:pt>
                <c:pt idx="16">
                  <c:v>-0.55121600000000004</c:v>
                </c:pt>
                <c:pt idx="17">
                  <c:v>-0.68510700000000002</c:v>
                </c:pt>
                <c:pt idx="18">
                  <c:v>-0.76683299999999999</c:v>
                </c:pt>
                <c:pt idx="19">
                  <c:v>-0.799871</c:v>
                </c:pt>
                <c:pt idx="20">
                  <c:v>-0.81030400000000002</c:v>
                </c:pt>
                <c:pt idx="21">
                  <c:v>-0.82073799999999997</c:v>
                </c:pt>
                <c:pt idx="22">
                  <c:v>-0.83812600000000004</c:v>
                </c:pt>
                <c:pt idx="23">
                  <c:v>-0.850298</c:v>
                </c:pt>
                <c:pt idx="24">
                  <c:v>-0.85899199999999998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58-FF41-A98B-49578BE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213808"/>
        <c:axId val="1793214288"/>
      </c:scatterChart>
      <c:valAx>
        <c:axId val="1793213808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214288"/>
        <c:crosses val="autoZero"/>
        <c:crossBetween val="midCat"/>
      </c:valAx>
      <c:valAx>
        <c:axId val="17932142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9321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Differential IOUT-VIN </a:t>
            </a:r>
            <a:endParaRPr lang="zh-CN" altLang="en-US"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'R+Current (PK)'!$N$1</c:f>
              <c:strCache>
                <c:ptCount val="1"/>
                <c:pt idx="0">
                  <c:v>IOUT DIFF@ @ ISS=200uA R=4.7k (uA)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'R+Current (PK)'!$B$2:$B$26</c:f>
              <c:numCache>
                <c:formatCode>General</c:formatCode>
                <c:ptCount val="25"/>
                <c:pt idx="0">
                  <c:v>2.4691700000000001</c:v>
                </c:pt>
                <c:pt idx="1">
                  <c:v>2.0048900000000001</c:v>
                </c:pt>
                <c:pt idx="2">
                  <c:v>1.5041100000000001</c:v>
                </c:pt>
                <c:pt idx="3">
                  <c:v>1.00332</c:v>
                </c:pt>
                <c:pt idx="4">
                  <c:v>0.81378200000000001</c:v>
                </c:pt>
                <c:pt idx="5">
                  <c:v>0.70249600000000001</c:v>
                </c:pt>
                <c:pt idx="6">
                  <c:v>0.60164200000000001</c:v>
                </c:pt>
                <c:pt idx="7">
                  <c:v>0.50252799999999997</c:v>
                </c:pt>
                <c:pt idx="8">
                  <c:v>0.401675</c:v>
                </c:pt>
                <c:pt idx="9">
                  <c:v>0.30951499999999998</c:v>
                </c:pt>
                <c:pt idx="10">
                  <c:v>0.210401</c:v>
                </c:pt>
                <c:pt idx="11">
                  <c:v>0.10954800000000001</c:v>
                </c:pt>
                <c:pt idx="12">
                  <c:v>6.9553999999999996E-3</c:v>
                </c:pt>
                <c:pt idx="13">
                  <c:v>-3.4776999999999998E-3</c:v>
                </c:pt>
                <c:pt idx="14">
                  <c:v>-0.10433099999999999</c:v>
                </c:pt>
                <c:pt idx="15">
                  <c:v>-0.201707</c:v>
                </c:pt>
                <c:pt idx="16">
                  <c:v>-0.30256</c:v>
                </c:pt>
                <c:pt idx="17">
                  <c:v>-0.40515200000000001</c:v>
                </c:pt>
                <c:pt idx="18">
                  <c:v>-0.50600599999999996</c:v>
                </c:pt>
                <c:pt idx="19">
                  <c:v>-0.60511999999999999</c:v>
                </c:pt>
                <c:pt idx="20">
                  <c:v>-0.80334899999999998</c:v>
                </c:pt>
                <c:pt idx="21">
                  <c:v>-1.0085299999999999</c:v>
                </c:pt>
                <c:pt idx="22">
                  <c:v>-1.5075799999999999</c:v>
                </c:pt>
                <c:pt idx="23">
                  <c:v>-2.0031599999999998</c:v>
                </c:pt>
                <c:pt idx="24">
                  <c:v>-2.4813399999999999</c:v>
                </c:pt>
              </c:numCache>
            </c:numRef>
          </c:xVal>
          <c:yVal>
            <c:numRef>
              <c:f>'R+Current (PK)'!$N$2:$N$26</c:f>
              <c:numCache>
                <c:formatCode>General</c:formatCode>
                <c:ptCount val="25"/>
                <c:pt idx="0">
                  <c:v>174.24729166666665</c:v>
                </c:pt>
                <c:pt idx="1">
                  <c:v>172.79833333333332</c:v>
                </c:pt>
                <c:pt idx="2">
                  <c:v>170.98708333333335</c:v>
                </c:pt>
                <c:pt idx="3">
                  <c:v>168.45124999999999</c:v>
                </c:pt>
                <c:pt idx="4">
                  <c:v>167.72666666666669</c:v>
                </c:pt>
                <c:pt idx="5">
                  <c:v>167.364375</c:v>
                </c:pt>
                <c:pt idx="6">
                  <c:v>166.63979166666667</c:v>
                </c:pt>
                <c:pt idx="7">
                  <c:v>165.91541666666669</c:v>
                </c:pt>
                <c:pt idx="8">
                  <c:v>165.55312499999999</c:v>
                </c:pt>
                <c:pt idx="9">
                  <c:v>164.10395833333334</c:v>
                </c:pt>
                <c:pt idx="10">
                  <c:v>153.59854166666668</c:v>
                </c:pt>
                <c:pt idx="11">
                  <c:v>103.96875</c:v>
                </c:pt>
                <c:pt idx="12">
                  <c:v>9.7810416666666669</c:v>
                </c:pt>
                <c:pt idx="13">
                  <c:v>-2.1735625000000001</c:v>
                </c:pt>
                <c:pt idx="14">
                  <c:v>-98.172708333333333</c:v>
                </c:pt>
                <c:pt idx="15">
                  <c:v>-151.78708333333333</c:v>
                </c:pt>
                <c:pt idx="16">
                  <c:v>-164.46625</c:v>
                </c:pt>
                <c:pt idx="17">
                  <c:v>-165.91541666666669</c:v>
                </c:pt>
                <c:pt idx="18">
                  <c:v>-166.63979166666667</c:v>
                </c:pt>
                <c:pt idx="19">
                  <c:v>-167.72666666666669</c:v>
                </c:pt>
                <c:pt idx="20">
                  <c:v>-168.81333333333333</c:v>
                </c:pt>
                <c:pt idx="21">
                  <c:v>-169.53791666666666</c:v>
                </c:pt>
                <c:pt idx="22">
                  <c:v>-171.71145833333335</c:v>
                </c:pt>
                <c:pt idx="23">
                  <c:v>-173.88499999999999</c:v>
                </c:pt>
                <c:pt idx="24">
                  <c:v>-175.69645833333331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C-0E4A-86B7-4964917EB73A}"/>
            </c:ext>
          </c:extLst>
        </c:ser>
        <c:ser>
          <c:idx val="1"/>
          <c:order val="1"/>
          <c:tx>
            <c:strRef>
              <c:f>'R+Current (PK)'!$O$1</c:f>
              <c:strCache>
                <c:ptCount val="1"/>
                <c:pt idx="0">
                  <c:v>IOUT DIFF @ ISS=400uA R=2.35k (uA)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'R+Current (PK)'!$E$2:$E$28</c:f>
              <c:numCache>
                <c:formatCode>General</c:formatCode>
                <c:ptCount val="27"/>
                <c:pt idx="0">
                  <c:v>2.5230700000000001</c:v>
                </c:pt>
                <c:pt idx="1">
                  <c:v>2.26572</c:v>
                </c:pt>
                <c:pt idx="2">
                  <c:v>2.0066299999999999</c:v>
                </c:pt>
                <c:pt idx="3">
                  <c:v>1.8084</c:v>
                </c:pt>
                <c:pt idx="4">
                  <c:v>1.40673</c:v>
                </c:pt>
                <c:pt idx="5">
                  <c:v>1.2084999999999999</c:v>
                </c:pt>
                <c:pt idx="6">
                  <c:v>1.0067900000000001</c:v>
                </c:pt>
                <c:pt idx="7">
                  <c:v>0.80334899999999998</c:v>
                </c:pt>
                <c:pt idx="8">
                  <c:v>0.60511999999999999</c:v>
                </c:pt>
                <c:pt idx="9">
                  <c:v>0.40341300000000002</c:v>
                </c:pt>
                <c:pt idx="10">
                  <c:v>0.30256</c:v>
                </c:pt>
                <c:pt idx="11">
                  <c:v>0.20518400000000001</c:v>
                </c:pt>
                <c:pt idx="12">
                  <c:v>0.10607</c:v>
                </c:pt>
                <c:pt idx="13">
                  <c:v>5.5643199999999997E-2</c:v>
                </c:pt>
                <c:pt idx="14">
                  <c:v>3.4776999999999998E-3</c:v>
                </c:pt>
                <c:pt idx="15">
                  <c:v>-6.9553999999999996E-3</c:v>
                </c:pt>
                <c:pt idx="16">
                  <c:v>-5.7382099999999998E-2</c:v>
                </c:pt>
                <c:pt idx="17">
                  <c:v>-0.107809</c:v>
                </c:pt>
                <c:pt idx="18">
                  <c:v>-0.20866199999999999</c:v>
                </c:pt>
                <c:pt idx="19">
                  <c:v>-0.30429899999999999</c:v>
                </c:pt>
                <c:pt idx="20">
                  <c:v>-0.40862999999999999</c:v>
                </c:pt>
                <c:pt idx="21">
                  <c:v>-0.50774399999999997</c:v>
                </c:pt>
                <c:pt idx="22">
                  <c:v>-0.70945100000000005</c:v>
                </c:pt>
                <c:pt idx="23">
                  <c:v>-0.99809999999999999</c:v>
                </c:pt>
                <c:pt idx="24">
                  <c:v>-1.50932</c:v>
                </c:pt>
                <c:pt idx="25">
                  <c:v>-2.0031599999999998</c:v>
                </c:pt>
                <c:pt idx="26">
                  <c:v>-2.4778600000000002</c:v>
                </c:pt>
              </c:numCache>
            </c:numRef>
          </c:xVal>
          <c:yVal>
            <c:numRef>
              <c:f>'R+Current (PK)'!$O$2:$O$28</c:f>
              <c:numCache>
                <c:formatCode>General</c:formatCode>
                <c:ptCount val="27"/>
                <c:pt idx="0">
                  <c:v>353.56624999999997</c:v>
                </c:pt>
                <c:pt idx="1">
                  <c:v>346.32125000000002</c:v>
                </c:pt>
                <c:pt idx="2">
                  <c:v>343.42291666666671</c:v>
                </c:pt>
                <c:pt idx="3">
                  <c:v>341.24958333333336</c:v>
                </c:pt>
                <c:pt idx="4">
                  <c:v>338.35124999999999</c:v>
                </c:pt>
                <c:pt idx="5">
                  <c:v>336.90249999999997</c:v>
                </c:pt>
                <c:pt idx="6">
                  <c:v>335.45333333333338</c:v>
                </c:pt>
                <c:pt idx="7">
                  <c:v>332.55500000000001</c:v>
                </c:pt>
                <c:pt idx="8">
                  <c:v>330.3816666666666</c:v>
                </c:pt>
                <c:pt idx="9">
                  <c:v>326.75916666666666</c:v>
                </c:pt>
                <c:pt idx="10">
                  <c:v>318.78916666666669</c:v>
                </c:pt>
                <c:pt idx="11">
                  <c:v>270.9708333333333</c:v>
                </c:pt>
                <c:pt idx="12">
                  <c:v>159.39458333333334</c:v>
                </c:pt>
                <c:pt idx="13">
                  <c:v>84.769166666666663</c:v>
                </c:pt>
                <c:pt idx="14">
                  <c:v>6.5207083333333324</c:v>
                </c:pt>
                <c:pt idx="15">
                  <c:v>-8.6942500000000003</c:v>
                </c:pt>
                <c:pt idx="16">
                  <c:v>-87.667083333333323</c:v>
                </c:pt>
                <c:pt idx="17">
                  <c:v>-160.11916666666667</c:v>
                </c:pt>
                <c:pt idx="18">
                  <c:v>-273.86916666666667</c:v>
                </c:pt>
                <c:pt idx="19">
                  <c:v>-320.23833333333334</c:v>
                </c:pt>
                <c:pt idx="20">
                  <c:v>-328.9325</c:v>
                </c:pt>
                <c:pt idx="21">
                  <c:v>-331.10624999999999</c:v>
                </c:pt>
                <c:pt idx="22">
                  <c:v>-332.55500000000001</c:v>
                </c:pt>
                <c:pt idx="23">
                  <c:v>-336.1779166666667</c:v>
                </c:pt>
                <c:pt idx="24">
                  <c:v>-341.97416666666669</c:v>
                </c:pt>
                <c:pt idx="25">
                  <c:v>-346.32125000000002</c:v>
                </c:pt>
                <c:pt idx="26">
                  <c:v>-347.04583333333335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5C-0E4A-86B7-4964917EB73A}"/>
            </c:ext>
          </c:extLst>
        </c:ser>
        <c:ser>
          <c:idx val="2"/>
          <c:order val="2"/>
          <c:tx>
            <c:strRef>
              <c:f>'R+Current (PK)'!$P$1</c:f>
              <c:strCache>
                <c:ptCount val="1"/>
                <c:pt idx="0">
                  <c:v>IOUT DIFF @ ISS=800uA R=1.2k (uA)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'R+Current (PK)'!$H$2:$H$24</c:f>
              <c:numCache>
                <c:formatCode>General</c:formatCode>
                <c:ptCount val="23"/>
                <c:pt idx="0">
                  <c:v>2.4535200000000001</c:v>
                </c:pt>
                <c:pt idx="1">
                  <c:v>2.0066299999999999</c:v>
                </c:pt>
                <c:pt idx="2">
                  <c:v>1.5041100000000001</c:v>
                </c:pt>
                <c:pt idx="3">
                  <c:v>1.0067900000000001</c:v>
                </c:pt>
                <c:pt idx="4">
                  <c:v>0.70249600000000001</c:v>
                </c:pt>
                <c:pt idx="5">
                  <c:v>0.50600599999999996</c:v>
                </c:pt>
                <c:pt idx="6">
                  <c:v>0.401675</c:v>
                </c:pt>
                <c:pt idx="7">
                  <c:v>0.30256</c:v>
                </c:pt>
                <c:pt idx="8">
                  <c:v>0.20518400000000001</c:v>
                </c:pt>
                <c:pt idx="9">
                  <c:v>0.10607</c:v>
                </c:pt>
                <c:pt idx="10">
                  <c:v>3.4776999999999998E-3</c:v>
                </c:pt>
                <c:pt idx="11">
                  <c:v>-6.9553999999999996E-3</c:v>
                </c:pt>
                <c:pt idx="12">
                  <c:v>-0.107809</c:v>
                </c:pt>
                <c:pt idx="13">
                  <c:v>-0.20866199999999999</c:v>
                </c:pt>
                <c:pt idx="14">
                  <c:v>-0.30429899999999999</c:v>
                </c:pt>
                <c:pt idx="15">
                  <c:v>-0.40862999999999999</c:v>
                </c:pt>
                <c:pt idx="16">
                  <c:v>-0.50600599999999996</c:v>
                </c:pt>
                <c:pt idx="17">
                  <c:v>-0.60859799999999997</c:v>
                </c:pt>
                <c:pt idx="18">
                  <c:v>-0.80161000000000004</c:v>
                </c:pt>
                <c:pt idx="19">
                  <c:v>-1.01027</c:v>
                </c:pt>
                <c:pt idx="20">
                  <c:v>-1.5006299999999999</c:v>
                </c:pt>
                <c:pt idx="21">
                  <c:v>-2.0048900000000001</c:v>
                </c:pt>
                <c:pt idx="22">
                  <c:v>-2.4639500000000001</c:v>
                </c:pt>
              </c:numCache>
            </c:numRef>
          </c:xVal>
          <c:yVal>
            <c:numRef>
              <c:f>'R+Current (PK)'!$P$2:$P$24</c:f>
              <c:numCache>
                <c:formatCode>General</c:formatCode>
                <c:ptCount val="23"/>
                <c:pt idx="0">
                  <c:v>765.09454545454548</c:v>
                </c:pt>
                <c:pt idx="1">
                  <c:v>760.35181818181809</c:v>
                </c:pt>
                <c:pt idx="2">
                  <c:v>749.28636363636372</c:v>
                </c:pt>
                <c:pt idx="3">
                  <c:v>738.220909090909</c:v>
                </c:pt>
                <c:pt idx="4">
                  <c:v>730.31727272727267</c:v>
                </c:pt>
                <c:pt idx="5">
                  <c:v>720.8327272727272</c:v>
                </c:pt>
                <c:pt idx="6">
                  <c:v>703.44454545454539</c:v>
                </c:pt>
                <c:pt idx="7">
                  <c:v>632.30909090909097</c:v>
                </c:pt>
                <c:pt idx="8">
                  <c:v>477.39363636363635</c:v>
                </c:pt>
                <c:pt idx="9">
                  <c:v>262.40818181818184</c:v>
                </c:pt>
                <c:pt idx="10">
                  <c:v>7.9038636363636368</c:v>
                </c:pt>
                <c:pt idx="11">
                  <c:v>-17.388545454545454</c:v>
                </c:pt>
                <c:pt idx="12">
                  <c:v>-268.73181818181814</c:v>
                </c:pt>
                <c:pt idx="13">
                  <c:v>-488.45909090909089</c:v>
                </c:pt>
                <c:pt idx="14">
                  <c:v>-644.95545454545459</c:v>
                </c:pt>
                <c:pt idx="15">
                  <c:v>-716.09</c:v>
                </c:pt>
                <c:pt idx="16">
                  <c:v>-728.73636363636365</c:v>
                </c:pt>
                <c:pt idx="17">
                  <c:v>-735.06000000000006</c:v>
                </c:pt>
                <c:pt idx="18">
                  <c:v>-739.80181818181825</c:v>
                </c:pt>
                <c:pt idx="19">
                  <c:v>-747.70545454545459</c:v>
                </c:pt>
                <c:pt idx="20">
                  <c:v>-758.77090909090907</c:v>
                </c:pt>
                <c:pt idx="21">
                  <c:v>-768.25545454545443</c:v>
                </c:pt>
                <c:pt idx="22">
                  <c:v>-774.57909090909095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5C-0E4A-86B7-4964917EB73A}"/>
            </c:ext>
          </c:extLst>
        </c:ser>
        <c:ser>
          <c:idx val="3"/>
          <c:order val="3"/>
          <c:tx>
            <c:strRef>
              <c:f>'R+Current (PK)'!$Q$1</c:f>
              <c:strCache>
                <c:ptCount val="1"/>
                <c:pt idx="0">
                  <c:v>IOUT DIFF @ ISS=1.6mA R=600 (uA)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'R+Current (PK)'!$K$2:$K$26</c:f>
              <c:numCache>
                <c:formatCode>General</c:formatCode>
                <c:ptCount val="25"/>
                <c:pt idx="0">
                  <c:v>2.4656899999999999</c:v>
                </c:pt>
                <c:pt idx="1">
                  <c:v>2.0066299999999999</c:v>
                </c:pt>
                <c:pt idx="2">
                  <c:v>1.5041100000000001</c:v>
                </c:pt>
                <c:pt idx="3">
                  <c:v>1.0067900000000001</c:v>
                </c:pt>
                <c:pt idx="4">
                  <c:v>0.80161000000000004</c:v>
                </c:pt>
                <c:pt idx="5">
                  <c:v>0.70249600000000001</c:v>
                </c:pt>
                <c:pt idx="6">
                  <c:v>0.60685900000000004</c:v>
                </c:pt>
                <c:pt idx="7">
                  <c:v>0.50600599999999996</c:v>
                </c:pt>
                <c:pt idx="8">
                  <c:v>0.401675</c:v>
                </c:pt>
                <c:pt idx="9">
                  <c:v>0.30256</c:v>
                </c:pt>
                <c:pt idx="10">
                  <c:v>0.20518400000000001</c:v>
                </c:pt>
                <c:pt idx="11">
                  <c:v>0.10607</c:v>
                </c:pt>
                <c:pt idx="12">
                  <c:v>3.4776999999999998E-3</c:v>
                </c:pt>
                <c:pt idx="13">
                  <c:v>-6.9553999999999996E-3</c:v>
                </c:pt>
                <c:pt idx="14">
                  <c:v>-0.107809</c:v>
                </c:pt>
                <c:pt idx="15">
                  <c:v>-0.20866199999999999</c:v>
                </c:pt>
                <c:pt idx="16">
                  <c:v>-0.30429899999999999</c:v>
                </c:pt>
                <c:pt idx="17">
                  <c:v>-0.40862999999999999</c:v>
                </c:pt>
                <c:pt idx="18">
                  <c:v>-0.50774399999999997</c:v>
                </c:pt>
                <c:pt idx="19">
                  <c:v>-0.60859799999999997</c:v>
                </c:pt>
                <c:pt idx="20">
                  <c:v>-0.70945100000000005</c:v>
                </c:pt>
                <c:pt idx="21">
                  <c:v>-1.01027</c:v>
                </c:pt>
                <c:pt idx="22">
                  <c:v>-1.5006299999999999</c:v>
                </c:pt>
                <c:pt idx="23">
                  <c:v>-2.0048900000000001</c:v>
                </c:pt>
                <c:pt idx="24">
                  <c:v>-2.4517799999999998</c:v>
                </c:pt>
              </c:numCache>
            </c:numRef>
          </c:xVal>
          <c:yVal>
            <c:numRef>
              <c:f>'R+Current (PK)'!$Q$2:$Q$26</c:f>
              <c:numCache>
                <c:formatCode>General</c:formatCode>
                <c:ptCount val="25"/>
                <c:pt idx="0">
                  <c:v>1542.8345454545454</c:v>
                </c:pt>
                <c:pt idx="1">
                  <c:v>1530.189090909091</c:v>
                </c:pt>
                <c:pt idx="2">
                  <c:v>1511.22</c:v>
                </c:pt>
                <c:pt idx="3">
                  <c:v>1479.6036363636365</c:v>
                </c:pt>
                <c:pt idx="4">
                  <c:v>1466.9581818181819</c:v>
                </c:pt>
                <c:pt idx="5">
                  <c:v>1454.310909090909</c:v>
                </c:pt>
                <c:pt idx="6">
                  <c:v>1441.6654545454544</c:v>
                </c:pt>
                <c:pt idx="7">
                  <c:v>1384.7581818181818</c:v>
                </c:pt>
                <c:pt idx="8">
                  <c:v>1223.5181818181816</c:v>
                </c:pt>
                <c:pt idx="9">
                  <c:v>980.07999999999993</c:v>
                </c:pt>
                <c:pt idx="10">
                  <c:v>686.05636363636359</c:v>
                </c:pt>
                <c:pt idx="11">
                  <c:v>360.4163636363636</c:v>
                </c:pt>
                <c:pt idx="12">
                  <c:v>6.3230909090909089</c:v>
                </c:pt>
                <c:pt idx="13">
                  <c:v>-25.292363636363635</c:v>
                </c:pt>
                <c:pt idx="14">
                  <c:v>-373.06181818181818</c:v>
                </c:pt>
                <c:pt idx="15">
                  <c:v>-705.02545454545452</c:v>
                </c:pt>
                <c:pt idx="16">
                  <c:v>-1002.2109090909092</c:v>
                </c:pt>
                <c:pt idx="17">
                  <c:v>-1245.649090909091</c:v>
                </c:pt>
                <c:pt idx="18">
                  <c:v>-1394.2418181818182</c:v>
                </c:pt>
                <c:pt idx="19">
                  <c:v>-1454.310909090909</c:v>
                </c:pt>
                <c:pt idx="20">
                  <c:v>-1473.28</c:v>
                </c:pt>
                <c:pt idx="21">
                  <c:v>-1492.2509090909089</c:v>
                </c:pt>
                <c:pt idx="22">
                  <c:v>-1523.8654545454547</c:v>
                </c:pt>
                <c:pt idx="23">
                  <c:v>-1545.9963636363636</c:v>
                </c:pt>
                <c:pt idx="24">
                  <c:v>-1561.8036363636363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5C-0E4A-86B7-4964917EB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810271"/>
        <c:axId val="1441805951"/>
      </c:scatterChart>
      <c:valAx>
        <c:axId val="144181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805951"/>
        <c:crosses val="autoZero"/>
        <c:crossBetween val="midCat"/>
      </c:valAx>
      <c:valAx>
        <c:axId val="144180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810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ADD &amp;</a:t>
            </a:r>
            <a:r>
              <a:rPr lang="en-US" sz="1800" baseline="0"/>
              <a:t> </a:t>
            </a:r>
            <a:r>
              <a:rPr lang="en-US" sz="1800"/>
              <a:t>Differential-Pair</a:t>
            </a:r>
            <a:r>
              <a:rPr lang="en-US" sz="1800" baseline="0"/>
              <a:t> Gm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Gm from ADD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9"/>
            <c:spPr>
              <a:noFill/>
              <a:ln w="28575">
                <a:solidFill>
                  <a:schemeClr val="accent1"/>
                </a:solidFill>
              </a:ln>
              <a:effectLst/>
            </c:spPr>
          </c:marker>
          <c:xVal>
            <c:numRef>
              <c:f>'R+Current (PK)'!$B$43:$B$46</c:f>
              <c:numCache>
                <c:formatCode>General</c:formatCode>
                <c:ptCount val="4"/>
                <c:pt idx="0">
                  <c:v>200</c:v>
                </c:pt>
                <c:pt idx="1">
                  <c:v>400</c:v>
                </c:pt>
                <c:pt idx="2">
                  <c:v>800</c:v>
                </c:pt>
                <c:pt idx="3">
                  <c:v>1600</c:v>
                </c:pt>
              </c:numCache>
            </c:numRef>
          </c:xVal>
          <c:yVal>
            <c:numRef>
              <c:f>'R+Current (PK)'!$F$43:$F$46</c:f>
              <c:numCache>
                <c:formatCode>General</c:formatCode>
                <c:ptCount val="4"/>
                <c:pt idx="0">
                  <c:v>0.95744680851063824</c:v>
                </c:pt>
                <c:pt idx="1">
                  <c:v>1.5319148936170215</c:v>
                </c:pt>
                <c:pt idx="2">
                  <c:v>2.2083333333333335</c:v>
                </c:pt>
                <c:pt idx="3">
                  <c:v>3.0833333333333335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4-1A4E-BCFE-3B0C1CEEBCAB}"/>
            </c:ext>
          </c:extLst>
        </c:ser>
        <c:ser>
          <c:idx val="1"/>
          <c:order val="1"/>
          <c:tx>
            <c:v>Gm SQRT 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2"/>
              </a:solidFill>
              <a:ln w="25400">
                <a:solidFill>
                  <a:schemeClr val="accent2"/>
                </a:solidFill>
              </a:ln>
              <a:effectLst/>
            </c:spPr>
          </c:marker>
          <c:xVal>
            <c:numRef>
              <c:f>'R+Current (PK)'!$B$43:$B$46</c:f>
              <c:numCache>
                <c:formatCode>General</c:formatCode>
                <c:ptCount val="4"/>
                <c:pt idx="0">
                  <c:v>200</c:v>
                </c:pt>
                <c:pt idx="1">
                  <c:v>400</c:v>
                </c:pt>
                <c:pt idx="2">
                  <c:v>800</c:v>
                </c:pt>
                <c:pt idx="3">
                  <c:v>1600</c:v>
                </c:pt>
              </c:numCache>
            </c:numRef>
          </c:xVal>
          <c:yVal>
            <c:numRef>
              <c:f>'R+Current (PK)'!$G$43:$G$46</c:f>
              <c:numCache>
                <c:formatCode>General</c:formatCode>
                <c:ptCount val="4"/>
                <c:pt idx="0">
                  <c:v>1.0832274094772645</c:v>
                </c:pt>
                <c:pt idx="1">
                  <c:v>1.5319148936170215</c:v>
                </c:pt>
                <c:pt idx="2">
                  <c:v>2.166454818954529</c:v>
                </c:pt>
                <c:pt idx="3">
                  <c:v>3.063829787234043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54-1A4E-BCFE-3B0C1CEEB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8224"/>
        <c:axId val="397799936"/>
      </c:scatterChart>
      <c:scatterChart>
        <c:scatterStyle val="lineMarker"/>
        <c:varyColors val="0"/>
        <c:ser>
          <c:idx val="2"/>
          <c:order val="2"/>
          <c:tx>
            <c:v>ADD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9"/>
            <c:spPr>
              <a:noFill/>
              <a:ln w="31750">
                <a:solidFill>
                  <a:schemeClr val="accent3"/>
                </a:solidFill>
              </a:ln>
              <a:effectLst/>
            </c:spPr>
          </c:marker>
          <c:xVal>
            <c:numRef>
              <c:f>'R+Current (PK)'!$B$43:$B$46</c:f>
              <c:numCache>
                <c:formatCode>General</c:formatCode>
                <c:ptCount val="4"/>
                <c:pt idx="0">
                  <c:v>200</c:v>
                </c:pt>
                <c:pt idx="1">
                  <c:v>400</c:v>
                </c:pt>
                <c:pt idx="2">
                  <c:v>800</c:v>
                </c:pt>
                <c:pt idx="3">
                  <c:v>1600</c:v>
                </c:pt>
              </c:numCache>
            </c:numRef>
          </c:xVal>
          <c:yVal>
            <c:numRef>
              <c:f>'R+Current (PK)'!$D$43:$D$46</c:f>
              <c:numCache>
                <c:formatCode>General</c:formatCode>
                <c:ptCount val="4"/>
                <c:pt idx="0">
                  <c:v>4.5</c:v>
                </c:pt>
                <c:pt idx="1">
                  <c:v>3.6</c:v>
                </c:pt>
                <c:pt idx="2">
                  <c:v>2.65</c:v>
                </c:pt>
                <c:pt idx="3">
                  <c:v>1.85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54-1A4E-BCFE-3B0C1CEEBCAB}"/>
            </c:ext>
          </c:extLst>
        </c:ser>
        <c:ser>
          <c:idx val="3"/>
          <c:order val="3"/>
          <c:tx>
            <c:v>ADD 1/SQRT Model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'R+Current (PK)'!$B$43:$B$46</c:f>
              <c:numCache>
                <c:formatCode>General</c:formatCode>
                <c:ptCount val="4"/>
                <c:pt idx="0">
                  <c:v>200</c:v>
                </c:pt>
                <c:pt idx="1">
                  <c:v>400</c:v>
                </c:pt>
                <c:pt idx="2">
                  <c:v>800</c:v>
                </c:pt>
                <c:pt idx="3">
                  <c:v>1600</c:v>
                </c:pt>
              </c:numCache>
            </c:numRef>
          </c:xVal>
          <c:yVal>
            <c:numRef>
              <c:f>'R+Current (PK)'!$E$43:$E$46</c:f>
              <c:numCache>
                <c:formatCode>General</c:formatCode>
                <c:ptCount val="4"/>
                <c:pt idx="0">
                  <c:v>5.0911688245431419</c:v>
                </c:pt>
                <c:pt idx="1">
                  <c:v>3.6</c:v>
                </c:pt>
                <c:pt idx="2">
                  <c:v>2.545584412271571</c:v>
                </c:pt>
                <c:pt idx="3">
                  <c:v>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54-1A4E-BCFE-3B0C1CEEB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567600"/>
        <c:axId val="398744896"/>
      </c:scatterChart>
      <c:valAx>
        <c:axId val="39779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2*IDS [uA]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99936"/>
        <c:crosses val="autoZero"/>
        <c:crossBetween val="midCat"/>
      </c:valAx>
      <c:valAx>
        <c:axId val="3977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Gm</a:t>
                </a:r>
                <a:r>
                  <a:rPr lang="en-US" sz="1200" baseline="0"/>
                  <a:t>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98224"/>
        <c:crosses val="autoZero"/>
        <c:crossBetween val="midCat"/>
      </c:valAx>
      <c:valAx>
        <c:axId val="3987448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67600"/>
        <c:crosses val="max"/>
        <c:crossBetween val="midCat"/>
      </c:valAx>
      <c:valAx>
        <c:axId val="39856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744896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2.xml"/><Relationship Id="rId1" Type="http://schemas.openxmlformats.org/officeDocument/2006/relationships/image" Target="../media/image6.png"/><Relationship Id="rId5" Type="http://schemas.openxmlformats.org/officeDocument/2006/relationships/chart" Target="../charts/chart3.xml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chart" Target="../charts/chart5.xml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11.png"/><Relationship Id="rId7" Type="http://schemas.openxmlformats.org/officeDocument/2006/relationships/chart" Target="../charts/chart7.xml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651164</xdr:colOff>
      <xdr:row>0</xdr:row>
      <xdr:rowOff>0</xdr:rowOff>
    </xdr:from>
    <xdr:to>
      <xdr:col>23</xdr:col>
      <xdr:colOff>568903</xdr:colOff>
      <xdr:row>26</xdr:row>
      <xdr:rowOff>144157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6480A2-0E88-9E2A-D0C4-50998F48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8255" y="0"/>
          <a:ext cx="7153564" cy="46405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23</xdr:col>
      <xdr:colOff>589571</xdr:colOff>
      <xdr:row>50</xdr:row>
      <xdr:rowOff>44450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59B6D52-2BEF-2CF3-EC8E-BD49F6652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0" y="4714875"/>
          <a:ext cx="7257071" cy="406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1786151</xdr:colOff>
      <xdr:row>22</xdr:row>
      <xdr:rowOff>113758</xdr:rowOff>
    </xdr:from>
    <xdr:to>
      <xdr:col>10</xdr:col>
      <xdr:colOff>521081</xdr:colOff>
      <xdr:row>40</xdr:row>
      <xdr:rowOff>102790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2751782-0C6E-BBB3-80BC-9482A8E46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02504" y="4058229"/>
          <a:ext cx="5294667" cy="3213151"/>
        </a:xfrm>
        <a:prstGeom prst="rect">
          <a:avLst/>
        </a:prstGeom>
      </xdr:spPr>
    </xdr:pic>
    <xdr:clientData/>
  </xdr:twoCellAnchor>
  <xdr:twoCellAnchor editAs="oneCell">
    <xdr:from>
      <xdr:col>4</xdr:col>
      <xdr:colOff>1801091</xdr:colOff>
      <xdr:row>32</xdr:row>
      <xdr:rowOff>103909</xdr:rowOff>
    </xdr:from>
    <xdr:to>
      <xdr:col>10</xdr:col>
      <xdr:colOff>559239</xdr:colOff>
      <xdr:row>50</xdr:row>
      <xdr:rowOff>107083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5BBDEA3-E826-4D45-04B8-7E380ABA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500" y="5645727"/>
          <a:ext cx="5322639" cy="3117272"/>
        </a:xfrm>
        <a:prstGeom prst="rect">
          <a:avLst/>
        </a:prstGeom>
      </xdr:spPr>
    </xdr:pic>
    <xdr:clientData/>
  </xdr:twoCellAnchor>
  <xdr:twoCellAnchor>
    <xdr:from>
      <xdr:col>0</xdr:col>
      <xdr:colOff>1979220</xdr:colOff>
      <xdr:row>16</xdr:row>
      <xdr:rowOff>98580</xdr:rowOff>
    </xdr:from>
    <xdr:to>
      <xdr:col>2</xdr:col>
      <xdr:colOff>1957132</xdr:colOff>
      <xdr:row>39</xdr:row>
      <xdr:rowOff>32319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8746C83-A99D-B0B6-9672-2C94EF31A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0</xdr:colOff>
      <xdr:row>51</xdr:row>
      <xdr:rowOff>0</xdr:rowOff>
    </xdr:from>
    <xdr:to>
      <xdr:col>13</xdr:col>
      <xdr:colOff>29508</xdr:colOff>
      <xdr:row>73</xdr:row>
      <xdr:rowOff>26619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D8DFAA8-06CC-9B9B-03CD-6E2D8E7B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500" y="8905875"/>
          <a:ext cx="6826250" cy="38683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677758</xdr:colOff>
      <xdr:row>0</xdr:row>
      <xdr:rowOff>0</xdr:rowOff>
    </xdr:from>
    <xdr:to>
      <xdr:col>30</xdr:col>
      <xdr:colOff>379089</xdr:colOff>
      <xdr:row>31</xdr:row>
      <xdr:rowOff>135370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5FF3C80-EE7C-937E-02EC-9929F74D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7437" y="0"/>
          <a:ext cx="9900338" cy="5619049"/>
        </a:xfrm>
        <a:prstGeom prst="rect">
          <a:avLst/>
        </a:prstGeom>
      </xdr:spPr>
    </xdr:pic>
    <xdr:clientData/>
  </xdr:twoCellAnchor>
  <xdr:twoCellAnchor>
    <xdr:from>
      <xdr:col>4</xdr:col>
      <xdr:colOff>104778</xdr:colOff>
      <xdr:row>44</xdr:row>
      <xdr:rowOff>39050</xdr:rowOff>
    </xdr:from>
    <xdr:to>
      <xdr:col>14</xdr:col>
      <xdr:colOff>242454</xdr:colOff>
      <xdr:row>77</xdr:row>
      <xdr:rowOff>80817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71C5B51-318F-795E-5DC1-54B916029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114300</xdr:colOff>
      <xdr:row>65</xdr:row>
      <xdr:rowOff>1</xdr:rowOff>
    </xdr:from>
    <xdr:to>
      <xdr:col>30</xdr:col>
      <xdr:colOff>282156</xdr:colOff>
      <xdr:row>95</xdr:row>
      <xdr:rowOff>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CC59CE4-018C-EBEC-9B0E-4CA9E6819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59500" y="12382501"/>
          <a:ext cx="9762707" cy="5715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</xdr:row>
      <xdr:rowOff>38101</xdr:rowOff>
    </xdr:from>
    <xdr:to>
      <xdr:col>30</xdr:col>
      <xdr:colOff>493279</xdr:colOff>
      <xdr:row>63</xdr:row>
      <xdr:rowOff>38101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A64A85F-8142-274D-8E4C-C58C78A73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45200" y="6134101"/>
          <a:ext cx="10088130" cy="5905500"/>
        </a:xfrm>
        <a:prstGeom prst="rect">
          <a:avLst/>
        </a:prstGeom>
      </xdr:spPr>
    </xdr:pic>
    <xdr:clientData/>
  </xdr:twoCellAnchor>
  <xdr:twoCellAnchor>
    <xdr:from>
      <xdr:col>0</xdr:col>
      <xdr:colOff>2815665</xdr:colOff>
      <xdr:row>39</xdr:row>
      <xdr:rowOff>19051</xdr:rowOff>
    </xdr:from>
    <xdr:to>
      <xdr:col>4</xdr:col>
      <xdr:colOff>755651</xdr:colOff>
      <xdr:row>62</xdr:row>
      <xdr:rowOff>54263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0DDABBA-B890-275F-5016-B2D1D0C88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</xdr:colOff>
      <xdr:row>0</xdr:row>
      <xdr:rowOff>0</xdr:rowOff>
    </xdr:from>
    <xdr:to>
      <xdr:col>27</xdr:col>
      <xdr:colOff>416793</xdr:colOff>
      <xdr:row>32</xdr:row>
      <xdr:rowOff>91313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BFFD16A-0064-085E-FFB8-9991F1300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29001" y="0"/>
          <a:ext cx="9950161" cy="6002586"/>
        </a:xfrm>
        <a:prstGeom prst="rect">
          <a:avLst/>
        </a:prstGeom>
      </xdr:spPr>
    </xdr:pic>
    <xdr:clientData/>
  </xdr:twoCellAnchor>
  <xdr:twoCellAnchor editAs="oneCell">
    <xdr:from>
      <xdr:col>13</xdr:col>
      <xdr:colOff>69273</xdr:colOff>
      <xdr:row>32</xdr:row>
      <xdr:rowOff>173182</xdr:rowOff>
    </xdr:from>
    <xdr:to>
      <xdr:col>27</xdr:col>
      <xdr:colOff>433989</xdr:colOff>
      <xdr:row>64</xdr:row>
      <xdr:rowOff>57728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DF21FF9-4A15-C430-2233-F479D7298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8273" y="6084455"/>
          <a:ext cx="9901260" cy="5795818"/>
        </a:xfrm>
        <a:prstGeom prst="rect">
          <a:avLst/>
        </a:prstGeom>
      </xdr:spPr>
    </xdr:pic>
    <xdr:clientData/>
  </xdr:twoCellAnchor>
  <xdr:twoCellAnchor editAs="oneCell">
    <xdr:from>
      <xdr:col>13</xdr:col>
      <xdr:colOff>12412</xdr:colOff>
      <xdr:row>64</xdr:row>
      <xdr:rowOff>104775</xdr:rowOff>
    </xdr:from>
    <xdr:to>
      <xdr:col>27</xdr:col>
      <xdr:colOff>377538</xdr:colOff>
      <xdr:row>96</xdr:row>
      <xdr:rowOff>1888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C5C3DED-3581-E46B-0F31-776447D5B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05612" y="11483975"/>
          <a:ext cx="9963151" cy="5582095"/>
        </a:xfrm>
        <a:prstGeom prst="rect">
          <a:avLst/>
        </a:prstGeom>
      </xdr:spPr>
    </xdr:pic>
    <xdr:clientData/>
  </xdr:twoCellAnchor>
  <xdr:twoCellAnchor>
    <xdr:from>
      <xdr:col>4</xdr:col>
      <xdr:colOff>527592</xdr:colOff>
      <xdr:row>31</xdr:row>
      <xdr:rowOff>162501</xdr:rowOff>
    </xdr:from>
    <xdr:to>
      <xdr:col>8</xdr:col>
      <xdr:colOff>1847849</xdr:colOff>
      <xdr:row>61</xdr:row>
      <xdr:rowOff>129055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E47BD13-746A-13A9-F207-F3615F008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</xdr:col>
      <xdr:colOff>1165679</xdr:colOff>
      <xdr:row>64</xdr:row>
      <xdr:rowOff>32657</xdr:rowOff>
    </xdr:from>
    <xdr:to>
      <xdr:col>11</xdr:col>
      <xdr:colOff>101671</xdr:colOff>
      <xdr:row>100</xdr:row>
      <xdr:rowOff>16783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1921DAC-8289-048E-03A7-2391CAA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93108" y="11644086"/>
          <a:ext cx="10810492" cy="6515554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2424546</xdr:colOff>
      <xdr:row>96</xdr:row>
      <xdr:rowOff>115454</xdr:rowOff>
    </xdr:from>
    <xdr:to>
      <xdr:col>10</xdr:col>
      <xdr:colOff>1037442</xdr:colOff>
      <xdr:row>134</xdr:row>
      <xdr:rowOff>43955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F75F888-533F-BF6F-12AD-EE8883DA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91273" y="16740909"/>
          <a:ext cx="12192000" cy="6509410"/>
        </a:xfrm>
        <a:prstGeom prst="rect">
          <a:avLst/>
        </a:prstGeom>
      </xdr:spPr>
    </xdr:pic>
    <xdr:clientData/>
  </xdr:twoCellAnchor>
  <xdr:twoCellAnchor>
    <xdr:from>
      <xdr:col>8</xdr:col>
      <xdr:colOff>2203406</xdr:colOff>
      <xdr:row>28</xdr:row>
      <xdr:rowOff>194585</xdr:rowOff>
    </xdr:from>
    <xdr:to>
      <xdr:col>12</xdr:col>
      <xdr:colOff>1106589</xdr:colOff>
      <xdr:row>63</xdr:row>
      <xdr:rowOff>25755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1A0948A-3E86-5991-074F-DA7BDE070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0</xdr:row>
      <xdr:rowOff>0</xdr:rowOff>
    </xdr:from>
    <xdr:to>
      <xdr:col>31</xdr:col>
      <xdr:colOff>416793</xdr:colOff>
      <xdr:row>30</xdr:row>
      <xdr:rowOff>62006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933EA60-568E-F84D-9C68-C56FAD165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32301" y="0"/>
          <a:ext cx="9840192" cy="6187313"/>
        </a:xfrm>
        <a:prstGeom prst="rect">
          <a:avLst/>
        </a:prstGeom>
      </xdr:spPr>
    </xdr:pic>
    <xdr:clientData/>
  </xdr:twoCellAnchor>
  <xdr:twoCellAnchor editAs="oneCell">
    <xdr:from>
      <xdr:col>17</xdr:col>
      <xdr:colOff>69273</xdr:colOff>
      <xdr:row>32</xdr:row>
      <xdr:rowOff>173182</xdr:rowOff>
    </xdr:from>
    <xdr:to>
      <xdr:col>31</xdr:col>
      <xdr:colOff>433989</xdr:colOff>
      <xdr:row>63</xdr:row>
      <xdr:rowOff>96805</xdr:rowOff>
    </xdr:to>
    <xdr:pic>
      <xdr:nvPicPr>
        <xdr:cNvPr id="3" name="图片 3">
          <a:extLst>
            <a:ext uri="{FF2B5EF4-FFF2-40B4-BE49-F238E27FC236}">
              <a16:creationId xmlns:a16="http://schemas.microsoft.com/office/drawing/2014/main" id="{7154EC46-6FAF-0040-A09A-F60ED2A0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01573" y="6269182"/>
          <a:ext cx="9788116" cy="5980546"/>
        </a:xfrm>
        <a:prstGeom prst="rect">
          <a:avLst/>
        </a:prstGeom>
      </xdr:spPr>
    </xdr:pic>
    <xdr:clientData/>
  </xdr:twoCellAnchor>
  <xdr:twoCellAnchor editAs="oneCell">
    <xdr:from>
      <xdr:col>17</xdr:col>
      <xdr:colOff>12412</xdr:colOff>
      <xdr:row>64</xdr:row>
      <xdr:rowOff>104775</xdr:rowOff>
    </xdr:from>
    <xdr:to>
      <xdr:col>31</xdr:col>
      <xdr:colOff>377538</xdr:colOff>
      <xdr:row>96</xdr:row>
      <xdr:rowOff>1888</xdr:rowOff>
    </xdr:to>
    <xdr:pic>
      <xdr:nvPicPr>
        <xdr:cNvPr id="4" name="图片 4">
          <a:extLst>
            <a:ext uri="{FF2B5EF4-FFF2-40B4-BE49-F238E27FC236}">
              <a16:creationId xmlns:a16="http://schemas.microsoft.com/office/drawing/2014/main" id="{0BF737B1-4161-F54D-93AD-ECB67CD6E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844712" y="12296775"/>
          <a:ext cx="9788526" cy="5993113"/>
        </a:xfrm>
        <a:prstGeom prst="rect">
          <a:avLst/>
        </a:prstGeom>
      </xdr:spPr>
    </xdr:pic>
    <xdr:clientData/>
  </xdr:twoCellAnchor>
  <xdr:twoCellAnchor>
    <xdr:from>
      <xdr:col>0</xdr:col>
      <xdr:colOff>322437</xdr:colOff>
      <xdr:row>115</xdr:row>
      <xdr:rowOff>45270</xdr:rowOff>
    </xdr:from>
    <xdr:to>
      <xdr:col>5</xdr:col>
      <xdr:colOff>319941</xdr:colOff>
      <xdr:row>145</xdr:row>
      <xdr:rowOff>148593</xdr:rowOff>
    </xdr:to>
    <xdr:graphicFrame macro="">
      <xdr:nvGraphicFramePr>
        <xdr:cNvPr id="5" name="图表 5">
          <a:extLst>
            <a:ext uri="{FF2B5EF4-FFF2-40B4-BE49-F238E27FC236}">
              <a16:creationId xmlns:a16="http://schemas.microsoft.com/office/drawing/2014/main" id="{324CC843-9077-5B4D-821C-5C91BCD0F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1165679</xdr:colOff>
      <xdr:row>65</xdr:row>
      <xdr:rowOff>32657</xdr:rowOff>
    </xdr:from>
    <xdr:to>
      <xdr:col>17</xdr:col>
      <xdr:colOff>97764</xdr:colOff>
      <xdr:row>101</xdr:row>
      <xdr:rowOff>16784</xdr:rowOff>
    </xdr:to>
    <xdr:pic>
      <xdr:nvPicPr>
        <xdr:cNvPr id="6" name="图片 6">
          <a:extLst>
            <a:ext uri="{FF2B5EF4-FFF2-40B4-BE49-F238E27FC236}">
              <a16:creationId xmlns:a16="http://schemas.microsoft.com/office/drawing/2014/main" id="{169AF2F6-092D-3340-AC42-94CD31D0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76779" y="12224657"/>
          <a:ext cx="10797792" cy="6842126"/>
        </a:xfrm>
        <a:prstGeom prst="rect">
          <a:avLst/>
        </a:prstGeom>
      </xdr:spPr>
    </xdr:pic>
    <xdr:clientData/>
  </xdr:twoCellAnchor>
  <xdr:twoCellAnchor editAs="oneCell">
    <xdr:from>
      <xdr:col>5</xdr:col>
      <xdr:colOff>2424546</xdr:colOff>
      <xdr:row>97</xdr:row>
      <xdr:rowOff>115454</xdr:rowOff>
    </xdr:from>
    <xdr:to>
      <xdr:col>16</xdr:col>
      <xdr:colOff>1163465</xdr:colOff>
      <xdr:row>135</xdr:row>
      <xdr:rowOff>43954</xdr:rowOff>
    </xdr:to>
    <xdr:pic>
      <xdr:nvPicPr>
        <xdr:cNvPr id="7" name="图片 2">
          <a:extLst>
            <a:ext uri="{FF2B5EF4-FFF2-40B4-BE49-F238E27FC236}">
              <a16:creationId xmlns:a16="http://schemas.microsoft.com/office/drawing/2014/main" id="{CF6D8C58-D7A0-ED45-8B55-62C681ED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84346" y="18403454"/>
          <a:ext cx="12189196" cy="7167501"/>
        </a:xfrm>
        <a:prstGeom prst="rect">
          <a:avLst/>
        </a:prstGeom>
      </xdr:spPr>
    </xdr:pic>
    <xdr:clientData/>
  </xdr:twoCellAnchor>
  <xdr:twoCellAnchor>
    <xdr:from>
      <xdr:col>11</xdr:col>
      <xdr:colOff>2203406</xdr:colOff>
      <xdr:row>28</xdr:row>
      <xdr:rowOff>194585</xdr:rowOff>
    </xdr:from>
    <xdr:to>
      <xdr:col>16</xdr:col>
      <xdr:colOff>1106589</xdr:colOff>
      <xdr:row>63</xdr:row>
      <xdr:rowOff>25755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926C53F-DE0D-784B-83D9-CEA831870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1499576</xdr:colOff>
      <xdr:row>58</xdr:row>
      <xdr:rowOff>186592</xdr:rowOff>
    </xdr:from>
    <xdr:to>
      <xdr:col>6</xdr:col>
      <xdr:colOff>713155</xdr:colOff>
      <xdr:row>87</xdr:row>
      <xdr:rowOff>146539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6A0E33-EB84-778A-07D2-E2512ED45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"/>
  <sheetViews>
    <sheetView zoomScale="85" zoomScaleNormal="85" workbookViewId="0">
      <selection activeCell="D41" sqref="D41"/>
    </sheetView>
  </sheetViews>
  <sheetFormatPr baseColWidth="10" defaultColWidth="8.83203125" defaultRowHeight="15" x14ac:dyDescent="0.2"/>
  <cols>
    <col min="1" max="1" width="59.1640625" customWidth="1"/>
    <col min="2" max="2" width="18.5" customWidth="1"/>
    <col min="3" max="3" width="29.5" customWidth="1"/>
    <col min="4" max="4" width="21.5" customWidth="1"/>
    <col min="5" max="5" width="23.6640625" customWidth="1"/>
    <col min="6" max="6" width="19.6640625" customWidth="1"/>
    <col min="7" max="7" width="16.83203125" customWidth="1"/>
  </cols>
  <sheetData>
    <row r="1" spans="1:7" x14ac:dyDescent="0.2">
      <c r="A1" s="1" t="s">
        <v>2</v>
      </c>
      <c r="B1" s="2" t="s">
        <v>5</v>
      </c>
      <c r="C1" s="2" t="s">
        <v>24</v>
      </c>
      <c r="D1" s="2" t="s">
        <v>23</v>
      </c>
      <c r="E1" s="2" t="s">
        <v>25</v>
      </c>
      <c r="F1" s="2" t="s">
        <v>26</v>
      </c>
      <c r="G1" s="2" t="s">
        <v>27</v>
      </c>
    </row>
    <row r="2" spans="1:7" x14ac:dyDescent="0.2">
      <c r="A2">
        <v>4700</v>
      </c>
      <c r="B2" s="5">
        <v>0.30951499999999998</v>
      </c>
      <c r="C2" s="5">
        <v>0</v>
      </c>
      <c r="D2" s="5">
        <v>0.10433099999999999</v>
      </c>
      <c r="E2" s="5">
        <v>2.4340999999999999</v>
      </c>
      <c r="F2" s="5">
        <v>0</v>
      </c>
      <c r="G2" s="5">
        <v>0</v>
      </c>
    </row>
    <row r="3" spans="1:7" x14ac:dyDescent="0.2">
      <c r="A3" s="1" t="s">
        <v>0</v>
      </c>
      <c r="B3" s="5">
        <v>0.50252799999999997</v>
      </c>
      <c r="C3" s="5">
        <v>0</v>
      </c>
      <c r="D3" s="5">
        <v>0.30777700000000002</v>
      </c>
      <c r="E3" s="5">
        <v>2.4340999999999999</v>
      </c>
      <c r="F3" s="5">
        <v>0</v>
      </c>
      <c r="G3" s="5">
        <v>0</v>
      </c>
    </row>
    <row r="4" spans="1:7" x14ac:dyDescent="0.2">
      <c r="A4">
        <v>200</v>
      </c>
      <c r="B4" s="5">
        <v>0.60685900000000004</v>
      </c>
      <c r="C4" s="5">
        <v>0</v>
      </c>
      <c r="D4" s="5">
        <v>0.50948300000000002</v>
      </c>
      <c r="E4" s="5">
        <v>2.4340999999999999</v>
      </c>
      <c r="F4" s="5">
        <v>0</v>
      </c>
      <c r="G4" s="5">
        <v>0</v>
      </c>
    </row>
    <row r="5" spans="1:7" x14ac:dyDescent="0.2">
      <c r="A5" s="1" t="s">
        <v>1</v>
      </c>
      <c r="B5" s="5">
        <v>0.70249600000000001</v>
      </c>
      <c r="C5" s="5">
        <v>5.4904399999999999E-2</v>
      </c>
      <c r="D5" s="5">
        <v>0.52165499999999998</v>
      </c>
      <c r="E5" s="5">
        <v>2.4157899999999999</v>
      </c>
      <c r="F5" s="5">
        <v>0</v>
      </c>
      <c r="G5" s="5">
        <v>0</v>
      </c>
    </row>
    <row r="6" spans="1:7" x14ac:dyDescent="0.2">
      <c r="A6">
        <v>0.96</v>
      </c>
      <c r="B6" s="5">
        <v>0.799871</v>
      </c>
      <c r="C6" s="5">
        <v>0.119981</v>
      </c>
      <c r="D6" s="5">
        <v>0.58251500000000001</v>
      </c>
      <c r="E6" s="5">
        <v>2.3974899999999999</v>
      </c>
      <c r="F6" s="5">
        <v>0</v>
      </c>
      <c r="G6" s="5" cm="1">
        <f t="array" ref="G6:G23">B6:B23-0.7</f>
        <v>9.9871000000000043E-2</v>
      </c>
    </row>
    <row r="7" spans="1:7" x14ac:dyDescent="0.2">
      <c r="A7" s="1" t="s">
        <v>3</v>
      </c>
      <c r="B7" s="5">
        <v>0.90246400000000004</v>
      </c>
      <c r="C7" s="5">
        <v>0.164713</v>
      </c>
      <c r="D7" s="5">
        <v>0.67119600000000001</v>
      </c>
      <c r="E7" s="5">
        <v>2.34259</v>
      </c>
      <c r="F7" s="5">
        <v>0</v>
      </c>
      <c r="G7" s="5">
        <v>0.20246400000000009</v>
      </c>
    </row>
    <row r="8" spans="1:7" x14ac:dyDescent="0.2">
      <c r="A8" s="4">
        <v>1</v>
      </c>
      <c r="B8" s="5">
        <v>1.00332</v>
      </c>
      <c r="C8" s="5">
        <v>0.21961800000000001</v>
      </c>
      <c r="D8" s="5">
        <v>0.80161000000000004</v>
      </c>
      <c r="E8" s="5">
        <v>2.23278</v>
      </c>
      <c r="F8" s="5">
        <v>0</v>
      </c>
      <c r="G8">
        <v>0.30332000000000003</v>
      </c>
    </row>
    <row r="9" spans="1:7" x14ac:dyDescent="0.2">
      <c r="A9" s="1" t="s">
        <v>4</v>
      </c>
      <c r="B9" s="5">
        <v>1.1041700000000001</v>
      </c>
      <c r="C9" s="5">
        <v>0.31112499999999998</v>
      </c>
      <c r="D9" s="5">
        <v>0.905941</v>
      </c>
      <c r="E9" s="5">
        <v>2.14127</v>
      </c>
      <c r="F9" s="5">
        <v>0</v>
      </c>
      <c r="G9">
        <v>0.40417000000000014</v>
      </c>
    </row>
    <row r="10" spans="1:7" x14ac:dyDescent="0.2">
      <c r="A10" s="7">
        <v>0</v>
      </c>
      <c r="B10" s="5">
        <v>1.2067600000000001</v>
      </c>
      <c r="C10" s="5">
        <v>0.38433099999999998</v>
      </c>
      <c r="D10" s="5">
        <v>1.0015799999999999</v>
      </c>
      <c r="E10" s="5">
        <v>2.10467</v>
      </c>
      <c r="F10" s="5">
        <v>0</v>
      </c>
      <c r="G10">
        <v>0.5067600000000001</v>
      </c>
    </row>
    <row r="11" spans="1:7" x14ac:dyDescent="0.2">
      <c r="B11" s="5">
        <v>1.3006599999999999</v>
      </c>
      <c r="C11" s="5">
        <v>0.47583799999999998</v>
      </c>
      <c r="D11" s="5">
        <v>1.1059099999999999</v>
      </c>
      <c r="E11" s="5">
        <v>2.0680700000000001</v>
      </c>
      <c r="F11" s="5">
        <v>0</v>
      </c>
      <c r="G11">
        <v>0.60065999999999997</v>
      </c>
    </row>
    <row r="12" spans="1:7" x14ac:dyDescent="0.2">
      <c r="B12" s="5">
        <v>1.40499</v>
      </c>
      <c r="C12" s="5">
        <v>0.56734600000000002</v>
      </c>
      <c r="D12" s="5">
        <v>1.3006599999999999</v>
      </c>
      <c r="E12" s="5">
        <v>2.04976</v>
      </c>
      <c r="F12" s="5">
        <v>0</v>
      </c>
      <c r="G12">
        <v>0.70499000000000001</v>
      </c>
    </row>
    <row r="13" spans="1:7" x14ac:dyDescent="0.2">
      <c r="B13" s="5">
        <v>1.5006299999999999</v>
      </c>
      <c r="C13" s="5">
        <v>0.60394800000000004</v>
      </c>
      <c r="D13" s="5">
        <v>1.50237</v>
      </c>
      <c r="E13" s="5">
        <v>2.04976</v>
      </c>
      <c r="F13" s="5">
        <v>0</v>
      </c>
      <c r="G13">
        <v>0.80062999999999995</v>
      </c>
    </row>
    <row r="14" spans="1:7" x14ac:dyDescent="0.2">
      <c r="B14" s="5">
        <v>1.60148</v>
      </c>
      <c r="C14" s="5">
        <v>0.71375699999999997</v>
      </c>
      <c r="D14" s="5">
        <v>1.70581</v>
      </c>
      <c r="E14" s="5">
        <v>2.03146</v>
      </c>
      <c r="F14" s="5">
        <v>0</v>
      </c>
      <c r="G14">
        <v>0.90148000000000006</v>
      </c>
    </row>
    <row r="15" spans="1:7" x14ac:dyDescent="0.2">
      <c r="B15" s="5">
        <v>1.70407</v>
      </c>
      <c r="C15" s="5">
        <v>0.76866199999999996</v>
      </c>
      <c r="D15" s="5">
        <v>1.90578</v>
      </c>
      <c r="E15" s="5">
        <v>2.03146</v>
      </c>
      <c r="F15" s="5">
        <v>0</v>
      </c>
      <c r="G15">
        <v>1.00407</v>
      </c>
    </row>
    <row r="16" spans="1:7" x14ac:dyDescent="0.2">
      <c r="B16" s="5">
        <v>1.80145</v>
      </c>
      <c r="C16" s="5">
        <v>0.87846999999999997</v>
      </c>
      <c r="D16" s="5">
        <v>2.1022699999999999</v>
      </c>
      <c r="E16" s="5">
        <v>2.03146</v>
      </c>
      <c r="F16" s="5">
        <v>0</v>
      </c>
      <c r="G16">
        <v>1.10145</v>
      </c>
    </row>
    <row r="17" spans="1:7" x14ac:dyDescent="0.2">
      <c r="B17" s="5">
        <v>1.90056</v>
      </c>
      <c r="C17" s="5">
        <v>0.96997800000000001</v>
      </c>
      <c r="D17" s="5">
        <v>2.3022399999999998</v>
      </c>
      <c r="E17" s="5">
        <v>2.03146</v>
      </c>
      <c r="F17" s="5">
        <v>0</v>
      </c>
      <c r="G17">
        <v>1.2005600000000001</v>
      </c>
    </row>
    <row r="18" spans="1:7" x14ac:dyDescent="0.2">
      <c r="B18" s="5">
        <v>2.0031599999999998</v>
      </c>
      <c r="C18" s="5">
        <v>1.04318</v>
      </c>
      <c r="D18" s="5">
        <v>2.50047</v>
      </c>
      <c r="E18" s="5">
        <v>2.03146</v>
      </c>
      <c r="F18" s="5">
        <v>0</v>
      </c>
      <c r="G18">
        <v>1.3031599999999999</v>
      </c>
    </row>
    <row r="19" spans="1:7" x14ac:dyDescent="0.2">
      <c r="B19" s="5">
        <v>2.1040100000000002</v>
      </c>
      <c r="C19" s="5">
        <v>1.13469</v>
      </c>
      <c r="D19" s="1"/>
      <c r="E19" s="1"/>
      <c r="F19" s="5">
        <v>0</v>
      </c>
      <c r="G19">
        <v>1.4040100000000002</v>
      </c>
    </row>
    <row r="20" spans="1:7" x14ac:dyDescent="0.2">
      <c r="B20" s="5">
        <v>2.20486</v>
      </c>
      <c r="C20" s="5">
        <v>1.2079</v>
      </c>
      <c r="D20" s="6"/>
      <c r="E20" s="4"/>
      <c r="F20" s="5">
        <v>0</v>
      </c>
      <c r="G20">
        <v>1.5048600000000001</v>
      </c>
    </row>
    <row r="21" spans="1:7" x14ac:dyDescent="0.2">
      <c r="A21" s="1"/>
      <c r="B21" s="5">
        <v>2.3005</v>
      </c>
      <c r="C21" s="5">
        <v>1.2994000000000001</v>
      </c>
      <c r="D21" s="6"/>
      <c r="E21" s="4"/>
      <c r="F21" s="5">
        <v>0</v>
      </c>
      <c r="G21">
        <v>1.6005</v>
      </c>
    </row>
    <row r="22" spans="1:7" x14ac:dyDescent="0.2">
      <c r="B22" s="5">
        <v>2.4013499999999999</v>
      </c>
      <c r="C22" s="5">
        <v>1.3909100000000001</v>
      </c>
      <c r="D22" s="6"/>
      <c r="E22" s="4"/>
      <c r="F22" s="5">
        <v>0</v>
      </c>
      <c r="G22">
        <v>1.7013499999999999</v>
      </c>
    </row>
    <row r="23" spans="1:7" x14ac:dyDescent="0.2">
      <c r="A23" s="1"/>
      <c r="B23" s="5">
        <v>2.4500000000000002</v>
      </c>
      <c r="C23" s="5">
        <v>1.4092100000000001</v>
      </c>
      <c r="D23" s="6"/>
      <c r="E23" s="4"/>
      <c r="F23" s="5">
        <v>0</v>
      </c>
      <c r="G23">
        <v>1.7500000000000002</v>
      </c>
    </row>
    <row r="24" spans="1:7" x14ac:dyDescent="0.2">
      <c r="B24" s="3"/>
      <c r="C24" s="3"/>
      <c r="D24" s="6"/>
      <c r="E24" s="4"/>
    </row>
    <row r="25" spans="1:7" x14ac:dyDescent="0.2">
      <c r="A25" s="4"/>
      <c r="B25" s="3"/>
      <c r="C25" s="3"/>
      <c r="D25" s="6"/>
      <c r="E25" s="4"/>
    </row>
    <row r="26" spans="1:7" x14ac:dyDescent="0.2">
      <c r="A26" s="1"/>
      <c r="B26" s="3"/>
      <c r="C26" s="3"/>
      <c r="D26" s="6"/>
      <c r="E26" s="4"/>
    </row>
    <row r="27" spans="1:7" x14ac:dyDescent="0.2">
      <c r="B27" s="3"/>
      <c r="C27" s="3"/>
      <c r="D27" s="6"/>
      <c r="E27" s="4"/>
    </row>
    <row r="28" spans="1:7" x14ac:dyDescent="0.2">
      <c r="A28" s="1"/>
      <c r="B28" s="3"/>
      <c r="C28" s="3"/>
      <c r="D28" s="6"/>
      <c r="E28" s="4"/>
    </row>
    <row r="29" spans="1:7" x14ac:dyDescent="0.2">
      <c r="A29" s="4"/>
      <c r="B29" s="3"/>
      <c r="C29" s="3"/>
      <c r="D29" s="6"/>
      <c r="E29" s="4"/>
    </row>
    <row r="30" spans="1:7" x14ac:dyDescent="0.2">
      <c r="B30" s="3"/>
      <c r="C30" s="3"/>
      <c r="D30" s="6"/>
      <c r="E30" s="4"/>
    </row>
    <row r="31" spans="1:7" x14ac:dyDescent="0.2">
      <c r="B31" s="3"/>
      <c r="C31" s="3"/>
      <c r="D31" s="6"/>
      <c r="E31" s="4"/>
    </row>
    <row r="32" spans="1:7" x14ac:dyDescent="0.2">
      <c r="B32" s="3"/>
      <c r="C32" s="3"/>
      <c r="D32" s="6"/>
      <c r="E32" s="4"/>
    </row>
    <row r="33" spans="2:5" x14ac:dyDescent="0.2">
      <c r="B33" s="3"/>
      <c r="C33" s="3"/>
      <c r="D33" s="6"/>
      <c r="E33" s="4"/>
    </row>
    <row r="34" spans="2:5" x14ac:dyDescent="0.2">
      <c r="B34" s="3"/>
      <c r="C34" s="3"/>
      <c r="D34" s="6"/>
      <c r="E34" s="4"/>
    </row>
    <row r="35" spans="2:5" x14ac:dyDescent="0.2">
      <c r="B35" s="3"/>
      <c r="C35" s="3"/>
      <c r="D35" s="6"/>
      <c r="E35" s="4"/>
    </row>
    <row r="36" spans="2:5" x14ac:dyDescent="0.2">
      <c r="B36" s="3"/>
      <c r="C36" s="3"/>
      <c r="D36" s="6"/>
      <c r="E36" s="4"/>
    </row>
    <row r="37" spans="2:5" x14ac:dyDescent="0.2">
      <c r="B37" s="3"/>
      <c r="C37" s="3"/>
      <c r="D37" s="6"/>
      <c r="E37" s="4"/>
    </row>
    <row r="38" spans="2:5" x14ac:dyDescent="0.2">
      <c r="B38" s="3"/>
      <c r="C38" s="3"/>
      <c r="D38" s="6"/>
      <c r="E38" s="4"/>
    </row>
    <row r="39" spans="2:5" x14ac:dyDescent="0.2">
      <c r="B39" s="3"/>
      <c r="C39" s="3"/>
      <c r="D39" s="6"/>
      <c r="E39" s="4"/>
    </row>
    <row r="40" spans="2:5" x14ac:dyDescent="0.2">
      <c r="B40" s="3"/>
      <c r="C40" s="3"/>
      <c r="D40" s="6"/>
      <c r="E40" s="4"/>
    </row>
    <row r="41" spans="2:5" x14ac:dyDescent="0.2">
      <c r="B41" s="3"/>
      <c r="C41" s="3"/>
      <c r="D41" s="6"/>
      <c r="E41" s="4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E239E-B1CB-4F7E-B43D-27763D100F84}">
  <dimension ref="A1:G37"/>
  <sheetViews>
    <sheetView zoomScale="55" zoomScaleNormal="55" workbookViewId="0">
      <selection activeCell="F34" sqref="F34"/>
    </sheetView>
  </sheetViews>
  <sheetFormatPr baseColWidth="10" defaultColWidth="8.83203125" defaultRowHeight="15" x14ac:dyDescent="0.2"/>
  <cols>
    <col min="1" max="1" width="40" customWidth="1"/>
    <col min="2" max="2" width="24.1640625" customWidth="1"/>
    <col min="3" max="3" width="30.33203125" customWidth="1"/>
    <col min="4" max="4" width="26.5" customWidth="1"/>
    <col min="5" max="5" width="25.1640625" customWidth="1"/>
    <col min="6" max="6" width="23.6640625" customWidth="1"/>
    <col min="7" max="7" width="28.33203125" customWidth="1"/>
  </cols>
  <sheetData>
    <row r="1" spans="1:7" x14ac:dyDescent="0.2">
      <c r="A1" s="1" t="s">
        <v>2</v>
      </c>
      <c r="B1" s="2" t="s">
        <v>6</v>
      </c>
      <c r="C1" s="2" t="s">
        <v>9</v>
      </c>
      <c r="D1" s="2" t="s">
        <v>7</v>
      </c>
      <c r="E1" s="2" t="s">
        <v>10</v>
      </c>
      <c r="F1" s="2" t="s">
        <v>8</v>
      </c>
      <c r="G1" s="2" t="s">
        <v>11</v>
      </c>
    </row>
    <row r="2" spans="1:7" x14ac:dyDescent="0.2">
      <c r="A2">
        <v>4700</v>
      </c>
      <c r="B2" s="5">
        <v>2.4691700000000001</v>
      </c>
      <c r="C2" s="5">
        <v>0.83638699999999999</v>
      </c>
      <c r="D2" s="5">
        <v>1.04331</v>
      </c>
      <c r="E2" s="5">
        <v>0.86246999999999996</v>
      </c>
      <c r="F2" s="5">
        <v>0.58947000000000005</v>
      </c>
      <c r="G2" s="5">
        <v>0.83638699999999999</v>
      </c>
    </row>
    <row r="3" spans="1:7" x14ac:dyDescent="0.2">
      <c r="A3" s="1" t="s">
        <v>0</v>
      </c>
      <c r="B3" s="5">
        <v>2.0048900000000001</v>
      </c>
      <c r="C3" s="5">
        <v>0.82943199999999995</v>
      </c>
      <c r="D3" s="5">
        <v>0.98592800000000003</v>
      </c>
      <c r="E3" s="5">
        <v>0.81378200000000001</v>
      </c>
      <c r="F3" s="5">
        <v>0.55295499999999997</v>
      </c>
      <c r="G3" s="5">
        <v>0.83638699999999999</v>
      </c>
    </row>
    <row r="4" spans="1:7" x14ac:dyDescent="0.2">
      <c r="A4">
        <v>200</v>
      </c>
      <c r="B4" s="5">
        <v>1.5041100000000001</v>
      </c>
      <c r="C4" s="5">
        <v>0.82073799999999997</v>
      </c>
      <c r="D4" s="5">
        <v>0.84160400000000002</v>
      </c>
      <c r="E4" s="5">
        <v>0.81030400000000002</v>
      </c>
      <c r="F4" s="5">
        <v>0.50078900000000004</v>
      </c>
      <c r="G4" s="5">
        <v>0.83638699999999999</v>
      </c>
    </row>
    <row r="5" spans="1:7" x14ac:dyDescent="0.2">
      <c r="A5" s="1" t="s">
        <v>1</v>
      </c>
      <c r="B5" s="5">
        <v>1.00332</v>
      </c>
      <c r="C5" s="5">
        <v>0.80856600000000001</v>
      </c>
      <c r="D5" s="5">
        <v>0.77031099999999997</v>
      </c>
      <c r="E5" s="5">
        <v>0.81030400000000002</v>
      </c>
      <c r="F5" s="5">
        <v>0.406891</v>
      </c>
      <c r="G5" s="5">
        <v>0.83464799999999995</v>
      </c>
    </row>
    <row r="6" spans="1:7" x14ac:dyDescent="0.2">
      <c r="A6">
        <v>0.96</v>
      </c>
      <c r="B6" s="5">
        <v>0.81378200000000001</v>
      </c>
      <c r="C6" s="5">
        <v>0.80508800000000003</v>
      </c>
      <c r="D6" s="5">
        <v>0.60338099999999995</v>
      </c>
      <c r="E6" s="5">
        <v>0.80856600000000001</v>
      </c>
      <c r="F6" s="5">
        <v>0.30082100000000001</v>
      </c>
      <c r="G6" s="5">
        <v>0.82769300000000001</v>
      </c>
    </row>
    <row r="7" spans="1:7" x14ac:dyDescent="0.2">
      <c r="A7" s="1"/>
      <c r="B7" s="5">
        <v>0.70249600000000001</v>
      </c>
      <c r="C7" s="5">
        <v>0.80334899999999998</v>
      </c>
      <c r="D7" s="5">
        <v>0.45210099999999998</v>
      </c>
      <c r="E7" s="5">
        <v>0.80508800000000003</v>
      </c>
      <c r="F7" s="5">
        <v>0.19996800000000001</v>
      </c>
      <c r="G7" s="5">
        <v>0.76683299999999999</v>
      </c>
    </row>
    <row r="8" spans="1:7" x14ac:dyDescent="0.2">
      <c r="A8" s="4"/>
      <c r="B8" s="5">
        <v>0.60164200000000001</v>
      </c>
      <c r="C8" s="5">
        <v>0.799871</v>
      </c>
      <c r="D8" s="5">
        <v>0.401675</v>
      </c>
      <c r="E8" s="5">
        <v>0.799871</v>
      </c>
      <c r="F8" s="5">
        <v>0.15475800000000001</v>
      </c>
      <c r="G8" s="5">
        <v>0.66771899999999995</v>
      </c>
    </row>
    <row r="9" spans="1:7" x14ac:dyDescent="0.2">
      <c r="A9" s="1"/>
      <c r="B9" s="5">
        <v>0.50252799999999997</v>
      </c>
      <c r="C9" s="5">
        <v>0.79639400000000005</v>
      </c>
      <c r="D9" s="5">
        <v>0.30082100000000001</v>
      </c>
      <c r="E9" s="5">
        <v>0.794655</v>
      </c>
      <c r="F9" s="5">
        <v>0.102592</v>
      </c>
      <c r="G9" s="5">
        <v>0.48513899999999999</v>
      </c>
    </row>
    <row r="10" spans="1:7" x14ac:dyDescent="0.2">
      <c r="A10" s="7"/>
      <c r="B10" s="5">
        <v>0.401675</v>
      </c>
      <c r="C10" s="5">
        <v>0.794655</v>
      </c>
      <c r="D10" s="5">
        <v>0.25387199999999999</v>
      </c>
      <c r="E10" s="5">
        <v>0.78422199999999997</v>
      </c>
      <c r="F10" s="5">
        <v>5.2165499999999997E-2</v>
      </c>
      <c r="G10" s="5">
        <v>0.24343899999999999</v>
      </c>
    </row>
    <row r="11" spans="1:7" x14ac:dyDescent="0.2">
      <c r="B11" s="5">
        <v>0.30951499999999998</v>
      </c>
      <c r="C11" s="5">
        <v>0.78769900000000004</v>
      </c>
      <c r="D11" s="5">
        <v>0.206923</v>
      </c>
      <c r="E11" s="5">
        <v>0.74770599999999998</v>
      </c>
      <c r="F11" s="5">
        <v>6.9553999999999996E-3</v>
      </c>
      <c r="G11" s="5">
        <v>6.9553999999999996E-3</v>
      </c>
    </row>
    <row r="12" spans="1:7" x14ac:dyDescent="0.2">
      <c r="B12" s="5">
        <v>0.210401</v>
      </c>
      <c r="C12" s="5">
        <v>0.73727299999999996</v>
      </c>
      <c r="D12" s="5">
        <v>0.15128</v>
      </c>
      <c r="E12" s="5">
        <v>0.65032999999999996</v>
      </c>
      <c r="F12" s="5">
        <v>0</v>
      </c>
      <c r="G12" s="5">
        <v>-3.1299300000000002E-2</v>
      </c>
    </row>
    <row r="13" spans="1:7" x14ac:dyDescent="0.2">
      <c r="B13" s="5">
        <v>0.10954800000000001</v>
      </c>
      <c r="C13" s="5">
        <v>0.49904999999999999</v>
      </c>
      <c r="D13" s="5">
        <v>0.10607</v>
      </c>
      <c r="E13" s="5">
        <v>0.50252799999999997</v>
      </c>
      <c r="F13" s="5">
        <v>-5.0426699999999998E-2</v>
      </c>
      <c r="G13" s="5">
        <v>-0.29908200000000001</v>
      </c>
    </row>
    <row r="14" spans="1:7" x14ac:dyDescent="0.2">
      <c r="B14" s="5">
        <v>6.9553999999999996E-3</v>
      </c>
      <c r="C14" s="5">
        <v>4.6948999999999998E-2</v>
      </c>
      <c r="D14" s="5">
        <v>4.8687800000000003E-2</v>
      </c>
      <c r="E14" s="5">
        <v>0.252133</v>
      </c>
      <c r="F14" s="5">
        <v>-0.10433099999999999</v>
      </c>
      <c r="G14" s="5">
        <v>-0.52861100000000005</v>
      </c>
    </row>
    <row r="15" spans="1:7" x14ac:dyDescent="0.2">
      <c r="B15" s="5">
        <v>-3.4776999999999998E-3</v>
      </c>
      <c r="C15" s="5">
        <v>-1.0433100000000001E-2</v>
      </c>
      <c r="D15" s="5">
        <v>2.2605099999999999E-2</v>
      </c>
      <c r="E15" s="5">
        <v>0.12171999999999999</v>
      </c>
      <c r="F15" s="5">
        <v>-0.14954100000000001</v>
      </c>
      <c r="G15" s="5">
        <v>-0.68684599999999996</v>
      </c>
    </row>
    <row r="16" spans="1:7" x14ac:dyDescent="0.2">
      <c r="B16" s="5">
        <v>-0.10433099999999999</v>
      </c>
      <c r="C16" s="5">
        <v>-0.47122900000000001</v>
      </c>
      <c r="D16" s="5">
        <v>3.4776999999999998E-3</v>
      </c>
      <c r="E16" s="5">
        <v>6.9553999999999996E-3</v>
      </c>
      <c r="F16" s="5">
        <v>-0.20866199999999999</v>
      </c>
      <c r="G16" s="5">
        <v>-0.79117700000000002</v>
      </c>
    </row>
    <row r="17" spans="1:7" x14ac:dyDescent="0.2">
      <c r="B17" s="5">
        <v>-0.201707</v>
      </c>
      <c r="C17" s="5">
        <v>-0.72857799999999995</v>
      </c>
      <c r="D17" s="5">
        <v>1.7388499999999999E-3</v>
      </c>
      <c r="E17" s="5">
        <v>-3.4776999999999998E-3</v>
      </c>
      <c r="F17" s="5">
        <v>-0.252133</v>
      </c>
      <c r="G17" s="5">
        <v>-0.82421500000000003</v>
      </c>
    </row>
    <row r="18" spans="1:7" x14ac:dyDescent="0.2">
      <c r="B18" s="5">
        <v>-0.30256</v>
      </c>
      <c r="C18" s="5">
        <v>-0.78943799999999997</v>
      </c>
      <c r="D18" s="5">
        <v>-5.3904399999999998E-2</v>
      </c>
      <c r="E18" s="5">
        <v>-0.27995500000000001</v>
      </c>
      <c r="F18" s="5">
        <v>-0.30256</v>
      </c>
      <c r="G18" s="5">
        <v>-0.83986499999999997</v>
      </c>
    </row>
    <row r="19" spans="1:7" x14ac:dyDescent="0.2">
      <c r="B19" s="5">
        <v>-0.40515200000000001</v>
      </c>
      <c r="C19" s="5">
        <v>-0.79639400000000005</v>
      </c>
      <c r="D19" s="5">
        <v>-0.10433099999999999</v>
      </c>
      <c r="E19" s="5">
        <v>-0.49904999999999999</v>
      </c>
      <c r="F19" s="5">
        <v>-0.40515200000000001</v>
      </c>
      <c r="G19" s="5">
        <v>-0.84334299999999995</v>
      </c>
    </row>
    <row r="20" spans="1:7" x14ac:dyDescent="0.2">
      <c r="B20" s="5">
        <v>-0.50600599999999996</v>
      </c>
      <c r="C20" s="5">
        <v>-0.799871</v>
      </c>
      <c r="D20" s="5">
        <v>-0.14954100000000001</v>
      </c>
      <c r="E20" s="5">
        <v>-0.65554699999999999</v>
      </c>
      <c r="F20" s="5">
        <v>-0.50078900000000004</v>
      </c>
      <c r="G20" s="5">
        <v>-0.84508099999999997</v>
      </c>
    </row>
    <row r="21" spans="1:7" x14ac:dyDescent="0.2">
      <c r="A21" s="1"/>
      <c r="B21" s="5">
        <v>-0.60511999999999999</v>
      </c>
      <c r="C21" s="5">
        <v>-0.80508800000000003</v>
      </c>
      <c r="D21" s="5">
        <v>-0.20344599999999999</v>
      </c>
      <c r="E21" s="5">
        <v>-0.75987800000000005</v>
      </c>
      <c r="F21" s="5">
        <v>-0.55469299999999999</v>
      </c>
      <c r="G21" s="5">
        <v>-0.84682000000000002</v>
      </c>
    </row>
    <row r="22" spans="1:7" x14ac:dyDescent="0.2">
      <c r="B22" s="5">
        <v>-0.80334899999999998</v>
      </c>
      <c r="C22" s="5">
        <v>-0.81030400000000002</v>
      </c>
      <c r="D22" s="5">
        <v>-0.30951499999999998</v>
      </c>
      <c r="E22" s="5">
        <v>-0.80682699999999996</v>
      </c>
      <c r="F22" s="5">
        <v>-0.59294800000000003</v>
      </c>
      <c r="G22" s="5">
        <v>-0.84682000000000002</v>
      </c>
    </row>
    <row r="23" spans="1:7" x14ac:dyDescent="0.2">
      <c r="A23" s="1"/>
      <c r="B23" s="5">
        <v>-1.0085299999999999</v>
      </c>
      <c r="C23" s="5">
        <v>-0.81378200000000001</v>
      </c>
      <c r="D23" s="5">
        <v>-0.401675</v>
      </c>
      <c r="E23" s="5">
        <v>-0.81204299999999996</v>
      </c>
    </row>
    <row r="24" spans="1:7" x14ac:dyDescent="0.2">
      <c r="B24" s="5">
        <v>-1.5075799999999999</v>
      </c>
      <c r="C24" s="5">
        <v>-0.82421500000000003</v>
      </c>
      <c r="D24" s="5">
        <v>-0.50078900000000004</v>
      </c>
      <c r="E24" s="5">
        <v>-0.81378200000000001</v>
      </c>
    </row>
    <row r="25" spans="1:7" x14ac:dyDescent="0.2">
      <c r="B25" s="5">
        <v>-2.0031599999999998</v>
      </c>
      <c r="C25" s="5">
        <v>-0.83464799999999995</v>
      </c>
      <c r="D25" s="5">
        <v>-0.60338099999999995</v>
      </c>
      <c r="E25" s="5">
        <v>-0.81725999999999999</v>
      </c>
    </row>
    <row r="26" spans="1:7" x14ac:dyDescent="0.2">
      <c r="B26" s="5">
        <v>-2.4813399999999999</v>
      </c>
      <c r="C26" s="5">
        <v>-0.84334299999999995</v>
      </c>
      <c r="D26" s="5">
        <v>-0.70075699999999996</v>
      </c>
      <c r="E26" s="5">
        <v>-0.81899900000000003</v>
      </c>
    </row>
    <row r="27" spans="1:7" x14ac:dyDescent="0.2">
      <c r="B27" s="5"/>
      <c r="C27" s="5"/>
      <c r="D27" s="5">
        <v>-0.90246400000000004</v>
      </c>
      <c r="E27" s="5">
        <v>-0.82073799999999997</v>
      </c>
    </row>
    <row r="28" spans="1:7" x14ac:dyDescent="0.2">
      <c r="B28" s="5"/>
      <c r="C28" s="5"/>
      <c r="D28" s="5">
        <v>-0.99114500000000005</v>
      </c>
      <c r="E28" s="5">
        <v>-0.82595399999999997</v>
      </c>
    </row>
    <row r="29" spans="1:7" x14ac:dyDescent="0.2">
      <c r="B29" s="5"/>
      <c r="C29" s="5"/>
    </row>
    <row r="30" spans="1:7" x14ac:dyDescent="0.2">
      <c r="B30" s="5"/>
      <c r="C30" s="5"/>
    </row>
    <row r="31" spans="1:7" x14ac:dyDescent="0.2">
      <c r="B31" s="5"/>
      <c r="C31" s="5"/>
    </row>
    <row r="32" spans="1:7" x14ac:dyDescent="0.2">
      <c r="B32" s="5"/>
      <c r="C32" s="5"/>
    </row>
    <row r="33" spans="2:3" x14ac:dyDescent="0.2">
      <c r="B33" s="5"/>
      <c r="C33" s="5"/>
    </row>
    <row r="34" spans="2:3" x14ac:dyDescent="0.2">
      <c r="B34" s="5"/>
      <c r="C34" s="5"/>
    </row>
    <row r="35" spans="2:3" x14ac:dyDescent="0.2">
      <c r="B35" s="5"/>
      <c r="C35" s="5"/>
    </row>
    <row r="36" spans="2:3" x14ac:dyDescent="0.2">
      <c r="B36" s="5"/>
      <c r="C36" s="5"/>
    </row>
    <row r="37" spans="2:3" x14ac:dyDescent="0.2">
      <c r="B37" s="5"/>
      <c r="C37" s="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9A4A4-A021-424A-9BED-79F63E437468}">
  <dimension ref="A1:M76"/>
  <sheetViews>
    <sheetView topLeftCell="A54" zoomScale="130" zoomScaleNormal="130" workbookViewId="0">
      <selection activeCell="I38" sqref="I38"/>
    </sheetView>
  </sheetViews>
  <sheetFormatPr baseColWidth="10" defaultColWidth="8.83203125" defaultRowHeight="15" x14ac:dyDescent="0.2"/>
  <cols>
    <col min="1" max="1" width="32.5" customWidth="1"/>
    <col min="2" max="2" width="26.5" customWidth="1"/>
    <col min="3" max="3" width="35" customWidth="1"/>
    <col min="4" max="4" width="18.33203125" customWidth="1"/>
    <col min="5" max="5" width="36.5" customWidth="1"/>
    <col min="6" max="6" width="16.6640625" customWidth="1"/>
    <col min="7" max="7" width="36" customWidth="1"/>
    <col min="8" max="8" width="21.5" customWidth="1"/>
    <col min="9" max="9" width="35.33203125" customWidth="1"/>
    <col min="10" max="10" width="32.1640625" customWidth="1"/>
    <col min="11" max="11" width="30.6640625" customWidth="1"/>
    <col min="12" max="12" width="30.83203125" customWidth="1"/>
    <col min="13" max="13" width="39.5" customWidth="1"/>
  </cols>
  <sheetData>
    <row r="1" spans="1:13" x14ac:dyDescent="0.2">
      <c r="A1" s="1" t="s">
        <v>2</v>
      </c>
      <c r="B1" s="2" t="s">
        <v>12</v>
      </c>
      <c r="C1" s="2" t="s">
        <v>18</v>
      </c>
      <c r="D1" s="2" t="s">
        <v>12</v>
      </c>
      <c r="E1" s="2" t="s">
        <v>14</v>
      </c>
      <c r="F1" s="2" t="s">
        <v>12</v>
      </c>
      <c r="G1" s="2" t="s">
        <v>15</v>
      </c>
      <c r="H1" s="2" t="s">
        <v>12</v>
      </c>
      <c r="I1" s="2" t="s">
        <v>16</v>
      </c>
      <c r="J1" s="2" t="s">
        <v>19</v>
      </c>
      <c r="K1" s="2" t="s">
        <v>20</v>
      </c>
      <c r="L1" s="2" t="s">
        <v>21</v>
      </c>
      <c r="M1" s="2" t="s">
        <v>22</v>
      </c>
    </row>
    <row r="2" spans="1:13" x14ac:dyDescent="0.2">
      <c r="A2">
        <v>4700</v>
      </c>
      <c r="B2" s="5">
        <v>2.4691700000000001</v>
      </c>
      <c r="C2" s="5">
        <v>0.83638699999999999</v>
      </c>
      <c r="D2" s="5">
        <v>2.5230700000000001</v>
      </c>
      <c r="E2" s="5">
        <v>0.84855899999999995</v>
      </c>
      <c r="F2" s="5">
        <v>2.4535200000000001</v>
      </c>
      <c r="G2" s="5">
        <v>0.84160400000000002</v>
      </c>
      <c r="H2" s="5">
        <v>2.4656899999999999</v>
      </c>
      <c r="I2" s="5">
        <v>0.84855899999999995</v>
      </c>
      <c r="J2" cm="1">
        <f t="array" ref="J2:J26">C2:C26/4800*1000000</f>
        <v>174.24729166666665</v>
      </c>
      <c r="K2" cm="1">
        <f t="array" ref="K2:K28">E2:E28/2400*1000000</f>
        <v>353.56624999999997</v>
      </c>
      <c r="L2" cm="1">
        <f t="array" ref="L2:L24">G2:G24/1100*1000000</f>
        <v>765.09454545454548</v>
      </c>
      <c r="M2" cm="1">
        <f t="array" ref="M2:M26">I2:I26/550*1000000</f>
        <v>1542.8345454545454</v>
      </c>
    </row>
    <row r="3" spans="1:13" x14ac:dyDescent="0.2">
      <c r="A3" s="1" t="s">
        <v>0</v>
      </c>
      <c r="B3" s="5">
        <v>2.0048900000000001</v>
      </c>
      <c r="C3" s="5">
        <v>0.82943199999999995</v>
      </c>
      <c r="D3" s="5">
        <v>2.26572</v>
      </c>
      <c r="E3" s="5">
        <v>0.83117099999999999</v>
      </c>
      <c r="F3" s="5">
        <v>2.0066299999999999</v>
      </c>
      <c r="G3" s="5">
        <v>0.83638699999999999</v>
      </c>
      <c r="H3" s="5">
        <v>2.0066299999999999</v>
      </c>
      <c r="I3" s="5">
        <v>0.84160400000000002</v>
      </c>
      <c r="J3">
        <v>172.79833333333332</v>
      </c>
      <c r="K3">
        <v>346.32125000000002</v>
      </c>
      <c r="L3">
        <v>760.35181818181809</v>
      </c>
      <c r="M3">
        <v>1530.189090909091</v>
      </c>
    </row>
    <row r="4" spans="1:13" x14ac:dyDescent="0.2">
      <c r="A4">
        <v>200</v>
      </c>
      <c r="B4" s="5">
        <v>1.5041100000000001</v>
      </c>
      <c r="C4" s="5">
        <v>0.82073799999999997</v>
      </c>
      <c r="D4" s="5">
        <v>2.0066299999999999</v>
      </c>
      <c r="E4" s="5">
        <v>0.82421500000000003</v>
      </c>
      <c r="F4" s="5">
        <v>1.5041100000000001</v>
      </c>
      <c r="G4" s="5">
        <v>0.82421500000000003</v>
      </c>
      <c r="H4" s="5">
        <v>1.5041100000000001</v>
      </c>
      <c r="I4" s="5">
        <v>0.83117099999999999</v>
      </c>
      <c r="J4">
        <v>170.98708333333335</v>
      </c>
      <c r="K4">
        <v>343.42291666666671</v>
      </c>
      <c r="L4">
        <v>749.28636363636372</v>
      </c>
      <c r="M4">
        <v>1511.22</v>
      </c>
    </row>
    <row r="5" spans="1:13" x14ac:dyDescent="0.2">
      <c r="A5" s="1" t="s">
        <v>1</v>
      </c>
      <c r="B5" s="5">
        <v>1.00332</v>
      </c>
      <c r="C5" s="5">
        <v>0.80856600000000001</v>
      </c>
      <c r="D5" s="5">
        <v>1.8084</v>
      </c>
      <c r="E5" s="5">
        <v>0.81899900000000003</v>
      </c>
      <c r="F5" s="5">
        <v>1.0067900000000001</v>
      </c>
      <c r="G5" s="5">
        <v>0.81204299999999996</v>
      </c>
      <c r="H5" s="5">
        <v>1.0067900000000001</v>
      </c>
      <c r="I5" s="5">
        <v>0.81378200000000001</v>
      </c>
      <c r="J5">
        <v>168.45124999999999</v>
      </c>
      <c r="K5">
        <v>341.24958333333336</v>
      </c>
      <c r="L5">
        <v>738.220909090909</v>
      </c>
      <c r="M5">
        <v>1479.6036363636365</v>
      </c>
    </row>
    <row r="6" spans="1:13" x14ac:dyDescent="0.2">
      <c r="A6">
        <v>0.96</v>
      </c>
      <c r="B6" s="5">
        <v>0.81378200000000001</v>
      </c>
      <c r="C6" s="5">
        <v>0.80508800000000003</v>
      </c>
      <c r="D6" s="5">
        <v>1.40673</v>
      </c>
      <c r="E6" s="5">
        <v>0.81204299999999996</v>
      </c>
      <c r="F6" s="5">
        <v>0.70249600000000001</v>
      </c>
      <c r="G6" s="5">
        <v>0.80334899999999998</v>
      </c>
      <c r="H6" s="5">
        <v>0.80161000000000004</v>
      </c>
      <c r="I6" s="5">
        <v>0.80682699999999996</v>
      </c>
      <c r="J6">
        <v>167.72666666666669</v>
      </c>
      <c r="K6">
        <v>338.35124999999999</v>
      </c>
      <c r="L6">
        <v>730.31727272727267</v>
      </c>
      <c r="M6">
        <v>1466.9581818181819</v>
      </c>
    </row>
    <row r="7" spans="1:13" x14ac:dyDescent="0.2">
      <c r="A7" s="1"/>
      <c r="B7" s="5">
        <v>0.70249600000000001</v>
      </c>
      <c r="C7" s="5">
        <v>0.80334899999999998</v>
      </c>
      <c r="D7" s="5">
        <v>1.2084999999999999</v>
      </c>
      <c r="E7" s="5">
        <v>0.80856600000000001</v>
      </c>
      <c r="F7" s="5">
        <v>0.50600599999999996</v>
      </c>
      <c r="G7" s="5">
        <v>0.79291599999999995</v>
      </c>
      <c r="H7" s="5">
        <v>0.70249600000000001</v>
      </c>
      <c r="I7" s="5">
        <v>0.799871</v>
      </c>
      <c r="J7">
        <v>167.364375</v>
      </c>
      <c r="K7">
        <v>336.90249999999997</v>
      </c>
      <c r="L7">
        <v>720.8327272727272</v>
      </c>
      <c r="M7">
        <v>1454.310909090909</v>
      </c>
    </row>
    <row r="8" spans="1:13" x14ac:dyDescent="0.2">
      <c r="A8" s="4"/>
      <c r="B8" s="5">
        <v>0.60164200000000001</v>
      </c>
      <c r="C8" s="5">
        <v>0.799871</v>
      </c>
      <c r="D8" s="5">
        <v>1.0067900000000001</v>
      </c>
      <c r="E8" s="5">
        <v>0.80508800000000003</v>
      </c>
      <c r="F8" s="5">
        <v>0.401675</v>
      </c>
      <c r="G8" s="5">
        <v>0.77378899999999995</v>
      </c>
      <c r="H8" s="5">
        <v>0.60685900000000004</v>
      </c>
      <c r="I8" s="5">
        <v>0.79291599999999995</v>
      </c>
      <c r="J8">
        <v>166.63979166666667</v>
      </c>
      <c r="K8">
        <v>335.45333333333338</v>
      </c>
      <c r="L8">
        <v>703.44454545454539</v>
      </c>
      <c r="M8">
        <v>1441.6654545454544</v>
      </c>
    </row>
    <row r="9" spans="1:13" x14ac:dyDescent="0.2">
      <c r="A9" s="1"/>
      <c r="B9" s="5">
        <v>0.50252799999999997</v>
      </c>
      <c r="C9" s="5">
        <v>0.79639400000000005</v>
      </c>
      <c r="D9" s="5">
        <v>0.80334899999999998</v>
      </c>
      <c r="E9" s="5">
        <v>0.79813199999999995</v>
      </c>
      <c r="F9" s="5">
        <v>0.30256</v>
      </c>
      <c r="G9" s="5">
        <v>0.69554000000000005</v>
      </c>
      <c r="H9" s="5">
        <v>0.50600599999999996</v>
      </c>
      <c r="I9" s="5">
        <v>0.76161699999999999</v>
      </c>
      <c r="J9">
        <v>165.91541666666669</v>
      </c>
      <c r="K9">
        <v>332.55500000000001</v>
      </c>
      <c r="L9">
        <v>632.30909090909097</v>
      </c>
      <c r="M9">
        <v>1384.7581818181818</v>
      </c>
    </row>
    <row r="10" spans="1:13" x14ac:dyDescent="0.2">
      <c r="A10" s="7"/>
      <c r="B10" s="5">
        <v>0.401675</v>
      </c>
      <c r="C10" s="5">
        <v>0.794655</v>
      </c>
      <c r="D10" s="5">
        <v>0.60511999999999999</v>
      </c>
      <c r="E10" s="5">
        <v>0.79291599999999995</v>
      </c>
      <c r="F10" s="5">
        <v>0.20518400000000001</v>
      </c>
      <c r="G10" s="5">
        <v>0.52513299999999996</v>
      </c>
      <c r="H10" s="5">
        <v>0.401675</v>
      </c>
      <c r="I10" s="5">
        <v>0.67293499999999995</v>
      </c>
      <c r="J10">
        <v>165.55312499999999</v>
      </c>
      <c r="K10">
        <v>330.3816666666666</v>
      </c>
      <c r="L10">
        <v>477.39363636363635</v>
      </c>
      <c r="M10">
        <v>1223.5181818181816</v>
      </c>
    </row>
    <row r="11" spans="1:13" x14ac:dyDescent="0.2">
      <c r="B11" s="5">
        <v>0.30951499999999998</v>
      </c>
      <c r="C11" s="5">
        <v>0.78769900000000004</v>
      </c>
      <c r="D11" s="5">
        <v>0.40341300000000002</v>
      </c>
      <c r="E11" s="5">
        <v>0.78422199999999997</v>
      </c>
      <c r="F11" s="5">
        <v>0.10607</v>
      </c>
      <c r="G11" s="5">
        <v>0.28864899999999999</v>
      </c>
      <c r="H11" s="5">
        <v>0.30256</v>
      </c>
      <c r="I11" s="5">
        <v>0.53904399999999997</v>
      </c>
      <c r="J11">
        <v>164.10395833333334</v>
      </c>
      <c r="K11">
        <v>326.75916666666666</v>
      </c>
      <c r="L11">
        <v>262.40818181818184</v>
      </c>
      <c r="M11">
        <v>980.07999999999993</v>
      </c>
    </row>
    <row r="12" spans="1:13" x14ac:dyDescent="0.2">
      <c r="B12" s="5">
        <v>0.210401</v>
      </c>
      <c r="C12" s="5">
        <v>0.73727299999999996</v>
      </c>
      <c r="D12" s="5">
        <v>0.30256</v>
      </c>
      <c r="E12" s="5">
        <v>0.76509400000000005</v>
      </c>
      <c r="F12" s="5">
        <v>3.4776999999999998E-3</v>
      </c>
      <c r="G12" s="5">
        <v>8.6942500000000006E-3</v>
      </c>
      <c r="H12" s="5">
        <v>0.20518400000000001</v>
      </c>
      <c r="I12" s="5">
        <v>0.37733100000000003</v>
      </c>
      <c r="J12">
        <v>153.59854166666668</v>
      </c>
      <c r="K12">
        <v>318.78916666666669</v>
      </c>
      <c r="L12">
        <v>7.9038636363636368</v>
      </c>
      <c r="M12">
        <v>686.05636363636359</v>
      </c>
    </row>
    <row r="13" spans="1:13" x14ac:dyDescent="0.2">
      <c r="B13" s="5">
        <v>0.10954800000000001</v>
      </c>
      <c r="C13" s="5">
        <v>0.49904999999999999</v>
      </c>
      <c r="D13" s="5">
        <v>0.20518400000000001</v>
      </c>
      <c r="E13" s="5">
        <v>0.65032999999999996</v>
      </c>
      <c r="F13" s="5">
        <v>-6.9553999999999996E-3</v>
      </c>
      <c r="G13" s="5">
        <v>-1.9127399999999999E-2</v>
      </c>
      <c r="H13" s="5">
        <v>0.10607</v>
      </c>
      <c r="I13" s="5">
        <v>0.19822899999999999</v>
      </c>
      <c r="J13">
        <v>103.96875</v>
      </c>
      <c r="K13">
        <v>270.9708333333333</v>
      </c>
      <c r="L13">
        <v>-17.388545454545454</v>
      </c>
      <c r="M13">
        <v>360.4163636363636</v>
      </c>
    </row>
    <row r="14" spans="1:13" x14ac:dyDescent="0.2">
      <c r="B14" s="5">
        <v>6.9553999999999996E-3</v>
      </c>
      <c r="C14" s="5">
        <v>4.6948999999999998E-2</v>
      </c>
      <c r="D14" s="5">
        <v>0.10607</v>
      </c>
      <c r="E14" s="5">
        <v>0.38254700000000003</v>
      </c>
      <c r="F14" s="5">
        <v>-0.107809</v>
      </c>
      <c r="G14" s="5">
        <v>-0.29560500000000001</v>
      </c>
      <c r="H14" s="5">
        <v>3.4776999999999998E-3</v>
      </c>
      <c r="I14" s="5">
        <v>3.4776999999999998E-3</v>
      </c>
      <c r="J14">
        <v>9.7810416666666669</v>
      </c>
      <c r="K14">
        <v>159.39458333333334</v>
      </c>
      <c r="L14">
        <v>-268.73181818181814</v>
      </c>
      <c r="M14">
        <v>6.3230909090909089</v>
      </c>
    </row>
    <row r="15" spans="1:13" x14ac:dyDescent="0.2">
      <c r="B15" s="5">
        <v>-3.4776999999999998E-3</v>
      </c>
      <c r="C15" s="5">
        <v>-1.0433100000000001E-2</v>
      </c>
      <c r="D15" s="5">
        <v>5.5643199999999997E-2</v>
      </c>
      <c r="E15" s="5">
        <v>0.20344599999999999</v>
      </c>
      <c r="F15" s="5">
        <v>-0.20866199999999999</v>
      </c>
      <c r="G15" s="5">
        <v>-0.53730500000000003</v>
      </c>
      <c r="H15" s="5">
        <v>-6.9553999999999996E-3</v>
      </c>
      <c r="I15" s="5">
        <v>-1.3910799999999999E-2</v>
      </c>
      <c r="J15">
        <v>-2.1735625000000001</v>
      </c>
      <c r="K15">
        <v>84.769166666666663</v>
      </c>
      <c r="L15">
        <v>-488.45909090909089</v>
      </c>
      <c r="M15">
        <v>-25.292363636363635</v>
      </c>
    </row>
    <row r="16" spans="1:13" x14ac:dyDescent="0.2">
      <c r="B16" s="5">
        <v>-0.10433099999999999</v>
      </c>
      <c r="C16" s="5">
        <v>-0.47122900000000001</v>
      </c>
      <c r="D16" s="5">
        <v>3.4776999999999998E-3</v>
      </c>
      <c r="E16" s="5">
        <v>1.5649699999999999E-2</v>
      </c>
      <c r="F16" s="5">
        <v>-0.30429899999999999</v>
      </c>
      <c r="G16" s="5">
        <v>-0.70945100000000005</v>
      </c>
      <c r="H16" s="5">
        <v>-0.107809</v>
      </c>
      <c r="I16" s="5">
        <v>-0.20518400000000001</v>
      </c>
      <c r="J16">
        <v>-98.172708333333333</v>
      </c>
      <c r="K16">
        <v>6.5207083333333324</v>
      </c>
      <c r="L16">
        <v>-644.95545454545459</v>
      </c>
      <c r="M16">
        <v>-373.06181818181818</v>
      </c>
    </row>
    <row r="17" spans="1:13" x14ac:dyDescent="0.2">
      <c r="B17" s="5">
        <v>-0.201707</v>
      </c>
      <c r="C17" s="5">
        <v>-0.72857799999999995</v>
      </c>
      <c r="D17" s="5">
        <v>-6.9553999999999996E-3</v>
      </c>
      <c r="E17" s="5">
        <v>-2.0866200000000001E-2</v>
      </c>
      <c r="F17" s="5">
        <v>-0.40862999999999999</v>
      </c>
      <c r="G17" s="5">
        <v>-0.78769900000000004</v>
      </c>
      <c r="H17" s="5">
        <v>-0.20866199999999999</v>
      </c>
      <c r="I17" s="5">
        <v>-0.387764</v>
      </c>
      <c r="J17">
        <v>-151.78708333333333</v>
      </c>
      <c r="K17">
        <v>-8.6942500000000003</v>
      </c>
      <c r="L17">
        <v>-716.09</v>
      </c>
      <c r="M17">
        <v>-705.02545454545452</v>
      </c>
    </row>
    <row r="18" spans="1:13" x14ac:dyDescent="0.2">
      <c r="B18" s="5">
        <v>-0.30256</v>
      </c>
      <c r="C18" s="5">
        <v>-0.78943799999999997</v>
      </c>
      <c r="D18" s="5">
        <v>-5.7382099999999998E-2</v>
      </c>
      <c r="E18" s="5">
        <v>-0.210401</v>
      </c>
      <c r="F18" s="5">
        <v>-0.50600599999999996</v>
      </c>
      <c r="G18" s="5">
        <v>-0.80161000000000004</v>
      </c>
      <c r="H18" s="5">
        <v>-0.30429899999999999</v>
      </c>
      <c r="I18" s="5">
        <v>-0.55121600000000004</v>
      </c>
      <c r="J18">
        <v>-164.46625</v>
      </c>
      <c r="K18">
        <v>-87.667083333333323</v>
      </c>
      <c r="L18">
        <v>-728.73636363636365</v>
      </c>
      <c r="M18">
        <v>-1002.2109090909092</v>
      </c>
    </row>
    <row r="19" spans="1:13" x14ac:dyDescent="0.2">
      <c r="B19" s="5">
        <v>-0.40515200000000001</v>
      </c>
      <c r="C19" s="5">
        <v>-0.79639400000000005</v>
      </c>
      <c r="D19" s="5">
        <v>-0.107809</v>
      </c>
      <c r="E19" s="5">
        <v>-0.38428600000000002</v>
      </c>
      <c r="F19" s="5">
        <v>-0.60859799999999997</v>
      </c>
      <c r="G19" s="5">
        <v>-0.80856600000000001</v>
      </c>
      <c r="H19" s="5">
        <v>-0.40862999999999999</v>
      </c>
      <c r="I19" s="5">
        <v>-0.68510700000000002</v>
      </c>
      <c r="J19">
        <v>-165.91541666666669</v>
      </c>
      <c r="K19">
        <v>-160.11916666666667</v>
      </c>
      <c r="L19">
        <v>-735.06000000000006</v>
      </c>
      <c r="M19">
        <v>-1245.649090909091</v>
      </c>
    </row>
    <row r="20" spans="1:13" x14ac:dyDescent="0.2">
      <c r="B20" s="5">
        <v>-0.50600599999999996</v>
      </c>
      <c r="C20" s="5">
        <v>-0.799871</v>
      </c>
      <c r="D20" s="5">
        <v>-0.20866199999999999</v>
      </c>
      <c r="E20" s="5">
        <v>-0.65728600000000004</v>
      </c>
      <c r="F20" s="5">
        <v>-0.80161000000000004</v>
      </c>
      <c r="G20" s="5">
        <v>-0.81378200000000001</v>
      </c>
      <c r="H20" s="5">
        <v>-0.50774399999999997</v>
      </c>
      <c r="I20" s="5">
        <v>-0.76683299999999999</v>
      </c>
      <c r="J20">
        <v>-166.63979166666667</v>
      </c>
      <c r="K20">
        <v>-273.86916666666667</v>
      </c>
      <c r="L20">
        <v>-739.80181818181825</v>
      </c>
      <c r="M20">
        <v>-1394.2418181818182</v>
      </c>
    </row>
    <row r="21" spans="1:13" x14ac:dyDescent="0.2">
      <c r="A21" s="1"/>
      <c r="B21" s="5">
        <v>-0.60511999999999999</v>
      </c>
      <c r="C21" s="5">
        <v>-0.80508800000000003</v>
      </c>
      <c r="D21" s="5">
        <v>-0.30429899999999999</v>
      </c>
      <c r="E21" s="5">
        <v>-0.76857200000000003</v>
      </c>
      <c r="F21" s="5">
        <v>-1.01027</v>
      </c>
      <c r="G21" s="5">
        <v>-0.82247599999999998</v>
      </c>
      <c r="H21" s="5">
        <v>-0.60859799999999997</v>
      </c>
      <c r="I21" s="5">
        <v>-0.799871</v>
      </c>
      <c r="J21">
        <v>-167.72666666666669</v>
      </c>
      <c r="K21">
        <v>-320.23833333333334</v>
      </c>
      <c r="L21">
        <v>-747.70545454545459</v>
      </c>
      <c r="M21">
        <v>-1454.310909090909</v>
      </c>
    </row>
    <row r="22" spans="1:13" x14ac:dyDescent="0.2">
      <c r="B22" s="5">
        <v>-0.80334899999999998</v>
      </c>
      <c r="C22" s="5">
        <v>-0.81030400000000002</v>
      </c>
      <c r="D22" s="5">
        <v>-0.40862999999999999</v>
      </c>
      <c r="E22" s="5">
        <v>-0.78943799999999997</v>
      </c>
      <c r="F22" s="5">
        <v>-1.5006299999999999</v>
      </c>
      <c r="G22" s="5">
        <v>-0.83464799999999995</v>
      </c>
      <c r="H22" s="5">
        <v>-0.70945100000000005</v>
      </c>
      <c r="I22" s="5">
        <v>-0.81030400000000002</v>
      </c>
      <c r="J22">
        <v>-168.81333333333333</v>
      </c>
      <c r="K22">
        <v>-328.9325</v>
      </c>
      <c r="L22">
        <v>-758.77090909090907</v>
      </c>
      <c r="M22">
        <v>-1473.28</v>
      </c>
    </row>
    <row r="23" spans="1:13" x14ac:dyDescent="0.2">
      <c r="A23" s="1"/>
      <c r="B23" s="5">
        <v>-1.0085299999999999</v>
      </c>
      <c r="C23" s="5">
        <v>-0.81378200000000001</v>
      </c>
      <c r="D23" s="5">
        <v>-0.50774399999999997</v>
      </c>
      <c r="E23" s="5">
        <v>-0.794655</v>
      </c>
      <c r="F23" s="5">
        <v>-2.0048900000000001</v>
      </c>
      <c r="G23" s="5">
        <v>-0.84508099999999997</v>
      </c>
      <c r="H23" s="5">
        <v>-1.01027</v>
      </c>
      <c r="I23" s="5">
        <v>-0.82073799999999997</v>
      </c>
      <c r="J23">
        <v>-169.53791666666666</v>
      </c>
      <c r="K23">
        <v>-331.10624999999999</v>
      </c>
      <c r="L23">
        <v>-768.25545454545443</v>
      </c>
      <c r="M23">
        <v>-1492.2509090909089</v>
      </c>
    </row>
    <row r="24" spans="1:13" x14ac:dyDescent="0.2">
      <c r="B24" s="5">
        <v>-1.5075799999999999</v>
      </c>
      <c r="C24" s="5">
        <v>-0.82421500000000003</v>
      </c>
      <c r="D24" s="5">
        <v>-0.70945100000000005</v>
      </c>
      <c r="E24" s="5">
        <v>-0.79813199999999995</v>
      </c>
      <c r="F24" s="5">
        <v>-2.4639500000000001</v>
      </c>
      <c r="G24" s="5">
        <v>-0.85203700000000004</v>
      </c>
      <c r="H24" s="5">
        <v>-1.5006299999999999</v>
      </c>
      <c r="I24" s="5">
        <v>-0.83812600000000004</v>
      </c>
      <c r="J24">
        <v>-171.71145833333335</v>
      </c>
      <c r="K24">
        <v>-332.55500000000001</v>
      </c>
      <c r="L24">
        <v>-774.57909090909095</v>
      </c>
      <c r="M24">
        <v>-1523.8654545454547</v>
      </c>
    </row>
    <row r="25" spans="1:13" x14ac:dyDescent="0.2">
      <c r="B25" s="5">
        <v>-2.0031599999999998</v>
      </c>
      <c r="C25" s="5">
        <v>-0.83464799999999995</v>
      </c>
      <c r="D25" s="5">
        <v>-0.99809999999999999</v>
      </c>
      <c r="E25" s="5">
        <v>-0.80682699999999996</v>
      </c>
      <c r="H25" s="5">
        <v>-2.0048900000000001</v>
      </c>
      <c r="I25" s="5">
        <v>-0.850298</v>
      </c>
      <c r="J25">
        <v>-173.88499999999999</v>
      </c>
      <c r="K25">
        <v>-336.1779166666667</v>
      </c>
      <c r="M25">
        <v>-1545.9963636363636</v>
      </c>
    </row>
    <row r="26" spans="1:13" x14ac:dyDescent="0.2">
      <c r="B26" s="5">
        <v>-2.4813399999999999</v>
      </c>
      <c r="C26" s="5">
        <v>-0.84334299999999995</v>
      </c>
      <c r="D26" s="5">
        <v>-1.50932</v>
      </c>
      <c r="E26" s="5">
        <v>-0.82073799999999997</v>
      </c>
      <c r="H26" s="5">
        <v>-2.4517799999999998</v>
      </c>
      <c r="I26" s="5">
        <v>-0.85899199999999998</v>
      </c>
      <c r="J26">
        <v>-175.69645833333331</v>
      </c>
      <c r="K26">
        <v>-341.97416666666669</v>
      </c>
      <c r="M26">
        <v>-1561.8036363636363</v>
      </c>
    </row>
    <row r="27" spans="1:13" x14ac:dyDescent="0.2">
      <c r="B27" s="5"/>
      <c r="D27" s="5">
        <v>-2.0031599999999998</v>
      </c>
      <c r="E27" s="5">
        <v>-0.83117099999999999</v>
      </c>
      <c r="K27">
        <v>-346.32125000000002</v>
      </c>
    </row>
    <row r="28" spans="1:13" x14ac:dyDescent="0.2">
      <c r="B28" s="5"/>
      <c r="D28" s="5">
        <v>-2.4778600000000002</v>
      </c>
      <c r="E28" s="5">
        <v>-0.83291000000000004</v>
      </c>
      <c r="K28">
        <v>-347.04583333333335</v>
      </c>
    </row>
    <row r="29" spans="1:13" x14ac:dyDescent="0.2">
      <c r="B29" s="5"/>
    </row>
    <row r="30" spans="1:13" x14ac:dyDescent="0.2">
      <c r="B30" s="5"/>
    </row>
    <row r="31" spans="1:13" x14ac:dyDescent="0.2">
      <c r="B31" s="5"/>
    </row>
    <row r="32" spans="1:13" x14ac:dyDescent="0.2">
      <c r="B32" s="5"/>
    </row>
    <row r="33" spans="2:3" x14ac:dyDescent="0.2">
      <c r="B33" s="5"/>
    </row>
    <row r="34" spans="2:3" x14ac:dyDescent="0.2">
      <c r="B34" s="5"/>
    </row>
    <row r="35" spans="2:3" x14ac:dyDescent="0.2">
      <c r="B35" s="5"/>
    </row>
    <row r="36" spans="2:3" x14ac:dyDescent="0.2">
      <c r="B36" s="5"/>
    </row>
    <row r="37" spans="2:3" x14ac:dyDescent="0.2">
      <c r="B37" s="5"/>
    </row>
    <row r="40" spans="2:3" x14ac:dyDescent="0.2">
      <c r="B40" s="8" t="s">
        <v>13</v>
      </c>
      <c r="C40" s="8"/>
    </row>
    <row r="41" spans="2:3" x14ac:dyDescent="0.2">
      <c r="C41" s="5"/>
    </row>
    <row r="42" spans="2:3" x14ac:dyDescent="0.2">
      <c r="C42" s="5"/>
    </row>
    <row r="43" spans="2:3" x14ac:dyDescent="0.2">
      <c r="C43" s="5"/>
    </row>
    <row r="44" spans="2:3" x14ac:dyDescent="0.2">
      <c r="C44" s="5"/>
    </row>
    <row r="45" spans="2:3" x14ac:dyDescent="0.2">
      <c r="C45" s="5"/>
    </row>
    <row r="46" spans="2:3" x14ac:dyDescent="0.2">
      <c r="C46" s="5"/>
    </row>
    <row r="47" spans="2:3" x14ac:dyDescent="0.2">
      <c r="C47" s="5"/>
    </row>
    <row r="48" spans="2:3" x14ac:dyDescent="0.2">
      <c r="C48" s="5"/>
    </row>
    <row r="49" spans="3:6" x14ac:dyDescent="0.2">
      <c r="C49" s="5"/>
    </row>
    <row r="50" spans="3:6" x14ac:dyDescent="0.2">
      <c r="C50" s="5"/>
    </row>
    <row r="51" spans="3:6" x14ac:dyDescent="0.2">
      <c r="C51" s="5"/>
    </row>
    <row r="52" spans="3:6" x14ac:dyDescent="0.2">
      <c r="C52" s="5"/>
    </row>
    <row r="53" spans="3:6" x14ac:dyDescent="0.2">
      <c r="C53" s="5"/>
    </row>
    <row r="54" spans="3:6" x14ac:dyDescent="0.2">
      <c r="C54" s="5"/>
    </row>
    <row r="55" spans="3:6" x14ac:dyDescent="0.2">
      <c r="C55" s="5"/>
    </row>
    <row r="56" spans="3:6" x14ac:dyDescent="0.2">
      <c r="C56" s="5"/>
    </row>
    <row r="57" spans="3:6" x14ac:dyDescent="0.2">
      <c r="C57" s="5"/>
      <c r="E57" t="s">
        <v>17</v>
      </c>
    </row>
    <row r="58" spans="3:6" x14ac:dyDescent="0.2">
      <c r="C58" s="5"/>
      <c r="F58">
        <v>2</v>
      </c>
    </row>
    <row r="59" spans="3:6" x14ac:dyDescent="0.2">
      <c r="C59" s="5"/>
      <c r="F59">
        <v>3</v>
      </c>
    </row>
    <row r="60" spans="3:6" x14ac:dyDescent="0.2">
      <c r="C60" s="5"/>
      <c r="E60">
        <v>1</v>
      </c>
      <c r="F60">
        <v>4</v>
      </c>
    </row>
    <row r="61" spans="3:6" x14ac:dyDescent="0.2">
      <c r="C61" s="5"/>
    </row>
    <row r="62" spans="3:6" x14ac:dyDescent="0.2">
      <c r="C62" s="5"/>
    </row>
    <row r="63" spans="3:6" x14ac:dyDescent="0.2">
      <c r="C63" s="5"/>
    </row>
    <row r="64" spans="3:6" x14ac:dyDescent="0.2">
      <c r="C64" s="5"/>
    </row>
    <row r="65" spans="3:3" x14ac:dyDescent="0.2">
      <c r="C65" s="5"/>
    </row>
    <row r="66" spans="3:3" x14ac:dyDescent="0.2">
      <c r="C66" s="5"/>
    </row>
    <row r="67" spans="3:3" x14ac:dyDescent="0.2">
      <c r="C67" s="5"/>
    </row>
    <row r="68" spans="3:3" x14ac:dyDescent="0.2">
      <c r="C68" s="5"/>
    </row>
    <row r="69" spans="3:3" x14ac:dyDescent="0.2">
      <c r="C69" s="5"/>
    </row>
    <row r="70" spans="3:3" x14ac:dyDescent="0.2">
      <c r="C70" s="5"/>
    </row>
    <row r="71" spans="3:3" x14ac:dyDescent="0.2">
      <c r="C71" s="5"/>
    </row>
    <row r="72" spans="3:3" x14ac:dyDescent="0.2">
      <c r="C72" s="5"/>
    </row>
    <row r="73" spans="3:3" x14ac:dyDescent="0.2">
      <c r="C73" s="5"/>
    </row>
    <row r="74" spans="3:3" x14ac:dyDescent="0.2">
      <c r="C74" s="5"/>
    </row>
    <row r="75" spans="3:3" x14ac:dyDescent="0.2">
      <c r="C75" s="5"/>
    </row>
    <row r="76" spans="3:3" x14ac:dyDescent="0.2">
      <c r="C76" s="5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9A58-33A2-1B49-AE4A-2555A356DF46}">
  <dimension ref="A1:Q77"/>
  <sheetViews>
    <sheetView tabSelected="1" topLeftCell="A41" zoomScale="130" zoomScaleNormal="130" workbookViewId="0">
      <selection activeCell="H66" sqref="H66"/>
    </sheetView>
  </sheetViews>
  <sheetFormatPr baseColWidth="10" defaultColWidth="8.83203125" defaultRowHeight="15" x14ac:dyDescent="0.2"/>
  <cols>
    <col min="1" max="1" width="32.5" customWidth="1"/>
    <col min="2" max="2" width="15.6640625" customWidth="1"/>
    <col min="3" max="4" width="16.33203125" customWidth="1"/>
    <col min="5" max="5" width="14.33203125" customWidth="1"/>
    <col min="6" max="7" width="17.33203125" customWidth="1"/>
    <col min="8" max="8" width="14.1640625" customWidth="1"/>
    <col min="9" max="10" width="12.33203125" customWidth="1"/>
    <col min="11" max="11" width="14" customWidth="1"/>
    <col min="12" max="13" width="14.5" customWidth="1"/>
    <col min="14" max="14" width="17.1640625" customWidth="1"/>
    <col min="15" max="15" width="15.6640625" customWidth="1"/>
    <col min="16" max="16" width="13" customWidth="1"/>
    <col min="17" max="17" width="39.5" customWidth="1"/>
  </cols>
  <sheetData>
    <row r="1" spans="1:17" s="11" customFormat="1" ht="48" x14ac:dyDescent="0.2">
      <c r="A1" s="9" t="s">
        <v>2</v>
      </c>
      <c r="B1" s="12" t="s">
        <v>12</v>
      </c>
      <c r="C1" s="13" t="s">
        <v>18</v>
      </c>
      <c r="D1" s="22" t="s">
        <v>29</v>
      </c>
      <c r="E1" s="12" t="s">
        <v>12</v>
      </c>
      <c r="F1" s="13" t="s">
        <v>14</v>
      </c>
      <c r="G1" s="22" t="s">
        <v>29</v>
      </c>
      <c r="H1" s="12" t="s">
        <v>12</v>
      </c>
      <c r="I1" s="13" t="s">
        <v>15</v>
      </c>
      <c r="J1" s="22" t="s">
        <v>29</v>
      </c>
      <c r="K1" s="12" t="s">
        <v>12</v>
      </c>
      <c r="L1" s="13" t="s">
        <v>16</v>
      </c>
      <c r="M1" s="30" t="s">
        <v>29</v>
      </c>
      <c r="N1" s="10" t="s">
        <v>19</v>
      </c>
      <c r="O1" s="10" t="s">
        <v>20</v>
      </c>
      <c r="P1" s="10" t="s">
        <v>21</v>
      </c>
      <c r="Q1" s="10" t="s">
        <v>22</v>
      </c>
    </row>
    <row r="2" spans="1:17" x14ac:dyDescent="0.2">
      <c r="A2">
        <v>4700</v>
      </c>
      <c r="B2" s="14">
        <v>2.4691700000000001</v>
      </c>
      <c r="C2" s="15">
        <v>0.83638699999999999</v>
      </c>
      <c r="D2" s="23"/>
      <c r="E2" s="14">
        <v>2.5230700000000001</v>
      </c>
      <c r="F2" s="15">
        <v>0.84855899999999995</v>
      </c>
      <c r="G2" s="23"/>
      <c r="H2" s="14">
        <v>2.4535200000000001</v>
      </c>
      <c r="I2" s="15">
        <v>0.84160400000000002</v>
      </c>
      <c r="J2" s="23"/>
      <c r="K2" s="14">
        <v>2.4656899999999999</v>
      </c>
      <c r="L2" s="15">
        <v>0.84855899999999995</v>
      </c>
      <c r="M2" s="23"/>
      <c r="N2" cm="1">
        <f t="array" ref="N2:N26">C2:C26/4800*1000000</f>
        <v>174.24729166666665</v>
      </c>
      <c r="O2" cm="1">
        <f t="array" ref="O2:O28">F2:F28/2400*1000000</f>
        <v>353.56624999999997</v>
      </c>
      <c r="P2" cm="1">
        <f t="array" ref="P2:P24">I2:I24/1100*1000000</f>
        <v>765.09454545454548</v>
      </c>
      <c r="Q2" cm="1">
        <f t="array" ref="Q2:Q26">L2:L26/550*1000000</f>
        <v>1542.8345454545454</v>
      </c>
    </row>
    <row r="3" spans="1:17" x14ac:dyDescent="0.2">
      <c r="A3" s="1" t="s">
        <v>0</v>
      </c>
      <c r="B3" s="14">
        <v>2.0048900000000001</v>
      </c>
      <c r="C3" s="15">
        <v>0.82943199999999995</v>
      </c>
      <c r="D3" s="23"/>
      <c r="E3" s="14">
        <v>2.26572</v>
      </c>
      <c r="F3" s="15">
        <v>0.83117099999999999</v>
      </c>
      <c r="G3" s="23"/>
      <c r="H3" s="14">
        <v>2.0066299999999999</v>
      </c>
      <c r="I3" s="15">
        <v>0.83638699999999999</v>
      </c>
      <c r="J3" s="23"/>
      <c r="K3" s="14">
        <v>2.0066299999999999</v>
      </c>
      <c r="L3" s="15">
        <v>0.84160400000000002</v>
      </c>
      <c r="M3" s="23"/>
      <c r="N3">
        <v>172.79833333333332</v>
      </c>
      <c r="O3">
        <v>346.32125000000002</v>
      </c>
      <c r="P3">
        <v>760.35181818181809</v>
      </c>
      <c r="Q3">
        <v>1530.189090909091</v>
      </c>
    </row>
    <row r="4" spans="1:17" x14ac:dyDescent="0.2">
      <c r="A4">
        <v>200</v>
      </c>
      <c r="B4" s="14">
        <v>1.5041100000000001</v>
      </c>
      <c r="C4" s="15">
        <v>0.82073799999999997</v>
      </c>
      <c r="D4" s="23"/>
      <c r="E4" s="14">
        <v>2.0066299999999999</v>
      </c>
      <c r="F4" s="15">
        <v>0.82421500000000003</v>
      </c>
      <c r="G4" s="23"/>
      <c r="H4" s="14">
        <v>1.5041100000000001</v>
      </c>
      <c r="I4" s="15">
        <v>0.82421500000000003</v>
      </c>
      <c r="J4" s="23"/>
      <c r="K4" s="14">
        <v>1.5041100000000001</v>
      </c>
      <c r="L4" s="15">
        <v>0.83117099999999999</v>
      </c>
      <c r="M4" s="23"/>
      <c r="N4">
        <v>170.98708333333335</v>
      </c>
      <c r="O4">
        <v>343.42291666666671</v>
      </c>
      <c r="P4">
        <v>749.28636363636372</v>
      </c>
      <c r="Q4">
        <v>1511.22</v>
      </c>
    </row>
    <row r="5" spans="1:17" x14ac:dyDescent="0.2">
      <c r="A5" s="1" t="s">
        <v>1</v>
      </c>
      <c r="B5" s="14">
        <v>1.00332</v>
      </c>
      <c r="C5" s="15">
        <v>0.80856600000000001</v>
      </c>
      <c r="D5" s="23"/>
      <c r="E5" s="14">
        <v>1.8084</v>
      </c>
      <c r="F5" s="15">
        <v>0.81899900000000003</v>
      </c>
      <c r="G5" s="23"/>
      <c r="H5" s="14">
        <v>1.0067900000000001</v>
      </c>
      <c r="I5" s="15">
        <v>0.81204299999999996</v>
      </c>
      <c r="J5" s="23"/>
      <c r="K5" s="14">
        <v>1.0067900000000001</v>
      </c>
      <c r="L5" s="15">
        <v>0.81378200000000001</v>
      </c>
      <c r="M5" s="23"/>
      <c r="N5">
        <v>168.45124999999999</v>
      </c>
      <c r="O5">
        <v>341.24958333333336</v>
      </c>
      <c r="P5">
        <v>738.220909090909</v>
      </c>
      <c r="Q5">
        <v>1479.6036363636365</v>
      </c>
    </row>
    <row r="6" spans="1:17" x14ac:dyDescent="0.2">
      <c r="A6">
        <v>0.96</v>
      </c>
      <c r="B6" s="14">
        <v>0.81378200000000001</v>
      </c>
      <c r="C6" s="15">
        <v>0.80508800000000003</v>
      </c>
      <c r="D6" s="23"/>
      <c r="E6" s="14">
        <v>1.40673</v>
      </c>
      <c r="F6" s="15">
        <v>0.81204299999999996</v>
      </c>
      <c r="G6" s="23"/>
      <c r="H6" s="14">
        <v>0.70249600000000001</v>
      </c>
      <c r="I6" s="15">
        <v>0.80334899999999998</v>
      </c>
      <c r="J6" s="23"/>
      <c r="K6" s="14">
        <v>0.80161000000000004</v>
      </c>
      <c r="L6" s="15">
        <v>0.80682699999999996</v>
      </c>
      <c r="M6" s="23"/>
      <c r="N6">
        <v>167.72666666666669</v>
      </c>
      <c r="O6">
        <v>338.35124999999999</v>
      </c>
      <c r="P6">
        <v>730.31727272727267</v>
      </c>
      <c r="Q6">
        <v>1466.9581818181819</v>
      </c>
    </row>
    <row r="7" spans="1:17" x14ac:dyDescent="0.2">
      <c r="A7" s="1"/>
      <c r="B7" s="14">
        <v>0.70249600000000001</v>
      </c>
      <c r="C7" s="15">
        <v>0.80334899999999998</v>
      </c>
      <c r="D7" s="23"/>
      <c r="E7" s="14">
        <v>1.2084999999999999</v>
      </c>
      <c r="F7" s="15">
        <v>0.80856600000000001</v>
      </c>
      <c r="G7" s="23"/>
      <c r="H7" s="14">
        <v>0.50600599999999996</v>
      </c>
      <c r="I7" s="15">
        <v>0.79291599999999995</v>
      </c>
      <c r="J7" s="23"/>
      <c r="K7" s="14">
        <v>0.70249600000000001</v>
      </c>
      <c r="L7" s="15">
        <v>0.799871</v>
      </c>
      <c r="M7" s="23"/>
      <c r="N7">
        <v>167.364375</v>
      </c>
      <c r="O7">
        <v>336.90249999999997</v>
      </c>
      <c r="P7">
        <v>720.8327272727272</v>
      </c>
      <c r="Q7">
        <v>1454.310909090909</v>
      </c>
    </row>
    <row r="8" spans="1:17" x14ac:dyDescent="0.2">
      <c r="A8" s="4"/>
      <c r="B8" s="14">
        <v>0.60164200000000001</v>
      </c>
      <c r="C8" s="15">
        <v>0.799871</v>
      </c>
      <c r="D8" s="23"/>
      <c r="E8" s="14">
        <v>1.0067900000000001</v>
      </c>
      <c r="F8" s="15">
        <v>0.80508800000000003</v>
      </c>
      <c r="G8" s="23"/>
      <c r="H8" s="14">
        <v>0.401675</v>
      </c>
      <c r="I8" s="15">
        <v>0.77378899999999995</v>
      </c>
      <c r="J8" s="23"/>
      <c r="K8" s="14">
        <v>0.60685900000000004</v>
      </c>
      <c r="L8" s="15">
        <v>0.79291599999999995</v>
      </c>
      <c r="M8" s="23"/>
      <c r="N8">
        <v>166.63979166666667</v>
      </c>
      <c r="O8">
        <v>335.45333333333338</v>
      </c>
      <c r="P8">
        <v>703.44454545454539</v>
      </c>
      <c r="Q8">
        <v>1441.6654545454544</v>
      </c>
    </row>
    <row r="9" spans="1:17" x14ac:dyDescent="0.2">
      <c r="A9" s="1"/>
      <c r="B9" s="14">
        <v>0.50252799999999997</v>
      </c>
      <c r="C9" s="15">
        <v>0.79639400000000005</v>
      </c>
      <c r="D9" s="23"/>
      <c r="E9" s="14">
        <v>0.80334899999999998</v>
      </c>
      <c r="F9" s="15">
        <v>0.79813199999999995</v>
      </c>
      <c r="G9" s="23"/>
      <c r="H9" s="14">
        <v>0.30256</v>
      </c>
      <c r="I9" s="15">
        <v>0.69554000000000005</v>
      </c>
      <c r="J9" s="23">
        <f>(I9-I16)/(H9-H16)</f>
        <v>2.3151852407231335</v>
      </c>
      <c r="K9" s="14">
        <v>0.50600599999999996</v>
      </c>
      <c r="L9" s="15">
        <v>0.76161699999999999</v>
      </c>
      <c r="M9" s="23"/>
      <c r="N9">
        <v>165.91541666666669</v>
      </c>
      <c r="O9">
        <v>332.55500000000001</v>
      </c>
      <c r="P9">
        <v>632.30909090909097</v>
      </c>
      <c r="Q9">
        <v>1384.7581818181818</v>
      </c>
    </row>
    <row r="10" spans="1:17" x14ac:dyDescent="0.2">
      <c r="A10" s="7"/>
      <c r="B10" s="14">
        <v>0.401675</v>
      </c>
      <c r="C10" s="15">
        <v>0.794655</v>
      </c>
      <c r="D10" s="23"/>
      <c r="E10" s="14">
        <v>0.60511999999999999</v>
      </c>
      <c r="F10" s="15">
        <v>0.79291599999999995</v>
      </c>
      <c r="G10" s="23"/>
      <c r="H10" s="14">
        <v>0.20518400000000001</v>
      </c>
      <c r="I10" s="15">
        <v>0.52513299999999996</v>
      </c>
      <c r="J10" s="23">
        <f>(I10-I15)/(H10-H15)</f>
        <v>2.5672303223904547</v>
      </c>
      <c r="K10" s="14">
        <v>0.401675</v>
      </c>
      <c r="L10" s="15">
        <v>0.67293499999999995</v>
      </c>
      <c r="M10" s="23"/>
      <c r="N10">
        <v>165.55312499999999</v>
      </c>
      <c r="O10">
        <v>330.3816666666666</v>
      </c>
      <c r="P10">
        <v>477.39363636363635</v>
      </c>
      <c r="Q10">
        <v>1223.5181818181816</v>
      </c>
    </row>
    <row r="11" spans="1:17" x14ac:dyDescent="0.2">
      <c r="B11" s="14">
        <v>0.30951499999999998</v>
      </c>
      <c r="C11" s="15">
        <v>0.78769900000000004</v>
      </c>
      <c r="D11" s="23"/>
      <c r="E11" s="14">
        <v>0.40341300000000002</v>
      </c>
      <c r="F11" s="15">
        <v>0.78422199999999997</v>
      </c>
      <c r="G11" s="23"/>
      <c r="H11" s="14">
        <v>0.10607</v>
      </c>
      <c r="I11" s="15">
        <v>0.28864899999999999</v>
      </c>
      <c r="J11" s="23">
        <f>(I11-I14)/(H11-H14)</f>
        <v>2.7317034397953988</v>
      </c>
      <c r="K11" s="14">
        <v>0.30256</v>
      </c>
      <c r="L11" s="15">
        <v>0.53904399999999997</v>
      </c>
      <c r="M11" s="23">
        <f>(L11-L18)/(K11-K18)</f>
        <v>1.7965622986558656</v>
      </c>
      <c r="N11">
        <v>164.10395833333334</v>
      </c>
      <c r="O11">
        <v>326.75916666666666</v>
      </c>
      <c r="P11">
        <v>262.40818181818184</v>
      </c>
      <c r="Q11">
        <v>980.07999999999993</v>
      </c>
    </row>
    <row r="12" spans="1:17" x14ac:dyDescent="0.2">
      <c r="B12" s="14">
        <v>0.210401</v>
      </c>
      <c r="C12" s="15">
        <v>0.73727299999999996</v>
      </c>
      <c r="D12" s="23">
        <f>(C12-C17)/(B12-B17)</f>
        <v>3.556958370135983</v>
      </c>
      <c r="E12" s="14">
        <v>0.30256</v>
      </c>
      <c r="F12" s="15">
        <v>0.76509400000000005</v>
      </c>
      <c r="G12" s="23"/>
      <c r="H12" s="14">
        <v>3.4776999999999998E-3</v>
      </c>
      <c r="I12" s="15">
        <v>8.6942500000000006E-3</v>
      </c>
      <c r="J12" s="23">
        <f>(I12-I13)/(H12-H13)</f>
        <v>2.6666714591061145</v>
      </c>
      <c r="K12" s="14">
        <v>0.20518400000000001</v>
      </c>
      <c r="L12" s="15">
        <v>0.37733100000000003</v>
      </c>
      <c r="M12" s="23">
        <f>(L12-L17)/(K12-K17)</f>
        <v>1.848743252320912</v>
      </c>
      <c r="N12">
        <v>153.59854166666668</v>
      </c>
      <c r="O12">
        <v>318.78916666666669</v>
      </c>
      <c r="P12">
        <v>7.9038636363636368</v>
      </c>
      <c r="Q12">
        <v>686.05636363636359</v>
      </c>
    </row>
    <row r="13" spans="1:17" x14ac:dyDescent="0.2">
      <c r="B13" s="14">
        <v>0.10954800000000001</v>
      </c>
      <c r="C13" s="15">
        <v>0.49904999999999999</v>
      </c>
      <c r="D13" s="23">
        <f>(C13-C16)/(B13-B16)</f>
        <v>4.5365790937866741</v>
      </c>
      <c r="E13" s="14">
        <v>0.20518400000000001</v>
      </c>
      <c r="F13" s="15">
        <v>0.65032999999999996</v>
      </c>
      <c r="G13" s="23">
        <f>(F13-F20)/(E13-E20)</f>
        <v>3.1596680890959439</v>
      </c>
      <c r="H13" s="14">
        <v>-6.9553999999999996E-3</v>
      </c>
      <c r="I13" s="15">
        <v>-1.9127399999999999E-2</v>
      </c>
      <c r="J13" s="23"/>
      <c r="K13" s="14">
        <v>0.10607</v>
      </c>
      <c r="L13" s="15">
        <v>0.19822899999999999</v>
      </c>
      <c r="M13" s="23">
        <f>(L13-L16)/(K13-K16)</f>
        <v>1.8861739581726118</v>
      </c>
      <c r="N13">
        <v>103.96875</v>
      </c>
      <c r="O13">
        <v>270.9708333333333</v>
      </c>
      <c r="P13">
        <v>-17.388545454545454</v>
      </c>
      <c r="Q13">
        <v>360.4163636363636</v>
      </c>
    </row>
    <row r="14" spans="1:17" x14ac:dyDescent="0.2">
      <c r="B14" s="14">
        <v>6.9553999999999996E-3</v>
      </c>
      <c r="C14" s="15">
        <v>4.6948999999999998E-2</v>
      </c>
      <c r="D14" s="23">
        <f>(C14-C15)/(B14-B15)</f>
        <v>5.500004792439448</v>
      </c>
      <c r="E14" s="14">
        <v>0.10607</v>
      </c>
      <c r="F14" s="15">
        <v>0.38254700000000003</v>
      </c>
      <c r="G14" s="23">
        <f>(F14-F19)/(E14-E19)</f>
        <v>3.5853590114036447</v>
      </c>
      <c r="H14" s="14">
        <v>-0.107809</v>
      </c>
      <c r="I14" s="15">
        <v>-0.29560500000000001</v>
      </c>
      <c r="J14" s="23"/>
      <c r="K14" s="14">
        <v>3.4776999999999998E-3</v>
      </c>
      <c r="L14" s="15">
        <v>3.4776999999999998E-3</v>
      </c>
      <c r="M14" s="23">
        <f>(L14-L15)/(K14-K15)</f>
        <v>1.6666666666666665</v>
      </c>
      <c r="N14">
        <v>9.7810416666666669</v>
      </c>
      <c r="O14">
        <v>159.39458333333334</v>
      </c>
      <c r="P14">
        <v>-268.73181818181814</v>
      </c>
      <c r="Q14">
        <v>6.3230909090909089</v>
      </c>
    </row>
    <row r="15" spans="1:17" x14ac:dyDescent="0.2">
      <c r="B15" s="14">
        <v>-3.4776999999999998E-3</v>
      </c>
      <c r="C15" s="15">
        <v>-1.0433100000000001E-2</v>
      </c>
      <c r="D15" s="23"/>
      <c r="E15" s="14">
        <v>5.5643199999999997E-2</v>
      </c>
      <c r="F15" s="15">
        <v>0.20344599999999999</v>
      </c>
      <c r="G15" s="23">
        <f>(F15-F18)/(E15-E18)</f>
        <v>3.6615430350549829</v>
      </c>
      <c r="H15" s="14">
        <v>-0.20866199999999999</v>
      </c>
      <c r="I15" s="15">
        <v>-0.53730500000000003</v>
      </c>
      <c r="J15" s="23"/>
      <c r="K15" s="14">
        <v>-6.9553999999999996E-3</v>
      </c>
      <c r="L15" s="15">
        <v>-1.3910799999999999E-2</v>
      </c>
      <c r="M15" s="23"/>
      <c r="N15">
        <v>-2.1735625000000001</v>
      </c>
      <c r="O15">
        <v>84.769166666666663</v>
      </c>
      <c r="P15">
        <v>-488.45909090909089</v>
      </c>
      <c r="Q15">
        <v>-25.292363636363635</v>
      </c>
    </row>
    <row r="16" spans="1:17" x14ac:dyDescent="0.2">
      <c r="B16" s="14">
        <v>-0.10433099999999999</v>
      </c>
      <c r="C16" s="15">
        <v>-0.47122900000000001</v>
      </c>
      <c r="D16" s="23"/>
      <c r="E16" s="14">
        <v>3.4776999999999998E-3</v>
      </c>
      <c r="F16" s="15">
        <v>1.5649699999999999E-2</v>
      </c>
      <c r="G16" s="23">
        <f>(F16-F17)/(E16-E17)</f>
        <v>3.5000047924394484</v>
      </c>
      <c r="H16" s="14">
        <v>-0.30429899999999999</v>
      </c>
      <c r="I16" s="15">
        <v>-0.70945100000000005</v>
      </c>
      <c r="J16" s="23"/>
      <c r="K16" s="14">
        <v>-0.107809</v>
      </c>
      <c r="L16" s="15">
        <v>-0.20518400000000001</v>
      </c>
      <c r="M16" s="23"/>
      <c r="N16">
        <v>-98.172708333333333</v>
      </c>
      <c r="O16">
        <v>6.5207083333333324</v>
      </c>
      <c r="P16">
        <v>-644.95545454545459</v>
      </c>
      <c r="Q16">
        <v>-373.06181818181818</v>
      </c>
    </row>
    <row r="17" spans="1:17" x14ac:dyDescent="0.2">
      <c r="B17" s="14">
        <v>-0.201707</v>
      </c>
      <c r="C17" s="15">
        <v>-0.72857799999999995</v>
      </c>
      <c r="D17" s="23"/>
      <c r="E17" s="14">
        <v>-6.9553999999999996E-3</v>
      </c>
      <c r="F17" s="15">
        <v>-2.0866200000000001E-2</v>
      </c>
      <c r="G17" s="23"/>
      <c r="H17" s="14">
        <v>-0.40862999999999999</v>
      </c>
      <c r="I17" s="15">
        <v>-0.78769900000000004</v>
      </c>
      <c r="J17" s="23"/>
      <c r="K17" s="14">
        <v>-0.20866199999999999</v>
      </c>
      <c r="L17" s="15">
        <v>-0.387764</v>
      </c>
      <c r="M17" s="23"/>
      <c r="N17">
        <v>-151.78708333333333</v>
      </c>
      <c r="O17">
        <v>-8.6942500000000003</v>
      </c>
      <c r="P17">
        <v>-716.09</v>
      </c>
      <c r="Q17">
        <v>-705.02545454545452</v>
      </c>
    </row>
    <row r="18" spans="1:17" x14ac:dyDescent="0.2">
      <c r="B18" s="14">
        <v>-0.30256</v>
      </c>
      <c r="C18" s="15">
        <v>-0.78943799999999997</v>
      </c>
      <c r="D18" s="23"/>
      <c r="E18" s="14">
        <v>-5.7382099999999998E-2</v>
      </c>
      <c r="F18" s="15">
        <v>-0.210401</v>
      </c>
      <c r="G18" s="23"/>
      <c r="H18" s="14">
        <v>-0.50600599999999996</v>
      </c>
      <c r="I18" s="15">
        <v>-0.80161000000000004</v>
      </c>
      <c r="J18" s="23"/>
      <c r="K18" s="14">
        <v>-0.30429899999999999</v>
      </c>
      <c r="L18" s="15">
        <v>-0.55121600000000004</v>
      </c>
      <c r="M18" s="23"/>
      <c r="N18">
        <v>-164.46625</v>
      </c>
      <c r="O18">
        <v>-87.667083333333323</v>
      </c>
      <c r="P18">
        <v>-728.73636363636365</v>
      </c>
      <c r="Q18">
        <v>-1002.2109090909092</v>
      </c>
    </row>
    <row r="19" spans="1:17" x14ac:dyDescent="0.2">
      <c r="B19" s="14">
        <v>-0.40515200000000001</v>
      </c>
      <c r="C19" s="15">
        <v>-0.79639400000000005</v>
      </c>
      <c r="D19" s="23"/>
      <c r="E19" s="14">
        <v>-0.107809</v>
      </c>
      <c r="F19" s="15">
        <v>-0.38428600000000002</v>
      </c>
      <c r="G19" s="23"/>
      <c r="H19" s="14">
        <v>-0.60859799999999997</v>
      </c>
      <c r="I19" s="15">
        <v>-0.80856600000000001</v>
      </c>
      <c r="J19" s="23"/>
      <c r="K19" s="14">
        <v>-0.40862999999999999</v>
      </c>
      <c r="L19" s="15">
        <v>-0.68510700000000002</v>
      </c>
      <c r="M19" s="23"/>
      <c r="N19">
        <v>-165.91541666666669</v>
      </c>
      <c r="O19">
        <v>-160.11916666666667</v>
      </c>
      <c r="P19">
        <v>-735.06000000000006</v>
      </c>
      <c r="Q19">
        <v>-1245.649090909091</v>
      </c>
    </row>
    <row r="20" spans="1:17" x14ac:dyDescent="0.2">
      <c r="B20" s="14">
        <v>-0.50600599999999996</v>
      </c>
      <c r="C20" s="15">
        <v>-0.799871</v>
      </c>
      <c r="D20" s="23"/>
      <c r="E20" s="14">
        <v>-0.20866199999999999</v>
      </c>
      <c r="F20" s="15">
        <v>-0.65728600000000004</v>
      </c>
      <c r="G20" s="23"/>
      <c r="H20" s="14">
        <v>-0.80161000000000004</v>
      </c>
      <c r="I20" s="15">
        <v>-0.81378200000000001</v>
      </c>
      <c r="J20" s="23"/>
      <c r="K20" s="14">
        <v>-0.50774399999999997</v>
      </c>
      <c r="L20" s="15">
        <v>-0.76683299999999999</v>
      </c>
      <c r="M20" s="23"/>
      <c r="N20">
        <v>-166.63979166666667</v>
      </c>
      <c r="O20">
        <v>-273.86916666666667</v>
      </c>
      <c r="P20">
        <v>-739.80181818181825</v>
      </c>
      <c r="Q20">
        <v>-1394.2418181818182</v>
      </c>
    </row>
    <row r="21" spans="1:17" x14ac:dyDescent="0.2">
      <c r="A21" s="1"/>
      <c r="B21" s="14">
        <v>-0.60511999999999999</v>
      </c>
      <c r="C21" s="15">
        <v>-0.80508800000000003</v>
      </c>
      <c r="D21" s="23"/>
      <c r="E21" s="14">
        <v>-0.30429899999999999</v>
      </c>
      <c r="F21" s="15">
        <v>-0.76857200000000003</v>
      </c>
      <c r="G21" s="23"/>
      <c r="H21" s="14">
        <v>-1.01027</v>
      </c>
      <c r="I21" s="15">
        <v>-0.82247599999999998</v>
      </c>
      <c r="J21" s="23"/>
      <c r="K21" s="14">
        <v>-0.60859799999999997</v>
      </c>
      <c r="L21" s="15">
        <v>-0.799871</v>
      </c>
      <c r="M21" s="23"/>
      <c r="N21">
        <v>-167.72666666666669</v>
      </c>
      <c r="O21">
        <v>-320.23833333333334</v>
      </c>
      <c r="P21">
        <v>-747.70545454545459</v>
      </c>
      <c r="Q21">
        <v>-1454.310909090909</v>
      </c>
    </row>
    <row r="22" spans="1:17" x14ac:dyDescent="0.2">
      <c r="B22" s="14">
        <v>-0.80334899999999998</v>
      </c>
      <c r="C22" s="15">
        <v>-0.81030400000000002</v>
      </c>
      <c r="D22" s="23"/>
      <c r="E22" s="14">
        <v>-0.40862999999999999</v>
      </c>
      <c r="F22" s="15">
        <v>-0.78943799999999997</v>
      </c>
      <c r="G22" s="23"/>
      <c r="H22" s="14">
        <v>-1.5006299999999999</v>
      </c>
      <c r="I22" s="15">
        <v>-0.83464799999999995</v>
      </c>
      <c r="J22" s="23"/>
      <c r="K22" s="14">
        <v>-0.70945100000000005</v>
      </c>
      <c r="L22" s="15">
        <v>-0.81030400000000002</v>
      </c>
      <c r="M22" s="23"/>
      <c r="N22">
        <v>-168.81333333333333</v>
      </c>
      <c r="O22">
        <v>-328.9325</v>
      </c>
      <c r="P22">
        <v>-758.77090909090907</v>
      </c>
      <c r="Q22">
        <v>-1473.28</v>
      </c>
    </row>
    <row r="23" spans="1:17" x14ac:dyDescent="0.2">
      <c r="A23" s="1"/>
      <c r="B23" s="14">
        <v>-1.0085299999999999</v>
      </c>
      <c r="C23" s="15">
        <v>-0.81378200000000001</v>
      </c>
      <c r="D23" s="23"/>
      <c r="E23" s="14">
        <v>-0.50774399999999997</v>
      </c>
      <c r="F23" s="15">
        <v>-0.794655</v>
      </c>
      <c r="G23" s="23"/>
      <c r="H23" s="14">
        <v>-2.0048900000000001</v>
      </c>
      <c r="I23" s="15">
        <v>-0.84508099999999997</v>
      </c>
      <c r="J23" s="23"/>
      <c r="K23" s="14">
        <v>-1.01027</v>
      </c>
      <c r="L23" s="15">
        <v>-0.82073799999999997</v>
      </c>
      <c r="M23" s="23"/>
      <c r="N23">
        <v>-169.53791666666666</v>
      </c>
      <c r="O23">
        <v>-331.10624999999999</v>
      </c>
      <c r="P23">
        <v>-768.25545454545443</v>
      </c>
      <c r="Q23">
        <v>-1492.2509090909089</v>
      </c>
    </row>
    <row r="24" spans="1:17" x14ac:dyDescent="0.2">
      <c r="B24" s="14">
        <v>-1.5075799999999999</v>
      </c>
      <c r="C24" s="15">
        <v>-0.82421500000000003</v>
      </c>
      <c r="D24" s="23"/>
      <c r="E24" s="14">
        <v>-0.70945100000000005</v>
      </c>
      <c r="F24" s="15">
        <v>-0.79813199999999995</v>
      </c>
      <c r="G24" s="23"/>
      <c r="H24" s="14">
        <v>-2.4639500000000001</v>
      </c>
      <c r="I24" s="15">
        <v>-0.85203700000000004</v>
      </c>
      <c r="J24" s="23"/>
      <c r="K24" s="14">
        <v>-1.5006299999999999</v>
      </c>
      <c r="L24" s="15">
        <v>-0.83812600000000004</v>
      </c>
      <c r="M24" s="23"/>
      <c r="N24">
        <v>-171.71145833333335</v>
      </c>
      <c r="O24">
        <v>-332.55500000000001</v>
      </c>
      <c r="P24">
        <v>-774.57909090909095</v>
      </c>
      <c r="Q24">
        <v>-1523.8654545454547</v>
      </c>
    </row>
    <row r="25" spans="1:17" x14ac:dyDescent="0.2">
      <c r="B25" s="14">
        <v>-2.0031599999999998</v>
      </c>
      <c r="C25" s="15">
        <v>-0.83464799999999995</v>
      </c>
      <c r="D25" s="23"/>
      <c r="E25" s="14">
        <v>-0.99809999999999999</v>
      </c>
      <c r="F25" s="15">
        <v>-0.80682699999999996</v>
      </c>
      <c r="G25" s="23"/>
      <c r="H25" s="20"/>
      <c r="I25" s="16"/>
      <c r="J25" s="25"/>
      <c r="K25" s="14">
        <v>-2.0048900000000001</v>
      </c>
      <c r="L25" s="15">
        <v>-0.850298</v>
      </c>
      <c r="M25" s="23"/>
      <c r="N25">
        <v>-173.88499999999999</v>
      </c>
      <c r="O25">
        <v>-336.1779166666667</v>
      </c>
      <c r="Q25">
        <v>-1545.9963636363636</v>
      </c>
    </row>
    <row r="26" spans="1:17" x14ac:dyDescent="0.2">
      <c r="B26" s="14">
        <v>-2.4813399999999999</v>
      </c>
      <c r="C26" s="15">
        <v>-0.84334299999999995</v>
      </c>
      <c r="D26" s="23"/>
      <c r="E26" s="14">
        <v>-1.50932</v>
      </c>
      <c r="F26" s="15">
        <v>-0.82073799999999997</v>
      </c>
      <c r="G26" s="23"/>
      <c r="H26" s="20"/>
      <c r="I26" s="16"/>
      <c r="J26" s="25"/>
      <c r="K26" s="14">
        <v>-2.4517799999999998</v>
      </c>
      <c r="L26" s="15">
        <v>-0.85899199999999998</v>
      </c>
      <c r="M26" s="23"/>
      <c r="N26">
        <v>-175.69645833333331</v>
      </c>
      <c r="O26">
        <v>-341.97416666666669</v>
      </c>
      <c r="Q26">
        <v>-1561.8036363636363</v>
      </c>
    </row>
    <row r="27" spans="1:17" x14ac:dyDescent="0.2">
      <c r="B27" s="14"/>
      <c r="C27" s="16"/>
      <c r="D27" s="25"/>
      <c r="E27" s="14">
        <v>-2.0031599999999998</v>
      </c>
      <c r="F27" s="15">
        <v>-0.83117099999999999</v>
      </c>
      <c r="G27" s="23"/>
      <c r="H27" s="20"/>
      <c r="I27" s="16"/>
      <c r="J27" s="25"/>
      <c r="K27" s="20"/>
      <c r="L27" s="16"/>
      <c r="M27" s="25"/>
      <c r="O27">
        <v>-346.32125000000002</v>
      </c>
    </row>
    <row r="28" spans="1:17" ht="16" thickBot="1" x14ac:dyDescent="0.25">
      <c r="B28" s="17"/>
      <c r="C28" s="18"/>
      <c r="D28" s="26"/>
      <c r="E28" s="17">
        <v>-2.4778600000000002</v>
      </c>
      <c r="F28" s="19">
        <v>-0.83291000000000004</v>
      </c>
      <c r="G28" s="24"/>
      <c r="H28" s="21"/>
      <c r="I28" s="18"/>
      <c r="J28" s="26"/>
      <c r="K28" s="21"/>
      <c r="L28" s="18"/>
      <c r="M28" s="25"/>
      <c r="O28">
        <v>-347.04583333333335</v>
      </c>
    </row>
    <row r="29" spans="1:17" x14ac:dyDescent="0.2">
      <c r="B29" s="5"/>
    </row>
    <row r="30" spans="1:17" x14ac:dyDescent="0.2">
      <c r="B30" s="5"/>
    </row>
    <row r="31" spans="1:17" x14ac:dyDescent="0.2">
      <c r="B31" s="5"/>
    </row>
    <row r="32" spans="1:17" x14ac:dyDescent="0.2">
      <c r="B32" s="5"/>
    </row>
    <row r="33" spans="2:11" x14ac:dyDescent="0.2">
      <c r="B33" s="5"/>
    </row>
    <row r="34" spans="2:11" x14ac:dyDescent="0.2">
      <c r="B34" s="5"/>
    </row>
    <row r="35" spans="2:11" x14ac:dyDescent="0.2">
      <c r="B35" s="5"/>
    </row>
    <row r="36" spans="2:11" x14ac:dyDescent="0.2">
      <c r="B36" s="5"/>
    </row>
    <row r="37" spans="2:11" x14ac:dyDescent="0.2">
      <c r="B37" s="5"/>
    </row>
    <row r="40" spans="2:11" x14ac:dyDescent="0.2">
      <c r="B40" s="8"/>
      <c r="C40" s="8"/>
      <c r="D40" s="8"/>
      <c r="E40" s="8"/>
    </row>
    <row r="41" spans="2:11" ht="17" x14ac:dyDescent="0.2">
      <c r="B41" s="27" t="s">
        <v>28</v>
      </c>
      <c r="C41" s="27" t="s">
        <v>30</v>
      </c>
      <c r="D41" s="27" t="s">
        <v>31</v>
      </c>
      <c r="E41" s="27"/>
      <c r="F41" s="27" t="s">
        <v>32</v>
      </c>
      <c r="G41" s="27" t="s">
        <v>33</v>
      </c>
      <c r="H41" s="27" t="s">
        <v>34</v>
      </c>
      <c r="I41" s="27" t="s">
        <v>40</v>
      </c>
      <c r="J41" s="27" t="s">
        <v>41</v>
      </c>
      <c r="K41" s="27"/>
    </row>
    <row r="42" spans="2:11" ht="17" x14ac:dyDescent="0.2">
      <c r="B42" s="27" t="s">
        <v>35</v>
      </c>
      <c r="C42" s="27" t="s">
        <v>36</v>
      </c>
      <c r="D42" s="27" t="s">
        <v>37</v>
      </c>
      <c r="E42" s="27"/>
      <c r="F42" s="27" t="s">
        <v>38</v>
      </c>
      <c r="G42" s="27" t="s">
        <v>38</v>
      </c>
      <c r="H42" s="27" t="s">
        <v>39</v>
      </c>
      <c r="I42" s="27"/>
      <c r="J42" s="27"/>
      <c r="K42" s="27"/>
    </row>
    <row r="43" spans="2:11" ht="18" x14ac:dyDescent="0.2">
      <c r="B43" s="28">
        <v>200</v>
      </c>
      <c r="C43" s="29">
        <v>4700</v>
      </c>
      <c r="D43" s="28">
        <v>4.5</v>
      </c>
      <c r="E43" s="28">
        <f>$D$44/SQRT(B43/$B$44)</f>
        <v>5.0911688245431419</v>
      </c>
      <c r="F43" s="29">
        <f>D43/C43*1000</f>
        <v>0.95744680851063824</v>
      </c>
      <c r="G43" s="29">
        <f>F$44*SQRT(B43/$B$44)</f>
        <v>1.0832274094772645</v>
      </c>
      <c r="H43" s="29">
        <f>2/F43*(B43/2)</f>
        <v>208.88888888888891</v>
      </c>
      <c r="I43" s="29">
        <f>1000*F43/(B43/2)</f>
        <v>9.5744680851063819</v>
      </c>
      <c r="J43" s="29">
        <f>SQRT(2)*H43</f>
        <v>295.41349969571326</v>
      </c>
      <c r="K43" s="29"/>
    </row>
    <row r="44" spans="2:11" ht="18" x14ac:dyDescent="0.2">
      <c r="B44" s="28">
        <v>400</v>
      </c>
      <c r="C44" s="29">
        <f>C43/2</f>
        <v>2350</v>
      </c>
      <c r="D44" s="28">
        <v>3.6</v>
      </c>
      <c r="E44" s="28">
        <f>$D$44/SQRT(B44/$B$44)</f>
        <v>3.6</v>
      </c>
      <c r="F44" s="29">
        <f>D44/C44*1000</f>
        <v>1.5319148936170215</v>
      </c>
      <c r="G44" s="29">
        <f>F$44*SQRT(B44/$B$44)</f>
        <v>1.5319148936170215</v>
      </c>
      <c r="H44" s="29">
        <f>2/F44*(B44/2)</f>
        <v>261.11111111111109</v>
      </c>
      <c r="I44" s="29">
        <f>1000*F44/(B44/2)</f>
        <v>7.6595744680851077</v>
      </c>
      <c r="J44" s="29">
        <f t="shared" ref="J44:J46" si="0">SQRT(2)*H44</f>
        <v>369.2668746196415</v>
      </c>
      <c r="K44" s="29"/>
    </row>
    <row r="45" spans="2:11" ht="18" x14ac:dyDescent="0.2">
      <c r="B45" s="28">
        <v>800</v>
      </c>
      <c r="C45" s="29">
        <v>1200</v>
      </c>
      <c r="D45" s="28">
        <v>2.65</v>
      </c>
      <c r="E45" s="28">
        <f t="shared" ref="E45:E46" si="1">$D$44/SQRT(B45/$B$44)</f>
        <v>2.545584412271571</v>
      </c>
      <c r="F45" s="29">
        <f>D45/C45*1000</f>
        <v>2.2083333333333335</v>
      </c>
      <c r="G45" s="29">
        <f>F$44*SQRT(B45/$B$44)</f>
        <v>2.166454818954529</v>
      </c>
      <c r="H45" s="29">
        <f>2/F45*(B45/2)</f>
        <v>362.2641509433962</v>
      </c>
      <c r="I45" s="29">
        <f>1000*F45/(B45/2)</f>
        <v>5.5208333333333339</v>
      </c>
      <c r="J45" s="29">
        <f t="shared" si="0"/>
        <v>512.31887542572497</v>
      </c>
      <c r="K45" s="29"/>
    </row>
    <row r="46" spans="2:11" ht="18" x14ac:dyDescent="0.2">
      <c r="B46" s="28">
        <v>1600</v>
      </c>
      <c r="C46" s="29">
        <v>600</v>
      </c>
      <c r="D46" s="28">
        <v>1.85</v>
      </c>
      <c r="E46" s="28">
        <f t="shared" si="1"/>
        <v>1.8</v>
      </c>
      <c r="F46" s="29">
        <f>D46/C46*1000</f>
        <v>3.0833333333333335</v>
      </c>
      <c r="G46" s="29">
        <f>F$44*SQRT(B46/$B$44)</f>
        <v>3.063829787234043</v>
      </c>
      <c r="H46" s="29">
        <f>2/F46*(B46/2)</f>
        <v>518.91891891891885</v>
      </c>
      <c r="I46" s="29">
        <f>1000*F46/(B46/2)</f>
        <v>3.854166666666667</v>
      </c>
      <c r="J46" s="29">
        <f t="shared" si="0"/>
        <v>733.86217290711954</v>
      </c>
      <c r="K46" s="29"/>
    </row>
    <row r="47" spans="2:11" x14ac:dyDescent="0.2">
      <c r="C47" s="5"/>
      <c r="D47" s="5"/>
    </row>
    <row r="48" spans="2:11" x14ac:dyDescent="0.2">
      <c r="C48" s="5"/>
      <c r="D48" s="5"/>
    </row>
    <row r="49" spans="3:8" x14ac:dyDescent="0.2">
      <c r="C49" s="5"/>
      <c r="D49" s="5"/>
    </row>
    <row r="50" spans="3:8" x14ac:dyDescent="0.2">
      <c r="C50" s="5"/>
      <c r="D50" s="5"/>
    </row>
    <row r="51" spans="3:8" x14ac:dyDescent="0.2">
      <c r="C51" s="5"/>
      <c r="D51" s="5"/>
    </row>
    <row r="52" spans="3:8" x14ac:dyDescent="0.2">
      <c r="C52" s="5"/>
      <c r="D52" s="5"/>
    </row>
    <row r="53" spans="3:8" x14ac:dyDescent="0.2">
      <c r="C53" s="5"/>
      <c r="D53" s="5"/>
    </row>
    <row r="54" spans="3:8" x14ac:dyDescent="0.2">
      <c r="C54" s="5"/>
      <c r="D54" s="5"/>
    </row>
    <row r="55" spans="3:8" x14ac:dyDescent="0.2">
      <c r="C55" s="5"/>
      <c r="D55" s="5"/>
    </row>
    <row r="56" spans="3:8" x14ac:dyDescent="0.2">
      <c r="C56" s="5"/>
      <c r="D56" s="5"/>
    </row>
    <row r="57" spans="3:8" x14ac:dyDescent="0.2">
      <c r="C57" s="5"/>
      <c r="D57" s="5"/>
    </row>
    <row r="58" spans="3:8" x14ac:dyDescent="0.2">
      <c r="C58" s="5"/>
      <c r="D58" s="5"/>
      <c r="F58" t="s">
        <v>17</v>
      </c>
    </row>
    <row r="59" spans="3:8" x14ac:dyDescent="0.2">
      <c r="C59" s="5"/>
      <c r="D59" s="5"/>
      <c r="H59">
        <v>2</v>
      </c>
    </row>
    <row r="60" spans="3:8" x14ac:dyDescent="0.2">
      <c r="C60" s="5"/>
      <c r="D60" s="5"/>
      <c r="H60">
        <v>3</v>
      </c>
    </row>
    <row r="61" spans="3:8" x14ac:dyDescent="0.2">
      <c r="C61" s="5"/>
      <c r="D61" s="5"/>
      <c r="F61">
        <v>1</v>
      </c>
      <c r="H61">
        <v>4</v>
      </c>
    </row>
    <row r="62" spans="3:8" x14ac:dyDescent="0.2">
      <c r="C62" s="5"/>
      <c r="D62" s="5"/>
    </row>
    <row r="63" spans="3:8" x14ac:dyDescent="0.2">
      <c r="C63" s="5"/>
      <c r="D63" s="5"/>
    </row>
    <row r="64" spans="3:8" x14ac:dyDescent="0.2">
      <c r="C64" s="5"/>
      <c r="D64" s="5"/>
    </row>
    <row r="65" spans="3:4" x14ac:dyDescent="0.2">
      <c r="C65" s="5"/>
      <c r="D65" s="5"/>
    </row>
    <row r="66" spans="3:4" x14ac:dyDescent="0.2">
      <c r="C66" s="5"/>
      <c r="D66" s="5"/>
    </row>
    <row r="67" spans="3:4" x14ac:dyDescent="0.2">
      <c r="C67" s="5"/>
      <c r="D67" s="5"/>
    </row>
    <row r="68" spans="3:4" x14ac:dyDescent="0.2">
      <c r="C68" s="5"/>
      <c r="D68" s="5"/>
    </row>
    <row r="69" spans="3:4" x14ac:dyDescent="0.2">
      <c r="C69" s="5"/>
      <c r="D69" s="5"/>
    </row>
    <row r="70" spans="3:4" x14ac:dyDescent="0.2">
      <c r="C70" s="5"/>
      <c r="D70" s="5"/>
    </row>
    <row r="71" spans="3:4" x14ac:dyDescent="0.2">
      <c r="C71" s="5"/>
      <c r="D71" s="5"/>
    </row>
    <row r="72" spans="3:4" x14ac:dyDescent="0.2">
      <c r="C72" s="5"/>
      <c r="D72" s="5"/>
    </row>
    <row r="73" spans="3:4" x14ac:dyDescent="0.2">
      <c r="C73" s="5"/>
      <c r="D73" s="5"/>
    </row>
    <row r="74" spans="3:4" x14ac:dyDescent="0.2">
      <c r="C74" s="5"/>
      <c r="D74" s="5"/>
    </row>
    <row r="75" spans="3:4" x14ac:dyDescent="0.2">
      <c r="C75" s="5"/>
      <c r="D75" s="5"/>
    </row>
    <row r="76" spans="3:4" x14ac:dyDescent="0.2">
      <c r="C76" s="5"/>
      <c r="D76" s="5"/>
    </row>
    <row r="77" spans="3:4" x14ac:dyDescent="0.2">
      <c r="C77" s="5"/>
      <c r="D7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CM_Sweep</vt:lpstr>
      <vt:lpstr>DM_Sweep</vt:lpstr>
      <vt:lpstr>R+Current</vt:lpstr>
      <vt:lpstr>R+Current (PK)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</dc:creator>
  <cp:lastModifiedBy>Peter R Kinget</cp:lastModifiedBy>
  <dcterms:created xsi:type="dcterms:W3CDTF">2015-06-05T18:19:34Z</dcterms:created>
  <dcterms:modified xsi:type="dcterms:W3CDTF">2024-11-15T21:01:29Z</dcterms:modified>
</cp:coreProperties>
</file>