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eter\Backup Papers\EAAT2 variants\data repository\Formatted\"/>
    </mc:Choice>
  </mc:AlternateContent>
  <xr:revisionPtr revIDLastSave="0" documentId="13_ncr:1_{EB76C2A6-2EEB-4F60-92D1-298EA08D28F0}" xr6:coauthVersionLast="47" xr6:coauthVersionMax="47" xr10:uidLastSave="{00000000-0000-0000-0000-000000000000}"/>
  <bookViews>
    <workbookView xWindow="28020" yWindow="120" windowWidth="20235" windowHeight="14940" activeTab="2" xr2:uid="{13D9237C-A966-49DE-81D4-41ADF551C653}"/>
  </bookViews>
  <sheets>
    <sheet name="G82R" sheetId="3" r:id="rId1"/>
    <sheet name="L85P" sheetId="4" r:id="rId2"/>
    <sheet name="Summary" sheetId="5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5" l="1"/>
  <c r="F17" i="5"/>
  <c r="G16" i="5"/>
  <c r="F16" i="5"/>
  <c r="G15" i="5"/>
  <c r="F15" i="5"/>
  <c r="G14" i="5"/>
  <c r="F14" i="5"/>
  <c r="G12" i="5"/>
  <c r="F12" i="5"/>
  <c r="G13" i="5"/>
  <c r="F13" i="5"/>
  <c r="G11" i="5"/>
  <c r="F11" i="5"/>
  <c r="G10" i="5"/>
  <c r="F10" i="5"/>
  <c r="G9" i="5"/>
  <c r="F9" i="5"/>
  <c r="V5" i="4"/>
  <c r="G7" i="5"/>
  <c r="F7" i="5"/>
  <c r="G8" i="5"/>
  <c r="F8" i="5"/>
  <c r="G6" i="5"/>
  <c r="F6" i="5"/>
  <c r="B12" i="5"/>
  <c r="C12" i="5"/>
  <c r="B15" i="5"/>
  <c r="C15" i="5"/>
  <c r="C20" i="5"/>
  <c r="U5" i="4"/>
  <c r="C19" i="5"/>
  <c r="B19" i="5"/>
  <c r="C18" i="5"/>
  <c r="B18" i="5"/>
  <c r="C17" i="5"/>
  <c r="B17" i="5"/>
  <c r="B6" i="5"/>
  <c r="B11" i="5"/>
  <c r="C16" i="5"/>
  <c r="B16" i="5"/>
  <c r="C14" i="5"/>
  <c r="B14" i="5"/>
  <c r="C13" i="5"/>
  <c r="B13" i="5"/>
  <c r="C11" i="5"/>
  <c r="C10" i="5"/>
  <c r="C9" i="5"/>
  <c r="C8" i="5"/>
  <c r="C7" i="5"/>
  <c r="C6" i="5"/>
  <c r="B7" i="5"/>
  <c r="V8" i="4"/>
  <c r="X8" i="4" s="1"/>
  <c r="U10" i="4"/>
  <c r="V12" i="4"/>
  <c r="X12" i="4" s="1"/>
  <c r="U14" i="4"/>
  <c r="V16" i="4"/>
  <c r="X16" i="4" s="1"/>
  <c r="U18" i="4"/>
  <c r="V20" i="4"/>
  <c r="X20" i="4" s="1"/>
  <c r="U22" i="4"/>
  <c r="V6" i="4"/>
  <c r="W6" i="4" s="1"/>
  <c r="B10" i="5"/>
  <c r="B9" i="5"/>
  <c r="B8" i="5"/>
  <c r="T21" i="3"/>
  <c r="U21" i="3"/>
  <c r="V21" i="3" s="1"/>
  <c r="T22" i="3"/>
  <c r="U22" i="3"/>
  <c r="V22" i="3" s="1"/>
  <c r="T6" i="3"/>
  <c r="U6" i="3"/>
  <c r="V6" i="3" s="1"/>
  <c r="T7" i="3"/>
  <c r="U7" i="3"/>
  <c r="V7" i="3" s="1"/>
  <c r="T8" i="3"/>
  <c r="U8" i="3"/>
  <c r="V8" i="3" s="1"/>
  <c r="T9" i="3"/>
  <c r="U9" i="3"/>
  <c r="V9" i="3" s="1"/>
  <c r="T10" i="3"/>
  <c r="U10" i="3"/>
  <c r="V10" i="3" s="1"/>
  <c r="T11" i="3"/>
  <c r="U11" i="3"/>
  <c r="V11" i="3" s="1"/>
  <c r="T12" i="3"/>
  <c r="U12" i="3"/>
  <c r="V12" i="3" s="1"/>
  <c r="T13" i="3"/>
  <c r="U13" i="3"/>
  <c r="V13" i="3" s="1"/>
  <c r="T14" i="3"/>
  <c r="U14" i="3"/>
  <c r="V14" i="3" s="1"/>
  <c r="T15" i="3"/>
  <c r="U15" i="3"/>
  <c r="V15" i="3" s="1"/>
  <c r="T16" i="3"/>
  <c r="U16" i="3"/>
  <c r="V16" i="3" s="1"/>
  <c r="T17" i="3"/>
  <c r="U17" i="3"/>
  <c r="V17" i="3" s="1"/>
  <c r="T18" i="3"/>
  <c r="U18" i="3"/>
  <c r="V18" i="3" s="1"/>
  <c r="T19" i="3"/>
  <c r="U19" i="3"/>
  <c r="V19" i="3" s="1"/>
  <c r="T20" i="3"/>
  <c r="U20" i="3"/>
  <c r="V20" i="3" s="1"/>
  <c r="U5" i="3"/>
  <c r="V5" i="3" s="1"/>
  <c r="T5" i="3"/>
  <c r="U21" i="4"/>
  <c r="V21" i="4"/>
  <c r="W21" i="4" s="1"/>
  <c r="U6" i="4"/>
  <c r="U7" i="4"/>
  <c r="U9" i="4"/>
  <c r="U11" i="4"/>
  <c r="U13" i="4"/>
  <c r="U15" i="4"/>
  <c r="U17" i="4"/>
  <c r="U19" i="4"/>
  <c r="V7" i="4"/>
  <c r="W7" i="4" s="1"/>
  <c r="V9" i="4"/>
  <c r="W9" i="4" s="1"/>
  <c r="V11" i="4"/>
  <c r="W11" i="4" s="1"/>
  <c r="V13" i="4"/>
  <c r="W13" i="4" s="1"/>
  <c r="V15" i="4"/>
  <c r="W15" i="4" s="1"/>
  <c r="V17" i="4"/>
  <c r="W17" i="4" s="1"/>
  <c r="V19" i="4"/>
  <c r="W19" i="4" s="1"/>
  <c r="W5" i="4" l="1"/>
  <c r="V22" i="4"/>
  <c r="W22" i="4" s="1"/>
  <c r="V18" i="4"/>
  <c r="W18" i="4" s="1"/>
  <c r="V14" i="4"/>
  <c r="W14" i="4" s="1"/>
  <c r="V10" i="4"/>
  <c r="W10" i="4" s="1"/>
  <c r="U20" i="4"/>
  <c r="U16" i="4"/>
  <c r="U12" i="4"/>
  <c r="U8" i="4"/>
  <c r="W13" i="3"/>
  <c r="W19" i="3"/>
  <c r="W8" i="3"/>
  <c r="X15" i="4"/>
  <c r="X7" i="4"/>
  <c r="X6" i="4"/>
  <c r="X19" i="4"/>
  <c r="X11" i="4"/>
  <c r="W20" i="4"/>
  <c r="W12" i="4"/>
  <c r="W8" i="4"/>
  <c r="X17" i="4"/>
  <c r="X13" i="4"/>
  <c r="X9" i="4"/>
  <c r="W16" i="4"/>
  <c r="X21" i="4"/>
  <c r="W21" i="3"/>
  <c r="W16" i="3"/>
  <c r="W11" i="3"/>
  <c r="W22" i="3"/>
  <c r="W5" i="3"/>
  <c r="W15" i="3"/>
  <c r="W12" i="3"/>
  <c r="W9" i="3"/>
  <c r="W20" i="3"/>
  <c r="W17" i="3"/>
  <c r="W7" i="3"/>
  <c r="W18" i="3"/>
  <c r="W14" i="3"/>
  <c r="W10" i="3"/>
  <c r="W6" i="3"/>
  <c r="X5" i="4" l="1"/>
  <c r="X22" i="4"/>
  <c r="X14" i="4"/>
  <c r="X18" i="4"/>
  <c r="X10" i="4"/>
  <c r="I58" i="5"/>
  <c r="B6" i="4" l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</calcChain>
</file>

<file path=xl/sharedStrings.xml><?xml version="1.0" encoding="utf-8"?>
<sst xmlns="http://schemas.openxmlformats.org/spreadsheetml/2006/main" count="123" uniqueCount="53">
  <si>
    <t>Voltage</t>
  </si>
  <si>
    <t>no Glu</t>
  </si>
  <si>
    <t>n</t>
  </si>
  <si>
    <t>SE</t>
  </si>
  <si>
    <t>95% conf</t>
  </si>
  <si>
    <t>L85P</t>
  </si>
  <si>
    <t>G82R</t>
  </si>
  <si>
    <t>Fluorescence</t>
  </si>
  <si>
    <t>140 NaCl vs 115 NaCl no Glu</t>
  </si>
  <si>
    <t>25_02_21_Z1</t>
  </si>
  <si>
    <t>24_02_21_Z1</t>
  </si>
  <si>
    <t>24_02_21_Z2</t>
  </si>
  <si>
    <t>24_02_21_Z3</t>
  </si>
  <si>
    <t>noGlu</t>
  </si>
  <si>
    <t>meanF</t>
  </si>
  <si>
    <t>95%conf</t>
  </si>
  <si>
    <t>02_03_21_Z1</t>
  </si>
  <si>
    <t>02_03_21_Z2</t>
  </si>
  <si>
    <t>05_03_21_Z1</t>
  </si>
  <si>
    <t>05_03_21_Z2</t>
  </si>
  <si>
    <t>05_03_21_Z3</t>
  </si>
  <si>
    <t>05_03_21_Z4</t>
  </si>
  <si>
    <t>04_03_21_Z1</t>
  </si>
  <si>
    <t>04_03_21_Z3</t>
  </si>
  <si>
    <t>10_03_21_Z1</t>
  </si>
  <si>
    <t>10_03_21_Z2</t>
  </si>
  <si>
    <t>10_03_21_Z3</t>
  </si>
  <si>
    <t>14_03_21_Z2</t>
  </si>
  <si>
    <t>14_03_21_Z3</t>
  </si>
  <si>
    <t>14_03_21_Z4</t>
  </si>
  <si>
    <t>14_03_21_Z6</t>
  </si>
  <si>
    <t>12_03_21_Z1</t>
  </si>
  <si>
    <t>12_03_21_Z2</t>
  </si>
  <si>
    <t>12_03_21_Z4</t>
  </si>
  <si>
    <t>16_03_21_Z3</t>
  </si>
  <si>
    <t>16_03_21_Z4</t>
  </si>
  <si>
    <t>16_03_21_Z5</t>
  </si>
  <si>
    <t>*</t>
  </si>
  <si>
    <t>22_03_21_Z1</t>
  </si>
  <si>
    <t>22_03_21_Z2</t>
  </si>
  <si>
    <t>22_03_21_Z3</t>
  </si>
  <si>
    <t>22_03_21_Z4</t>
  </si>
  <si>
    <t>22_03_21_Z5</t>
  </si>
  <si>
    <t>22_03_21_Z6</t>
  </si>
  <si>
    <t xml:space="preserve">   270.98-15</t>
  </si>
  <si>
    <t>green = untransfected cells</t>
  </si>
  <si>
    <t>Cell</t>
  </si>
  <si>
    <t>(mV)</t>
  </si>
  <si>
    <t>(pA)</t>
  </si>
  <si>
    <t>mean</t>
  </si>
  <si>
    <t>Mean</t>
  </si>
  <si>
    <r>
      <t>I</t>
    </r>
    <r>
      <rPr>
        <b/>
        <vertAlign val="subscript"/>
        <sz val="11"/>
        <color theme="0"/>
        <rFont val="Calibri"/>
        <family val="2"/>
        <scheme val="minor"/>
      </rPr>
      <t>SS</t>
    </r>
    <r>
      <rPr>
        <b/>
        <i/>
        <sz val="11"/>
        <color theme="0"/>
        <rFont val="Calibri"/>
        <family val="2"/>
        <scheme val="minor"/>
      </rPr>
      <t xml:space="preserve"> (-150 mV)</t>
    </r>
  </si>
  <si>
    <r>
      <t>I</t>
    </r>
    <r>
      <rPr>
        <b/>
        <i/>
        <vertAlign val="subscript"/>
        <sz val="11"/>
        <color theme="0"/>
        <rFont val="Calibri"/>
        <family val="2"/>
        <scheme val="minor"/>
      </rPr>
      <t>ss</t>
    </r>
    <r>
      <rPr>
        <b/>
        <i/>
        <sz val="11"/>
        <color theme="0"/>
        <rFont val="Calibri"/>
        <family val="2"/>
        <scheme val="minor"/>
      </rPr>
      <t xml:space="preserve"> (-150 mV)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</si>
</sst>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vertAlign val="subscript"/>
      <sz val="11"/>
      <color theme="0"/>
      <name val="Calibri"/>
      <family val="2"/>
      <scheme val="minor"/>
    </font>
    <font>
      <b/>
      <i/>
      <vertAlign val="subscript"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  <xf numFmtId="11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22" fontId="2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1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1" fontId="4" fillId="0" borderId="1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9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9" fontId="8" fillId="2" borderId="0" xfId="0" applyNumberFormat="1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1" fontId="2" fillId="0" borderId="5" xfId="0" applyNumberFormat="1" applyFont="1" applyBorder="1" applyAlignment="1">
      <alignment horizontal="center"/>
    </xf>
    <xf numFmtId="11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1" fontId="2" fillId="0" borderId="7" xfId="0" applyNumberFormat="1" applyFont="1" applyBorder="1" applyAlignment="1">
      <alignment horizontal="center"/>
    </xf>
    <xf numFmtId="11" fontId="2" fillId="0" borderId="8" xfId="0" applyNumberFormat="1" applyFont="1" applyBorder="1" applyAlignment="1">
      <alignment horizontal="center"/>
    </xf>
    <xf numFmtId="11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1" fontId="2" fillId="0" borderId="10" xfId="0" applyNumberFormat="1" applyFont="1" applyBorder="1" applyAlignment="1">
      <alignment horizontal="center"/>
    </xf>
    <xf numFmtId="11" fontId="2" fillId="0" borderId="11" xfId="0" applyNumberFormat="1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11" fontId="0" fillId="0" borderId="5" xfId="0" applyNumberFormat="1" applyBorder="1" applyAlignment="1">
      <alignment horizontal="center"/>
    </xf>
    <xf numFmtId="0" fontId="0" fillId="0" borderId="6" xfId="0" applyFont="1" applyBorder="1" applyAlignment="1">
      <alignment horizontal="center"/>
    </xf>
    <xf numFmtId="11" fontId="0" fillId="0" borderId="6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11" fontId="0" fillId="0" borderId="8" xfId="0" applyNumberFormat="1" applyBorder="1" applyAlignment="1">
      <alignment horizontal="center"/>
    </xf>
    <xf numFmtId="0" fontId="0" fillId="0" borderId="0" xfId="0" applyFont="1" applyBorder="1" applyAlignment="1">
      <alignment horizontal="center"/>
    </xf>
    <xf numFmtId="11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11" fontId="0" fillId="0" borderId="10" xfId="0" applyNumberFormat="1" applyBorder="1" applyAlignment="1">
      <alignment horizontal="center"/>
    </xf>
    <xf numFmtId="0" fontId="0" fillId="0" borderId="11" xfId="0" applyFont="1" applyBorder="1" applyAlignment="1">
      <alignment horizontal="center"/>
    </xf>
    <xf numFmtId="11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L85P!$B$44:$B$59</c:f>
              <c:numCache>
                <c:formatCode>General</c:formatCode>
                <c:ptCount val="16"/>
              </c:numCache>
            </c:numRef>
          </c:xVal>
          <c:yVal>
            <c:numRef>
              <c:f>L85P!$C$44:$C$59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F9-4873-BC2B-1717765356CB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L85P!$B$44:$B$59</c:f>
              <c:numCache>
                <c:formatCode>General</c:formatCode>
                <c:ptCount val="16"/>
              </c:numCache>
            </c:numRef>
          </c:xVal>
          <c:yVal>
            <c:numRef>
              <c:f>L85P!$D$44:$D$59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F9-4873-BC2B-1717765356CB}"/>
            </c:ext>
          </c:extLst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L85P!$B$44:$B$59</c:f>
              <c:numCache>
                <c:formatCode>General</c:formatCode>
                <c:ptCount val="16"/>
              </c:numCache>
            </c:numRef>
          </c:xVal>
          <c:yVal>
            <c:numRef>
              <c:f>L85P!$E$44:$E$59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5F9-4873-BC2B-1717765356CB}"/>
            </c:ext>
          </c:extLst>
        </c:ser>
        <c:ser>
          <c:idx val="3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L85P!$B$44:$B$59</c:f>
              <c:numCache>
                <c:formatCode>General</c:formatCode>
                <c:ptCount val="16"/>
              </c:numCache>
            </c:numRef>
          </c:xVal>
          <c:yVal>
            <c:numRef>
              <c:f>L85P!$F$44:$F$59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5F9-4873-BC2B-1717765356CB}"/>
            </c:ext>
          </c:extLst>
        </c:ser>
        <c:ser>
          <c:idx val="4"/>
          <c:order val="4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L85P!$B$44:$B$59</c:f>
              <c:numCache>
                <c:formatCode>General</c:formatCode>
                <c:ptCount val="16"/>
              </c:numCache>
            </c:numRef>
          </c:xVal>
          <c:yVal>
            <c:numRef>
              <c:f>L85P!$G$44:$G$59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5F9-4873-BC2B-1717765356CB}"/>
            </c:ext>
          </c:extLst>
        </c:ser>
        <c:ser>
          <c:idx val="5"/>
          <c:order val="5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L85P!$B$44:$B$59</c:f>
              <c:numCache>
                <c:formatCode>General</c:formatCode>
                <c:ptCount val="16"/>
              </c:numCache>
            </c:numRef>
          </c:xVal>
          <c:yVal>
            <c:numRef>
              <c:f>L85P!$H$44:$H$59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5F9-4873-BC2B-1717765356CB}"/>
            </c:ext>
          </c:extLst>
        </c:ser>
        <c:ser>
          <c:idx val="6"/>
          <c:order val="6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L85P!$B$44:$B$59</c:f>
              <c:numCache>
                <c:formatCode>General</c:formatCode>
                <c:ptCount val="16"/>
              </c:numCache>
            </c:numRef>
          </c:xVal>
          <c:yVal>
            <c:numRef>
              <c:f>L85P!$I$44:$I$59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5F9-4873-BC2B-1717765356CB}"/>
            </c:ext>
          </c:extLst>
        </c:ser>
        <c:ser>
          <c:idx val="7"/>
          <c:order val="7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L85P!$B$44:$B$59</c:f>
              <c:numCache>
                <c:formatCode>General</c:formatCode>
                <c:ptCount val="16"/>
              </c:numCache>
            </c:numRef>
          </c:xVal>
          <c:yVal>
            <c:numRef>
              <c:f>L85P!$J$44:$J$59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5F9-4873-BC2B-1717765356CB}"/>
            </c:ext>
          </c:extLst>
        </c:ser>
        <c:ser>
          <c:idx val="8"/>
          <c:order val="8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L85P!$B$44:$B$59</c:f>
              <c:numCache>
                <c:formatCode>General</c:formatCode>
                <c:ptCount val="16"/>
              </c:numCache>
            </c:numRef>
          </c:xVal>
          <c:yVal>
            <c:numRef>
              <c:f>L85P!$K$44:$K$59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C5F9-4873-BC2B-1717765356CB}"/>
            </c:ext>
          </c:extLst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L85P!$B$44:$B$59</c:f>
              <c:numCache>
                <c:formatCode>General</c:formatCode>
                <c:ptCount val="16"/>
              </c:numCache>
            </c:numRef>
          </c:xVal>
          <c:yVal>
            <c:numRef>
              <c:f>L85P!$L$44:$L$59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C5F9-4873-BC2B-1717765356CB}"/>
            </c:ext>
          </c:extLst>
        </c:ser>
        <c:ser>
          <c:idx val="10"/>
          <c:order val="1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L85P!$B$44:$B$59</c:f>
              <c:numCache>
                <c:formatCode>General</c:formatCode>
                <c:ptCount val="16"/>
              </c:numCache>
            </c:numRef>
          </c:xVal>
          <c:yVal>
            <c:numRef>
              <c:f>L85P!$M$44:$M$59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C5F9-4873-BC2B-1717765356CB}"/>
            </c:ext>
          </c:extLst>
        </c:ser>
        <c:ser>
          <c:idx val="11"/>
          <c:order val="1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L85P!$B$44:$B$59</c:f>
              <c:numCache>
                <c:formatCode>General</c:formatCode>
                <c:ptCount val="16"/>
              </c:numCache>
            </c:numRef>
          </c:xVal>
          <c:yVal>
            <c:numRef>
              <c:f>L85P!$N$44:$N$59</c:f>
              <c:numCache>
                <c:formatCode>General</c:formatCode>
                <c:ptCount val="1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C5F9-4873-BC2B-1717765356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153776"/>
        <c:axId val="456154432"/>
      </c:scatterChart>
      <c:valAx>
        <c:axId val="456153776"/>
        <c:scaling>
          <c:orientation val="minMax"/>
          <c:max val="0"/>
          <c:min val="-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154432"/>
        <c:crosses val="autoZero"/>
        <c:crossBetween val="midCat"/>
      </c:valAx>
      <c:valAx>
        <c:axId val="456154432"/>
        <c:scaling>
          <c:orientation val="minMax"/>
          <c:max val="5"/>
          <c:min val="-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615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Current vs Fluo</a:t>
            </a:r>
            <a:r>
              <a:rPr lang="de-DE" baseline="0"/>
              <a:t> no Glu L85P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noFill/>
              <a:ln w="9525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.2800000000000014E-1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Summary!$B$6:$B$24</c:f>
              <c:numCache>
                <c:formatCode>General</c:formatCode>
                <c:ptCount val="19"/>
                <c:pt idx="0">
                  <c:v>352962</c:v>
                </c:pt>
                <c:pt idx="1">
                  <c:v>1469094</c:v>
                </c:pt>
                <c:pt idx="2">
                  <c:v>858195</c:v>
                </c:pt>
                <c:pt idx="3">
                  <c:v>979333</c:v>
                </c:pt>
                <c:pt idx="4">
                  <c:v>1464056</c:v>
                </c:pt>
                <c:pt idx="5">
                  <c:v>1351188</c:v>
                </c:pt>
                <c:pt idx="6">
                  <c:v>1516564</c:v>
                </c:pt>
                <c:pt idx="7">
                  <c:v>613892</c:v>
                </c:pt>
                <c:pt idx="8">
                  <c:v>421837</c:v>
                </c:pt>
                <c:pt idx="9">
                  <c:v>1574590</c:v>
                </c:pt>
                <c:pt idx="10">
                  <c:v>1065231</c:v>
                </c:pt>
                <c:pt idx="11">
                  <c:v>537316</c:v>
                </c:pt>
                <c:pt idx="12">
                  <c:v>1692901</c:v>
                </c:pt>
                <c:pt idx="13">
                  <c:v>709022</c:v>
                </c:pt>
                <c:pt idx="14">
                  <c:v>1040261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xVal>
          <c:yVal>
            <c:numRef>
              <c:f>Summary!$C$6:$C$24</c:f>
              <c:numCache>
                <c:formatCode>0.00E+00</c:formatCode>
                <c:ptCount val="19"/>
                <c:pt idx="0" formatCode="General">
                  <c:v>3.6929000000000002E-10</c:v>
                </c:pt>
                <c:pt idx="1">
                  <c:v>2.5814999999999998E-9</c:v>
                </c:pt>
                <c:pt idx="2">
                  <c:v>1.3176000000000001E-9</c:v>
                </c:pt>
                <c:pt idx="3">
                  <c:v>2.3499999999999999E-9</c:v>
                </c:pt>
                <c:pt idx="4" formatCode="General">
                  <c:v>2.7000000000000002E-9</c:v>
                </c:pt>
                <c:pt idx="5" formatCode="General">
                  <c:v>3.9000000000000002E-9</c:v>
                </c:pt>
                <c:pt idx="6">
                  <c:v>2.1000000000000002E-9</c:v>
                </c:pt>
                <c:pt idx="7">
                  <c:v>7.7999999999999999E-10</c:v>
                </c:pt>
                <c:pt idx="8">
                  <c:v>1.2E-9</c:v>
                </c:pt>
                <c:pt idx="9" formatCode="General">
                  <c:v>3.9000000000000002E-9</c:v>
                </c:pt>
                <c:pt idx="10" formatCode="General">
                  <c:v>1.9000000000000001E-9</c:v>
                </c:pt>
                <c:pt idx="11">
                  <c:v>1.9000000000000001E-9</c:v>
                </c:pt>
                <c:pt idx="12">
                  <c:v>2.9591999999999999E-9</c:v>
                </c:pt>
                <c:pt idx="13">
                  <c:v>7.6221999999999998E-10</c:v>
                </c:pt>
                <c:pt idx="14">
                  <c:v>2.4010999999999999E-9</c:v>
                </c:pt>
                <c:pt idx="15">
                  <c:v>3.5800000000000002E-11</c:v>
                </c:pt>
                <c:pt idx="16">
                  <c:v>1.2000000000000001E-11</c:v>
                </c:pt>
                <c:pt idx="17">
                  <c:v>1.6500000000000001E-11</c:v>
                </c:pt>
                <c:pt idx="18">
                  <c:v>2.6899999999999999E-11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1F-4913-AA7B-9CF3AFBA4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6889968"/>
        <c:axId val="556883408"/>
      </c:scatterChart>
      <c:valAx>
        <c:axId val="55688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883408"/>
        <c:crosses val="autoZero"/>
        <c:crossBetween val="midCat"/>
      </c:valAx>
      <c:valAx>
        <c:axId val="556883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68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Current vs Fluo no Glu G82R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bg1"/>
              </a:solidFill>
              <a:ln w="9525">
                <a:solidFill>
                  <a:srgbClr val="00B0F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2.2800000000000014E-11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Summary!$F$6:$F$21</c:f>
              <c:numCache>
                <c:formatCode>General</c:formatCode>
                <c:ptCount val="16"/>
                <c:pt idx="0" formatCode="0.00E+00">
                  <c:v>951115</c:v>
                </c:pt>
                <c:pt idx="1">
                  <c:v>2256082</c:v>
                </c:pt>
                <c:pt idx="2">
                  <c:v>1006790</c:v>
                </c:pt>
                <c:pt idx="3">
                  <c:v>641419</c:v>
                </c:pt>
                <c:pt idx="4">
                  <c:v>1526986</c:v>
                </c:pt>
                <c:pt idx="5">
                  <c:v>1078604</c:v>
                </c:pt>
                <c:pt idx="6">
                  <c:v>590374</c:v>
                </c:pt>
                <c:pt idx="7">
                  <c:v>1189386</c:v>
                </c:pt>
                <c:pt idx="8">
                  <c:v>746705</c:v>
                </c:pt>
                <c:pt idx="9">
                  <c:v>396410</c:v>
                </c:pt>
                <c:pt idx="10">
                  <c:v>2447200</c:v>
                </c:pt>
                <c:pt idx="11">
                  <c:v>2447200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xVal>
          <c:yVal>
            <c:numRef>
              <c:f>Summary!$G$6:$G$21</c:f>
              <c:numCache>
                <c:formatCode>0.00E+00</c:formatCode>
                <c:ptCount val="16"/>
                <c:pt idx="0">
                  <c:v>1.0604E-9</c:v>
                </c:pt>
                <c:pt idx="1">
                  <c:v>1.6027000000000001E-9</c:v>
                </c:pt>
                <c:pt idx="2" formatCode="General">
                  <c:v>3.3241999999999997E-10</c:v>
                </c:pt>
                <c:pt idx="3">
                  <c:v>5.1458999999999998E-10</c:v>
                </c:pt>
                <c:pt idx="4">
                  <c:v>1.5448000000000001E-9</c:v>
                </c:pt>
                <c:pt idx="5">
                  <c:v>1.7042E-9</c:v>
                </c:pt>
                <c:pt idx="6">
                  <c:v>3.0370999999999998E-10</c:v>
                </c:pt>
                <c:pt idx="7">
                  <c:v>1.6714E-9</c:v>
                </c:pt>
                <c:pt idx="8">
                  <c:v>5.3747000000000001E-10</c:v>
                </c:pt>
                <c:pt idx="9">
                  <c:v>4.4685000000000001E-10</c:v>
                </c:pt>
                <c:pt idx="10">
                  <c:v>2.2848999999999998E-9</c:v>
                </c:pt>
                <c:pt idx="11" formatCode="General">
                  <c:v>2.2848999999999998E-9</c:v>
                </c:pt>
                <c:pt idx="12" formatCode="General">
                  <c:v>3.5800000000000002E-11</c:v>
                </c:pt>
                <c:pt idx="13" formatCode="General">
                  <c:v>1.2000000000000001E-11</c:v>
                </c:pt>
                <c:pt idx="14" formatCode="General">
                  <c:v>1.6500000000000001E-11</c:v>
                </c:pt>
                <c:pt idx="15" formatCode="General">
                  <c:v>2.6899999999999999E-11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76-4D40-85AC-D04C551FC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86320"/>
        <c:axId val="449686976"/>
      </c:scatterChart>
      <c:valAx>
        <c:axId val="44968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686976"/>
        <c:crosses val="autoZero"/>
        <c:crossBetween val="midCat"/>
      </c:valAx>
      <c:valAx>
        <c:axId val="44968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968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309562</xdr:colOff>
      <xdr:row>59</xdr:row>
      <xdr:rowOff>166687</xdr:rowOff>
    </xdr:from>
    <xdr:to>
      <xdr:col>13</xdr:col>
      <xdr:colOff>309562</xdr:colOff>
      <xdr:row>74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37695BE0-6506-41C0-815F-C39E8F2716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219075</xdr:colOff>
      <xdr:row>5</xdr:row>
      <xdr:rowOff>100012</xdr:rowOff>
    </xdr:from>
    <xdr:to>
      <xdr:col>13</xdr:col>
      <xdr:colOff>581025</xdr:colOff>
      <xdr:row>19</xdr:row>
      <xdr:rowOff>176212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0017A74-6385-4123-AAF9-DEB4E8BEFA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204787</xdr:colOff>
      <xdr:row>21</xdr:row>
      <xdr:rowOff>128587</xdr:rowOff>
    </xdr:from>
    <xdr:to>
      <xdr:col>13</xdr:col>
      <xdr:colOff>609600</xdr:colOff>
      <xdr:row>36</xdr:row>
      <xdr:rowOff>14287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53B6AF6E-9BE3-4935-BA4F-1FAE9AFE3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7938B-59E9-4D8A-B5DC-7F96A9654D2A}">
  <dimension ref="A1:AC58"/>
  <sheetViews>
    <sheetView topLeftCell="H1" workbookViewId="0">
      <selection activeCell="T5" sqref="T5:W22"/>
    </sheetView>
  </sheetViews>
  <sheetFormatPr baseColWidth="10" defaultColWidth="11.42578125" defaultRowHeight="15" x14ac:dyDescent="0.25"/>
  <cols>
    <col min="1" max="3" width="11.42578125" style="1"/>
    <col min="4" max="4" width="11.42578125" style="3"/>
    <col min="5" max="5" width="11.42578125" style="1"/>
    <col min="6" max="6" width="11.28515625" style="5" customWidth="1"/>
    <col min="7" max="7" width="12.42578125" style="1" customWidth="1"/>
    <col min="8" max="8" width="15" style="4" customWidth="1"/>
    <col min="9" max="9" width="15" style="1" customWidth="1"/>
    <col min="10" max="10" width="14.140625" style="1" customWidth="1"/>
    <col min="11" max="11" width="11.140625" style="1" customWidth="1"/>
    <col min="12" max="12" width="10.7109375" style="1" customWidth="1"/>
    <col min="13" max="13" width="12" style="1" customWidth="1"/>
    <col min="14" max="14" width="13.85546875" style="1" customWidth="1"/>
    <col min="15" max="15" width="14" style="1" customWidth="1"/>
    <col min="16" max="16" width="1.85546875" style="1" customWidth="1"/>
    <col min="17" max="18" width="1.7109375" style="1" customWidth="1"/>
    <col min="19" max="19" width="2.28515625" style="1" customWidth="1"/>
    <col min="20" max="20" width="11.42578125" style="1"/>
    <col min="21" max="21" width="4.7109375" style="1" customWidth="1"/>
    <col min="22" max="16384" width="11.42578125" style="1"/>
  </cols>
  <sheetData>
    <row r="1" spans="1:29" x14ac:dyDescent="0.25">
      <c r="A1" s="1" t="s">
        <v>1</v>
      </c>
      <c r="D1" s="1"/>
    </row>
    <row r="2" spans="1:29" x14ac:dyDescent="0.25">
      <c r="B2" s="23" t="s">
        <v>7</v>
      </c>
      <c r="C2" s="24">
        <v>951115</v>
      </c>
      <c r="D2" s="24">
        <v>1006790</v>
      </c>
      <c r="E2" s="24">
        <v>2256082</v>
      </c>
      <c r="F2" s="24">
        <v>420295</v>
      </c>
      <c r="G2" s="24">
        <v>641419</v>
      </c>
      <c r="H2" s="24">
        <v>1526986</v>
      </c>
      <c r="I2" s="24">
        <v>1078604</v>
      </c>
      <c r="J2" s="24">
        <v>590374</v>
      </c>
      <c r="K2" s="24">
        <v>1189386</v>
      </c>
      <c r="L2" s="24">
        <v>746705</v>
      </c>
      <c r="M2" s="24">
        <v>396410</v>
      </c>
      <c r="N2" s="24">
        <v>2447200</v>
      </c>
      <c r="O2" s="24">
        <v>2447200</v>
      </c>
    </row>
    <row r="3" spans="1:29" x14ac:dyDescent="0.25">
      <c r="B3" s="24" t="s">
        <v>46</v>
      </c>
      <c r="C3" s="24" t="s">
        <v>31</v>
      </c>
      <c r="D3" s="24" t="s">
        <v>33</v>
      </c>
      <c r="E3" s="24" t="s">
        <v>32</v>
      </c>
      <c r="F3" s="24" t="s">
        <v>34</v>
      </c>
      <c r="G3" s="24" t="s">
        <v>35</v>
      </c>
      <c r="H3" s="24" t="s">
        <v>36</v>
      </c>
      <c r="I3" s="24" t="s">
        <v>38</v>
      </c>
      <c r="J3" s="24" t="s">
        <v>39</v>
      </c>
      <c r="K3" s="24" t="s">
        <v>40</v>
      </c>
      <c r="L3" s="24" t="s">
        <v>41</v>
      </c>
      <c r="M3" s="24" t="s">
        <v>42</v>
      </c>
      <c r="N3" s="24" t="s">
        <v>43</v>
      </c>
      <c r="O3" s="24" t="s">
        <v>43</v>
      </c>
    </row>
    <row r="4" spans="1:29" x14ac:dyDescent="0.25">
      <c r="B4" s="24" t="s">
        <v>47</v>
      </c>
      <c r="C4" s="24" t="s">
        <v>48</v>
      </c>
      <c r="D4" s="24" t="s">
        <v>48</v>
      </c>
      <c r="E4" s="24" t="s">
        <v>48</v>
      </c>
      <c r="F4" s="24" t="s">
        <v>48</v>
      </c>
      <c r="G4" s="24" t="s">
        <v>48</v>
      </c>
      <c r="H4" s="24" t="s">
        <v>48</v>
      </c>
      <c r="I4" s="24" t="s">
        <v>48</v>
      </c>
      <c r="J4" s="24" t="s">
        <v>48</v>
      </c>
      <c r="K4" s="24" t="s">
        <v>48</v>
      </c>
      <c r="L4" s="24" t="s">
        <v>48</v>
      </c>
      <c r="M4" s="24" t="s">
        <v>48</v>
      </c>
      <c r="N4" s="24" t="s">
        <v>48</v>
      </c>
      <c r="O4" s="24" t="s">
        <v>48</v>
      </c>
      <c r="T4" s="24" t="s">
        <v>49</v>
      </c>
      <c r="U4" s="24" t="s">
        <v>2</v>
      </c>
      <c r="V4" s="24" t="s">
        <v>3</v>
      </c>
      <c r="W4" s="28" t="s">
        <v>4</v>
      </c>
    </row>
    <row r="5" spans="1:29" x14ac:dyDescent="0.25">
      <c r="A5" s="1" t="s">
        <v>0</v>
      </c>
      <c r="B5" s="25">
        <v>-150</v>
      </c>
      <c r="C5" s="44">
        <v>-1.0604E-9</v>
      </c>
      <c r="D5" s="45">
        <v>-3.3241999999999997E-10</v>
      </c>
      <c r="E5" s="46">
        <v>-1.6027000000000001E-9</v>
      </c>
      <c r="F5" s="47">
        <v>-3.8327000000000001E-10</v>
      </c>
      <c r="G5" s="34">
        <v>-5.1458999999999998E-10</v>
      </c>
      <c r="H5" s="47">
        <v>-1.5448000000000001E-9</v>
      </c>
      <c r="I5" s="46">
        <v>-1.7042E-9</v>
      </c>
      <c r="J5" s="46">
        <v>-3.0370999999999998E-10</v>
      </c>
      <c r="K5" s="46">
        <v>-1.6714E-9</v>
      </c>
      <c r="L5" s="46">
        <v>-5.3747000000000001E-10</v>
      </c>
      <c r="M5" s="46">
        <v>-4.4685000000000001E-10</v>
      </c>
      <c r="N5" s="47">
        <v>-2.2848999999999998E-9</v>
      </c>
      <c r="O5" s="48">
        <v>-2.2848999999999998E-9</v>
      </c>
      <c r="T5" s="59">
        <f t="shared" ref="T5:T22" si="0">AVERAGE(C5:R5)</f>
        <v>-1.1285853846153847E-9</v>
      </c>
      <c r="U5" s="47">
        <f t="shared" ref="U5:U22" si="1">COUNT(C5:R5)</f>
        <v>13</v>
      </c>
      <c r="V5" s="47">
        <f t="shared" ref="V5:V22" si="2">(STDEV(C5:R5))/SQRT(U5)</f>
        <v>2.08224176533602E-10</v>
      </c>
      <c r="W5" s="48">
        <f t="shared" ref="W5:W22" si="3">CONFIDENCE(0.05,(STDEV(C5:R5)),U5)</f>
        <v>4.0811188671637012E-10</v>
      </c>
    </row>
    <row r="6" spans="1:29" x14ac:dyDescent="0.25">
      <c r="A6" s="1" t="s">
        <v>47</v>
      </c>
      <c r="B6" s="26">
        <f>B5+15</f>
        <v>-135</v>
      </c>
      <c r="C6" s="49">
        <v>-9.0211E-10</v>
      </c>
      <c r="D6" s="50">
        <v>-2.7989999999999998E-10</v>
      </c>
      <c r="E6" s="51">
        <v>-1.3567999999999999E-9</v>
      </c>
      <c r="F6" s="52">
        <v>-3.5269E-10</v>
      </c>
      <c r="G6" s="38">
        <v>-4.3861E-10</v>
      </c>
      <c r="H6" s="52">
        <v>-1.2543999999999999E-9</v>
      </c>
      <c r="I6" s="52">
        <v>-1.3856000000000001E-9</v>
      </c>
      <c r="J6" s="52">
        <v>-2.7950000000000002E-10</v>
      </c>
      <c r="K6" s="52">
        <v>-1.4105E-9</v>
      </c>
      <c r="L6" s="52">
        <v>-4.618E-10</v>
      </c>
      <c r="M6" s="52">
        <v>-3.4801000000000002E-10</v>
      </c>
      <c r="N6" s="52">
        <v>-1.9817999999999999E-9</v>
      </c>
      <c r="O6" s="53">
        <v>-1.9817999999999999E-9</v>
      </c>
      <c r="T6" s="60">
        <f t="shared" si="0"/>
        <v>-9.5642461538461528E-10</v>
      </c>
      <c r="U6" s="52">
        <f t="shared" si="1"/>
        <v>13</v>
      </c>
      <c r="V6" s="52">
        <f t="shared" si="2"/>
        <v>1.773842523747036E-10</v>
      </c>
      <c r="W6" s="53">
        <f t="shared" si="3"/>
        <v>3.4766674607898253E-10</v>
      </c>
      <c r="AC6" s="8"/>
    </row>
    <row r="7" spans="1:29" x14ac:dyDescent="0.25">
      <c r="B7" s="26">
        <f t="shared" ref="B7:B20" si="4">B6+15</f>
        <v>-120</v>
      </c>
      <c r="C7" s="49">
        <v>-7.8127000000000003E-10</v>
      </c>
      <c r="D7" s="50">
        <v>-2.5089999999999998E-10</v>
      </c>
      <c r="E7" s="51">
        <v>-1.1699000000000001E-9</v>
      </c>
      <c r="F7" s="52">
        <v>-3.2271000000000002E-10</v>
      </c>
      <c r="G7" s="38">
        <v>-3.5454E-10</v>
      </c>
      <c r="H7" s="52">
        <v>-1.0378000000000001E-9</v>
      </c>
      <c r="I7" s="52">
        <v>-1.1177E-9</v>
      </c>
      <c r="J7" s="52">
        <v>-2.4561999999999997E-10</v>
      </c>
      <c r="K7" s="52">
        <v>-1.1852E-9</v>
      </c>
      <c r="L7" s="52">
        <v>-3.8081E-10</v>
      </c>
      <c r="M7" s="52">
        <v>-2.7000999999999998E-10</v>
      </c>
      <c r="N7" s="52">
        <v>-1.6965000000000001E-9</v>
      </c>
      <c r="O7" s="53">
        <v>-1.6965000000000001E-9</v>
      </c>
      <c r="T7" s="60">
        <f t="shared" si="0"/>
        <v>-8.0841999999999999E-10</v>
      </c>
      <c r="U7" s="52">
        <f t="shared" si="1"/>
        <v>13</v>
      </c>
      <c r="V7" s="52">
        <f t="shared" si="2"/>
        <v>1.5066601810899671E-10</v>
      </c>
      <c r="W7" s="53">
        <f t="shared" si="3"/>
        <v>2.9529996918769305E-10</v>
      </c>
      <c r="AC7" s="8"/>
    </row>
    <row r="8" spans="1:29" x14ac:dyDescent="0.25">
      <c r="B8" s="26">
        <f t="shared" si="4"/>
        <v>-105</v>
      </c>
      <c r="C8" s="49">
        <v>-6.7532E-10</v>
      </c>
      <c r="D8" s="50">
        <v>-2.11E-10</v>
      </c>
      <c r="E8" s="51">
        <v>-9.7148000000000004E-10</v>
      </c>
      <c r="F8" s="52">
        <v>-2.8368999999999998E-10</v>
      </c>
      <c r="G8" s="38">
        <v>-2.8173000000000002E-10</v>
      </c>
      <c r="H8" s="52">
        <v>-8.5449000000000001E-10</v>
      </c>
      <c r="I8" s="52">
        <v>-8.8659000000000004E-10</v>
      </c>
      <c r="J8" s="52">
        <v>-2.2125000000000001E-10</v>
      </c>
      <c r="K8" s="52">
        <v>-9.7273000000000001E-10</v>
      </c>
      <c r="L8" s="52">
        <v>-3.2929999999999999E-10</v>
      </c>
      <c r="M8" s="52">
        <v>-2.1665E-10</v>
      </c>
      <c r="N8" s="52">
        <v>-1.4396000000000001E-9</v>
      </c>
      <c r="O8" s="53">
        <v>-1.4396000000000001E-9</v>
      </c>
      <c r="T8" s="60">
        <f t="shared" si="0"/>
        <v>-6.7564846153846154E-10</v>
      </c>
      <c r="U8" s="52">
        <f t="shared" si="1"/>
        <v>13</v>
      </c>
      <c r="V8" s="52">
        <f t="shared" si="2"/>
        <v>1.2611844685446397E-10</v>
      </c>
      <c r="W8" s="53">
        <f t="shared" si="3"/>
        <v>2.4718761362087819E-10</v>
      </c>
      <c r="AC8" s="8"/>
    </row>
    <row r="9" spans="1:29" x14ac:dyDescent="0.25">
      <c r="B9" s="26">
        <f t="shared" si="4"/>
        <v>-90</v>
      </c>
      <c r="C9" s="49">
        <v>-5.5439999999999997E-10</v>
      </c>
      <c r="D9" s="50">
        <v>-2.0121E-10</v>
      </c>
      <c r="E9" s="51">
        <v>-8.3072999999999998E-10</v>
      </c>
      <c r="F9" s="52">
        <v>-2.4898999999999998E-10</v>
      </c>
      <c r="G9" s="38">
        <v>-2.2262E-10</v>
      </c>
      <c r="H9" s="52">
        <v>-6.6668000000000002E-10</v>
      </c>
      <c r="I9" s="52">
        <v>-6.9986E-10</v>
      </c>
      <c r="J9" s="52">
        <v>-1.9387E-10</v>
      </c>
      <c r="K9" s="52">
        <v>-7.8264E-10</v>
      </c>
      <c r="L9" s="52">
        <v>-2.6811000000000002E-10</v>
      </c>
      <c r="M9" s="52">
        <v>-1.736E-10</v>
      </c>
      <c r="N9" s="52">
        <v>-1.2017999999999999E-9</v>
      </c>
      <c r="O9" s="53">
        <v>-1.2017999999999999E-9</v>
      </c>
      <c r="T9" s="60">
        <f t="shared" si="0"/>
        <v>-5.5740846153846154E-10</v>
      </c>
      <c r="U9" s="52">
        <f t="shared" si="1"/>
        <v>13</v>
      </c>
      <c r="V9" s="52">
        <f t="shared" si="2"/>
        <v>1.0394161123417612E-10</v>
      </c>
      <c r="W9" s="53">
        <f t="shared" si="3"/>
        <v>2.0372181451404904E-10</v>
      </c>
      <c r="AC9" s="8"/>
    </row>
    <row r="10" spans="1:29" x14ac:dyDescent="0.25">
      <c r="B10" s="26">
        <f t="shared" si="4"/>
        <v>-75</v>
      </c>
      <c r="C10" s="49">
        <v>-4.6706000000000004E-10</v>
      </c>
      <c r="D10" s="50">
        <v>-1.7185000000000001E-10</v>
      </c>
      <c r="E10" s="51">
        <v>-6.6813000000000005E-10</v>
      </c>
      <c r="F10" s="52">
        <v>-2.1154E-10</v>
      </c>
      <c r="G10" s="38">
        <v>-1.7643999999999999E-10</v>
      </c>
      <c r="H10" s="52">
        <v>-5.4805999999999997E-10</v>
      </c>
      <c r="I10" s="52">
        <v>-5.4784000000000004E-10</v>
      </c>
      <c r="J10" s="52">
        <v>-1.6972999999999999E-10</v>
      </c>
      <c r="K10" s="52">
        <v>-6.2266E-10</v>
      </c>
      <c r="L10" s="52">
        <v>-2.1124000000000001E-10</v>
      </c>
      <c r="M10" s="52">
        <v>-1.3922000000000001E-10</v>
      </c>
      <c r="N10" s="52">
        <v>-9.7756999999999996E-10</v>
      </c>
      <c r="O10" s="53">
        <v>-9.7756999999999996E-10</v>
      </c>
      <c r="T10" s="60">
        <f t="shared" si="0"/>
        <v>-4.5299307692307695E-10</v>
      </c>
      <c r="U10" s="52">
        <f t="shared" si="1"/>
        <v>13</v>
      </c>
      <c r="V10" s="52">
        <f t="shared" si="2"/>
        <v>8.3766421316877842E-11</v>
      </c>
      <c r="W10" s="53">
        <f t="shared" si="3"/>
        <v>1.6417916889488879E-10</v>
      </c>
      <c r="AC10" s="8"/>
    </row>
    <row r="11" spans="1:29" x14ac:dyDescent="0.25">
      <c r="B11" s="26">
        <f t="shared" si="4"/>
        <v>-60</v>
      </c>
      <c r="C11" s="49">
        <v>-3.6305999999999998E-10</v>
      </c>
      <c r="D11" s="50">
        <v>-1.3489000000000001E-10</v>
      </c>
      <c r="E11" s="51">
        <v>-5.0461999999999996E-10</v>
      </c>
      <c r="F11" s="52">
        <v>-1.7197E-10</v>
      </c>
      <c r="G11" s="38">
        <v>-1.3636000000000001E-10</v>
      </c>
      <c r="H11" s="52">
        <v>-4.1206000000000002E-10</v>
      </c>
      <c r="I11" s="52">
        <v>-4.1612999999999999E-10</v>
      </c>
      <c r="J11" s="52">
        <v>-1.3693999999999999E-10</v>
      </c>
      <c r="K11" s="52">
        <v>-4.8240000000000001E-10</v>
      </c>
      <c r="L11" s="52">
        <v>-1.4468999999999999E-10</v>
      </c>
      <c r="M11" s="52">
        <v>-1.0327E-10</v>
      </c>
      <c r="N11" s="52">
        <v>-7.6738999999999997E-10</v>
      </c>
      <c r="O11" s="53">
        <v>-7.6738999999999997E-10</v>
      </c>
      <c r="T11" s="60">
        <f t="shared" si="0"/>
        <v>-3.4932076923076919E-10</v>
      </c>
      <c r="U11" s="52">
        <f t="shared" si="1"/>
        <v>13</v>
      </c>
      <c r="V11" s="52">
        <f t="shared" si="2"/>
        <v>6.5549287107758128E-11</v>
      </c>
      <c r="W11" s="53">
        <f t="shared" si="3"/>
        <v>1.284742419434816E-10</v>
      </c>
      <c r="AC11" s="8"/>
    </row>
    <row r="12" spans="1:29" x14ac:dyDescent="0.25">
      <c r="B12" s="26">
        <f t="shared" si="4"/>
        <v>-45</v>
      </c>
      <c r="C12" s="49">
        <v>-2.7463000000000001E-10</v>
      </c>
      <c r="D12" s="50">
        <v>-1.0118000000000001E-10</v>
      </c>
      <c r="E12" s="51">
        <v>-3.8667000000000002E-10</v>
      </c>
      <c r="F12" s="52">
        <v>-1.3315E-10</v>
      </c>
      <c r="G12" s="38">
        <v>-1.0175E-10</v>
      </c>
      <c r="H12" s="52">
        <v>-3.0413000000000001E-10</v>
      </c>
      <c r="I12" s="52">
        <v>-3.0378000000000001E-10</v>
      </c>
      <c r="J12" s="52">
        <v>-1.0656E-10</v>
      </c>
      <c r="K12" s="52">
        <v>-3.5154000000000001E-10</v>
      </c>
      <c r="L12" s="52">
        <v>-1.0352E-10</v>
      </c>
      <c r="M12" s="52">
        <v>-7.8785000000000002E-11</v>
      </c>
      <c r="N12" s="52">
        <v>-5.7792999999999999E-10</v>
      </c>
      <c r="O12" s="53">
        <v>-5.7792999999999999E-10</v>
      </c>
      <c r="T12" s="60">
        <f t="shared" si="0"/>
        <v>-2.6165807692307691E-10</v>
      </c>
      <c r="U12" s="52">
        <f t="shared" si="1"/>
        <v>13</v>
      </c>
      <c r="V12" s="52">
        <f t="shared" si="2"/>
        <v>4.9215170573672311E-11</v>
      </c>
      <c r="W12" s="53">
        <f t="shared" si="3"/>
        <v>9.6459961817393184E-11</v>
      </c>
      <c r="AC12" s="8"/>
    </row>
    <row r="13" spans="1:29" x14ac:dyDescent="0.25">
      <c r="B13" s="26">
        <f t="shared" si="4"/>
        <v>-30</v>
      </c>
      <c r="C13" s="49">
        <v>-1.8246999999999999E-10</v>
      </c>
      <c r="D13" s="50">
        <v>-6.9352000000000003E-11</v>
      </c>
      <c r="E13" s="51">
        <v>-2.6333999999999999E-10</v>
      </c>
      <c r="F13" s="52">
        <v>-8.8384000000000005E-11</v>
      </c>
      <c r="G13" s="38">
        <v>-6.8168000000000004E-11</v>
      </c>
      <c r="H13" s="52">
        <v>-2.0104999999999999E-10</v>
      </c>
      <c r="I13" s="52">
        <v>-2.0187E-10</v>
      </c>
      <c r="J13" s="52">
        <v>-7.4452000000000003E-11</v>
      </c>
      <c r="K13" s="51">
        <v>-2.3179000000000001E-10</v>
      </c>
      <c r="L13" s="52">
        <v>-7.0349999999999995E-11</v>
      </c>
      <c r="M13" s="52">
        <v>-5.1414999999999998E-11</v>
      </c>
      <c r="N13" s="52">
        <v>-3.8330999999999999E-10</v>
      </c>
      <c r="O13" s="53">
        <v>-3.8330999999999999E-10</v>
      </c>
      <c r="T13" s="60">
        <f t="shared" si="0"/>
        <v>-1.7455853846153846E-10</v>
      </c>
      <c r="U13" s="52">
        <f t="shared" si="1"/>
        <v>13</v>
      </c>
      <c r="V13" s="52">
        <f t="shared" si="2"/>
        <v>3.2589199216095375E-11</v>
      </c>
      <c r="W13" s="53">
        <f t="shared" si="3"/>
        <v>6.3873656748547879E-11</v>
      </c>
      <c r="AC13" s="8"/>
    </row>
    <row r="14" spans="1:29" x14ac:dyDescent="0.25">
      <c r="B14" s="26">
        <f t="shared" si="4"/>
        <v>-15</v>
      </c>
      <c r="C14" s="49">
        <v>-9.4392999999999997E-11</v>
      </c>
      <c r="D14" s="50">
        <v>-3.6649000000000002E-11</v>
      </c>
      <c r="E14" s="51">
        <v>-1.2952000000000001E-10</v>
      </c>
      <c r="F14" s="52">
        <v>-4.6791000000000003E-11</v>
      </c>
      <c r="G14" s="38">
        <v>-3.4994000000000002E-11</v>
      </c>
      <c r="H14" s="52">
        <v>-1.0251E-10</v>
      </c>
      <c r="I14" s="52">
        <v>-9.9212999999999999E-11</v>
      </c>
      <c r="J14" s="52">
        <v>-3.9181000000000003E-11</v>
      </c>
      <c r="K14" s="52">
        <v>-1.1797000000000001E-10</v>
      </c>
      <c r="L14" s="52">
        <v>-3.4594000000000002E-11</v>
      </c>
      <c r="M14" s="52">
        <v>-2.7162000000000001E-11</v>
      </c>
      <c r="N14" s="52">
        <v>-1.9059999999999999E-10</v>
      </c>
      <c r="O14" s="53">
        <v>-1.9059999999999999E-10</v>
      </c>
      <c r="T14" s="60">
        <f t="shared" si="0"/>
        <v>-8.801361538461536E-11</v>
      </c>
      <c r="U14" s="52">
        <f t="shared" si="1"/>
        <v>13</v>
      </c>
      <c r="V14" s="52">
        <f t="shared" si="2"/>
        <v>1.6039668686847195E-11</v>
      </c>
      <c r="W14" s="53">
        <f t="shared" si="3"/>
        <v>3.1437172950175357E-11</v>
      </c>
      <c r="AC14" s="8"/>
    </row>
    <row r="15" spans="1:29" x14ac:dyDescent="0.25">
      <c r="B15" s="26">
        <f t="shared" si="4"/>
        <v>0</v>
      </c>
      <c r="C15" s="49">
        <v>-4.0504000000000001E-13</v>
      </c>
      <c r="D15" s="50">
        <v>-9.2728999999999998E-13</v>
      </c>
      <c r="E15" s="51">
        <v>1.4061E-12</v>
      </c>
      <c r="F15" s="52">
        <v>-1.0454E-12</v>
      </c>
      <c r="G15" s="38">
        <v>-1.0934E-12</v>
      </c>
      <c r="H15" s="52">
        <v>-1.6409E-12</v>
      </c>
      <c r="I15" s="52">
        <v>-8.3191000000000004E-13</v>
      </c>
      <c r="J15" s="52">
        <v>-1.3644999999999999E-13</v>
      </c>
      <c r="K15" s="52">
        <v>4.0018999999999998E-13</v>
      </c>
      <c r="L15" s="52">
        <v>-6.7858000000000002E-13</v>
      </c>
      <c r="M15" s="52">
        <v>6.1014999999999998E-13</v>
      </c>
      <c r="N15" s="52" t="s">
        <v>44</v>
      </c>
      <c r="O15" s="53" t="s">
        <v>44</v>
      </c>
      <c r="T15" s="60">
        <f t="shared" si="0"/>
        <v>-3.9477545454545461E-13</v>
      </c>
      <c r="U15" s="52">
        <f t="shared" si="1"/>
        <v>11</v>
      </c>
      <c r="V15" s="52">
        <f t="shared" si="2"/>
        <v>2.6919498436285123E-13</v>
      </c>
      <c r="W15" s="53">
        <f t="shared" si="3"/>
        <v>5.2761247417001132E-13</v>
      </c>
      <c r="AC15" s="8"/>
    </row>
    <row r="16" spans="1:29" x14ac:dyDescent="0.25">
      <c r="B16" s="26">
        <f t="shared" si="4"/>
        <v>15</v>
      </c>
      <c r="C16" s="49">
        <v>1.0139E-10</v>
      </c>
      <c r="D16" s="50">
        <v>4.1938999999999997E-11</v>
      </c>
      <c r="E16" s="51">
        <v>1.2405E-10</v>
      </c>
      <c r="F16" s="52">
        <v>4.8989000000000001E-11</v>
      </c>
      <c r="G16" s="38">
        <v>4.7373E-11</v>
      </c>
      <c r="H16" s="52">
        <v>1.0931E-10</v>
      </c>
      <c r="I16" s="52">
        <v>1.0798999999999999E-10</v>
      </c>
      <c r="J16" s="52">
        <v>4.4287999999999999E-11</v>
      </c>
      <c r="K16" s="52">
        <v>1.2235E-10</v>
      </c>
      <c r="L16" s="52">
        <v>3.2484000000000003E-11</v>
      </c>
      <c r="M16" s="52">
        <v>3.3254999999999999E-11</v>
      </c>
      <c r="N16" s="52">
        <v>1.9812000000000001E-10</v>
      </c>
      <c r="O16" s="53">
        <v>1.9812000000000001E-10</v>
      </c>
      <c r="T16" s="60">
        <f t="shared" si="0"/>
        <v>9.3050615384615375E-11</v>
      </c>
      <c r="U16" s="52">
        <f t="shared" si="1"/>
        <v>13</v>
      </c>
      <c r="V16" s="52">
        <f t="shared" si="2"/>
        <v>1.6155803115344504E-11</v>
      </c>
      <c r="W16" s="53">
        <f t="shared" si="3"/>
        <v>3.1664792247395224E-11</v>
      </c>
      <c r="AC16" s="8"/>
    </row>
    <row r="17" spans="2:29" x14ac:dyDescent="0.25">
      <c r="B17" s="26">
        <f t="shared" si="4"/>
        <v>30</v>
      </c>
      <c r="C17" s="49">
        <v>2.1193999999999999E-10</v>
      </c>
      <c r="D17" s="50">
        <v>8.6503999999999994E-11</v>
      </c>
      <c r="E17" s="51">
        <v>2.6236000000000001E-10</v>
      </c>
      <c r="F17" s="52">
        <v>1.0423999999999999E-10</v>
      </c>
      <c r="G17" s="38">
        <v>8.1416000000000006E-11</v>
      </c>
      <c r="H17" s="52">
        <v>2.3645E-10</v>
      </c>
      <c r="I17" s="52">
        <v>2.3182999999999999E-10</v>
      </c>
      <c r="J17" s="52">
        <v>9.2527999999999998E-11</v>
      </c>
      <c r="K17" s="52">
        <v>2.6248000000000001E-10</v>
      </c>
      <c r="L17" s="52">
        <v>7.0905E-11</v>
      </c>
      <c r="M17" s="52">
        <v>6.8772999999999999E-11</v>
      </c>
      <c r="N17" s="52">
        <v>4.0241000000000001E-10</v>
      </c>
      <c r="O17" s="53">
        <v>4.0241000000000001E-10</v>
      </c>
      <c r="T17" s="60">
        <f t="shared" si="0"/>
        <v>1.9340353846153846E-10</v>
      </c>
      <c r="U17" s="52">
        <f t="shared" si="1"/>
        <v>13</v>
      </c>
      <c r="V17" s="52">
        <f t="shared" si="2"/>
        <v>3.332056212849915E-11</v>
      </c>
      <c r="W17" s="53">
        <f t="shared" si="3"/>
        <v>6.5307101716487606E-11</v>
      </c>
      <c r="AC17" s="8"/>
    </row>
    <row r="18" spans="2:29" x14ac:dyDescent="0.25">
      <c r="B18" s="26">
        <f t="shared" si="4"/>
        <v>45</v>
      </c>
      <c r="C18" s="49">
        <v>3.4497E-10</v>
      </c>
      <c r="D18" s="50">
        <v>1.3567000000000001E-10</v>
      </c>
      <c r="E18" s="51">
        <v>3.7922000000000001E-10</v>
      </c>
      <c r="F18" s="52">
        <v>1.4187E-10</v>
      </c>
      <c r="G18" s="38">
        <v>1.2048999999999999E-10</v>
      </c>
      <c r="H18" s="52">
        <v>3.826E-10</v>
      </c>
      <c r="I18" s="52">
        <v>3.7212E-10</v>
      </c>
      <c r="J18" s="52">
        <v>1.5569999999999999E-10</v>
      </c>
      <c r="K18" s="52">
        <v>4.2527000000000002E-10</v>
      </c>
      <c r="L18" s="52">
        <v>1.0574E-10</v>
      </c>
      <c r="M18" s="52">
        <v>1.0681E-10</v>
      </c>
      <c r="N18" s="52">
        <v>6.2288000000000002E-10</v>
      </c>
      <c r="O18" s="53">
        <v>6.2288000000000002E-10</v>
      </c>
      <c r="T18" s="60">
        <f t="shared" si="0"/>
        <v>3.0124769230769232E-10</v>
      </c>
      <c r="U18" s="52">
        <f t="shared" si="1"/>
        <v>13</v>
      </c>
      <c r="V18" s="52">
        <f t="shared" si="2"/>
        <v>5.2171597258025845E-11</v>
      </c>
      <c r="W18" s="53">
        <f t="shared" si="3"/>
        <v>1.0225445164165926E-10</v>
      </c>
      <c r="AC18" s="8"/>
    </row>
    <row r="19" spans="2:29" x14ac:dyDescent="0.25">
      <c r="B19" s="26">
        <f t="shared" si="4"/>
        <v>60</v>
      </c>
      <c r="C19" s="49">
        <v>5.0953999999999998E-10</v>
      </c>
      <c r="D19" s="50">
        <v>2.0112E-10</v>
      </c>
      <c r="E19" s="51">
        <v>5.2390000000000002E-10</v>
      </c>
      <c r="F19" s="52">
        <v>1.9958E-10</v>
      </c>
      <c r="G19" s="38">
        <v>1.6526000000000001E-10</v>
      </c>
      <c r="H19" s="52">
        <v>5.5684000000000001E-10</v>
      </c>
      <c r="I19" s="52">
        <v>5.5139999999999998E-10</v>
      </c>
      <c r="J19" s="52">
        <v>2.3929999999999999E-10</v>
      </c>
      <c r="K19" s="52">
        <v>6.0809000000000002E-10</v>
      </c>
      <c r="L19" s="52">
        <v>1.4668E-10</v>
      </c>
      <c r="M19" s="52">
        <v>1.5104E-10</v>
      </c>
      <c r="N19" s="52">
        <v>8.6619999999999997E-10</v>
      </c>
      <c r="O19" s="53">
        <v>8.6619999999999997E-10</v>
      </c>
      <c r="T19" s="60">
        <f t="shared" si="0"/>
        <v>4.2962692307692315E-10</v>
      </c>
      <c r="U19" s="52">
        <f t="shared" si="1"/>
        <v>13</v>
      </c>
      <c r="V19" s="52">
        <f t="shared" si="2"/>
        <v>7.2864793047655829E-11</v>
      </c>
      <c r="W19" s="53">
        <f t="shared" si="3"/>
        <v>1.428123701143699E-10</v>
      </c>
      <c r="AC19" s="8"/>
    </row>
    <row r="20" spans="2:29" x14ac:dyDescent="0.25">
      <c r="B20" s="26">
        <f t="shared" si="4"/>
        <v>75</v>
      </c>
      <c r="C20" s="49">
        <v>6.8445000000000005E-10</v>
      </c>
      <c r="D20" s="50">
        <v>2.6911000000000001E-10</v>
      </c>
      <c r="E20" s="51">
        <v>6.8640000000000003E-10</v>
      </c>
      <c r="F20" s="52">
        <v>2.6104000000000001E-10</v>
      </c>
      <c r="G20" s="38">
        <v>2.2218E-10</v>
      </c>
      <c r="H20" s="52">
        <v>7.6696000000000001E-10</v>
      </c>
      <c r="I20" s="52">
        <v>7.5561000000000004E-10</v>
      </c>
      <c r="J20" s="52">
        <v>3.2650000000000001E-10</v>
      </c>
      <c r="K20" s="52">
        <v>8.2050999999999999E-10</v>
      </c>
      <c r="L20" s="52">
        <v>1.8378999999999999E-10</v>
      </c>
      <c r="M20" s="52">
        <v>2.0514E-10</v>
      </c>
      <c r="N20" s="52">
        <v>1.1294E-9</v>
      </c>
      <c r="O20" s="53">
        <v>1.1294E-9</v>
      </c>
      <c r="T20" s="60">
        <f t="shared" si="0"/>
        <v>5.723453846153846E-10</v>
      </c>
      <c r="U20" s="52">
        <f t="shared" si="1"/>
        <v>13</v>
      </c>
      <c r="V20" s="52">
        <f t="shared" si="2"/>
        <v>9.5975945347802338E-11</v>
      </c>
      <c r="W20" s="53">
        <f t="shared" si="3"/>
        <v>1.881093962638771E-10</v>
      </c>
      <c r="AC20" s="8"/>
    </row>
    <row r="21" spans="2:29" x14ac:dyDescent="0.25">
      <c r="B21" s="26">
        <v>90</v>
      </c>
      <c r="C21" s="49">
        <v>9.1120000000000002E-10</v>
      </c>
      <c r="D21" s="50">
        <v>3.5292999999999999E-10</v>
      </c>
      <c r="E21" s="51">
        <v>8.9506000000000001E-10</v>
      </c>
      <c r="F21" s="52">
        <v>3.3149999999999999E-10</v>
      </c>
      <c r="G21" s="38">
        <v>2.8748000000000002E-10</v>
      </c>
      <c r="H21" s="52">
        <v>1.0255E-9</v>
      </c>
      <c r="I21" s="52">
        <v>9.9824999999999994E-10</v>
      </c>
      <c r="J21" s="52">
        <v>4.3367000000000001E-10</v>
      </c>
      <c r="K21" s="52">
        <v>1.0745E-9</v>
      </c>
      <c r="L21" s="52">
        <v>2.341E-10</v>
      </c>
      <c r="M21" s="52">
        <v>2.7659000000000002E-10</v>
      </c>
      <c r="N21" s="52">
        <v>1.4107000000000001E-9</v>
      </c>
      <c r="O21" s="53">
        <v>1.4107000000000001E-9</v>
      </c>
      <c r="T21" s="60">
        <f t="shared" si="0"/>
        <v>7.4170615384615393E-10</v>
      </c>
      <c r="U21" s="52">
        <f t="shared" si="1"/>
        <v>13</v>
      </c>
      <c r="V21" s="52">
        <f t="shared" si="2"/>
        <v>1.2139882449658184E-10</v>
      </c>
      <c r="W21" s="53">
        <f t="shared" si="3"/>
        <v>2.3793732377879923E-10</v>
      </c>
      <c r="AC21" s="8"/>
    </row>
    <row r="22" spans="2:29" x14ac:dyDescent="0.25">
      <c r="B22" s="27">
        <v>105</v>
      </c>
      <c r="C22" s="54">
        <v>1.1537000000000001E-9</v>
      </c>
      <c r="D22" s="55">
        <v>4.3667999999999999E-10</v>
      </c>
      <c r="E22" s="56">
        <v>1.0493000000000001E-9</v>
      </c>
      <c r="F22" s="57">
        <v>4.0009999999999999E-10</v>
      </c>
      <c r="G22" s="42">
        <v>3.5429000000000002E-10</v>
      </c>
      <c r="H22" s="57">
        <v>1.3404E-9</v>
      </c>
      <c r="I22" s="57">
        <v>1.2832000000000001E-9</v>
      </c>
      <c r="J22" s="57">
        <v>5.2133999999999998E-10</v>
      </c>
      <c r="K22" s="57">
        <v>1.37E-9</v>
      </c>
      <c r="L22" s="57">
        <v>3.1341000000000001E-10</v>
      </c>
      <c r="M22" s="57">
        <v>3.6044999999999998E-10</v>
      </c>
      <c r="N22" s="57">
        <v>1.7302999999999999E-9</v>
      </c>
      <c r="O22" s="58">
        <v>1.7302999999999999E-9</v>
      </c>
      <c r="T22" s="61">
        <f t="shared" si="0"/>
        <v>9.2642076923076919E-10</v>
      </c>
      <c r="U22" s="57">
        <f t="shared" si="1"/>
        <v>13</v>
      </c>
      <c r="V22" s="57">
        <f t="shared" si="2"/>
        <v>1.510438101052292E-10</v>
      </c>
      <c r="W22" s="58">
        <f t="shared" si="3"/>
        <v>2.9604042789395623E-10</v>
      </c>
      <c r="AC22" s="8"/>
    </row>
    <row r="23" spans="2:29" x14ac:dyDescent="0.25">
      <c r="AC23" s="8"/>
    </row>
    <row r="24" spans="2:29" x14ac:dyDescent="0.25">
      <c r="W24" s="2"/>
      <c r="AC24" s="8"/>
    </row>
    <row r="25" spans="2:29" x14ac:dyDescent="0.25">
      <c r="C25" s="4"/>
      <c r="D25" s="4"/>
      <c r="E25" s="4"/>
      <c r="J25" s="8"/>
      <c r="AC25" s="8"/>
    </row>
    <row r="26" spans="2:29" x14ac:dyDescent="0.25">
      <c r="C26" s="4"/>
      <c r="D26" s="4"/>
      <c r="E26" s="4"/>
      <c r="J26" s="8"/>
      <c r="AC26" s="8"/>
    </row>
    <row r="27" spans="2:29" x14ac:dyDescent="0.25">
      <c r="C27" s="4"/>
      <c r="D27" s="4"/>
      <c r="E27" s="4"/>
      <c r="J27" s="8"/>
    </row>
    <row r="28" spans="2:29" x14ac:dyDescent="0.25">
      <c r="C28" s="4"/>
      <c r="D28" s="4"/>
      <c r="E28" s="4"/>
      <c r="J28" s="8"/>
    </row>
    <row r="29" spans="2:29" x14ac:dyDescent="0.25">
      <c r="C29" s="4"/>
      <c r="D29" s="4"/>
      <c r="E29" s="4"/>
      <c r="J29" s="8"/>
    </row>
    <row r="30" spans="2:29" x14ac:dyDescent="0.25">
      <c r="C30" s="4"/>
      <c r="D30" s="4"/>
      <c r="E30" s="4"/>
      <c r="J30" s="8"/>
    </row>
    <row r="31" spans="2:29" x14ac:dyDescent="0.25">
      <c r="C31" s="4"/>
      <c r="D31" s="4"/>
      <c r="E31" s="4"/>
      <c r="J31" s="8"/>
    </row>
    <row r="32" spans="2:29" x14ac:dyDescent="0.25">
      <c r="C32" s="4"/>
      <c r="D32" s="4"/>
      <c r="E32" s="4"/>
      <c r="J32" s="8"/>
    </row>
    <row r="33" spans="3:10" x14ac:dyDescent="0.25">
      <c r="C33" s="4"/>
      <c r="D33" s="4"/>
      <c r="E33" s="4"/>
      <c r="J33" s="8"/>
    </row>
    <row r="34" spans="3:10" x14ac:dyDescent="0.25">
      <c r="C34" s="4"/>
      <c r="D34" s="4"/>
      <c r="E34" s="4"/>
      <c r="J34" s="8"/>
    </row>
    <row r="35" spans="3:10" x14ac:dyDescent="0.25">
      <c r="C35" s="4"/>
      <c r="D35" s="4"/>
      <c r="E35" s="4"/>
      <c r="I35" s="8"/>
      <c r="J35" s="8"/>
    </row>
    <row r="36" spans="3:10" x14ac:dyDescent="0.25">
      <c r="C36" s="4"/>
      <c r="D36" s="4"/>
      <c r="E36" s="4"/>
      <c r="J36" s="8"/>
    </row>
    <row r="37" spans="3:10" x14ac:dyDescent="0.25">
      <c r="C37" s="4"/>
      <c r="D37" s="4"/>
      <c r="E37" s="4"/>
      <c r="J37" s="8"/>
    </row>
    <row r="38" spans="3:10" x14ac:dyDescent="0.25">
      <c r="C38" s="4"/>
      <c r="D38" s="4"/>
      <c r="E38" s="4"/>
      <c r="J38" s="8"/>
    </row>
    <row r="39" spans="3:10" x14ac:dyDescent="0.25">
      <c r="C39" s="4"/>
      <c r="D39" s="4"/>
      <c r="E39" s="4"/>
      <c r="J39" s="8"/>
    </row>
    <row r="40" spans="3:10" x14ac:dyDescent="0.25">
      <c r="C40" s="4"/>
      <c r="D40" s="4"/>
      <c r="E40" s="4"/>
      <c r="J40" s="8"/>
    </row>
    <row r="41" spans="3:10" x14ac:dyDescent="0.25">
      <c r="C41" s="4"/>
      <c r="D41" s="4"/>
      <c r="E41" s="4"/>
      <c r="J41" s="8"/>
    </row>
    <row r="42" spans="3:10" x14ac:dyDescent="0.25">
      <c r="C42" s="4"/>
      <c r="D42" s="4"/>
      <c r="E42" s="4"/>
      <c r="J42" s="8"/>
    </row>
    <row r="43" spans="3:10" x14ac:dyDescent="0.25">
      <c r="D43" s="1"/>
    </row>
    <row r="44" spans="3:10" x14ac:dyDescent="0.25">
      <c r="D44" s="1"/>
    </row>
    <row r="45" spans="3:10" x14ac:dyDescent="0.25">
      <c r="D45" s="1"/>
    </row>
    <row r="46" spans="3:10" x14ac:dyDescent="0.25">
      <c r="D46" s="1"/>
    </row>
    <row r="47" spans="3:10" x14ac:dyDescent="0.25">
      <c r="D47" s="1"/>
    </row>
    <row r="48" spans="3:10" x14ac:dyDescent="0.25">
      <c r="D48" s="1"/>
    </row>
    <row r="49" spans="4:4" x14ac:dyDescent="0.25">
      <c r="D49" s="1"/>
    </row>
    <row r="50" spans="4:4" x14ac:dyDescent="0.25">
      <c r="D50" s="1"/>
    </row>
    <row r="51" spans="4:4" x14ac:dyDescent="0.25">
      <c r="D51" s="1"/>
    </row>
    <row r="52" spans="4:4" x14ac:dyDescent="0.25">
      <c r="D52" s="1"/>
    </row>
    <row r="53" spans="4:4" x14ac:dyDescent="0.25">
      <c r="D53" s="1"/>
    </row>
    <row r="54" spans="4:4" x14ac:dyDescent="0.25">
      <c r="D54" s="1"/>
    </row>
    <row r="55" spans="4:4" x14ac:dyDescent="0.25">
      <c r="D55" s="1"/>
    </row>
    <row r="56" spans="4:4" x14ac:dyDescent="0.25">
      <c r="D56" s="1"/>
    </row>
    <row r="57" spans="4:4" x14ac:dyDescent="0.25">
      <c r="D57" s="1"/>
    </row>
    <row r="58" spans="4:4" x14ac:dyDescent="0.25">
      <c r="D58" s="1"/>
    </row>
  </sheetData>
  <phoneticPr fontId="1" type="noConversion"/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D93E4-C3D8-4D3B-B7B2-1BC619E1F008}">
  <dimension ref="A1:AD43"/>
  <sheetViews>
    <sheetView topLeftCell="K1" workbookViewId="0">
      <selection activeCell="AA11" sqref="AA11"/>
    </sheetView>
  </sheetViews>
  <sheetFormatPr baseColWidth="10" defaultColWidth="11.42578125" defaultRowHeight="15" x14ac:dyDescent="0.25"/>
  <cols>
    <col min="1" max="7" width="11.42578125" style="4"/>
    <col min="8" max="8" width="11.42578125" style="5"/>
    <col min="9" max="9" width="13.85546875" style="4" customWidth="1"/>
    <col min="10" max="10" width="15.5703125" style="4" customWidth="1"/>
    <col min="11" max="11" width="16.140625" style="4" customWidth="1"/>
    <col min="12" max="12" width="14.7109375" style="4" customWidth="1"/>
    <col min="13" max="13" width="11.28515625" style="4" customWidth="1"/>
    <col min="14" max="14" width="15.7109375" style="4" customWidth="1"/>
    <col min="15" max="15" width="10.5703125" style="4" customWidth="1"/>
    <col min="16" max="16" width="13.85546875" style="4" customWidth="1"/>
    <col min="17" max="17" width="11.140625" style="4" customWidth="1"/>
    <col min="18" max="18" width="2.5703125" style="4" customWidth="1"/>
    <col min="19" max="19" width="2.140625" style="4" customWidth="1"/>
    <col min="20" max="20" width="2.28515625" style="4" customWidth="1"/>
    <col min="21" max="21" width="11.42578125" style="4"/>
    <col min="22" max="22" width="6.5703125" style="4" customWidth="1"/>
    <col min="23" max="16384" width="11.42578125" style="4"/>
  </cols>
  <sheetData>
    <row r="1" spans="1:30" x14ac:dyDescent="0.25">
      <c r="A1" s="4" t="s">
        <v>13</v>
      </c>
      <c r="B1" s="4" t="s">
        <v>14</v>
      </c>
      <c r="C1" s="4">
        <v>44.22</v>
      </c>
    </row>
    <row r="2" spans="1:30" x14ac:dyDescent="0.25">
      <c r="B2" s="24" t="s">
        <v>7</v>
      </c>
      <c r="C2" s="24">
        <v>352962</v>
      </c>
      <c r="D2" s="24">
        <v>1469094</v>
      </c>
      <c r="E2" s="24">
        <v>858195</v>
      </c>
      <c r="F2" s="24">
        <v>979333</v>
      </c>
      <c r="G2" s="24">
        <v>1464056</v>
      </c>
      <c r="H2" s="24">
        <v>537316</v>
      </c>
      <c r="I2" s="24">
        <v>1516564</v>
      </c>
      <c r="J2" s="24">
        <v>1351188</v>
      </c>
      <c r="K2" s="24">
        <v>613892</v>
      </c>
      <c r="L2" s="24">
        <v>421837</v>
      </c>
      <c r="M2" s="24">
        <v>1574590</v>
      </c>
      <c r="N2" s="24">
        <v>1065231</v>
      </c>
      <c r="O2" s="24">
        <v>1692901</v>
      </c>
      <c r="P2" s="24">
        <v>709022</v>
      </c>
      <c r="Q2" s="24">
        <v>1040261</v>
      </c>
    </row>
    <row r="3" spans="1:30" x14ac:dyDescent="0.25">
      <c r="B3" s="24" t="s">
        <v>46</v>
      </c>
      <c r="C3" s="24" t="s">
        <v>10</v>
      </c>
      <c r="D3" s="24" t="s">
        <v>11</v>
      </c>
      <c r="E3" s="24" t="s">
        <v>12</v>
      </c>
      <c r="F3" s="24" t="s">
        <v>9</v>
      </c>
      <c r="G3" s="24" t="s">
        <v>16</v>
      </c>
      <c r="H3" s="24" t="s">
        <v>17</v>
      </c>
      <c r="I3" s="24" t="s">
        <v>18</v>
      </c>
      <c r="J3" s="24" t="s">
        <v>19</v>
      </c>
      <c r="K3" s="24" t="s">
        <v>20</v>
      </c>
      <c r="L3" s="24" t="s">
        <v>21</v>
      </c>
      <c r="M3" s="24" t="s">
        <v>22</v>
      </c>
      <c r="N3" s="24" t="s">
        <v>23</v>
      </c>
      <c r="O3" s="24" t="s">
        <v>24</v>
      </c>
      <c r="P3" s="24" t="s">
        <v>25</v>
      </c>
      <c r="Q3" s="24" t="s">
        <v>26</v>
      </c>
    </row>
    <row r="4" spans="1:30" x14ac:dyDescent="0.25">
      <c r="B4" s="24" t="s">
        <v>47</v>
      </c>
      <c r="C4" s="24" t="s">
        <v>48</v>
      </c>
      <c r="D4" s="24" t="s">
        <v>48</v>
      </c>
      <c r="E4" s="24" t="s">
        <v>48</v>
      </c>
      <c r="F4" s="24" t="s">
        <v>48</v>
      </c>
      <c r="G4" s="24" t="s">
        <v>48</v>
      </c>
      <c r="H4" s="24" t="s">
        <v>48</v>
      </c>
      <c r="I4" s="24" t="s">
        <v>48</v>
      </c>
      <c r="J4" s="24" t="s">
        <v>48</v>
      </c>
      <c r="K4" s="24" t="s">
        <v>48</v>
      </c>
      <c r="L4" s="24" t="s">
        <v>48</v>
      </c>
      <c r="M4" s="24" t="s">
        <v>48</v>
      </c>
      <c r="N4" s="24" t="s">
        <v>48</v>
      </c>
      <c r="O4" s="24" t="s">
        <v>48</v>
      </c>
      <c r="P4" s="24" t="s">
        <v>48</v>
      </c>
      <c r="Q4" s="24" t="s">
        <v>48</v>
      </c>
      <c r="U4" s="24" t="s">
        <v>50</v>
      </c>
      <c r="V4" s="24" t="s">
        <v>2</v>
      </c>
      <c r="W4" s="24" t="s">
        <v>3</v>
      </c>
      <c r="X4" s="28" t="s">
        <v>15</v>
      </c>
    </row>
    <row r="5" spans="1:30" x14ac:dyDescent="0.25">
      <c r="A5" s="4" t="s">
        <v>0</v>
      </c>
      <c r="B5" s="29">
        <v>-150</v>
      </c>
      <c r="C5" s="32">
        <v>-2.5814999999999998E-9</v>
      </c>
      <c r="D5" s="33">
        <v>-1.3176000000000001E-9</v>
      </c>
      <c r="E5" s="33">
        <v>-2.3499999999999999E-9</v>
      </c>
      <c r="F5" s="34">
        <v>-3.6929000000000002E-10</v>
      </c>
      <c r="G5" s="34">
        <v>-2.7000000000000002E-9</v>
      </c>
      <c r="H5" s="34">
        <v>-1.9000000000000001E-9</v>
      </c>
      <c r="I5" s="33">
        <v>-2.1000000000000002E-9</v>
      </c>
      <c r="J5" s="34">
        <v>-3.9000000000000002E-9</v>
      </c>
      <c r="K5" s="33">
        <v>-7.7999999999999999E-10</v>
      </c>
      <c r="L5" s="33">
        <v>-1.2E-9</v>
      </c>
      <c r="M5" s="34">
        <v>-3.9000000000000002E-9</v>
      </c>
      <c r="N5" s="34">
        <v>-1.9000000000000001E-9</v>
      </c>
      <c r="O5" s="33">
        <v>-2.9591999999999999E-9</v>
      </c>
      <c r="P5" s="33">
        <v>-7.6221999999999998E-10</v>
      </c>
      <c r="Q5" s="35">
        <v>-2.4010999999999999E-9</v>
      </c>
      <c r="U5" s="62">
        <f>AVERAGE(C5:S5)</f>
        <v>-2.0747273333333338E-9</v>
      </c>
      <c r="V5" s="34">
        <f>COUNT(C5:R5)</f>
        <v>15</v>
      </c>
      <c r="W5" s="34">
        <f>(STDEV(C5:S5))/SQRT(V5)</f>
        <v>2.758813554280633E-10</v>
      </c>
      <c r="X5" s="63">
        <f>CONFIDENCE(0.05,(STDEV(C5:S5)),V5)</f>
        <v>5.4071752064509767E-10</v>
      </c>
      <c r="AA5" s="9"/>
    </row>
    <row r="6" spans="1:30" x14ac:dyDescent="0.25">
      <c r="B6" s="30">
        <f>B5+15</f>
        <v>-135</v>
      </c>
      <c r="C6" s="36">
        <v>-2.1948999999999999E-9</v>
      </c>
      <c r="D6" s="37">
        <v>-1.1235000000000001E-9</v>
      </c>
      <c r="E6" s="37">
        <v>-1.9769000000000001E-9</v>
      </c>
      <c r="F6" s="38">
        <v>-2.8945000000000002E-10</v>
      </c>
      <c r="G6" s="38">
        <v>-2.4E-9</v>
      </c>
      <c r="H6" s="38">
        <v>-1.6999999999999999E-9</v>
      </c>
      <c r="I6" s="37">
        <v>-1.8E-9</v>
      </c>
      <c r="J6" s="38">
        <v>-3.2000000000000001E-9</v>
      </c>
      <c r="K6" s="37">
        <v>-6.0999999999999996E-10</v>
      </c>
      <c r="L6" s="37">
        <v>-9.7999999999999992E-10</v>
      </c>
      <c r="M6" s="38">
        <v>-3.3999999999999998E-9</v>
      </c>
      <c r="N6" s="38">
        <v>-1.6999999999999999E-9</v>
      </c>
      <c r="O6" s="37">
        <v>-2.5581000000000001E-9</v>
      </c>
      <c r="P6" s="37">
        <v>-6.4607000000000002E-10</v>
      </c>
      <c r="Q6" s="39">
        <v>-1.9412999999999999E-9</v>
      </c>
      <c r="U6" s="64">
        <f t="shared" ref="U6:U20" si="0">AVERAGE(C6:S6)</f>
        <v>-1.7680146666666665E-9</v>
      </c>
      <c r="V6" s="38">
        <f t="shared" ref="V6:V20" si="1">COUNT(C6:S6)</f>
        <v>15</v>
      </c>
      <c r="W6" s="38">
        <f t="shared" ref="W6:W20" si="2">(STDEV(C6:S6))/SQRT(V6)</f>
        <v>2.3730674336909276E-10</v>
      </c>
      <c r="X6" s="39">
        <f t="shared" ref="X6:X20" si="3">CONFIDENCE(0.05,(STDEV(C6:S6)),V6)</f>
        <v>4.6511267029191102E-10</v>
      </c>
      <c r="AB6" s="7"/>
    </row>
    <row r="7" spans="1:30" x14ac:dyDescent="0.25">
      <c r="B7" s="30">
        <f t="shared" ref="B7:B20" si="4">B6+15</f>
        <v>-120</v>
      </c>
      <c r="C7" s="36">
        <v>-1.8503999999999999E-9</v>
      </c>
      <c r="D7" s="37">
        <v>-9.5265000000000001E-10</v>
      </c>
      <c r="E7" s="37">
        <v>-1.6459000000000001E-9</v>
      </c>
      <c r="F7" s="38">
        <v>-2.2809999999999999E-10</v>
      </c>
      <c r="G7" s="38">
        <v>-2.1000000000000002E-9</v>
      </c>
      <c r="H7" s="38">
        <v>-1.3999999999999999E-9</v>
      </c>
      <c r="I7" s="37">
        <v>-1.6000000000000001E-9</v>
      </c>
      <c r="J7" s="38">
        <v>-2.7000000000000002E-9</v>
      </c>
      <c r="K7" s="37">
        <v>-4.8E-10</v>
      </c>
      <c r="L7" s="37">
        <v>-8.0999999999999999E-10</v>
      </c>
      <c r="M7" s="38">
        <v>-2.8999999999999999E-9</v>
      </c>
      <c r="N7" s="38">
        <v>-1.5E-9</v>
      </c>
      <c r="O7" s="37">
        <v>-2.1874000000000001E-9</v>
      </c>
      <c r="P7" s="37">
        <v>-5.4211999999999998E-10</v>
      </c>
      <c r="Q7" s="39">
        <v>-1.5458E-9</v>
      </c>
      <c r="U7" s="64">
        <f t="shared" si="0"/>
        <v>-1.4961579999999999E-9</v>
      </c>
      <c r="V7" s="38">
        <f t="shared" si="1"/>
        <v>15</v>
      </c>
      <c r="W7" s="38">
        <f t="shared" si="2"/>
        <v>2.0412201862564832E-10</v>
      </c>
      <c r="X7" s="39">
        <f t="shared" si="3"/>
        <v>4.0007180495788474E-10</v>
      </c>
      <c r="AA7" s="7"/>
      <c r="AB7" s="7"/>
      <c r="AC7" s="7"/>
      <c r="AD7" s="7"/>
    </row>
    <row r="8" spans="1:30" x14ac:dyDescent="0.25">
      <c r="B8" s="30">
        <f t="shared" si="4"/>
        <v>-105</v>
      </c>
      <c r="C8" s="36">
        <v>-1.5327000000000001E-9</v>
      </c>
      <c r="D8" s="37">
        <v>-8.0678999999999996E-10</v>
      </c>
      <c r="E8" s="37">
        <v>-1.3506000000000001E-9</v>
      </c>
      <c r="F8" s="38">
        <v>-1.8151E-10</v>
      </c>
      <c r="G8" s="38">
        <v>-1.8E-9</v>
      </c>
      <c r="H8" s="38">
        <v>-1.2E-9</v>
      </c>
      <c r="I8" s="37">
        <v>-1.3999999999999999E-9</v>
      </c>
      <c r="J8" s="38">
        <v>-2.1999999999999998E-9</v>
      </c>
      <c r="K8" s="37">
        <v>-3.7999999999999998E-10</v>
      </c>
      <c r="L8" s="37">
        <v>-6.6E-10</v>
      </c>
      <c r="M8" s="38">
        <v>-2.5000000000000001E-9</v>
      </c>
      <c r="N8" s="38">
        <v>-1.2E-9</v>
      </c>
      <c r="O8" s="37">
        <v>-1.8671999999999999E-9</v>
      </c>
      <c r="P8" s="37">
        <v>-4.4113999999999999E-10</v>
      </c>
      <c r="Q8" s="39">
        <v>-1.2205000000000001E-9</v>
      </c>
      <c r="U8" s="64">
        <f t="shared" si="0"/>
        <v>-1.2493626666666669E-9</v>
      </c>
      <c r="V8" s="38">
        <f t="shared" si="1"/>
        <v>15</v>
      </c>
      <c r="W8" s="38">
        <f t="shared" si="2"/>
        <v>1.7408536672855614E-10</v>
      </c>
      <c r="X8" s="39">
        <f t="shared" si="3"/>
        <v>3.4120104902341738E-10</v>
      </c>
      <c r="AA8" s="7"/>
      <c r="AB8" s="7"/>
      <c r="AC8" s="7"/>
      <c r="AD8" s="7"/>
    </row>
    <row r="9" spans="1:30" x14ac:dyDescent="0.25">
      <c r="B9" s="30">
        <f t="shared" si="4"/>
        <v>-90</v>
      </c>
      <c r="C9" s="36">
        <v>-1.2447000000000001E-9</v>
      </c>
      <c r="D9" s="37">
        <v>-6.6157000000000002E-10</v>
      </c>
      <c r="E9" s="37">
        <v>-1.0941E-9</v>
      </c>
      <c r="F9" s="38">
        <v>-1.4411000000000001E-10</v>
      </c>
      <c r="G9" s="38">
        <v>-1.5E-9</v>
      </c>
      <c r="H9" s="38">
        <v>-1.0000000000000001E-9</v>
      </c>
      <c r="I9" s="37">
        <v>-1.2E-9</v>
      </c>
      <c r="J9" s="38">
        <v>-1.8E-9</v>
      </c>
      <c r="K9" s="37">
        <v>-2.8999999999999998E-10</v>
      </c>
      <c r="L9" s="37">
        <v>-5.3000000000000003E-10</v>
      </c>
      <c r="M9" s="38">
        <v>-2.1000000000000002E-9</v>
      </c>
      <c r="N9" s="38">
        <v>-1.0999999999999999E-9</v>
      </c>
      <c r="O9" s="37">
        <v>-1.5622E-9</v>
      </c>
      <c r="P9" s="37">
        <v>-3.6355E-10</v>
      </c>
      <c r="Q9" s="39">
        <v>-9.5058999999999992E-10</v>
      </c>
      <c r="U9" s="64">
        <f t="shared" si="0"/>
        <v>-1.0360546666666667E-9</v>
      </c>
      <c r="V9" s="38">
        <f t="shared" si="1"/>
        <v>15</v>
      </c>
      <c r="W9" s="38">
        <f t="shared" si="2"/>
        <v>1.4630195719768419E-10</v>
      </c>
      <c r="X9" s="39">
        <f t="shared" si="3"/>
        <v>2.8674656697518149E-10</v>
      </c>
      <c r="AA9" s="7"/>
      <c r="AB9" s="7"/>
      <c r="AC9" s="7"/>
      <c r="AD9" s="7"/>
    </row>
    <row r="10" spans="1:30" x14ac:dyDescent="0.25">
      <c r="B10" s="30">
        <f t="shared" si="4"/>
        <v>-75</v>
      </c>
      <c r="C10" s="36">
        <v>-9.9421000000000002E-10</v>
      </c>
      <c r="D10" s="37">
        <v>-5.3318000000000001E-10</v>
      </c>
      <c r="E10" s="37">
        <v>-8.6857000000000003E-10</v>
      </c>
      <c r="F10" s="38">
        <v>-1.1184E-10</v>
      </c>
      <c r="G10" s="38">
        <v>-1.2E-9</v>
      </c>
      <c r="H10" s="38">
        <v>-8.1999999999999996E-10</v>
      </c>
      <c r="I10" s="37">
        <v>-9.5000000000000003E-10</v>
      </c>
      <c r="J10" s="38">
        <v>-1.3999999999999999E-9</v>
      </c>
      <c r="K10" s="37">
        <v>-2.1999999999999999E-10</v>
      </c>
      <c r="L10" s="37">
        <v>-4.0999999999999998E-10</v>
      </c>
      <c r="M10" s="38">
        <v>-1.6999999999999999E-9</v>
      </c>
      <c r="N10" s="38">
        <v>-8.6000000000000003E-10</v>
      </c>
      <c r="O10" s="37">
        <v>-1.287E-9</v>
      </c>
      <c r="P10" s="37">
        <v>-2.9166999999999999E-10</v>
      </c>
      <c r="Q10" s="39">
        <v>-7.2820000000000003E-10</v>
      </c>
      <c r="U10" s="64">
        <f t="shared" si="0"/>
        <v>-8.2497800000000006E-10</v>
      </c>
      <c r="V10" s="38">
        <f t="shared" si="1"/>
        <v>15</v>
      </c>
      <c r="W10" s="38">
        <f t="shared" si="2"/>
        <v>1.1798994284502145E-10</v>
      </c>
      <c r="X10" s="39">
        <f t="shared" si="3"/>
        <v>2.3125603851418143E-10</v>
      </c>
      <c r="AA10" s="7"/>
      <c r="AB10" s="7"/>
      <c r="AC10" s="7"/>
      <c r="AD10" s="7"/>
    </row>
    <row r="11" spans="1:30" x14ac:dyDescent="0.25">
      <c r="B11" s="30">
        <f t="shared" si="4"/>
        <v>-60</v>
      </c>
      <c r="C11" s="36">
        <v>-7.5845999999999998E-10</v>
      </c>
      <c r="D11" s="37">
        <v>-4.1470000000000003E-10</v>
      </c>
      <c r="E11" s="37">
        <v>-6.6698000000000001E-10</v>
      </c>
      <c r="F11" s="38">
        <v>-8.4114000000000003E-11</v>
      </c>
      <c r="G11" s="38">
        <v>-9.6999999999999996E-10</v>
      </c>
      <c r="H11" s="38">
        <v>-6.3999999999999996E-10</v>
      </c>
      <c r="I11" s="37">
        <v>-7.5E-10</v>
      </c>
      <c r="J11" s="38">
        <v>-1.0999999999999999E-9</v>
      </c>
      <c r="K11" s="37">
        <v>-1.5999999999999999E-10</v>
      </c>
      <c r="L11" s="37">
        <v>-3.1999999999999998E-10</v>
      </c>
      <c r="M11" s="38">
        <v>-1.3000000000000001E-9</v>
      </c>
      <c r="N11" s="38">
        <v>-6.8000000000000003E-10</v>
      </c>
      <c r="O11" s="37">
        <v>-1.0363E-9</v>
      </c>
      <c r="P11" s="37">
        <v>-2.2673E-10</v>
      </c>
      <c r="Q11" s="39">
        <v>-5.4135999999999998E-10</v>
      </c>
      <c r="U11" s="64">
        <f t="shared" si="0"/>
        <v>-6.4324293333333321E-10</v>
      </c>
      <c r="V11" s="38">
        <f t="shared" si="1"/>
        <v>15</v>
      </c>
      <c r="W11" s="38">
        <f t="shared" si="2"/>
        <v>9.2955388948189583E-11</v>
      </c>
      <c r="X11" s="39">
        <f t="shared" si="3"/>
        <v>1.8218921450736412E-10</v>
      </c>
      <c r="AA11" s="7"/>
      <c r="AB11" s="7"/>
      <c r="AC11" s="7"/>
      <c r="AD11" s="7"/>
    </row>
    <row r="12" spans="1:30" x14ac:dyDescent="0.25">
      <c r="B12" s="30">
        <f t="shared" si="4"/>
        <v>-45</v>
      </c>
      <c r="C12" s="36">
        <v>-5.5312000000000005E-10</v>
      </c>
      <c r="D12" s="37">
        <v>-3.0298000000000002E-10</v>
      </c>
      <c r="E12" s="37">
        <v>-4.9031000000000004E-10</v>
      </c>
      <c r="F12" s="38">
        <v>-6.2152000000000004E-11</v>
      </c>
      <c r="G12" s="38">
        <v>-7.2E-10</v>
      </c>
      <c r="H12" s="38">
        <v>-4.7000000000000003E-10</v>
      </c>
      <c r="I12" s="37">
        <v>-5.6000000000000003E-10</v>
      </c>
      <c r="J12" s="38">
        <v>-8.0000000000000003E-10</v>
      </c>
      <c r="K12" s="37">
        <v>-1.0999999999999999E-10</v>
      </c>
      <c r="L12" s="37">
        <v>-2.3000000000000001E-10</v>
      </c>
      <c r="M12" s="38">
        <v>-9.900000000000001E-10</v>
      </c>
      <c r="N12" s="38">
        <v>-5.1E-10</v>
      </c>
      <c r="O12" s="37">
        <v>-7.6926999999999997E-10</v>
      </c>
      <c r="P12" s="37">
        <v>-1.6757E-10</v>
      </c>
      <c r="Q12" s="39">
        <v>-3.8639E-10</v>
      </c>
      <c r="U12" s="64">
        <f t="shared" si="0"/>
        <v>-4.7478613333333335E-10</v>
      </c>
      <c r="V12" s="38">
        <f t="shared" si="1"/>
        <v>15</v>
      </c>
      <c r="W12" s="38">
        <f t="shared" si="2"/>
        <v>6.9963615231664839E-11</v>
      </c>
      <c r="X12" s="39">
        <f t="shared" si="3"/>
        <v>1.3712616608228099E-10</v>
      </c>
      <c r="AA12" s="7"/>
      <c r="AB12" s="7"/>
      <c r="AC12" s="7"/>
      <c r="AD12" s="7"/>
    </row>
    <row r="13" spans="1:30" x14ac:dyDescent="0.25">
      <c r="B13" s="30">
        <f t="shared" si="4"/>
        <v>-30</v>
      </c>
      <c r="C13" s="36">
        <v>-3.6076999999999999E-10</v>
      </c>
      <c r="D13" s="37">
        <v>-1.9988000000000001E-10</v>
      </c>
      <c r="E13" s="37">
        <v>-3.2054000000000001E-10</v>
      </c>
      <c r="F13" s="38">
        <v>-4.0723000000000002E-11</v>
      </c>
      <c r="G13" s="38">
        <v>-4.8E-10</v>
      </c>
      <c r="H13" s="38">
        <v>-3.1000000000000002E-10</v>
      </c>
      <c r="I13" s="37">
        <v>-3.7999999999999998E-10</v>
      </c>
      <c r="J13" s="38">
        <v>-5.3000000000000003E-10</v>
      </c>
      <c r="K13" s="37">
        <v>-7.4000000000000003E-11</v>
      </c>
      <c r="L13" s="37">
        <v>-1.5E-10</v>
      </c>
      <c r="M13" s="38">
        <v>-6.6E-10</v>
      </c>
      <c r="N13" s="38">
        <v>-3.4000000000000001E-10</v>
      </c>
      <c r="O13" s="37">
        <v>-5.1694999999999996E-10</v>
      </c>
      <c r="P13" s="37">
        <v>-1.1522E-10</v>
      </c>
      <c r="Q13" s="39">
        <v>-2.5027000000000001E-10</v>
      </c>
      <c r="U13" s="64">
        <f t="shared" si="0"/>
        <v>-3.1522353333333333E-10</v>
      </c>
      <c r="V13" s="38">
        <f t="shared" si="1"/>
        <v>15</v>
      </c>
      <c r="W13" s="38">
        <f t="shared" si="2"/>
        <v>4.6708169262108497E-11</v>
      </c>
      <c r="X13" s="39">
        <f t="shared" si="3"/>
        <v>9.1546329537533424E-11</v>
      </c>
      <c r="AA13" s="7"/>
      <c r="AB13" s="7"/>
      <c r="AC13" s="7"/>
      <c r="AD13" s="7"/>
    </row>
    <row r="14" spans="1:30" x14ac:dyDescent="0.25">
      <c r="B14" s="30">
        <f t="shared" si="4"/>
        <v>-15</v>
      </c>
      <c r="C14" s="36">
        <v>-1.7834E-10</v>
      </c>
      <c r="D14" s="37">
        <v>-9.8847E-11</v>
      </c>
      <c r="E14" s="37">
        <v>-1.6225000000000001E-10</v>
      </c>
      <c r="F14" s="38">
        <v>-2.0657E-11</v>
      </c>
      <c r="G14" s="38">
        <v>-2.4E-10</v>
      </c>
      <c r="H14" s="38">
        <v>-1.5999999999999999E-10</v>
      </c>
      <c r="I14" s="37">
        <v>-1.8999999999999999E-10</v>
      </c>
      <c r="J14" s="38">
        <v>-2.7E-10</v>
      </c>
      <c r="K14" s="37">
        <v>-3.5000000000000002E-11</v>
      </c>
      <c r="L14" s="37">
        <v>-7.5E-11</v>
      </c>
      <c r="M14" s="38">
        <v>-3.3E-10</v>
      </c>
      <c r="N14" s="38">
        <v>-1.7000000000000001E-10</v>
      </c>
      <c r="O14" s="37">
        <v>-2.6242000000000001E-10</v>
      </c>
      <c r="P14" s="37">
        <v>-5.8250000000000006E-11</v>
      </c>
      <c r="Q14" s="39">
        <v>-1.2459000000000001E-10</v>
      </c>
      <c r="U14" s="64">
        <f t="shared" si="0"/>
        <v>-1.5835693333333333E-10</v>
      </c>
      <c r="V14" s="38">
        <f t="shared" si="1"/>
        <v>15</v>
      </c>
      <c r="W14" s="38">
        <f t="shared" si="2"/>
        <v>2.3584081711524679E-11</v>
      </c>
      <c r="X14" s="39">
        <f t="shared" si="3"/>
        <v>4.6223950763038115E-11</v>
      </c>
      <c r="AA14" s="7"/>
      <c r="AB14" s="7"/>
      <c r="AC14" s="7"/>
      <c r="AD14" s="7"/>
    </row>
    <row r="15" spans="1:30" x14ac:dyDescent="0.25">
      <c r="B15" s="30">
        <f t="shared" si="4"/>
        <v>0</v>
      </c>
      <c r="C15" s="36">
        <v>5.8732999999999998E-13</v>
      </c>
      <c r="D15" s="37">
        <v>4.9497999999999998E-13</v>
      </c>
      <c r="E15" s="37">
        <v>9.7049000000000004E-15</v>
      </c>
      <c r="F15" s="38">
        <v>3.5902999999999999E-13</v>
      </c>
      <c r="G15" s="38">
        <v>-1.1E-13</v>
      </c>
      <c r="H15" s="38">
        <v>-3.5999999999999998E-13</v>
      </c>
      <c r="I15" s="37">
        <v>3.5999999999999998E-13</v>
      </c>
      <c r="J15" s="38">
        <v>-9.4000000000000003E-13</v>
      </c>
      <c r="K15" s="37">
        <v>-1.1999999999999999E-13</v>
      </c>
      <c r="L15" s="37">
        <v>2.2E-13</v>
      </c>
      <c r="M15" s="38">
        <v>-3.5000000000000002E-13</v>
      </c>
      <c r="N15" s="38">
        <v>2.0000000000000001E-13</v>
      </c>
      <c r="O15" s="37">
        <v>3.9936999999999999E-13</v>
      </c>
      <c r="P15" s="37">
        <v>2.6528000000000001E-13</v>
      </c>
      <c r="Q15" s="39">
        <v>1.5652999999999999E-13</v>
      </c>
      <c r="U15" s="64">
        <f t="shared" si="0"/>
        <v>7.8148326666666665E-14</v>
      </c>
      <c r="V15" s="38">
        <f t="shared" si="1"/>
        <v>15</v>
      </c>
      <c r="W15" s="38">
        <f t="shared" si="2"/>
        <v>1.0378371642787222E-13</v>
      </c>
      <c r="X15" s="39">
        <f t="shared" si="3"/>
        <v>2.0341234638034746E-13</v>
      </c>
      <c r="AA15" s="7"/>
      <c r="AB15" s="7"/>
      <c r="AC15" s="7"/>
      <c r="AD15" s="7"/>
    </row>
    <row r="16" spans="1:30" x14ac:dyDescent="0.25">
      <c r="B16" s="30">
        <f t="shared" si="4"/>
        <v>15</v>
      </c>
      <c r="C16" s="36">
        <v>1.8381999999999999E-10</v>
      </c>
      <c r="D16" s="37">
        <v>9.9861E-11</v>
      </c>
      <c r="E16" s="37">
        <v>1.7206E-10</v>
      </c>
      <c r="F16" s="38">
        <v>2.1935E-11</v>
      </c>
      <c r="G16" s="38">
        <v>2.4E-10</v>
      </c>
      <c r="H16" s="38">
        <v>1.5999999999999999E-10</v>
      </c>
      <c r="I16" s="37">
        <v>2.1E-10</v>
      </c>
      <c r="J16" s="38">
        <v>2.8999999999999998E-10</v>
      </c>
      <c r="K16" s="37">
        <v>3.5000000000000002E-11</v>
      </c>
      <c r="L16" s="37">
        <v>7.9999999999999995E-11</v>
      </c>
      <c r="M16" s="38">
        <v>3.4000000000000001E-10</v>
      </c>
      <c r="N16" s="38">
        <v>1.8E-10</v>
      </c>
      <c r="O16" s="37">
        <v>2.7725999999999998E-10</v>
      </c>
      <c r="P16" s="37">
        <v>6.1995000000000002E-11</v>
      </c>
      <c r="Q16" s="39">
        <v>1.3246E-10</v>
      </c>
      <c r="U16" s="64">
        <f t="shared" si="0"/>
        <v>1.6562606666666667E-10</v>
      </c>
      <c r="V16" s="38">
        <f t="shared" si="1"/>
        <v>15</v>
      </c>
      <c r="W16" s="38">
        <f t="shared" si="2"/>
        <v>2.4655244721572625E-11</v>
      </c>
      <c r="X16" s="39">
        <f t="shared" si="3"/>
        <v>4.8323391684303606E-11</v>
      </c>
      <c r="AA16" s="7"/>
      <c r="AB16" s="7"/>
      <c r="AC16" s="7"/>
      <c r="AD16" s="7"/>
    </row>
    <row r="17" spans="2:30" x14ac:dyDescent="0.25">
      <c r="B17" s="30">
        <f t="shared" si="4"/>
        <v>30</v>
      </c>
      <c r="C17" s="36">
        <v>3.8489999999999998E-10</v>
      </c>
      <c r="D17" s="37">
        <v>2.0617E-10</v>
      </c>
      <c r="E17" s="37">
        <v>3.6298000000000002E-10</v>
      </c>
      <c r="F17" s="38">
        <v>4.6720999999999997E-11</v>
      </c>
      <c r="G17" s="38">
        <v>4.8999999999999996E-10</v>
      </c>
      <c r="H17" s="38">
        <v>3.3E-10</v>
      </c>
      <c r="I17" s="37">
        <v>4.5E-10</v>
      </c>
      <c r="J17" s="38">
        <v>6.2000000000000003E-10</v>
      </c>
      <c r="K17" s="37">
        <v>7.5E-11</v>
      </c>
      <c r="L17" s="37">
        <v>1.7000000000000001E-10</v>
      </c>
      <c r="M17" s="38">
        <v>7.1000000000000003E-10</v>
      </c>
      <c r="N17" s="38">
        <v>3.6E-10</v>
      </c>
      <c r="O17" s="37">
        <v>5.6710000000000004E-10</v>
      </c>
      <c r="P17" s="37">
        <v>1.3255E-10</v>
      </c>
      <c r="Q17" s="39">
        <v>2.8652999999999999E-10</v>
      </c>
      <c r="U17" s="64">
        <f t="shared" si="0"/>
        <v>3.4613006666666663E-10</v>
      </c>
      <c r="V17" s="38">
        <f t="shared" si="1"/>
        <v>15</v>
      </c>
      <c r="W17" s="38">
        <f t="shared" si="2"/>
        <v>5.1311254626424571E-11</v>
      </c>
      <c r="X17" s="39">
        <f t="shared" si="3"/>
        <v>1.0056821106935636E-10</v>
      </c>
      <c r="AA17" s="7"/>
      <c r="AB17" s="7"/>
      <c r="AC17" s="7"/>
      <c r="AD17" s="7"/>
    </row>
    <row r="18" spans="2:30" x14ac:dyDescent="0.25">
      <c r="B18" s="30">
        <f t="shared" si="4"/>
        <v>45</v>
      </c>
      <c r="C18" s="36">
        <v>6.0532000000000004E-10</v>
      </c>
      <c r="D18" s="37">
        <v>3.2315000000000002E-10</v>
      </c>
      <c r="E18" s="37">
        <v>5.7963999999999998E-10</v>
      </c>
      <c r="F18" s="38">
        <v>7.6979000000000006E-11</v>
      </c>
      <c r="G18" s="38">
        <v>7.5999999999999996E-10</v>
      </c>
      <c r="H18" s="38">
        <v>5.1E-10</v>
      </c>
      <c r="I18" s="37">
        <v>7.4000000000000003E-10</v>
      </c>
      <c r="J18" s="38">
        <v>9.900000000000001E-10</v>
      </c>
      <c r="K18" s="37">
        <v>1.2E-10</v>
      </c>
      <c r="L18" s="37">
        <v>2.8000000000000002E-10</v>
      </c>
      <c r="M18" s="38">
        <v>1.0999999999999999E-9</v>
      </c>
      <c r="N18" s="38">
        <v>5.6000000000000003E-10</v>
      </c>
      <c r="O18" s="37">
        <v>8.8528999999999995E-10</v>
      </c>
      <c r="P18" s="37">
        <v>2.2081999999999999E-10</v>
      </c>
      <c r="Q18" s="39">
        <v>4.7218000000000002E-10</v>
      </c>
      <c r="U18" s="64">
        <f t="shared" si="0"/>
        <v>5.4822526666666665E-10</v>
      </c>
      <c r="V18" s="38">
        <f t="shared" si="1"/>
        <v>15</v>
      </c>
      <c r="W18" s="38">
        <f t="shared" si="2"/>
        <v>7.9932596148103885E-11</v>
      </c>
      <c r="X18" s="39">
        <f t="shared" si="3"/>
        <v>1.5666500964106864E-10</v>
      </c>
      <c r="AA18" s="7"/>
      <c r="AB18" s="7"/>
      <c r="AC18" s="7"/>
      <c r="AD18" s="7"/>
    </row>
    <row r="19" spans="2:30" x14ac:dyDescent="0.25">
      <c r="B19" s="30">
        <f t="shared" si="4"/>
        <v>60</v>
      </c>
      <c r="C19" s="36">
        <v>8.5702999999999999E-10</v>
      </c>
      <c r="D19" s="37">
        <v>4.4730999999999998E-10</v>
      </c>
      <c r="E19" s="37">
        <v>8.3270000000000003E-10</v>
      </c>
      <c r="F19" s="38">
        <v>1.1423E-10</v>
      </c>
      <c r="G19" s="38">
        <v>1.0999999999999999E-9</v>
      </c>
      <c r="H19" s="38">
        <v>6.9999999999999996E-10</v>
      </c>
      <c r="I19" s="37">
        <v>1.0999999999999999E-9</v>
      </c>
      <c r="J19" s="38">
        <v>1.3999999999999999E-9</v>
      </c>
      <c r="K19" s="37">
        <v>1.8E-10</v>
      </c>
      <c r="L19" s="37">
        <v>4.0000000000000001E-10</v>
      </c>
      <c r="M19" s="38">
        <v>1.5E-9</v>
      </c>
      <c r="N19" s="38">
        <v>7.7000000000000003E-10</v>
      </c>
      <c r="O19" s="37">
        <v>1.2297E-9</v>
      </c>
      <c r="P19" s="37">
        <v>3.2189000000000001E-10</v>
      </c>
      <c r="Q19" s="39">
        <v>6.9984000000000004E-10</v>
      </c>
      <c r="U19" s="64">
        <f t="shared" si="0"/>
        <v>7.7684666666666667E-10</v>
      </c>
      <c r="V19" s="38">
        <f t="shared" si="1"/>
        <v>15</v>
      </c>
      <c r="W19" s="38">
        <f t="shared" si="2"/>
        <v>1.11259340430437E-10</v>
      </c>
      <c r="X19" s="39">
        <f t="shared" si="3"/>
        <v>2.1806430018733759E-10</v>
      </c>
      <c r="AA19" s="7"/>
      <c r="AB19" s="7"/>
      <c r="AC19" s="7"/>
      <c r="AD19" s="7"/>
    </row>
    <row r="20" spans="2:30" x14ac:dyDescent="0.25">
      <c r="B20" s="30">
        <f t="shared" si="4"/>
        <v>75</v>
      </c>
      <c r="C20" s="36">
        <v>1.142E-9</v>
      </c>
      <c r="D20" s="37">
        <v>5.9310000000000005E-10</v>
      </c>
      <c r="E20" s="37">
        <v>1.1242999999999999E-9</v>
      </c>
      <c r="F20" s="38">
        <v>1.6363999999999999E-10</v>
      </c>
      <c r="G20" s="38">
        <v>1.3999999999999999E-9</v>
      </c>
      <c r="H20" s="38">
        <v>8.9000000000000003E-10</v>
      </c>
      <c r="I20" s="37">
        <v>1.5E-9</v>
      </c>
      <c r="J20" s="38">
        <v>1.9000000000000001E-9</v>
      </c>
      <c r="K20" s="37">
        <v>2.5000000000000002E-10</v>
      </c>
      <c r="L20" s="37">
        <v>5.4999999999999996E-10</v>
      </c>
      <c r="M20" s="38">
        <v>1.9000000000000001E-9</v>
      </c>
      <c r="N20" s="38">
        <v>1.0000000000000001E-9</v>
      </c>
      <c r="O20" s="37">
        <v>1.6291999999999999E-9</v>
      </c>
      <c r="P20" s="37">
        <v>4.3820999999999998E-10</v>
      </c>
      <c r="Q20" s="39">
        <v>9.7859999999999991E-10</v>
      </c>
      <c r="U20" s="64">
        <f t="shared" si="0"/>
        <v>1.0306033333333334E-9</v>
      </c>
      <c r="V20" s="38">
        <f t="shared" si="1"/>
        <v>15</v>
      </c>
      <c r="W20" s="38">
        <f t="shared" si="2"/>
        <v>1.4484294110606138E-10</v>
      </c>
      <c r="X20" s="39">
        <f t="shared" si="3"/>
        <v>2.8388694798273639E-10</v>
      </c>
      <c r="AA20" s="7"/>
      <c r="AB20" s="7"/>
      <c r="AC20" s="7"/>
      <c r="AD20" s="7"/>
    </row>
    <row r="21" spans="2:30" x14ac:dyDescent="0.25">
      <c r="B21" s="30">
        <v>90</v>
      </c>
      <c r="C21" s="36">
        <v>1.4632000000000001E-9</v>
      </c>
      <c r="D21" s="37">
        <v>7.4598000000000004E-10</v>
      </c>
      <c r="E21" s="37">
        <v>1.4562E-9</v>
      </c>
      <c r="F21" s="38">
        <v>2.2456E-10</v>
      </c>
      <c r="G21" s="38">
        <v>1.6999999999999999E-9</v>
      </c>
      <c r="H21" s="38">
        <v>1.0999999999999999E-9</v>
      </c>
      <c r="I21" s="37">
        <v>2.1000000000000002E-9</v>
      </c>
      <c r="J21" s="38">
        <v>2.5000000000000001E-9</v>
      </c>
      <c r="K21" s="37">
        <v>3.4000000000000001E-10</v>
      </c>
      <c r="L21" s="37">
        <v>7.2E-10</v>
      </c>
      <c r="M21" s="38">
        <v>2.4E-9</v>
      </c>
      <c r="N21" s="38">
        <v>1.3000000000000001E-9</v>
      </c>
      <c r="O21" s="37">
        <v>2.0733999999999999E-9</v>
      </c>
      <c r="P21" s="37">
        <v>5.7259999999999997E-10</v>
      </c>
      <c r="Q21" s="39">
        <v>1.3203999999999999E-9</v>
      </c>
      <c r="U21" s="64">
        <f t="shared" ref="U21:U22" si="5">AVERAGE(C21:S21)</f>
        <v>1.3344226666666668E-9</v>
      </c>
      <c r="V21" s="38">
        <f t="shared" ref="V21:V22" si="6">COUNT(C21:S21)</f>
        <v>15</v>
      </c>
      <c r="W21" s="38">
        <f t="shared" ref="W21:W22" si="7">(STDEV(C21:S21))/SQRT(V21)</f>
        <v>1.873682739101353E-10</v>
      </c>
      <c r="X21" s="39">
        <f t="shared" ref="X21:X22" si="8">CONFIDENCE(0.05,(STDEV(C21:S21)),V21)</f>
        <v>3.6723506870930095E-10</v>
      </c>
      <c r="AA21" s="7"/>
      <c r="AB21" s="7"/>
      <c r="AC21" s="7"/>
      <c r="AD21" s="7"/>
    </row>
    <row r="22" spans="2:30" x14ac:dyDescent="0.25">
      <c r="B22" s="31">
        <v>105</v>
      </c>
      <c r="C22" s="40">
        <v>1.8336E-9</v>
      </c>
      <c r="D22" s="41">
        <v>9.3460999999999994E-10</v>
      </c>
      <c r="E22" s="41">
        <v>1.8408000000000001E-9</v>
      </c>
      <c r="F22" s="42">
        <v>3.0645000000000001E-10</v>
      </c>
      <c r="G22" s="42">
        <v>2.1000000000000002E-9</v>
      </c>
      <c r="H22" s="42">
        <v>1.3000000000000001E-9</v>
      </c>
      <c r="I22" s="41">
        <v>2.7999999999999998E-9</v>
      </c>
      <c r="J22" s="42">
        <v>3.2000000000000001E-9</v>
      </c>
      <c r="K22" s="41">
        <v>4.6000000000000001E-10</v>
      </c>
      <c r="L22" s="41">
        <v>9.2999999999999999E-10</v>
      </c>
      <c r="M22" s="42">
        <v>2.8999999999999999E-9</v>
      </c>
      <c r="N22" s="42">
        <v>1.5E-9</v>
      </c>
      <c r="O22" s="41">
        <v>2.5866000000000001E-9</v>
      </c>
      <c r="P22" s="41">
        <v>7.3066000000000004E-10</v>
      </c>
      <c r="Q22" s="43">
        <v>1.7454E-9</v>
      </c>
      <c r="U22" s="65">
        <f t="shared" si="5"/>
        <v>1.6778746666666667E-9</v>
      </c>
      <c r="V22" s="42">
        <f t="shared" si="6"/>
        <v>15</v>
      </c>
      <c r="W22" s="42">
        <f t="shared" si="7"/>
        <v>2.3580030750993049E-10</v>
      </c>
      <c r="X22" s="43">
        <f t="shared" si="8"/>
        <v>4.6216011026293327E-10</v>
      </c>
      <c r="AA22" s="7"/>
      <c r="AB22" s="7"/>
      <c r="AC22" s="7"/>
      <c r="AD22" s="7"/>
    </row>
    <row r="23" spans="2:30" x14ac:dyDescent="0.25">
      <c r="AA23" s="7"/>
      <c r="AB23" s="7"/>
      <c r="AC23" s="7"/>
      <c r="AD23" s="7"/>
    </row>
    <row r="24" spans="2:30" x14ac:dyDescent="0.25">
      <c r="X24" s="6"/>
      <c r="AA24" s="7"/>
      <c r="AB24" s="7"/>
      <c r="AC24" s="7"/>
      <c r="AD24" s="7"/>
    </row>
    <row r="25" spans="2:30" x14ac:dyDescent="0.25">
      <c r="C25" s="7"/>
      <c r="D25" s="7"/>
      <c r="E25" s="7"/>
      <c r="G25" s="7"/>
      <c r="H25" s="7"/>
      <c r="M25" s="7"/>
      <c r="O25" s="7"/>
      <c r="Q25" s="7"/>
      <c r="R25" s="7"/>
      <c r="AA25" s="7"/>
      <c r="AB25" s="7"/>
      <c r="AC25" s="7"/>
      <c r="AD25" s="7"/>
    </row>
    <row r="26" spans="2:30" x14ac:dyDescent="0.25">
      <c r="C26" s="7"/>
      <c r="D26" s="7"/>
      <c r="E26" s="7"/>
      <c r="G26" s="7"/>
      <c r="H26" s="7"/>
      <c r="M26" s="7"/>
      <c r="O26" s="7"/>
      <c r="R26" s="7"/>
      <c r="AA26" s="7"/>
    </row>
    <row r="27" spans="2:30" x14ac:dyDescent="0.25">
      <c r="C27" s="7"/>
      <c r="D27" s="7"/>
      <c r="E27" s="7"/>
      <c r="G27" s="7"/>
      <c r="H27" s="7"/>
      <c r="M27" s="7"/>
      <c r="O27" s="7"/>
      <c r="R27" s="7"/>
    </row>
    <row r="28" spans="2:30" x14ac:dyDescent="0.25">
      <c r="C28" s="7"/>
      <c r="D28" s="7"/>
      <c r="E28" s="7"/>
      <c r="G28" s="7"/>
      <c r="H28" s="7"/>
      <c r="M28" s="7"/>
      <c r="O28" s="7"/>
      <c r="R28" s="7"/>
    </row>
    <row r="29" spans="2:30" x14ac:dyDescent="0.25">
      <c r="C29" s="7"/>
      <c r="D29" s="7"/>
      <c r="E29" s="7"/>
      <c r="G29" s="7"/>
      <c r="H29" s="7"/>
      <c r="M29" s="7"/>
      <c r="O29" s="7"/>
      <c r="R29" s="7"/>
    </row>
    <row r="30" spans="2:30" x14ac:dyDescent="0.25">
      <c r="C30" s="7"/>
      <c r="D30" s="7"/>
      <c r="E30" s="7"/>
      <c r="G30" s="7"/>
      <c r="H30" s="7"/>
      <c r="M30" s="7"/>
      <c r="O30" s="7"/>
      <c r="R30" s="7"/>
    </row>
    <row r="31" spans="2:30" x14ac:dyDescent="0.25">
      <c r="C31" s="7"/>
      <c r="D31" s="7"/>
      <c r="E31" s="7"/>
      <c r="G31" s="7"/>
      <c r="H31" s="7"/>
      <c r="M31" s="7"/>
      <c r="O31" s="7"/>
      <c r="R31" s="7"/>
    </row>
    <row r="32" spans="2:30" x14ac:dyDescent="0.25">
      <c r="C32" s="7"/>
      <c r="D32" s="7"/>
      <c r="E32" s="7"/>
      <c r="G32" s="7"/>
      <c r="H32" s="7"/>
      <c r="M32" s="7"/>
      <c r="O32" s="7"/>
      <c r="R32" s="7"/>
    </row>
    <row r="33" spans="3:24" x14ac:dyDescent="0.25">
      <c r="C33" s="7"/>
      <c r="D33" s="7"/>
      <c r="E33" s="7"/>
      <c r="G33" s="7"/>
      <c r="H33" s="7"/>
      <c r="M33" s="7"/>
      <c r="O33" s="7"/>
      <c r="R33" s="7"/>
    </row>
    <row r="34" spans="3:24" x14ac:dyDescent="0.25">
      <c r="C34" s="7"/>
      <c r="D34" s="7"/>
      <c r="E34" s="7"/>
      <c r="G34" s="7"/>
      <c r="H34" s="7"/>
      <c r="M34" s="7"/>
      <c r="O34" s="7"/>
      <c r="R34" s="7"/>
    </row>
    <row r="35" spans="3:24" x14ac:dyDescent="0.25">
      <c r="C35" s="7"/>
      <c r="D35" s="7"/>
      <c r="E35" s="7"/>
      <c r="G35" s="7"/>
      <c r="H35" s="7"/>
      <c r="M35" s="7"/>
      <c r="O35" s="7"/>
      <c r="R35" s="7"/>
    </row>
    <row r="36" spans="3:24" x14ac:dyDescent="0.25">
      <c r="C36" s="7"/>
      <c r="D36" s="7"/>
      <c r="E36" s="7"/>
      <c r="G36" s="7"/>
      <c r="H36" s="7"/>
      <c r="M36" s="7"/>
      <c r="O36" s="7"/>
      <c r="R36" s="7"/>
    </row>
    <row r="37" spans="3:24" x14ac:dyDescent="0.25">
      <c r="C37" s="7"/>
      <c r="D37" s="7"/>
      <c r="E37" s="7"/>
      <c r="G37" s="7"/>
      <c r="H37" s="7"/>
      <c r="M37" s="7"/>
      <c r="O37" s="7"/>
      <c r="R37" s="7"/>
    </row>
    <row r="38" spans="3:24" x14ac:dyDescent="0.25">
      <c r="C38" s="7"/>
      <c r="D38" s="7"/>
      <c r="E38" s="7"/>
      <c r="G38" s="7"/>
      <c r="H38" s="7"/>
      <c r="M38" s="7"/>
      <c r="O38" s="7"/>
      <c r="R38" s="7"/>
    </row>
    <row r="39" spans="3:24" x14ac:dyDescent="0.25">
      <c r="C39" s="7"/>
      <c r="D39" s="7"/>
      <c r="E39" s="7"/>
      <c r="G39" s="7"/>
      <c r="H39" s="7"/>
      <c r="M39" s="7"/>
      <c r="O39" s="7"/>
      <c r="R39" s="7"/>
    </row>
    <row r="40" spans="3:24" x14ac:dyDescent="0.25">
      <c r="C40" s="7"/>
      <c r="D40" s="7"/>
      <c r="E40" s="7"/>
      <c r="G40" s="7"/>
      <c r="H40" s="7"/>
      <c r="M40" s="7"/>
      <c r="O40" s="7"/>
      <c r="R40" s="7"/>
    </row>
    <row r="41" spans="3:24" x14ac:dyDescent="0.25">
      <c r="C41" s="7"/>
      <c r="D41" s="7"/>
      <c r="E41" s="7"/>
      <c r="G41" s="7"/>
      <c r="H41" s="7"/>
      <c r="M41" s="7"/>
      <c r="O41" s="7"/>
      <c r="R41" s="7"/>
    </row>
    <row r="42" spans="3:24" x14ac:dyDescent="0.25">
      <c r="C42" s="7"/>
      <c r="D42" s="7"/>
      <c r="E42" s="7"/>
      <c r="G42" s="7"/>
      <c r="H42" s="7"/>
      <c r="M42" s="7"/>
      <c r="O42" s="7"/>
      <c r="R42" s="7"/>
    </row>
    <row r="43" spans="3:24" x14ac:dyDescent="0.25">
      <c r="X43" s="6"/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A0E841-B3B0-4AED-B08A-9312D9128401}">
  <dimension ref="A1:AG58"/>
  <sheetViews>
    <sheetView tabSelected="1" topLeftCell="A4" workbookViewId="0">
      <selection activeCell="F33" sqref="F33"/>
    </sheetView>
  </sheetViews>
  <sheetFormatPr baseColWidth="10" defaultRowHeight="15" x14ac:dyDescent="0.25"/>
  <cols>
    <col min="1" max="1" width="11.42578125" style="1"/>
    <col min="2" max="2" width="12.7109375" style="1" customWidth="1"/>
    <col min="3" max="3" width="12" style="1" bestFit="1" customWidth="1"/>
    <col min="4" max="4" width="1.28515625" style="1" customWidth="1"/>
    <col min="5" max="7" width="11.42578125" style="1"/>
    <col min="8" max="8" width="12" style="1" bestFit="1" customWidth="1"/>
    <col min="9" max="17" width="11.42578125" style="1"/>
    <col min="18" max="18" width="11.7109375" style="1" bestFit="1" customWidth="1"/>
    <col min="19" max="20" width="11.42578125" style="1"/>
    <col min="21" max="21" width="11.7109375" style="1" bestFit="1" customWidth="1"/>
    <col min="22" max="22" width="11.42578125" style="1"/>
    <col min="23" max="23" width="10.42578125" style="1" customWidth="1"/>
    <col min="24" max="16384" width="11.42578125" style="1"/>
  </cols>
  <sheetData>
    <row r="1" spans="1:33" x14ac:dyDescent="0.25">
      <c r="B1" s="1" t="s">
        <v>8</v>
      </c>
    </row>
    <row r="2" spans="1:33" x14ac:dyDescent="0.25">
      <c r="AA2" s="2"/>
    </row>
    <row r="4" spans="1:33" x14ac:dyDescent="0.25">
      <c r="A4" s="24" t="s">
        <v>5</v>
      </c>
      <c r="E4" s="24" t="s">
        <v>6</v>
      </c>
    </row>
    <row r="5" spans="1:33" ht="18" x14ac:dyDescent="0.35">
      <c r="A5" s="10"/>
      <c r="B5" s="23" t="s">
        <v>7</v>
      </c>
      <c r="C5" s="23" t="s">
        <v>52</v>
      </c>
      <c r="D5" s="22"/>
      <c r="E5" s="23" t="s">
        <v>7</v>
      </c>
      <c r="F5" s="23" t="s">
        <v>51</v>
      </c>
    </row>
    <row r="6" spans="1:33" x14ac:dyDescent="0.25">
      <c r="A6" s="15" t="s">
        <v>9</v>
      </c>
      <c r="B6" s="15">
        <f>L85P!C2</f>
        <v>352962</v>
      </c>
      <c r="C6" s="15">
        <f>L85P!F5*-1</f>
        <v>3.6929000000000002E-10</v>
      </c>
      <c r="E6" s="15" t="s">
        <v>31</v>
      </c>
      <c r="F6" s="16">
        <f>G82R!C2</f>
        <v>951115</v>
      </c>
      <c r="G6" s="16">
        <f>G82R!C5*-1</f>
        <v>1.0604E-9</v>
      </c>
    </row>
    <row r="7" spans="1:33" x14ac:dyDescent="0.25">
      <c r="A7" s="15" t="s">
        <v>10</v>
      </c>
      <c r="B7" s="15">
        <f>L85P!D2</f>
        <v>1469094</v>
      </c>
      <c r="C7" s="16">
        <f>L85P!C5*-1</f>
        <v>2.5814999999999998E-9</v>
      </c>
      <c r="D7" s="8"/>
      <c r="E7" s="15" t="s">
        <v>32</v>
      </c>
      <c r="F7" s="15">
        <f>G82R!E2</f>
        <v>2256082</v>
      </c>
      <c r="G7" s="16">
        <f>G82R!E5*-1</f>
        <v>1.6027000000000001E-9</v>
      </c>
      <c r="R7" s="8"/>
      <c r="S7" s="5"/>
      <c r="T7" s="5"/>
      <c r="U7" s="11"/>
      <c r="AG7" s="8"/>
    </row>
    <row r="8" spans="1:33" x14ac:dyDescent="0.25">
      <c r="A8" s="15" t="s">
        <v>11</v>
      </c>
      <c r="B8" s="15">
        <f>L85P!E2</f>
        <v>858195</v>
      </c>
      <c r="C8" s="16">
        <f>L85P!D5*-1</f>
        <v>1.3176000000000001E-9</v>
      </c>
      <c r="D8" s="8"/>
      <c r="E8" s="15" t="s">
        <v>33</v>
      </c>
      <c r="F8" s="15">
        <f>G82R!D2</f>
        <v>1006790</v>
      </c>
      <c r="G8" s="15">
        <f>G82R!D5*-1</f>
        <v>3.3241999999999997E-10</v>
      </c>
      <c r="R8" s="8"/>
      <c r="S8" s="4"/>
      <c r="T8" s="4"/>
      <c r="U8" s="7"/>
      <c r="AG8" s="8"/>
    </row>
    <row r="9" spans="1:33" x14ac:dyDescent="0.25">
      <c r="A9" s="15" t="s">
        <v>12</v>
      </c>
      <c r="B9" s="15">
        <f>L85P!F2</f>
        <v>979333</v>
      </c>
      <c r="C9" s="16">
        <f>L85P!E5*-1</f>
        <v>2.3499999999999999E-9</v>
      </c>
      <c r="D9" s="8"/>
      <c r="E9" s="17" t="s">
        <v>34</v>
      </c>
      <c r="F9" s="17">
        <f>G82R!G2</f>
        <v>641419</v>
      </c>
      <c r="G9" s="20">
        <f>G82R!G5*-1</f>
        <v>5.1458999999999998E-10</v>
      </c>
      <c r="H9" s="1" t="s">
        <v>37</v>
      </c>
      <c r="R9" s="8"/>
      <c r="S9" s="4"/>
      <c r="T9" s="4"/>
      <c r="U9" s="7"/>
      <c r="AG9" s="8"/>
    </row>
    <row r="10" spans="1:33" x14ac:dyDescent="0.25">
      <c r="A10" s="15" t="s">
        <v>16</v>
      </c>
      <c r="B10" s="15">
        <f>L85P!G2</f>
        <v>1464056</v>
      </c>
      <c r="C10" s="15">
        <f>L85P!G5*-1</f>
        <v>2.7000000000000002E-9</v>
      </c>
      <c r="E10" s="17" t="s">
        <v>35</v>
      </c>
      <c r="F10" s="17">
        <f>G82R!H2</f>
        <v>1526986</v>
      </c>
      <c r="G10" s="20">
        <f>G82R!H5*-1</f>
        <v>1.5448000000000001E-9</v>
      </c>
      <c r="R10" s="8"/>
      <c r="S10" s="4"/>
      <c r="T10" s="4"/>
      <c r="U10" s="4"/>
      <c r="AG10" s="8"/>
    </row>
    <row r="11" spans="1:33" x14ac:dyDescent="0.25">
      <c r="A11" s="17" t="s">
        <v>19</v>
      </c>
      <c r="B11" s="17">
        <f>L85P!J2</f>
        <v>1351188</v>
      </c>
      <c r="C11" s="17">
        <f>L85P!J5*-1</f>
        <v>3.9000000000000002E-9</v>
      </c>
      <c r="D11" s="4"/>
      <c r="E11" s="17" t="s">
        <v>36</v>
      </c>
      <c r="F11" s="17">
        <f>G82R!I2</f>
        <v>1078604</v>
      </c>
      <c r="G11" s="16">
        <f>G82R!I5*-1</f>
        <v>1.7042E-9</v>
      </c>
      <c r="P11" s="4"/>
      <c r="Q11" s="4"/>
      <c r="R11" s="7"/>
      <c r="S11" s="4"/>
      <c r="AG11" s="8"/>
    </row>
    <row r="12" spans="1:33" x14ac:dyDescent="0.25">
      <c r="A12" s="15" t="s">
        <v>18</v>
      </c>
      <c r="B12" s="15">
        <f>L85P!I2</f>
        <v>1516564</v>
      </c>
      <c r="C12" s="16">
        <f>L85P!I5*-1</f>
        <v>2.1000000000000002E-9</v>
      </c>
      <c r="D12" s="8"/>
      <c r="E12" s="17" t="s">
        <v>38</v>
      </c>
      <c r="F12" s="15">
        <f>G82R!J2</f>
        <v>590374</v>
      </c>
      <c r="G12" s="16">
        <f>G82R!J5*-1</f>
        <v>3.0370999999999998E-10</v>
      </c>
      <c r="S12" s="4"/>
      <c r="AG12" s="8"/>
    </row>
    <row r="13" spans="1:33" x14ac:dyDescent="0.25">
      <c r="A13" s="15" t="s">
        <v>20</v>
      </c>
      <c r="B13" s="15">
        <f>L85P!K2</f>
        <v>613892</v>
      </c>
      <c r="C13" s="16">
        <f>L85P!K5*-1</f>
        <v>7.7999999999999999E-10</v>
      </c>
      <c r="D13" s="8"/>
      <c r="E13" s="17" t="s">
        <v>39</v>
      </c>
      <c r="F13" s="15">
        <f>G82R!K2</f>
        <v>1189386</v>
      </c>
      <c r="G13" s="16">
        <f>G82R!K5*-1</f>
        <v>1.6714E-9</v>
      </c>
      <c r="S13" s="4"/>
      <c r="U13" s="8"/>
      <c r="AG13" s="8"/>
    </row>
    <row r="14" spans="1:33" x14ac:dyDescent="0.25">
      <c r="A14" s="15" t="s">
        <v>21</v>
      </c>
      <c r="B14" s="15">
        <f>L85P!L2</f>
        <v>421837</v>
      </c>
      <c r="C14" s="16">
        <f>L85P!L5*-1</f>
        <v>1.2E-9</v>
      </c>
      <c r="D14" s="8"/>
      <c r="E14" s="17" t="s">
        <v>40</v>
      </c>
      <c r="F14" s="15">
        <f>G82R!L2</f>
        <v>746705</v>
      </c>
      <c r="G14" s="16">
        <f>G82R!L5*-1</f>
        <v>5.3747000000000001E-10</v>
      </c>
      <c r="S14" s="4"/>
      <c r="AG14" s="8"/>
    </row>
    <row r="15" spans="1:33" x14ac:dyDescent="0.25">
      <c r="A15" s="15" t="s">
        <v>22</v>
      </c>
      <c r="B15" s="15">
        <f>L85P!M2</f>
        <v>1574590</v>
      </c>
      <c r="C15" s="15">
        <f>L85P!M5*-1</f>
        <v>3.9000000000000002E-9</v>
      </c>
      <c r="E15" s="17" t="s">
        <v>41</v>
      </c>
      <c r="F15" s="15">
        <f>G82R!M2</f>
        <v>396410</v>
      </c>
      <c r="G15" s="16">
        <f>G82R!M5*-1</f>
        <v>4.4685000000000001E-10</v>
      </c>
      <c r="R15" s="8"/>
      <c r="S15" s="4"/>
      <c r="AG15" s="8"/>
    </row>
    <row r="16" spans="1:33" x14ac:dyDescent="0.25">
      <c r="A16" s="15" t="s">
        <v>23</v>
      </c>
      <c r="B16" s="15">
        <f>L85P!N2</f>
        <v>1065231</v>
      </c>
      <c r="C16" s="15">
        <f>L85P!N5*-1</f>
        <v>1.9000000000000001E-9</v>
      </c>
      <c r="E16" s="17" t="s">
        <v>42</v>
      </c>
      <c r="F16" s="15">
        <f>G82R!N2</f>
        <v>2447200</v>
      </c>
      <c r="G16" s="16">
        <f>G82R!N5*-1</f>
        <v>2.2848999999999998E-9</v>
      </c>
      <c r="S16" s="4"/>
      <c r="AG16" s="8"/>
    </row>
    <row r="17" spans="1:33" x14ac:dyDescent="0.25">
      <c r="A17" s="15" t="s">
        <v>17</v>
      </c>
      <c r="B17" s="15">
        <f>L85P!H2</f>
        <v>537316</v>
      </c>
      <c r="C17" s="16">
        <f>L85P!H5*-1</f>
        <v>1.9000000000000001E-9</v>
      </c>
      <c r="D17" s="8"/>
      <c r="E17" s="17" t="s">
        <v>43</v>
      </c>
      <c r="F17" s="15">
        <f>G82R!O2</f>
        <v>2447200</v>
      </c>
      <c r="G17" s="15">
        <f>G82R!O5*-1</f>
        <v>2.2848999999999998E-9</v>
      </c>
      <c r="R17" s="8"/>
      <c r="AG17" s="8"/>
    </row>
    <row r="18" spans="1:33" x14ac:dyDescent="0.25">
      <c r="A18" s="15" t="s">
        <v>24</v>
      </c>
      <c r="B18" s="15">
        <f>L85P!O2</f>
        <v>1692901</v>
      </c>
      <c r="C18" s="16">
        <f>L85P!O5*-1</f>
        <v>2.9591999999999999E-9</v>
      </c>
      <c r="D18" s="8"/>
      <c r="E18" s="18" t="s">
        <v>27</v>
      </c>
      <c r="F18" s="18">
        <v>0</v>
      </c>
      <c r="G18" s="18">
        <v>3.5800000000000002E-11</v>
      </c>
      <c r="R18" s="8"/>
      <c r="AG18" s="8"/>
    </row>
    <row r="19" spans="1:33" x14ac:dyDescent="0.25">
      <c r="A19" s="15" t="s">
        <v>25</v>
      </c>
      <c r="B19" s="15">
        <f>L85P!P2</f>
        <v>709022</v>
      </c>
      <c r="C19" s="16">
        <f>L85P!P5*-1</f>
        <v>7.6221999999999998E-10</v>
      </c>
      <c r="D19" s="8"/>
      <c r="E19" s="18" t="s">
        <v>28</v>
      </c>
      <c r="F19" s="18">
        <v>0</v>
      </c>
      <c r="G19" s="18">
        <v>1.2000000000000001E-11</v>
      </c>
      <c r="AG19" s="8"/>
    </row>
    <row r="20" spans="1:33" x14ac:dyDescent="0.25">
      <c r="A20" s="15" t="s">
        <v>26</v>
      </c>
      <c r="B20" s="15">
        <v>1040261</v>
      </c>
      <c r="C20" s="16">
        <f>L85P!Q5*-1</f>
        <v>2.4010999999999999E-9</v>
      </c>
      <c r="D20" s="8"/>
      <c r="E20" s="18" t="s">
        <v>29</v>
      </c>
      <c r="F20" s="18">
        <v>0</v>
      </c>
      <c r="G20" s="18">
        <v>1.6500000000000001E-11</v>
      </c>
      <c r="R20" s="8"/>
      <c r="AG20" s="8"/>
    </row>
    <row r="21" spans="1:33" x14ac:dyDescent="0.25">
      <c r="A21" s="18" t="s">
        <v>27</v>
      </c>
      <c r="B21" s="18">
        <v>0</v>
      </c>
      <c r="C21" s="19">
        <v>3.5800000000000002E-11</v>
      </c>
      <c r="E21" s="18" t="s">
        <v>30</v>
      </c>
      <c r="F21" s="18">
        <v>0</v>
      </c>
      <c r="G21" s="18">
        <v>2.6899999999999999E-11</v>
      </c>
      <c r="R21" s="8"/>
      <c r="AG21" s="8"/>
    </row>
    <row r="22" spans="1:33" x14ac:dyDescent="0.25">
      <c r="A22" s="18" t="s">
        <v>28</v>
      </c>
      <c r="B22" s="18">
        <v>0</v>
      </c>
      <c r="C22" s="19">
        <v>1.2000000000000001E-11</v>
      </c>
      <c r="D22" s="13"/>
      <c r="E22" s="12"/>
      <c r="F22" s="12"/>
      <c r="G22" s="12"/>
      <c r="P22" s="12"/>
      <c r="Q22" s="12"/>
      <c r="R22" s="12"/>
      <c r="S22" s="12"/>
      <c r="T22" s="12"/>
      <c r="U22" s="12"/>
      <c r="AG22" s="8"/>
    </row>
    <row r="23" spans="1:33" x14ac:dyDescent="0.25">
      <c r="A23" s="18" t="s">
        <v>29</v>
      </c>
      <c r="B23" s="18">
        <v>0</v>
      </c>
      <c r="C23" s="19">
        <v>1.6500000000000001E-11</v>
      </c>
      <c r="D23" s="13"/>
      <c r="E23" s="21" t="s">
        <v>45</v>
      </c>
      <c r="F23" s="12"/>
      <c r="G23" s="12"/>
      <c r="P23" s="12"/>
      <c r="Q23" s="12"/>
      <c r="R23" s="12"/>
      <c r="S23" s="12"/>
      <c r="T23" s="12"/>
      <c r="U23" s="12"/>
      <c r="AG23" s="8"/>
    </row>
    <row r="24" spans="1:33" x14ac:dyDescent="0.25">
      <c r="A24" s="18" t="s">
        <v>30</v>
      </c>
      <c r="B24" s="18">
        <v>0</v>
      </c>
      <c r="C24" s="19">
        <v>2.6899999999999999E-11</v>
      </c>
      <c r="D24" s="13"/>
      <c r="E24" s="12"/>
      <c r="F24" s="12"/>
      <c r="G24" s="12"/>
      <c r="P24" s="12"/>
      <c r="Q24" s="12"/>
      <c r="R24" s="12"/>
      <c r="S24" s="12"/>
      <c r="T24" s="12"/>
      <c r="U24" s="12"/>
      <c r="AG24" s="8"/>
    </row>
    <row r="25" spans="1:33" x14ac:dyDescent="0.25">
      <c r="D25" s="13"/>
      <c r="E25" s="12"/>
      <c r="F25" s="12"/>
      <c r="G25" s="12"/>
      <c r="P25" s="12"/>
      <c r="Q25" s="12"/>
      <c r="R25" s="12"/>
      <c r="S25" s="12"/>
      <c r="T25" s="12"/>
      <c r="U25" s="12"/>
    </row>
    <row r="26" spans="1:33" x14ac:dyDescent="0.25">
      <c r="A26" s="21" t="s">
        <v>45</v>
      </c>
    </row>
    <row r="27" spans="1:33" x14ac:dyDescent="0.25">
      <c r="P27" s="12"/>
    </row>
    <row r="29" spans="1:33" x14ac:dyDescent="0.25">
      <c r="C29" s="8"/>
      <c r="D29" s="8"/>
    </row>
    <row r="32" spans="1:33" x14ac:dyDescent="0.25">
      <c r="AA32" s="2"/>
    </row>
    <row r="35" spans="15:15" x14ac:dyDescent="0.25">
      <c r="O35" s="14"/>
    </row>
    <row r="36" spans="15:15" x14ac:dyDescent="0.25">
      <c r="O36" s="14"/>
    </row>
    <row r="50" spans="9:27" x14ac:dyDescent="0.25">
      <c r="AA50" s="2"/>
    </row>
    <row r="57" spans="9:27" x14ac:dyDescent="0.25">
      <c r="I57" s="1">
        <v>-150</v>
      </c>
    </row>
    <row r="58" spans="9:27" x14ac:dyDescent="0.25">
      <c r="I58" s="1">
        <f>I57-14</f>
        <v>-164</v>
      </c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G82R</vt:lpstr>
      <vt:lpstr>L85P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IBI042</dc:creator>
  <cp:lastModifiedBy>Kovermann</cp:lastModifiedBy>
  <dcterms:created xsi:type="dcterms:W3CDTF">2020-09-29T15:14:48Z</dcterms:created>
  <dcterms:modified xsi:type="dcterms:W3CDTF">2021-09-23T14:44:03Z</dcterms:modified>
</cp:coreProperties>
</file>