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ter\Backup Papers\EAAT2 variants\data repository\Formatted\"/>
    </mc:Choice>
  </mc:AlternateContent>
  <xr:revisionPtr revIDLastSave="0" documentId="13_ncr:1_{4F3031B6-9329-45CE-B334-5007B91400B0}" xr6:coauthVersionLast="47" xr6:coauthVersionMax="47" xr10:uidLastSave="{00000000-0000-0000-0000-000000000000}"/>
  <bookViews>
    <workbookView xWindow="25080" yWindow="-120" windowWidth="29040" windowHeight="15840" activeTab="2" xr2:uid="{5A013A32-2200-4A9E-9CEE-FBC2077A8CFF}"/>
  </bookViews>
  <sheets>
    <sheet name="L85P 140 NaCl vs 115 KCl" sheetId="1" r:id="rId1"/>
    <sheet name="G82R 140 NaCl vs 115 KCl" sheetId="7" r:id="rId2"/>
    <sheet name="Summary" sheetId="9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9" l="1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5" i="9"/>
  <c r="C5" i="9"/>
  <c r="R41" i="7"/>
  <c r="Q41" i="7"/>
  <c r="P41" i="7"/>
  <c r="J21" i="9" s="1"/>
  <c r="R40" i="7"/>
  <c r="Q40" i="7"/>
  <c r="P40" i="7"/>
  <c r="J20" i="9" s="1"/>
  <c r="R39" i="7"/>
  <c r="Q39" i="7"/>
  <c r="P39" i="7"/>
  <c r="J19" i="9" s="1"/>
  <c r="R38" i="7"/>
  <c r="Q38" i="7"/>
  <c r="P38" i="7"/>
  <c r="J18" i="9" s="1"/>
  <c r="R37" i="7"/>
  <c r="Q37" i="7"/>
  <c r="P37" i="7"/>
  <c r="J17" i="9" s="1"/>
  <c r="R36" i="7"/>
  <c r="Q36" i="7"/>
  <c r="P36" i="7"/>
  <c r="J16" i="9" s="1"/>
  <c r="R35" i="7"/>
  <c r="Q35" i="7"/>
  <c r="P35" i="7"/>
  <c r="J15" i="9" s="1"/>
  <c r="R34" i="7"/>
  <c r="Q34" i="7"/>
  <c r="P34" i="7"/>
  <c r="J14" i="9" s="1"/>
  <c r="R33" i="7"/>
  <c r="Q33" i="7"/>
  <c r="P33" i="7"/>
  <c r="J13" i="9" s="1"/>
  <c r="R32" i="7"/>
  <c r="Q32" i="7"/>
  <c r="P32" i="7"/>
  <c r="J12" i="9" s="1"/>
  <c r="R31" i="7"/>
  <c r="Q31" i="7"/>
  <c r="P31" i="7"/>
  <c r="J11" i="9" s="1"/>
  <c r="R30" i="7"/>
  <c r="Q30" i="7"/>
  <c r="P30" i="7"/>
  <c r="J10" i="9" s="1"/>
  <c r="R29" i="7"/>
  <c r="Q29" i="7"/>
  <c r="P29" i="7"/>
  <c r="J9" i="9" s="1"/>
  <c r="R28" i="7"/>
  <c r="Q28" i="7"/>
  <c r="P28" i="7"/>
  <c r="J8" i="9" s="1"/>
  <c r="R27" i="7"/>
  <c r="Q27" i="7"/>
  <c r="P27" i="7"/>
  <c r="J7" i="9" s="1"/>
  <c r="R26" i="7"/>
  <c r="Q26" i="7"/>
  <c r="P26" i="7"/>
  <c r="J6" i="9" s="1"/>
  <c r="B26" i="7"/>
  <c r="R25" i="7"/>
  <c r="Q25" i="7"/>
  <c r="P25" i="7"/>
  <c r="J5" i="9" s="1"/>
  <c r="R41" i="1"/>
  <c r="Q41" i="1"/>
  <c r="P41" i="1"/>
  <c r="H21" i="9" s="1"/>
  <c r="R40" i="1"/>
  <c r="Q40" i="1"/>
  <c r="P40" i="1"/>
  <c r="H20" i="9" s="1"/>
  <c r="R39" i="1"/>
  <c r="Q39" i="1"/>
  <c r="P39" i="1"/>
  <c r="H19" i="9" s="1"/>
  <c r="R38" i="1"/>
  <c r="Q38" i="1"/>
  <c r="P38" i="1"/>
  <c r="H18" i="9" s="1"/>
  <c r="R37" i="1"/>
  <c r="Q37" i="1"/>
  <c r="P37" i="1"/>
  <c r="H17" i="9" s="1"/>
  <c r="R36" i="1"/>
  <c r="Q36" i="1"/>
  <c r="P36" i="1"/>
  <c r="H16" i="9" s="1"/>
  <c r="R35" i="1"/>
  <c r="Q35" i="1"/>
  <c r="P35" i="1"/>
  <c r="H15" i="9" s="1"/>
  <c r="R34" i="1"/>
  <c r="Q34" i="1"/>
  <c r="P34" i="1"/>
  <c r="H14" i="9" s="1"/>
  <c r="R33" i="1"/>
  <c r="Q33" i="1"/>
  <c r="P33" i="1"/>
  <c r="H13" i="9" s="1"/>
  <c r="R32" i="1"/>
  <c r="Q32" i="1"/>
  <c r="P32" i="1"/>
  <c r="H12" i="9" s="1"/>
  <c r="R31" i="1"/>
  <c r="Q31" i="1"/>
  <c r="P31" i="1"/>
  <c r="H11" i="9" s="1"/>
  <c r="R30" i="1"/>
  <c r="Q30" i="1"/>
  <c r="P30" i="1"/>
  <c r="H10" i="9" s="1"/>
  <c r="R29" i="1"/>
  <c r="Q29" i="1"/>
  <c r="P29" i="1"/>
  <c r="H9" i="9" s="1"/>
  <c r="R28" i="1"/>
  <c r="Q28" i="1"/>
  <c r="P28" i="1"/>
  <c r="H8" i="9" s="1"/>
  <c r="R27" i="1"/>
  <c r="Q27" i="1"/>
  <c r="P27" i="1"/>
  <c r="H7" i="9" s="1"/>
  <c r="R26" i="1"/>
  <c r="Q26" i="1"/>
  <c r="P26" i="1"/>
  <c r="H6" i="9" s="1"/>
  <c r="B26" i="1"/>
  <c r="B27" i="1" s="1"/>
  <c r="R25" i="1"/>
  <c r="Q25" i="1"/>
  <c r="P25" i="1"/>
  <c r="H5" i="9" s="1"/>
  <c r="T25" i="7" l="1"/>
  <c r="T27" i="1"/>
  <c r="T35" i="1"/>
  <c r="T29" i="1"/>
  <c r="T26" i="1"/>
  <c r="S34" i="1"/>
  <c r="S26" i="1"/>
  <c r="S31" i="1"/>
  <c r="S37" i="1"/>
  <c r="S39" i="1"/>
  <c r="T28" i="1"/>
  <c r="S30" i="1"/>
  <c r="T30" i="1"/>
  <c r="T34" i="1"/>
  <c r="T36" i="1"/>
  <c r="T38" i="1"/>
  <c r="T40" i="1"/>
  <c r="T25" i="1"/>
  <c r="S27" i="1"/>
  <c r="T31" i="1"/>
  <c r="S33" i="1"/>
  <c r="T32" i="1"/>
  <c r="S35" i="1"/>
  <c r="S38" i="1"/>
  <c r="T39" i="1"/>
  <c r="T41" i="1"/>
  <c r="S38" i="7"/>
  <c r="S26" i="7"/>
  <c r="S25" i="7"/>
  <c r="T27" i="7"/>
  <c r="S28" i="7"/>
  <c r="S29" i="7"/>
  <c r="T33" i="7"/>
  <c r="S33" i="7"/>
  <c r="T39" i="7"/>
  <c r="T40" i="7"/>
  <c r="S41" i="7"/>
  <c r="T32" i="7"/>
  <c r="T34" i="7"/>
  <c r="T41" i="7"/>
  <c r="T29" i="7"/>
  <c r="T30" i="7"/>
  <c r="S34" i="7"/>
  <c r="T35" i="7"/>
  <c r="T36" i="7"/>
  <c r="S37" i="7"/>
  <c r="T26" i="7"/>
  <c r="T28" i="7"/>
  <c r="S30" i="7"/>
  <c r="T31" i="7"/>
  <c r="S32" i="7"/>
  <c r="T37" i="7"/>
  <c r="T38" i="7"/>
  <c r="B27" i="7"/>
  <c r="S27" i="7"/>
  <c r="S31" i="7"/>
  <c r="S35" i="7"/>
  <c r="S39" i="7"/>
  <c r="S36" i="7"/>
  <c r="S40" i="7"/>
  <c r="B28" i="1"/>
  <c r="S25" i="1"/>
  <c r="S29" i="1"/>
  <c r="S41" i="1"/>
  <c r="S28" i="1"/>
  <c r="S32" i="1"/>
  <c r="T33" i="1"/>
  <c r="S36" i="1"/>
  <c r="T37" i="1"/>
  <c r="S40" i="1"/>
  <c r="B6" i="7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6" i="1"/>
  <c r="R21" i="7"/>
  <c r="Q21" i="7"/>
  <c r="P21" i="7"/>
  <c r="F21" i="9" s="1"/>
  <c r="R20" i="7"/>
  <c r="Q20" i="7"/>
  <c r="P20" i="7"/>
  <c r="F20" i="9" s="1"/>
  <c r="R19" i="7"/>
  <c r="Q19" i="7"/>
  <c r="P19" i="7"/>
  <c r="F19" i="9" s="1"/>
  <c r="R18" i="7"/>
  <c r="Q18" i="7"/>
  <c r="P18" i="7"/>
  <c r="F18" i="9" s="1"/>
  <c r="R17" i="7"/>
  <c r="Q17" i="7"/>
  <c r="P17" i="7"/>
  <c r="F17" i="9" s="1"/>
  <c r="R16" i="7"/>
  <c r="Q16" i="7"/>
  <c r="P16" i="7"/>
  <c r="F16" i="9" s="1"/>
  <c r="R15" i="7"/>
  <c r="Q15" i="7"/>
  <c r="P15" i="7"/>
  <c r="F15" i="9" s="1"/>
  <c r="R14" i="7"/>
  <c r="Q14" i="7"/>
  <c r="P14" i="7"/>
  <c r="F14" i="9" s="1"/>
  <c r="R13" i="7"/>
  <c r="Q13" i="7"/>
  <c r="P13" i="7"/>
  <c r="F13" i="9" s="1"/>
  <c r="R12" i="7"/>
  <c r="Q12" i="7"/>
  <c r="P12" i="7"/>
  <c r="F12" i="9" s="1"/>
  <c r="R11" i="7"/>
  <c r="Q11" i="7"/>
  <c r="P11" i="7"/>
  <c r="F11" i="9" s="1"/>
  <c r="R10" i="7"/>
  <c r="Q10" i="7"/>
  <c r="P10" i="7"/>
  <c r="F10" i="9" s="1"/>
  <c r="R9" i="7"/>
  <c r="Q9" i="7"/>
  <c r="P9" i="7"/>
  <c r="F9" i="9" s="1"/>
  <c r="R8" i="7"/>
  <c r="Q8" i="7"/>
  <c r="P8" i="7"/>
  <c r="F8" i="9" s="1"/>
  <c r="R7" i="7"/>
  <c r="Q7" i="7"/>
  <c r="P7" i="7"/>
  <c r="F7" i="9" s="1"/>
  <c r="R6" i="7"/>
  <c r="Q6" i="7"/>
  <c r="P6" i="7"/>
  <c r="F6" i="9" s="1"/>
  <c r="R5" i="7"/>
  <c r="Q5" i="7"/>
  <c r="P5" i="7"/>
  <c r="F5" i="9" s="1"/>
  <c r="C6" i="9" l="1"/>
  <c r="B28" i="7"/>
  <c r="B29" i="1"/>
  <c r="S19" i="7"/>
  <c r="S16" i="7"/>
  <c r="T13" i="7"/>
  <c r="T7" i="7"/>
  <c r="S9" i="7"/>
  <c r="S11" i="7"/>
  <c r="T6" i="7"/>
  <c r="S15" i="7"/>
  <c r="S6" i="7"/>
  <c r="S17" i="7"/>
  <c r="T21" i="7"/>
  <c r="B7" i="1"/>
  <c r="C7" i="9" s="1"/>
  <c r="T8" i="7"/>
  <c r="S14" i="7"/>
  <c r="S7" i="7"/>
  <c r="T14" i="7"/>
  <c r="T5" i="7"/>
  <c r="T9" i="7"/>
  <c r="S10" i="7"/>
  <c r="T11" i="7"/>
  <c r="S12" i="7"/>
  <c r="T17" i="7"/>
  <c r="S18" i="7"/>
  <c r="S20" i="7"/>
  <c r="S8" i="7"/>
  <c r="T12" i="7"/>
  <c r="T15" i="7"/>
  <c r="T20" i="7"/>
  <c r="S5" i="7"/>
  <c r="T10" i="7"/>
  <c r="T18" i="7"/>
  <c r="S13" i="7"/>
  <c r="T16" i="7"/>
  <c r="T19" i="7"/>
  <c r="S21" i="7"/>
  <c r="B29" i="7" l="1"/>
  <c r="B30" i="1"/>
  <c r="B8" i="1"/>
  <c r="C8" i="9" s="1"/>
  <c r="B30" i="7" l="1"/>
  <c r="B31" i="1"/>
  <c r="B9" i="1"/>
  <c r="C9" i="9" s="1"/>
  <c r="B31" i="7" l="1"/>
  <c r="B32" i="1"/>
  <c r="B10" i="1"/>
  <c r="C10" i="9" s="1"/>
  <c r="B32" i="7" l="1"/>
  <c r="B33" i="1"/>
  <c r="B11" i="1"/>
  <c r="C11" i="9" s="1"/>
  <c r="R21" i="1"/>
  <c r="Q21" i="1"/>
  <c r="P21" i="1"/>
  <c r="D21" i="9" s="1"/>
  <c r="R20" i="1"/>
  <c r="Q20" i="1"/>
  <c r="P20" i="1"/>
  <c r="D20" i="9" s="1"/>
  <c r="R19" i="1"/>
  <c r="Q19" i="1"/>
  <c r="P19" i="1"/>
  <c r="D19" i="9" s="1"/>
  <c r="R18" i="1"/>
  <c r="Q18" i="1"/>
  <c r="P18" i="1"/>
  <c r="D18" i="9" s="1"/>
  <c r="R17" i="1"/>
  <c r="Q17" i="1"/>
  <c r="P17" i="1"/>
  <c r="D17" i="9" s="1"/>
  <c r="R16" i="1"/>
  <c r="Q16" i="1"/>
  <c r="P16" i="1"/>
  <c r="D16" i="9" s="1"/>
  <c r="R15" i="1"/>
  <c r="Q15" i="1"/>
  <c r="P15" i="1"/>
  <c r="D15" i="9" s="1"/>
  <c r="R14" i="1"/>
  <c r="Q14" i="1"/>
  <c r="P14" i="1"/>
  <c r="D14" i="9" s="1"/>
  <c r="R13" i="1"/>
  <c r="Q13" i="1"/>
  <c r="P13" i="1"/>
  <c r="D13" i="9" s="1"/>
  <c r="R12" i="1"/>
  <c r="Q12" i="1"/>
  <c r="P12" i="1"/>
  <c r="D12" i="9" s="1"/>
  <c r="R11" i="1"/>
  <c r="Q11" i="1"/>
  <c r="P11" i="1"/>
  <c r="D11" i="9" s="1"/>
  <c r="R10" i="1"/>
  <c r="Q10" i="1"/>
  <c r="P10" i="1"/>
  <c r="D10" i="9" s="1"/>
  <c r="R9" i="1"/>
  <c r="Q9" i="1"/>
  <c r="P9" i="1"/>
  <c r="D9" i="9" s="1"/>
  <c r="R8" i="1"/>
  <c r="Q8" i="1"/>
  <c r="P8" i="1"/>
  <c r="D8" i="9" s="1"/>
  <c r="R7" i="1"/>
  <c r="Q7" i="1"/>
  <c r="P7" i="1"/>
  <c r="D7" i="9" s="1"/>
  <c r="R6" i="1"/>
  <c r="Q6" i="1"/>
  <c r="P6" i="1"/>
  <c r="D6" i="9" s="1"/>
  <c r="R5" i="1"/>
  <c r="Q5" i="1"/>
  <c r="P5" i="1"/>
  <c r="D5" i="9" s="1"/>
  <c r="B33" i="7" l="1"/>
  <c r="B34" i="1"/>
  <c r="B12" i="1"/>
  <c r="C12" i="9" s="1"/>
  <c r="T8" i="1"/>
  <c r="T12" i="1"/>
  <c r="T16" i="1"/>
  <c r="T20" i="1"/>
  <c r="T7" i="1"/>
  <c r="T11" i="1"/>
  <c r="T15" i="1"/>
  <c r="T19" i="1"/>
  <c r="T10" i="1"/>
  <c r="T14" i="1"/>
  <c r="T18" i="1"/>
  <c r="T6" i="1"/>
  <c r="T5" i="1"/>
  <c r="T9" i="1"/>
  <c r="T13" i="1"/>
  <c r="T17" i="1"/>
  <c r="T21" i="1"/>
  <c r="S8" i="1"/>
  <c r="S12" i="1"/>
  <c r="S16" i="1"/>
  <c r="S20" i="1"/>
  <c r="S7" i="1"/>
  <c r="S11" i="1"/>
  <c r="S15" i="1"/>
  <c r="S19" i="1"/>
  <c r="S18" i="1"/>
  <c r="S6" i="1"/>
  <c r="S14" i="1"/>
  <c r="S5" i="1"/>
  <c r="S9" i="1"/>
  <c r="S13" i="1"/>
  <c r="S17" i="1"/>
  <c r="S21" i="1"/>
  <c r="S10" i="1"/>
  <c r="B34" i="7" l="1"/>
  <c r="B35" i="1"/>
  <c r="B13" i="1"/>
  <c r="C13" i="9" s="1"/>
  <c r="B35" i="7" l="1"/>
  <c r="B36" i="1"/>
  <c r="B14" i="1"/>
  <c r="C14" i="9" s="1"/>
  <c r="B36" i="7" l="1"/>
  <c r="B37" i="1"/>
  <c r="B15" i="1"/>
  <c r="C15" i="9" s="1"/>
  <c r="B37" i="7" l="1"/>
  <c r="B38" i="1"/>
  <c r="B16" i="1"/>
  <c r="C16" i="9" s="1"/>
  <c r="B38" i="7" l="1"/>
  <c r="B39" i="1"/>
  <c r="B17" i="1"/>
  <c r="C17" i="9" s="1"/>
  <c r="B39" i="7" l="1"/>
  <c r="B40" i="1"/>
  <c r="B18" i="1"/>
  <c r="C18" i="9" s="1"/>
  <c r="B40" i="7" l="1"/>
  <c r="B41" i="1"/>
  <c r="B19" i="1"/>
  <c r="C19" i="9" s="1"/>
  <c r="B41" i="7" l="1"/>
  <c r="B20" i="1"/>
  <c r="C20" i="9" s="1"/>
  <c r="B21" i="1" l="1"/>
  <c r="C21" i="9" l="1"/>
</calcChain>
</file>

<file path=xl/sharedStrings.xml><?xml version="1.0" encoding="utf-8"?>
<sst xmlns="http://schemas.openxmlformats.org/spreadsheetml/2006/main" count="169" uniqueCount="44">
  <si>
    <t>mean</t>
  </si>
  <si>
    <t>n</t>
  </si>
  <si>
    <t>SD</t>
  </si>
  <si>
    <t>95% conf</t>
  </si>
  <si>
    <t>Cm (pF)</t>
  </si>
  <si>
    <t>NN</t>
  </si>
  <si>
    <t>SE</t>
  </si>
  <si>
    <t>15_12_20_Z1</t>
  </si>
  <si>
    <t>15_12_20_Z7</t>
  </si>
  <si>
    <t>11_01_21_Z2</t>
  </si>
  <si>
    <t>11_01_21_Z3</t>
  </si>
  <si>
    <t>11_01_21_Z4</t>
  </si>
  <si>
    <t>12_01_21_Z6</t>
  </si>
  <si>
    <t>12_01_21_Z7</t>
  </si>
  <si>
    <t>12_01_21_Z9</t>
  </si>
  <si>
    <t>13_01_21_Z1</t>
  </si>
  <si>
    <t>13_01_21_Z3</t>
  </si>
  <si>
    <t>13_01_21_Z4</t>
  </si>
  <si>
    <t>15_01_20_Z3</t>
  </si>
  <si>
    <t>15_12_20_Z3</t>
  </si>
  <si>
    <t>15_12_20_Z4</t>
  </si>
  <si>
    <t>15_01_20_Z4</t>
  </si>
  <si>
    <t>15_12_20_Z5</t>
  </si>
  <si>
    <t>15_01_20_Z5</t>
  </si>
  <si>
    <t>11_01_21_Z5</t>
  </si>
  <si>
    <t>11_01_21_Z6</t>
  </si>
  <si>
    <t>11_01_21_Z7</t>
  </si>
  <si>
    <t>12_01_21_Z1</t>
  </si>
  <si>
    <t>12_01_21_Z3</t>
  </si>
  <si>
    <t>12_01_21_Z4</t>
  </si>
  <si>
    <t>12_01_21_Z5</t>
  </si>
  <si>
    <t>13_01_21_Z2</t>
  </si>
  <si>
    <t>no Glu</t>
  </si>
  <si>
    <t>with Glu</t>
  </si>
  <si>
    <t>Cell</t>
  </si>
  <si>
    <t>(mV)</t>
  </si>
  <si>
    <t>(pA)</t>
  </si>
  <si>
    <t>L85P</t>
  </si>
  <si>
    <t>G82R</t>
  </si>
  <si>
    <t>control</t>
  </si>
  <si>
    <t>with 0.5 mM L-glut</t>
  </si>
  <si>
    <t>Cells</t>
  </si>
  <si>
    <t>open symbols - control</t>
  </si>
  <si>
    <t>closed symbols - + 0.5 mM L-glut (ext)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</si>
</sst>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5" fillId="2" borderId="0" xfId="0" applyNumberFormat="1" applyFont="1" applyFill="1" applyAlignment="1">
      <alignment horizontal="center"/>
    </xf>
    <xf numFmtId="2" fontId="0" fillId="0" borderId="0" xfId="0" applyNumberFormat="1"/>
    <xf numFmtId="2" fontId="3" fillId="0" borderId="0" xfId="0" applyNumberFormat="1" applyFont="1" applyAlignment="1">
      <alignment horizontal="center"/>
    </xf>
    <xf numFmtId="0" fontId="5" fillId="2" borderId="1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left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L85P: 140 NaCl</a:t>
            </a:r>
            <a:r>
              <a:rPr lang="de-DE" baseline="-25000"/>
              <a:t>ext</a:t>
            </a:r>
            <a:r>
              <a:rPr lang="de-DE"/>
              <a:t> :: 115</a:t>
            </a:r>
            <a:r>
              <a:rPr lang="de-DE" baseline="0"/>
              <a:t> KCl</a:t>
            </a:r>
            <a:r>
              <a:rPr lang="de-DE" baseline="-25000"/>
              <a:t>int</a:t>
            </a:r>
            <a:r>
              <a:rPr lang="de-DE" baseline="0"/>
              <a:t> w/o or + 0.5 mM L-glut</a:t>
            </a:r>
            <a:r>
              <a:rPr lang="de-DE" baseline="-25000"/>
              <a:t>ext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12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Summary!$E$5:$E$21</c:f>
                <c:numCache>
                  <c:formatCode>General</c:formatCode>
                  <c:ptCount val="17"/>
                  <c:pt idx="0">
                    <c:v>538.02363018975245</c:v>
                  </c:pt>
                  <c:pt idx="1">
                    <c:v>470.43592175505762</c:v>
                  </c:pt>
                  <c:pt idx="2">
                    <c:v>408.09614779904541</c:v>
                  </c:pt>
                  <c:pt idx="3">
                    <c:v>351.72333702242554</c:v>
                  </c:pt>
                  <c:pt idx="4">
                    <c:v>297.20321097073889</c:v>
                  </c:pt>
                  <c:pt idx="5">
                    <c:v>245.93054581596627</c:v>
                  </c:pt>
                  <c:pt idx="6">
                    <c:v>195.88997481414728</c:v>
                  </c:pt>
                  <c:pt idx="7">
                    <c:v>146.12091185372924</c:v>
                  </c:pt>
                  <c:pt idx="8">
                    <c:v>95.6070945337881</c:v>
                  </c:pt>
                  <c:pt idx="9">
                    <c:v>45.800823136787223</c:v>
                  </c:pt>
                  <c:pt idx="10">
                    <c:v>8.8573599821987674</c:v>
                  </c:pt>
                  <c:pt idx="11">
                    <c:v>60.440316570414829</c:v>
                  </c:pt>
                  <c:pt idx="12">
                    <c:v>117.21228502259082</c:v>
                  </c:pt>
                  <c:pt idx="13">
                    <c:v>178.71807813024492</c:v>
                  </c:pt>
                  <c:pt idx="14">
                    <c:v>245.15631551769141</c:v>
                  </c:pt>
                  <c:pt idx="15">
                    <c:v>316.52619136908459</c:v>
                  </c:pt>
                  <c:pt idx="16">
                    <c:v>392.39539363891004</c:v>
                  </c:pt>
                </c:numCache>
              </c:numRef>
            </c:plus>
            <c:minus>
              <c:numRef>
                <c:f>Summary!$E$5:$E$21</c:f>
                <c:numCache>
                  <c:formatCode>General</c:formatCode>
                  <c:ptCount val="17"/>
                  <c:pt idx="0">
                    <c:v>538.02363018975245</c:v>
                  </c:pt>
                  <c:pt idx="1">
                    <c:v>470.43592175505762</c:v>
                  </c:pt>
                  <c:pt idx="2">
                    <c:v>408.09614779904541</c:v>
                  </c:pt>
                  <c:pt idx="3">
                    <c:v>351.72333702242554</c:v>
                  </c:pt>
                  <c:pt idx="4">
                    <c:v>297.20321097073889</c:v>
                  </c:pt>
                  <c:pt idx="5">
                    <c:v>245.93054581596627</c:v>
                  </c:pt>
                  <c:pt idx="6">
                    <c:v>195.88997481414728</c:v>
                  </c:pt>
                  <c:pt idx="7">
                    <c:v>146.12091185372924</c:v>
                  </c:pt>
                  <c:pt idx="8">
                    <c:v>95.6070945337881</c:v>
                  </c:pt>
                  <c:pt idx="9">
                    <c:v>45.800823136787223</c:v>
                  </c:pt>
                  <c:pt idx="10">
                    <c:v>8.8573599821987674</c:v>
                  </c:pt>
                  <c:pt idx="11">
                    <c:v>60.440316570414829</c:v>
                  </c:pt>
                  <c:pt idx="12">
                    <c:v>117.21228502259082</c:v>
                  </c:pt>
                  <c:pt idx="13">
                    <c:v>178.71807813024492</c:v>
                  </c:pt>
                  <c:pt idx="14">
                    <c:v>245.15631551769141</c:v>
                  </c:pt>
                  <c:pt idx="15">
                    <c:v>316.52619136908459</c:v>
                  </c:pt>
                  <c:pt idx="16">
                    <c:v>392.39539363891004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Summary!$C$5:$C$21</c:f>
              <c:numCache>
                <c:formatCode>General</c:formatCode>
                <c:ptCount val="17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  <c:pt idx="16">
                  <c:v>90</c:v>
                </c:pt>
              </c:numCache>
            </c:numRef>
          </c:xVal>
          <c:yVal>
            <c:numRef>
              <c:f>Summary!$D$5:$D$21</c:f>
              <c:numCache>
                <c:formatCode>0.00</c:formatCode>
                <c:ptCount val="17"/>
                <c:pt idx="0">
                  <c:v>-1841.3834977583444</c:v>
                </c:pt>
                <c:pt idx="1">
                  <c:v>-1571.4194530140264</c:v>
                </c:pt>
                <c:pt idx="2">
                  <c:v>-1330.3888466574929</c:v>
                </c:pt>
                <c:pt idx="3">
                  <c:v>-1116.7658011696553</c:v>
                </c:pt>
                <c:pt idx="4">
                  <c:v>-926.79110301624632</c:v>
                </c:pt>
                <c:pt idx="5">
                  <c:v>-754.75519214976919</c:v>
                </c:pt>
                <c:pt idx="6">
                  <c:v>-595.51447018710041</c:v>
                </c:pt>
                <c:pt idx="7">
                  <c:v>-444.18057459050959</c:v>
                </c:pt>
                <c:pt idx="8">
                  <c:v>-296.32013459639114</c:v>
                </c:pt>
                <c:pt idx="9">
                  <c:v>-146.00441655245695</c:v>
                </c:pt>
                <c:pt idx="10">
                  <c:v>11.297052578492599</c:v>
                </c:pt>
                <c:pt idx="11">
                  <c:v>182.40078978105024</c:v>
                </c:pt>
                <c:pt idx="12">
                  <c:v>372.52530115300959</c:v>
                </c:pt>
                <c:pt idx="13">
                  <c:v>590.26544674960041</c:v>
                </c:pt>
                <c:pt idx="14">
                  <c:v>835.79045937277988</c:v>
                </c:pt>
                <c:pt idx="15">
                  <c:v>1117.5731298273258</c:v>
                </c:pt>
                <c:pt idx="16">
                  <c:v>1443.5729952725492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F7-42A6-8C07-8887CA86BE5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Summary!$I$5:$I$21</c:f>
                <c:numCache>
                  <c:formatCode>General</c:formatCode>
                  <c:ptCount val="17"/>
                  <c:pt idx="0">
                    <c:v>789.47567515257344</c:v>
                  </c:pt>
                  <c:pt idx="1">
                    <c:v>693.30130947681698</c:v>
                  </c:pt>
                  <c:pt idx="2">
                    <c:v>605.12136728619794</c:v>
                  </c:pt>
                  <c:pt idx="3">
                    <c:v>520.40114942452226</c:v>
                  </c:pt>
                  <c:pt idx="4">
                    <c:v>439.43235393785369</c:v>
                  </c:pt>
                  <c:pt idx="5">
                    <c:v>361.73432646329735</c:v>
                  </c:pt>
                  <c:pt idx="6">
                    <c:v>284.12925906383128</c:v>
                  </c:pt>
                  <c:pt idx="7">
                    <c:v>210.2100744718864</c:v>
                  </c:pt>
                  <c:pt idx="8">
                    <c:v>137.65416880903902</c:v>
                  </c:pt>
                  <c:pt idx="9">
                    <c:v>65.87388267146207</c:v>
                  </c:pt>
                  <c:pt idx="10">
                    <c:v>10.579303027509376</c:v>
                  </c:pt>
                  <c:pt idx="11">
                    <c:v>76.533560619643083</c:v>
                  </c:pt>
                  <c:pt idx="12">
                    <c:v>147.02330439713148</c:v>
                  </c:pt>
                  <c:pt idx="13">
                    <c:v>220.90960235030914</c:v>
                  </c:pt>
                  <c:pt idx="14">
                    <c:v>296.91801515277029</c:v>
                  </c:pt>
                  <c:pt idx="15">
                    <c:v>376.66546443320379</c:v>
                  </c:pt>
                  <c:pt idx="16">
                    <c:v>461.24386995113855</c:v>
                  </c:pt>
                </c:numCache>
              </c:numRef>
            </c:plus>
            <c:minus>
              <c:numRef>
                <c:f>Summary!$I$5:$I$21</c:f>
                <c:numCache>
                  <c:formatCode>General</c:formatCode>
                  <c:ptCount val="17"/>
                  <c:pt idx="0">
                    <c:v>789.47567515257344</c:v>
                  </c:pt>
                  <c:pt idx="1">
                    <c:v>693.30130947681698</c:v>
                  </c:pt>
                  <c:pt idx="2">
                    <c:v>605.12136728619794</c:v>
                  </c:pt>
                  <c:pt idx="3">
                    <c:v>520.40114942452226</c:v>
                  </c:pt>
                  <c:pt idx="4">
                    <c:v>439.43235393785369</c:v>
                  </c:pt>
                  <c:pt idx="5">
                    <c:v>361.73432646329735</c:v>
                  </c:pt>
                  <c:pt idx="6">
                    <c:v>284.12925906383128</c:v>
                  </c:pt>
                  <c:pt idx="7">
                    <c:v>210.2100744718864</c:v>
                  </c:pt>
                  <c:pt idx="8">
                    <c:v>137.65416880903902</c:v>
                  </c:pt>
                  <c:pt idx="9">
                    <c:v>65.87388267146207</c:v>
                  </c:pt>
                  <c:pt idx="10">
                    <c:v>10.579303027509376</c:v>
                  </c:pt>
                  <c:pt idx="11">
                    <c:v>76.533560619643083</c:v>
                  </c:pt>
                  <c:pt idx="12">
                    <c:v>147.02330439713148</c:v>
                  </c:pt>
                  <c:pt idx="13">
                    <c:v>220.90960235030914</c:v>
                  </c:pt>
                  <c:pt idx="14">
                    <c:v>296.91801515277029</c:v>
                  </c:pt>
                  <c:pt idx="15">
                    <c:v>376.66546443320379</c:v>
                  </c:pt>
                  <c:pt idx="16">
                    <c:v>461.24386995113855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Summary!$C$5:$C$21</c:f>
              <c:numCache>
                <c:formatCode>General</c:formatCode>
                <c:ptCount val="17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  <c:pt idx="16">
                  <c:v>90</c:v>
                </c:pt>
              </c:numCache>
            </c:numRef>
          </c:xVal>
          <c:yVal>
            <c:numRef>
              <c:f>Summary!$H$5:$H$21</c:f>
              <c:numCache>
                <c:formatCode>0.00</c:formatCode>
                <c:ptCount val="17"/>
                <c:pt idx="0">
                  <c:v>-3268.5102927468029</c:v>
                </c:pt>
                <c:pt idx="1">
                  <c:v>-2781.6966608220873</c:v>
                </c:pt>
                <c:pt idx="2">
                  <c:v>-2335.0330644087358</c:v>
                </c:pt>
                <c:pt idx="3">
                  <c:v>-1943.3233059969809</c:v>
                </c:pt>
                <c:pt idx="4">
                  <c:v>-1581.8842079856172</c:v>
                </c:pt>
                <c:pt idx="5">
                  <c:v>-1256.9774253151634</c:v>
                </c:pt>
                <c:pt idx="6">
                  <c:v>-962.17762201482537</c:v>
                </c:pt>
                <c:pt idx="7">
                  <c:v>-692.85722073641682</c:v>
                </c:pt>
                <c:pt idx="8">
                  <c:v>-447.95643130215734</c:v>
                </c:pt>
                <c:pt idx="9">
                  <c:v>-220.12051634355024</c:v>
                </c:pt>
                <c:pt idx="10">
                  <c:v>-0.8350718671625309</c:v>
                </c:pt>
                <c:pt idx="11">
                  <c:v>216.61376935785466</c:v>
                </c:pt>
                <c:pt idx="12">
                  <c:v>436.83138691295278</c:v>
                </c:pt>
                <c:pt idx="13">
                  <c:v>668.17127505215728</c:v>
                </c:pt>
                <c:pt idx="14">
                  <c:v>920.78468877618945</c:v>
                </c:pt>
                <c:pt idx="15">
                  <c:v>1197.8010683926661</c:v>
                </c:pt>
                <c:pt idx="16">
                  <c:v>1513.6663235751066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F7-42A6-8C07-8887CA86B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320672"/>
        <c:axId val="542320344"/>
      </c:scatterChart>
      <c:valAx>
        <c:axId val="542320672"/>
        <c:scaling>
          <c:orientation val="minMax"/>
          <c:max val="110"/>
          <c:min val="-1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2320344"/>
        <c:crosses val="autoZero"/>
        <c:crossBetween val="midCat"/>
      </c:valAx>
      <c:valAx>
        <c:axId val="542320344"/>
        <c:scaling>
          <c:orientation val="minMax"/>
          <c:max val="2100"/>
          <c:min val="-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232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G82R: 140 NaCl</a:t>
            </a:r>
            <a:r>
              <a:rPr lang="de-DE" baseline="-25000"/>
              <a:t>ext </a:t>
            </a:r>
            <a:r>
              <a:rPr lang="de-DE"/>
              <a:t> ::  115 KCl</a:t>
            </a:r>
            <a:r>
              <a:rPr lang="de-DE" baseline="-25000"/>
              <a:t>int</a:t>
            </a:r>
            <a:r>
              <a:rPr lang="de-DE"/>
              <a:t> w/o or + 0.5 mM L-glut</a:t>
            </a:r>
            <a:r>
              <a:rPr lang="de-DE" baseline="-25000"/>
              <a:t>ext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12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Summary!$G$5:$G$21</c:f>
                <c:numCache>
                  <c:formatCode>General</c:formatCode>
                  <c:ptCount val="17"/>
                  <c:pt idx="0">
                    <c:v>413.18688812562408</c:v>
                  </c:pt>
                  <c:pt idx="1">
                    <c:v>333.0591496489883</c:v>
                  </c:pt>
                  <c:pt idx="2">
                    <c:v>276.84033287513074</c:v>
                  </c:pt>
                  <c:pt idx="3">
                    <c:v>228.1423539449485</c:v>
                  </c:pt>
                  <c:pt idx="4">
                    <c:v>184.49151311077577</c:v>
                  </c:pt>
                  <c:pt idx="5">
                    <c:v>144.57355355876911</c:v>
                  </c:pt>
                  <c:pt idx="6">
                    <c:v>109.99488098933119</c:v>
                  </c:pt>
                  <c:pt idx="7">
                    <c:v>80.859273340919913</c:v>
                  </c:pt>
                  <c:pt idx="8">
                    <c:v>54.410659488177586</c:v>
                  </c:pt>
                  <c:pt idx="9">
                    <c:v>27.492155396610066</c:v>
                  </c:pt>
                  <c:pt idx="10">
                    <c:v>10.51160550249014</c:v>
                  </c:pt>
                  <c:pt idx="11">
                    <c:v>29.247412896559382</c:v>
                  </c:pt>
                  <c:pt idx="12">
                    <c:v>58.382000192566771</c:v>
                  </c:pt>
                  <c:pt idx="13">
                    <c:v>86.791563788559188</c:v>
                  </c:pt>
                  <c:pt idx="14">
                    <c:v>120.93301576905897</c:v>
                  </c:pt>
                  <c:pt idx="15">
                    <c:v>157.66669449343732</c:v>
                  </c:pt>
                  <c:pt idx="16">
                    <c:v>197.18335293051905</c:v>
                  </c:pt>
                </c:numCache>
              </c:numRef>
            </c:plus>
            <c:minus>
              <c:numRef>
                <c:f>Summary!$G$5:$G$21</c:f>
                <c:numCache>
                  <c:formatCode>General</c:formatCode>
                  <c:ptCount val="17"/>
                  <c:pt idx="0">
                    <c:v>413.18688812562408</c:v>
                  </c:pt>
                  <c:pt idx="1">
                    <c:v>333.0591496489883</c:v>
                  </c:pt>
                  <c:pt idx="2">
                    <c:v>276.84033287513074</c:v>
                  </c:pt>
                  <c:pt idx="3">
                    <c:v>228.1423539449485</c:v>
                  </c:pt>
                  <c:pt idx="4">
                    <c:v>184.49151311077577</c:v>
                  </c:pt>
                  <c:pt idx="5">
                    <c:v>144.57355355876911</c:v>
                  </c:pt>
                  <c:pt idx="6">
                    <c:v>109.99488098933119</c:v>
                  </c:pt>
                  <c:pt idx="7">
                    <c:v>80.859273340919913</c:v>
                  </c:pt>
                  <c:pt idx="8">
                    <c:v>54.410659488177586</c:v>
                  </c:pt>
                  <c:pt idx="9">
                    <c:v>27.492155396610066</c:v>
                  </c:pt>
                  <c:pt idx="10">
                    <c:v>10.51160550249014</c:v>
                  </c:pt>
                  <c:pt idx="11">
                    <c:v>29.247412896559382</c:v>
                  </c:pt>
                  <c:pt idx="12">
                    <c:v>58.382000192566771</c:v>
                  </c:pt>
                  <c:pt idx="13">
                    <c:v>86.791563788559188</c:v>
                  </c:pt>
                  <c:pt idx="14">
                    <c:v>120.93301576905897</c:v>
                  </c:pt>
                  <c:pt idx="15">
                    <c:v>157.66669449343732</c:v>
                  </c:pt>
                  <c:pt idx="16">
                    <c:v>197.18335293051905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Summary!$C$5:$C$21</c:f>
              <c:numCache>
                <c:formatCode>General</c:formatCode>
                <c:ptCount val="17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  <c:pt idx="16">
                  <c:v>90</c:v>
                </c:pt>
              </c:numCache>
            </c:numRef>
          </c:xVal>
          <c:yVal>
            <c:numRef>
              <c:f>Summary!$F$5:$F$21</c:f>
              <c:numCache>
                <c:formatCode>0.00</c:formatCode>
                <c:ptCount val="17"/>
                <c:pt idx="0">
                  <c:v>-2219.9318625710216</c:v>
                </c:pt>
                <c:pt idx="1">
                  <c:v>-1859.6857244318182</c:v>
                </c:pt>
                <c:pt idx="2">
                  <c:v>-1556.2993829900561</c:v>
                </c:pt>
                <c:pt idx="3">
                  <c:v>-1288.6186079545455</c:v>
                </c:pt>
                <c:pt idx="4">
                  <c:v>-1047.5852272727263</c:v>
                </c:pt>
                <c:pt idx="5">
                  <c:v>-825.26467063210225</c:v>
                </c:pt>
                <c:pt idx="6">
                  <c:v>-636.54119318181813</c:v>
                </c:pt>
                <c:pt idx="7">
                  <c:v>-463.81170099431819</c:v>
                </c:pt>
                <c:pt idx="8">
                  <c:v>-301.44431374289775</c:v>
                </c:pt>
                <c:pt idx="9">
                  <c:v>-145.16657049005681</c:v>
                </c:pt>
                <c:pt idx="10">
                  <c:v>13.386119495738637</c:v>
                </c:pt>
                <c:pt idx="11">
                  <c:v>178.04232510653409</c:v>
                </c:pt>
                <c:pt idx="12">
                  <c:v>357.29148171164775</c:v>
                </c:pt>
                <c:pt idx="13">
                  <c:v>555.419921875</c:v>
                </c:pt>
                <c:pt idx="14">
                  <c:v>782.318115234375</c:v>
                </c:pt>
                <c:pt idx="15">
                  <c:v>1037.625399502841</c:v>
                </c:pt>
                <c:pt idx="16">
                  <c:v>1328.0140269886358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9-4D0E-B855-D750BCF50A7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Summary!$K$5:$K$21</c:f>
                <c:numCache>
                  <c:formatCode>General</c:formatCode>
                  <c:ptCount val="17"/>
                  <c:pt idx="0">
                    <c:v>427.72857256722943</c:v>
                  </c:pt>
                  <c:pt idx="1">
                    <c:v>342.59397281371344</c:v>
                  </c:pt>
                  <c:pt idx="2">
                    <c:v>286.98922685083039</c:v>
                  </c:pt>
                  <c:pt idx="3">
                    <c:v>228.57031049555565</c:v>
                  </c:pt>
                  <c:pt idx="4">
                    <c:v>183.75117364030169</c:v>
                  </c:pt>
                  <c:pt idx="5">
                    <c:v>139.38931102117022</c:v>
                  </c:pt>
                  <c:pt idx="6">
                    <c:v>103.7714661084329</c:v>
                  </c:pt>
                  <c:pt idx="7">
                    <c:v>74.158324755638347</c:v>
                  </c:pt>
                  <c:pt idx="8">
                    <c:v>49.085002723444696</c:v>
                  </c:pt>
                  <c:pt idx="9">
                    <c:v>23.735409524214568</c:v>
                  </c:pt>
                  <c:pt idx="10">
                    <c:v>11.094732264125646</c:v>
                  </c:pt>
                  <c:pt idx="11">
                    <c:v>30.961788328636839</c:v>
                  </c:pt>
                  <c:pt idx="12">
                    <c:v>56.958229364036363</c:v>
                  </c:pt>
                  <c:pt idx="13">
                    <c:v>84.449346034615317</c:v>
                  </c:pt>
                  <c:pt idx="14">
                    <c:v>118.87821675748359</c:v>
                  </c:pt>
                  <c:pt idx="15">
                    <c:v>162.47069533534898</c:v>
                  </c:pt>
                  <c:pt idx="16">
                    <c:v>226.08896427550337</c:v>
                  </c:pt>
                </c:numCache>
              </c:numRef>
            </c:plus>
            <c:minus>
              <c:numRef>
                <c:f>Summary!$K$5:$K$21</c:f>
                <c:numCache>
                  <c:formatCode>General</c:formatCode>
                  <c:ptCount val="17"/>
                  <c:pt idx="0">
                    <c:v>427.72857256722943</c:v>
                  </c:pt>
                  <c:pt idx="1">
                    <c:v>342.59397281371344</c:v>
                  </c:pt>
                  <c:pt idx="2">
                    <c:v>286.98922685083039</c:v>
                  </c:pt>
                  <c:pt idx="3">
                    <c:v>228.57031049555565</c:v>
                  </c:pt>
                  <c:pt idx="4">
                    <c:v>183.75117364030169</c:v>
                  </c:pt>
                  <c:pt idx="5">
                    <c:v>139.38931102117022</c:v>
                  </c:pt>
                  <c:pt idx="6">
                    <c:v>103.7714661084329</c:v>
                  </c:pt>
                  <c:pt idx="7">
                    <c:v>74.158324755638347</c:v>
                  </c:pt>
                  <c:pt idx="8">
                    <c:v>49.085002723444696</c:v>
                  </c:pt>
                  <c:pt idx="9">
                    <c:v>23.735409524214568</c:v>
                  </c:pt>
                  <c:pt idx="10">
                    <c:v>11.094732264125646</c:v>
                  </c:pt>
                  <c:pt idx="11">
                    <c:v>30.961788328636839</c:v>
                  </c:pt>
                  <c:pt idx="12">
                    <c:v>56.958229364036363</c:v>
                  </c:pt>
                  <c:pt idx="13">
                    <c:v>84.449346034615317</c:v>
                  </c:pt>
                  <c:pt idx="14">
                    <c:v>118.87821675748359</c:v>
                  </c:pt>
                  <c:pt idx="15">
                    <c:v>162.47069533534898</c:v>
                  </c:pt>
                  <c:pt idx="16">
                    <c:v>226.08896427550337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Summary!$C$5:$C$21</c:f>
              <c:numCache>
                <c:formatCode>General</c:formatCode>
                <c:ptCount val="17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  <c:pt idx="16">
                  <c:v>90</c:v>
                </c:pt>
              </c:numCache>
            </c:numRef>
          </c:xVal>
          <c:yVal>
            <c:numRef>
              <c:f>Summary!$J$5:$J$21</c:f>
              <c:numCache>
                <c:formatCode>0.00</c:formatCode>
                <c:ptCount val="17"/>
                <c:pt idx="0">
                  <c:v>-1821.8146430121512</c:v>
                </c:pt>
                <c:pt idx="1">
                  <c:v>-1539.3405490451382</c:v>
                </c:pt>
                <c:pt idx="2">
                  <c:v>-1285.4682074652765</c:v>
                </c:pt>
                <c:pt idx="3">
                  <c:v>-1060.5875651041667</c:v>
                </c:pt>
                <c:pt idx="4">
                  <c:v>-867.66560872395769</c:v>
                </c:pt>
                <c:pt idx="5">
                  <c:v>-684.23800998263891</c:v>
                </c:pt>
                <c:pt idx="6">
                  <c:v>-521.15546332465283</c:v>
                </c:pt>
                <c:pt idx="7">
                  <c:v>-382.58870442708331</c:v>
                </c:pt>
                <c:pt idx="8">
                  <c:v>-249.12516276041666</c:v>
                </c:pt>
                <c:pt idx="9">
                  <c:v>-122.54503038194444</c:v>
                </c:pt>
                <c:pt idx="10">
                  <c:v>8.544921875</c:v>
                </c:pt>
                <c:pt idx="11">
                  <c:v>144.77199978298611</c:v>
                </c:pt>
                <c:pt idx="12">
                  <c:v>294.32508680555554</c:v>
                </c:pt>
                <c:pt idx="13">
                  <c:v>460.25594075520831</c:v>
                </c:pt>
                <c:pt idx="14">
                  <c:v>656.50092230902783</c:v>
                </c:pt>
                <c:pt idx="15">
                  <c:v>877.04128689236109</c:v>
                </c:pt>
                <c:pt idx="16">
                  <c:v>1152.0555284288189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29-4D0E-B855-D750BCF50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587944"/>
        <c:axId val="542321000"/>
      </c:scatterChart>
      <c:valAx>
        <c:axId val="458587944"/>
        <c:scaling>
          <c:orientation val="minMax"/>
          <c:max val="110"/>
          <c:min val="-1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2321000"/>
        <c:crosses val="autoZero"/>
        <c:crossBetween val="midCat"/>
      </c:valAx>
      <c:valAx>
        <c:axId val="542321000"/>
        <c:scaling>
          <c:orientation val="minMax"/>
          <c:max val="1600"/>
          <c:min val="-2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8587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261937</xdr:colOff>
      <xdr:row>0</xdr:row>
      <xdr:rowOff>128587</xdr:rowOff>
    </xdr:from>
    <xdr:to>
      <xdr:col>18</xdr:col>
      <xdr:colOff>733425</xdr:colOff>
      <xdr:row>15</xdr:row>
      <xdr:rowOff>14287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867C0B1-C11D-4A6B-9C2E-E24C915A8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238124</xdr:colOff>
      <xdr:row>15</xdr:row>
      <xdr:rowOff>100012</xdr:rowOff>
    </xdr:from>
    <xdr:to>
      <xdr:col>19</xdr:col>
      <xdr:colOff>38099</xdr:colOff>
      <xdr:row>29</xdr:row>
      <xdr:rowOff>176212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8E06835-221C-425C-8E4D-B65D2CB80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E5B6E-1960-4D1E-96F4-844C8F5FCABD}">
  <dimension ref="A2:AN56"/>
  <sheetViews>
    <sheetView workbookViewId="0">
      <selection activeCell="G20" sqref="G20"/>
    </sheetView>
  </sheetViews>
  <sheetFormatPr baseColWidth="10" defaultRowHeight="15" x14ac:dyDescent="0.25"/>
  <cols>
    <col min="1" max="1" width="19.140625" style="1" customWidth="1"/>
    <col min="2" max="2" width="11.42578125" style="1"/>
    <col min="3" max="7" width="11.42578125" style="8"/>
    <col min="8" max="8" width="11.42578125" style="10"/>
    <col min="9" max="13" width="11.42578125" style="8"/>
    <col min="14" max="14" width="11.42578125" style="1"/>
    <col min="15" max="15" width="1.5703125" style="1" customWidth="1"/>
    <col min="16" max="16" width="11.42578125" style="8"/>
    <col min="17" max="17" width="6.85546875" style="1" customWidth="1"/>
    <col min="18" max="20" width="11.42578125" style="8"/>
    <col min="21" max="27" width="11.42578125" style="1"/>
    <col min="29" max="33" width="11.42578125" style="1"/>
    <col min="35" max="35" width="1.5703125" style="1" customWidth="1"/>
    <col min="36" max="16384" width="11.42578125" style="1"/>
  </cols>
  <sheetData>
    <row r="2" spans="1:28" x14ac:dyDescent="0.25">
      <c r="B2" s="5" t="s">
        <v>41</v>
      </c>
      <c r="C2" s="9" t="s">
        <v>7</v>
      </c>
      <c r="D2" s="9" t="s">
        <v>8</v>
      </c>
      <c r="E2" s="9" t="s">
        <v>9</v>
      </c>
      <c r="F2" s="9" t="s">
        <v>10</v>
      </c>
      <c r="G2" s="9" t="s">
        <v>11</v>
      </c>
      <c r="H2" s="9" t="s">
        <v>12</v>
      </c>
      <c r="I2" s="9" t="s">
        <v>13</v>
      </c>
      <c r="J2" s="9" t="s">
        <v>14</v>
      </c>
      <c r="K2" s="9" t="s">
        <v>15</v>
      </c>
      <c r="L2" s="9" t="s">
        <v>16</v>
      </c>
      <c r="M2" s="9" t="s">
        <v>17</v>
      </c>
      <c r="V2" s="2"/>
    </row>
    <row r="3" spans="1:28" x14ac:dyDescent="0.25">
      <c r="B3" s="5" t="s">
        <v>4</v>
      </c>
      <c r="C3" s="9">
        <v>12.4</v>
      </c>
      <c r="D3" s="9">
        <v>20.9</v>
      </c>
      <c r="E3" s="9">
        <v>8.5</v>
      </c>
      <c r="F3" s="9">
        <v>9.6999999999999993</v>
      </c>
      <c r="G3" s="9">
        <v>11.3</v>
      </c>
      <c r="H3" s="9">
        <v>12.5</v>
      </c>
      <c r="I3" s="9">
        <v>40</v>
      </c>
      <c r="J3" s="9">
        <v>16.3</v>
      </c>
      <c r="K3" s="9">
        <v>14.6</v>
      </c>
      <c r="L3" s="9">
        <v>8.6</v>
      </c>
      <c r="M3" s="9">
        <v>11</v>
      </c>
    </row>
    <row r="4" spans="1:28" s="2" customFormat="1" x14ac:dyDescent="0.25">
      <c r="A4" s="5" t="s">
        <v>39</v>
      </c>
      <c r="B4" s="5" t="s">
        <v>35</v>
      </c>
      <c r="C4" s="9" t="s">
        <v>36</v>
      </c>
      <c r="D4" s="9" t="s">
        <v>36</v>
      </c>
      <c r="E4" s="9" t="s">
        <v>36</v>
      </c>
      <c r="F4" s="9" t="s">
        <v>36</v>
      </c>
      <c r="G4" s="9" t="s">
        <v>36</v>
      </c>
      <c r="H4" s="9" t="s">
        <v>36</v>
      </c>
      <c r="I4" s="9" t="s">
        <v>36</v>
      </c>
      <c r="J4" s="9" t="s">
        <v>36</v>
      </c>
      <c r="K4" s="9" t="s">
        <v>36</v>
      </c>
      <c r="L4" s="9" t="s">
        <v>36</v>
      </c>
      <c r="M4" s="9" t="s">
        <v>36</v>
      </c>
      <c r="P4" s="9" t="s">
        <v>0</v>
      </c>
      <c r="Q4" s="5" t="s">
        <v>1</v>
      </c>
      <c r="R4" s="9" t="s">
        <v>2</v>
      </c>
      <c r="S4" s="9" t="s">
        <v>3</v>
      </c>
      <c r="T4" s="9" t="s">
        <v>6</v>
      </c>
    </row>
    <row r="5" spans="1:28" x14ac:dyDescent="0.25">
      <c r="B5" s="1">
        <v>-150</v>
      </c>
      <c r="C5" s="8">
        <v>-1225.89111328125</v>
      </c>
      <c r="D5" s="8">
        <v>-2028.35083007812</v>
      </c>
      <c r="E5" s="8">
        <v>-2360.53466796875</v>
      </c>
      <c r="F5" s="8">
        <v>-1933.89892578125</v>
      </c>
      <c r="G5" s="8">
        <v>-3318.78662109375</v>
      </c>
      <c r="H5" s="10">
        <v>-1255.4931640625</v>
      </c>
      <c r="I5" s="8">
        <v>-3292.54150390625</v>
      </c>
      <c r="J5" s="8">
        <v>-1197.20458984375</v>
      </c>
      <c r="K5" s="8">
        <v>-2040.10009765625</v>
      </c>
      <c r="L5" s="8">
        <v>-384.76559448242102</v>
      </c>
      <c r="M5" s="8">
        <v>-1217.6513671875</v>
      </c>
      <c r="P5" s="8">
        <f t="shared" ref="P5:P21" si="0">AVERAGE(C5:N5)</f>
        <v>-1841.3834977583444</v>
      </c>
      <c r="Q5" s="1">
        <f t="shared" ref="Q5:Q21" si="1">COUNT(C5:N5)</f>
        <v>11</v>
      </c>
      <c r="R5" s="8">
        <f t="shared" ref="R5:R21" si="2">STDEV(C5:N5)</f>
        <v>910.43637728021372</v>
      </c>
      <c r="S5" s="8">
        <f>CONFIDENCE(0.05,R5,Q5)</f>
        <v>538.02363018975245</v>
      </c>
      <c r="T5" s="8">
        <f>R5/SQRT(Q5)</f>
        <v>274.5068962662653</v>
      </c>
      <c r="AB5" s="1"/>
    </row>
    <row r="6" spans="1:28" x14ac:dyDescent="0.25">
      <c r="B6" s="1">
        <f>B5+15</f>
        <v>-135</v>
      </c>
      <c r="C6" s="8">
        <v>-1032.1044921875</v>
      </c>
      <c r="D6" s="8">
        <v>-1735.99243164062</v>
      </c>
      <c r="E6" s="8">
        <v>-2013.5498046875</v>
      </c>
      <c r="F6" s="8">
        <v>-1696.77734375</v>
      </c>
      <c r="G6" s="8">
        <v>-2930.908203125</v>
      </c>
      <c r="H6" s="10">
        <v>-1083.67919921875</v>
      </c>
      <c r="I6" s="8">
        <v>-2775.57373046875</v>
      </c>
      <c r="J6" s="8">
        <v>-1006.4697265625</v>
      </c>
      <c r="K6" s="8">
        <v>-1716.61376953125</v>
      </c>
      <c r="L6" s="8">
        <v>-313.41549682617102</v>
      </c>
      <c r="M6" s="8">
        <v>-980.52978515625</v>
      </c>
      <c r="P6" s="8">
        <f t="shared" si="0"/>
        <v>-1571.4194530140264</v>
      </c>
      <c r="Q6" s="1">
        <f t="shared" si="1"/>
        <v>11</v>
      </c>
      <c r="R6" s="8">
        <f t="shared" si="2"/>
        <v>796.06536276872691</v>
      </c>
      <c r="S6" s="8">
        <f t="shared" ref="S6:S21" si="3">CONFIDENCE(0.05,R6,Q6)</f>
        <v>470.43592175505762</v>
      </c>
      <c r="T6" s="8">
        <f t="shared" ref="T6:T21" si="4">R6/SQRT(Q6)</f>
        <v>240.02273790018401</v>
      </c>
      <c r="AB6" s="1"/>
    </row>
    <row r="7" spans="1:28" x14ac:dyDescent="0.25">
      <c r="B7" s="1">
        <f t="shared" ref="B7:B21" si="5">B6+15</f>
        <v>-120</v>
      </c>
      <c r="C7" s="8">
        <v>-862.4267578125</v>
      </c>
      <c r="D7" s="8">
        <v>-1478.8818359375</v>
      </c>
      <c r="E7" s="8">
        <v>-1687.01171875</v>
      </c>
      <c r="F7" s="8">
        <v>-1443.4814453125</v>
      </c>
      <c r="G7" s="8">
        <v>-2571.71630859375</v>
      </c>
      <c r="H7" s="10">
        <v>-916.1376953125</v>
      </c>
      <c r="I7" s="8">
        <v>-2334.5947265625</v>
      </c>
      <c r="J7" s="8">
        <v>-838.92822265625</v>
      </c>
      <c r="K7" s="8">
        <v>-1429.74853515625</v>
      </c>
      <c r="L7" s="8">
        <v>-259.58248901367102</v>
      </c>
      <c r="M7" s="8">
        <v>-811.767578125</v>
      </c>
      <c r="P7" s="8">
        <f t="shared" si="0"/>
        <v>-1330.3888466574929</v>
      </c>
      <c r="Q7" s="1">
        <f t="shared" si="1"/>
        <v>11</v>
      </c>
      <c r="R7" s="8">
        <f t="shared" si="2"/>
        <v>690.57483265769429</v>
      </c>
      <c r="S7" s="8">
        <f t="shared" si="3"/>
        <v>408.09614779904541</v>
      </c>
      <c r="T7" s="8">
        <f t="shared" si="4"/>
        <v>208.21614632618551</v>
      </c>
      <c r="AB7" s="1"/>
    </row>
    <row r="8" spans="1:28" x14ac:dyDescent="0.25">
      <c r="B8" s="1">
        <f t="shared" si="5"/>
        <v>-105</v>
      </c>
      <c r="C8" s="8">
        <v>-719.29931640625</v>
      </c>
      <c r="D8" s="8">
        <v>-1244.5068359375</v>
      </c>
      <c r="E8" s="8">
        <v>-1406.8603515625</v>
      </c>
      <c r="F8" s="8">
        <v>-1230.16357421875</v>
      </c>
      <c r="G8" s="8">
        <v>-2228.69873046875</v>
      </c>
      <c r="H8" s="10">
        <v>-771.78955078125</v>
      </c>
      <c r="I8" s="8">
        <v>-1945.80078125</v>
      </c>
      <c r="J8" s="8">
        <v>-694.27490234375</v>
      </c>
      <c r="K8" s="8">
        <v>-1187.43896484375</v>
      </c>
      <c r="L8" s="8">
        <v>-209.22850036621</v>
      </c>
      <c r="M8" s="8">
        <v>-646.3623046875</v>
      </c>
      <c r="P8" s="8">
        <f t="shared" si="0"/>
        <v>-1116.7658011696553</v>
      </c>
      <c r="Q8" s="1">
        <f t="shared" si="1"/>
        <v>11</v>
      </c>
      <c r="R8" s="8">
        <f t="shared" si="2"/>
        <v>595.18151767919107</v>
      </c>
      <c r="S8" s="8">
        <f t="shared" si="3"/>
        <v>351.72333702242554</v>
      </c>
      <c r="T8" s="8">
        <f t="shared" si="4"/>
        <v>179.4539796632869</v>
      </c>
      <c r="AB8" s="1"/>
    </row>
    <row r="9" spans="1:28" x14ac:dyDescent="0.25">
      <c r="B9" s="1">
        <f t="shared" si="5"/>
        <v>-90</v>
      </c>
      <c r="C9" s="8">
        <v>-589.599609375</v>
      </c>
      <c r="D9" s="8">
        <v>-1038.51318359375</v>
      </c>
      <c r="E9" s="8">
        <v>-1151.42822265625</v>
      </c>
      <c r="F9" s="8">
        <v>-1024.47509765625</v>
      </c>
      <c r="G9" s="8">
        <v>-1896.97265625</v>
      </c>
      <c r="H9" s="10">
        <v>-645.1416015625</v>
      </c>
      <c r="I9" s="8">
        <v>-1606.75048828125</v>
      </c>
      <c r="J9" s="8">
        <v>-568.54248046875</v>
      </c>
      <c r="K9" s="8">
        <v>-971.98486328125</v>
      </c>
      <c r="L9" s="8">
        <v>-169.06736755371</v>
      </c>
      <c r="M9" s="8">
        <v>-532.2265625</v>
      </c>
      <c r="P9" s="8">
        <f t="shared" si="0"/>
        <v>-926.79110301624632</v>
      </c>
      <c r="Q9" s="1">
        <f t="shared" si="1"/>
        <v>11</v>
      </c>
      <c r="R9" s="8">
        <f t="shared" si="2"/>
        <v>502.92329096552061</v>
      </c>
      <c r="S9" s="8">
        <f t="shared" si="3"/>
        <v>297.20321097073889</v>
      </c>
      <c r="T9" s="8">
        <f t="shared" si="4"/>
        <v>151.63707767848797</v>
      </c>
      <c r="AB9" s="1"/>
    </row>
    <row r="10" spans="1:28" x14ac:dyDescent="0.25">
      <c r="B10" s="1">
        <f t="shared" si="5"/>
        <v>-75</v>
      </c>
      <c r="C10" s="8">
        <v>-475.006103515625</v>
      </c>
      <c r="D10" s="8">
        <v>-849.456787109375</v>
      </c>
      <c r="E10" s="8">
        <v>-935.97412109375</v>
      </c>
      <c r="F10" s="8">
        <v>-854.18701171875</v>
      </c>
      <c r="G10" s="8">
        <v>-1572.8759765625</v>
      </c>
      <c r="H10" s="10">
        <v>-524.2919921875</v>
      </c>
      <c r="I10" s="8">
        <v>-1295.47119140625</v>
      </c>
      <c r="J10" s="8">
        <v>-457.45849609375</v>
      </c>
      <c r="K10" s="8">
        <v>-785.21728515625</v>
      </c>
      <c r="L10" s="8">
        <v>-135.19285583496</v>
      </c>
      <c r="M10" s="8">
        <v>-417.17529296875</v>
      </c>
      <c r="P10" s="8">
        <f t="shared" si="0"/>
        <v>-754.75519214976919</v>
      </c>
      <c r="Q10" s="1">
        <f t="shared" si="1"/>
        <v>11</v>
      </c>
      <c r="R10" s="8">
        <f t="shared" si="2"/>
        <v>416.16037406436305</v>
      </c>
      <c r="S10" s="8">
        <f t="shared" si="3"/>
        <v>245.93054581596627</v>
      </c>
      <c r="T10" s="8">
        <f t="shared" si="4"/>
        <v>125.47707394413118</v>
      </c>
      <c r="AB10" s="1"/>
    </row>
    <row r="11" spans="1:28" x14ac:dyDescent="0.25">
      <c r="B11" s="1">
        <f t="shared" si="5"/>
        <v>-60</v>
      </c>
      <c r="C11" s="8">
        <v>-372.314453125</v>
      </c>
      <c r="D11" s="8">
        <v>-672.91259765625</v>
      </c>
      <c r="E11" s="8">
        <v>-737.9150390625</v>
      </c>
      <c r="F11" s="8">
        <v>-686.95068359375</v>
      </c>
      <c r="G11" s="8">
        <v>-1256.103515625</v>
      </c>
      <c r="H11" s="10">
        <v>-411.07177734375</v>
      </c>
      <c r="I11" s="8">
        <v>-1013.18359375</v>
      </c>
      <c r="J11" s="8">
        <v>-359.80224609375</v>
      </c>
      <c r="K11" s="8">
        <v>-612.1826171875</v>
      </c>
      <c r="L11" s="8">
        <v>-107.482902526855</v>
      </c>
      <c r="M11" s="8">
        <v>-320.73974609375</v>
      </c>
      <c r="P11" s="8">
        <f t="shared" si="0"/>
        <v>-595.51447018710041</v>
      </c>
      <c r="Q11" s="1">
        <f t="shared" si="1"/>
        <v>11</v>
      </c>
      <c r="R11" s="8">
        <f t="shared" si="2"/>
        <v>331.48239037829052</v>
      </c>
      <c r="S11" s="8">
        <f t="shared" si="3"/>
        <v>195.88997481414728</v>
      </c>
      <c r="T11" s="8">
        <f t="shared" si="4"/>
        <v>99.945701226809504</v>
      </c>
      <c r="AB11" s="1"/>
    </row>
    <row r="12" spans="1:28" x14ac:dyDescent="0.25">
      <c r="B12" s="1">
        <f t="shared" si="5"/>
        <v>-45</v>
      </c>
      <c r="C12" s="8">
        <v>-274.200439453125</v>
      </c>
      <c r="D12" s="8">
        <v>-509.490966796875</v>
      </c>
      <c r="E12" s="8">
        <v>-548.7060546875</v>
      </c>
      <c r="F12" s="8">
        <v>-517.578125</v>
      </c>
      <c r="G12" s="8">
        <v>-939.3310546875</v>
      </c>
      <c r="H12" s="10">
        <v>-309.4482421875</v>
      </c>
      <c r="I12" s="8">
        <v>-744.62890625</v>
      </c>
      <c r="J12" s="8">
        <v>-267.9443359375</v>
      </c>
      <c r="K12" s="8">
        <v>-460.51025390625</v>
      </c>
      <c r="L12" s="8">
        <v>-79.162590026855398</v>
      </c>
      <c r="M12" s="8">
        <v>-234.9853515625</v>
      </c>
      <c r="P12" s="8">
        <f t="shared" si="0"/>
        <v>-444.18057459050959</v>
      </c>
      <c r="Q12" s="1">
        <f t="shared" si="1"/>
        <v>11</v>
      </c>
      <c r="R12" s="8">
        <f t="shared" si="2"/>
        <v>247.26384896156279</v>
      </c>
      <c r="S12" s="8">
        <f t="shared" si="3"/>
        <v>146.12091185372924</v>
      </c>
      <c r="T12" s="8">
        <f t="shared" si="4"/>
        <v>74.552855565873855</v>
      </c>
      <c r="AB12" s="1"/>
    </row>
    <row r="13" spans="1:28" x14ac:dyDescent="0.25">
      <c r="B13" s="1">
        <f t="shared" si="5"/>
        <v>-30</v>
      </c>
      <c r="C13" s="8">
        <v>-177.6123046875</v>
      </c>
      <c r="D13" s="8">
        <v>-341.796875</v>
      </c>
      <c r="E13" s="8">
        <v>-370.4833984375</v>
      </c>
      <c r="F13" s="8">
        <v>-347.2900390625</v>
      </c>
      <c r="G13" s="8">
        <v>-618.59130859375</v>
      </c>
      <c r="H13" s="10">
        <v>-209.65576171875</v>
      </c>
      <c r="I13" s="8">
        <v>-486.4501953125</v>
      </c>
      <c r="J13" s="8">
        <v>-181.57958984375</v>
      </c>
      <c r="K13" s="8">
        <v>-308.837890625</v>
      </c>
      <c r="L13" s="8">
        <v>-53.039546966552699</v>
      </c>
      <c r="M13" s="8">
        <v>-164.1845703125</v>
      </c>
      <c r="P13" s="8">
        <f t="shared" si="0"/>
        <v>-296.32013459639114</v>
      </c>
      <c r="Q13" s="1">
        <f t="shared" si="1"/>
        <v>11</v>
      </c>
      <c r="R13" s="8">
        <f t="shared" si="2"/>
        <v>161.78504419764951</v>
      </c>
      <c r="S13" s="8">
        <f t="shared" si="3"/>
        <v>95.6070945337881</v>
      </c>
      <c r="T13" s="8">
        <f t="shared" si="4"/>
        <v>48.780026208606223</v>
      </c>
      <c r="AB13" s="1"/>
    </row>
    <row r="14" spans="1:28" x14ac:dyDescent="0.25">
      <c r="B14" s="1">
        <f t="shared" si="5"/>
        <v>-15</v>
      </c>
      <c r="C14" s="8">
        <v>-83.770751953125</v>
      </c>
      <c r="D14" s="8">
        <v>-168.15185546875</v>
      </c>
      <c r="E14" s="8">
        <v>-194.091796875</v>
      </c>
      <c r="F14" s="8">
        <v>-176.69677734375</v>
      </c>
      <c r="G14" s="8">
        <v>-298.15673828125</v>
      </c>
      <c r="H14" s="10">
        <v>-108.33740234375</v>
      </c>
      <c r="I14" s="8">
        <v>-223.9990234375</v>
      </c>
      <c r="J14" s="8">
        <v>-91.552734375</v>
      </c>
      <c r="K14" s="8">
        <v>-156.25</v>
      </c>
      <c r="L14" s="8">
        <v>-27.5268535614013</v>
      </c>
      <c r="M14" s="8">
        <v>-77.5146484375</v>
      </c>
      <c r="P14" s="8">
        <f t="shared" si="0"/>
        <v>-146.00441655245695</v>
      </c>
      <c r="Q14" s="1">
        <f t="shared" si="1"/>
        <v>11</v>
      </c>
      <c r="R14" s="8">
        <f t="shared" si="2"/>
        <v>77.503539163143927</v>
      </c>
      <c r="S14" s="8">
        <f t="shared" si="3"/>
        <v>45.800823136787223</v>
      </c>
      <c r="T14" s="8">
        <f t="shared" si="4"/>
        <v>23.368196302614887</v>
      </c>
      <c r="AB14" s="1"/>
    </row>
    <row r="15" spans="1:28" x14ac:dyDescent="0.25">
      <c r="B15" s="1">
        <f t="shared" si="5"/>
        <v>0</v>
      </c>
      <c r="C15" s="8">
        <v>22.125244140625</v>
      </c>
      <c r="D15" s="8">
        <v>14.190673828125</v>
      </c>
      <c r="E15" s="8">
        <v>-1.52587890625</v>
      </c>
      <c r="F15" s="8">
        <v>10.07080078125</v>
      </c>
      <c r="G15" s="8">
        <v>27.4658203125</v>
      </c>
      <c r="H15" s="10">
        <v>-0.6103515625</v>
      </c>
      <c r="I15" s="8">
        <v>45.166015625</v>
      </c>
      <c r="J15" s="8">
        <v>0.30517578125</v>
      </c>
      <c r="K15" s="8">
        <v>7.01904296875</v>
      </c>
      <c r="L15" s="8">
        <v>-2.38037085533142</v>
      </c>
      <c r="M15" s="8">
        <v>2.44140625</v>
      </c>
      <c r="P15" s="8">
        <f t="shared" si="0"/>
        <v>11.297052578492599</v>
      </c>
      <c r="Q15" s="1">
        <f t="shared" si="1"/>
        <v>11</v>
      </c>
      <c r="R15" s="8">
        <f t="shared" si="2"/>
        <v>14.988305869791844</v>
      </c>
      <c r="S15" s="8">
        <f t="shared" si="3"/>
        <v>8.8573599821987674</v>
      </c>
      <c r="T15" s="8">
        <f t="shared" si="4"/>
        <v>4.5191442557437256</v>
      </c>
      <c r="AB15" s="1"/>
    </row>
    <row r="16" spans="1:28" x14ac:dyDescent="0.25">
      <c r="B16" s="1">
        <f t="shared" si="5"/>
        <v>15</v>
      </c>
      <c r="C16" s="8">
        <v>139.923095703125</v>
      </c>
      <c r="D16" s="8">
        <v>214.385986328125</v>
      </c>
      <c r="E16" s="8">
        <v>211.181640625</v>
      </c>
      <c r="F16" s="8">
        <v>206.60400390625</v>
      </c>
      <c r="G16" s="8">
        <v>364.68505859375</v>
      </c>
      <c r="H16" s="10">
        <v>112.9150390625</v>
      </c>
      <c r="I16" s="8">
        <v>339.66064453125</v>
      </c>
      <c r="J16" s="8">
        <v>103.1494140625</v>
      </c>
      <c r="K16" s="8">
        <v>192.2607421875</v>
      </c>
      <c r="L16" s="8">
        <v>32.226558685302699</v>
      </c>
      <c r="M16" s="8">
        <v>89.41650390625</v>
      </c>
      <c r="P16" s="8">
        <f t="shared" si="0"/>
        <v>182.40078978105024</v>
      </c>
      <c r="Q16" s="1">
        <f t="shared" si="1"/>
        <v>11</v>
      </c>
      <c r="R16" s="8">
        <f t="shared" si="2"/>
        <v>102.27629377659595</v>
      </c>
      <c r="S16" s="8">
        <f t="shared" si="3"/>
        <v>60.440316570414829</v>
      </c>
      <c r="T16" s="8">
        <f t="shared" si="4"/>
        <v>30.837462855011804</v>
      </c>
      <c r="AB16" s="1"/>
    </row>
    <row r="17" spans="1:40" x14ac:dyDescent="0.25">
      <c r="B17" s="1">
        <f t="shared" si="5"/>
        <v>30</v>
      </c>
      <c r="C17" s="8">
        <v>267.63916015625</v>
      </c>
      <c r="D17" s="8">
        <v>447.3876953125</v>
      </c>
      <c r="E17" s="8">
        <v>449.21875</v>
      </c>
      <c r="F17" s="8">
        <v>422.05810546875</v>
      </c>
      <c r="G17" s="8">
        <v>715.33203125</v>
      </c>
      <c r="H17" s="10">
        <v>239.8681640625</v>
      </c>
      <c r="I17" s="8">
        <v>664.6728515625</v>
      </c>
      <c r="J17" s="8">
        <v>220.03173828125</v>
      </c>
      <c r="K17" s="8">
        <v>405.2734375</v>
      </c>
      <c r="L17" s="8">
        <v>65.795890808105398</v>
      </c>
      <c r="M17" s="8">
        <v>200.50048828125</v>
      </c>
      <c r="P17" s="8">
        <f t="shared" si="0"/>
        <v>372.52530115300959</v>
      </c>
      <c r="Q17" s="1">
        <f t="shared" si="1"/>
        <v>11</v>
      </c>
      <c r="R17" s="8">
        <f t="shared" si="2"/>
        <v>198.34505802480638</v>
      </c>
      <c r="S17" s="8">
        <f t="shared" si="3"/>
        <v>117.21228502259082</v>
      </c>
      <c r="T17" s="8">
        <f t="shared" si="4"/>
        <v>59.803285135413915</v>
      </c>
      <c r="AB17" s="1"/>
    </row>
    <row r="18" spans="1:40" x14ac:dyDescent="0.25">
      <c r="B18" s="1">
        <f t="shared" si="5"/>
        <v>45</v>
      </c>
      <c r="C18" s="8">
        <v>426.483154296875</v>
      </c>
      <c r="D18" s="8">
        <v>714.874267578125</v>
      </c>
      <c r="E18" s="8">
        <v>733.0322265625</v>
      </c>
      <c r="F18" s="8">
        <v>671.9970703125</v>
      </c>
      <c r="G18" s="8">
        <v>1091.9189453125</v>
      </c>
      <c r="H18" s="10">
        <v>377.8076171875</v>
      </c>
      <c r="I18" s="8">
        <v>1028.74755859375</v>
      </c>
      <c r="J18" s="8">
        <v>358.88671875</v>
      </c>
      <c r="K18" s="8">
        <v>651.2451171875</v>
      </c>
      <c r="L18" s="8">
        <v>111.389152526855</v>
      </c>
      <c r="M18" s="8">
        <v>326.5380859375</v>
      </c>
      <c r="P18" s="8">
        <f t="shared" si="0"/>
        <v>590.26544674960041</v>
      </c>
      <c r="Q18" s="1">
        <f t="shared" si="1"/>
        <v>11</v>
      </c>
      <c r="R18" s="8">
        <f t="shared" si="2"/>
        <v>302.42433691991664</v>
      </c>
      <c r="S18" s="8">
        <f t="shared" si="3"/>
        <v>178.71807813024492</v>
      </c>
      <c r="T18" s="8">
        <f t="shared" si="4"/>
        <v>91.184368457762673</v>
      </c>
      <c r="AB18" s="1"/>
    </row>
    <row r="19" spans="1:40" x14ac:dyDescent="0.25">
      <c r="B19" s="1">
        <f t="shared" si="5"/>
        <v>60</v>
      </c>
      <c r="C19" s="8">
        <v>607.91015625</v>
      </c>
      <c r="D19" s="8">
        <v>1020.66040039062</v>
      </c>
      <c r="E19" s="8">
        <v>1051.33056640625</v>
      </c>
      <c r="F19" s="8">
        <v>923.4619140625</v>
      </c>
      <c r="G19" s="8">
        <v>1496.58203125</v>
      </c>
      <c r="H19" s="10">
        <v>532.53173828125</v>
      </c>
      <c r="I19" s="8">
        <v>1439.208984375</v>
      </c>
      <c r="J19" s="8">
        <v>525.5126953125</v>
      </c>
      <c r="K19" s="8">
        <v>953.369140625</v>
      </c>
      <c r="L19" s="8">
        <v>164.91697692871</v>
      </c>
      <c r="M19" s="8">
        <v>478.21044921875</v>
      </c>
      <c r="P19" s="8">
        <f t="shared" si="0"/>
        <v>835.79045937277988</v>
      </c>
      <c r="Q19" s="1">
        <f t="shared" si="1"/>
        <v>11</v>
      </c>
      <c r="R19" s="8">
        <f t="shared" si="2"/>
        <v>414.85023192861087</v>
      </c>
      <c r="S19" s="8">
        <f t="shared" si="3"/>
        <v>245.15631551769141</v>
      </c>
      <c r="T19" s="8">
        <f t="shared" si="4"/>
        <v>125.08205122719255</v>
      </c>
      <c r="AB19" s="1"/>
    </row>
    <row r="20" spans="1:40" x14ac:dyDescent="0.25">
      <c r="B20" s="1">
        <f t="shared" si="5"/>
        <v>75</v>
      </c>
      <c r="C20" s="8">
        <v>813.140869140625</v>
      </c>
      <c r="D20" s="8">
        <v>1377.5634765625</v>
      </c>
      <c r="E20" s="8">
        <v>1414.48974609375</v>
      </c>
      <c r="F20" s="8">
        <v>1202.392578125</v>
      </c>
      <c r="G20" s="8">
        <v>1930.84716796875</v>
      </c>
      <c r="H20" s="10">
        <v>701.904296875</v>
      </c>
      <c r="I20" s="8">
        <v>1901.55029296875</v>
      </c>
      <c r="J20" s="8">
        <v>721.435546875</v>
      </c>
      <c r="K20" s="8">
        <v>1312.255859375</v>
      </c>
      <c r="L20" s="8">
        <v>233.21531677246</v>
      </c>
      <c r="M20" s="8">
        <v>684.50927734375</v>
      </c>
      <c r="P20" s="8">
        <f t="shared" si="0"/>
        <v>1117.5731298273258</v>
      </c>
      <c r="Q20" s="1">
        <f t="shared" si="1"/>
        <v>11</v>
      </c>
      <c r="R20" s="8">
        <f t="shared" si="2"/>
        <v>535.62137946011308</v>
      </c>
      <c r="S20" s="8">
        <f t="shared" si="3"/>
        <v>316.52619136908459</v>
      </c>
      <c r="T20" s="8">
        <f t="shared" si="4"/>
        <v>161.49592230561524</v>
      </c>
      <c r="AB20" s="1"/>
    </row>
    <row r="21" spans="1:40" x14ac:dyDescent="0.25">
      <c r="B21" s="1">
        <f t="shared" si="5"/>
        <v>90</v>
      </c>
      <c r="C21" s="8">
        <v>1064.75830078125</v>
      </c>
      <c r="D21" s="8">
        <v>1771.39282226562</v>
      </c>
      <c r="E21" s="8">
        <v>1843.8720703125</v>
      </c>
      <c r="F21" s="8">
        <v>1531.982421875</v>
      </c>
      <c r="G21" s="8">
        <v>2391.357421875</v>
      </c>
      <c r="H21" s="10">
        <v>901.79443359375</v>
      </c>
      <c r="I21" s="8">
        <v>2425.23193359375</v>
      </c>
      <c r="J21" s="8">
        <v>959.77783203125</v>
      </c>
      <c r="K21" s="8">
        <v>1733.3984375</v>
      </c>
      <c r="L21" s="8">
        <v>323.12008666992102</v>
      </c>
      <c r="M21" s="8">
        <v>932.6171875</v>
      </c>
      <c r="P21" s="8">
        <f t="shared" si="0"/>
        <v>1443.5729952725492</v>
      </c>
      <c r="Q21" s="1">
        <f t="shared" si="1"/>
        <v>11</v>
      </c>
      <c r="R21" s="8">
        <f t="shared" si="2"/>
        <v>664.00622686415431</v>
      </c>
      <c r="S21" s="8">
        <f t="shared" si="3"/>
        <v>392.39539363891004</v>
      </c>
      <c r="T21" s="8">
        <f t="shared" si="4"/>
        <v>200.20541026981871</v>
      </c>
      <c r="AB21" s="1"/>
    </row>
    <row r="22" spans="1:40" x14ac:dyDescent="0.25">
      <c r="AB22" s="1"/>
    </row>
    <row r="23" spans="1:40" x14ac:dyDescent="0.25">
      <c r="B23" s="5" t="s">
        <v>41</v>
      </c>
      <c r="C23" s="9" t="s">
        <v>7</v>
      </c>
      <c r="D23" s="9" t="s">
        <v>8</v>
      </c>
      <c r="E23" s="9" t="s">
        <v>9</v>
      </c>
      <c r="F23" s="9" t="s">
        <v>10</v>
      </c>
      <c r="G23" s="9" t="s">
        <v>11</v>
      </c>
      <c r="H23" s="9" t="s">
        <v>12</v>
      </c>
      <c r="I23" s="9" t="s">
        <v>13</v>
      </c>
      <c r="J23" s="9" t="s">
        <v>14</v>
      </c>
      <c r="K23" s="9" t="s">
        <v>15</v>
      </c>
      <c r="L23" s="9" t="s">
        <v>16</v>
      </c>
      <c r="M23" s="9" t="s">
        <v>17</v>
      </c>
      <c r="AB23" s="3"/>
      <c r="AH23" s="1"/>
    </row>
    <row r="24" spans="1:40" x14ac:dyDescent="0.25">
      <c r="A24" s="5" t="s">
        <v>40</v>
      </c>
      <c r="B24" s="5" t="s">
        <v>35</v>
      </c>
      <c r="C24" s="9" t="s">
        <v>36</v>
      </c>
      <c r="D24" s="9" t="s">
        <v>36</v>
      </c>
      <c r="E24" s="9" t="s">
        <v>36</v>
      </c>
      <c r="F24" s="9" t="s">
        <v>36</v>
      </c>
      <c r="G24" s="9" t="s">
        <v>36</v>
      </c>
      <c r="H24" s="9" t="s">
        <v>36</v>
      </c>
      <c r="I24" s="9" t="s">
        <v>36</v>
      </c>
      <c r="J24" s="9" t="s">
        <v>36</v>
      </c>
      <c r="K24" s="9" t="s">
        <v>36</v>
      </c>
      <c r="L24" s="9" t="s">
        <v>36</v>
      </c>
      <c r="M24" s="9" t="s">
        <v>36</v>
      </c>
      <c r="N24" s="4"/>
      <c r="O24" s="2"/>
      <c r="P24" s="9" t="s">
        <v>0</v>
      </c>
      <c r="Q24" s="5" t="s">
        <v>1</v>
      </c>
      <c r="R24" s="9" t="s">
        <v>2</v>
      </c>
      <c r="S24" s="9" t="s">
        <v>3</v>
      </c>
      <c r="T24" s="9" t="s">
        <v>6</v>
      </c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</row>
    <row r="25" spans="1:40" x14ac:dyDescent="0.25">
      <c r="B25" s="1">
        <v>-150</v>
      </c>
      <c r="C25" s="8">
        <v>-2366.79077148437</v>
      </c>
      <c r="D25" s="8">
        <v>-3803.86352539062</v>
      </c>
      <c r="E25" s="8">
        <v>-3895.263671875</v>
      </c>
      <c r="F25" s="8">
        <v>-3165.58837890625</v>
      </c>
      <c r="G25" s="8">
        <v>-5399.7802734375</v>
      </c>
      <c r="H25" s="11">
        <v>-2009.27734375</v>
      </c>
      <c r="I25" s="8">
        <v>-4904.47998046875</v>
      </c>
      <c r="J25" s="8">
        <v>-2712.09716796875</v>
      </c>
      <c r="K25" s="8">
        <v>-4358.21533203125</v>
      </c>
      <c r="L25" s="8">
        <v>-988.40325927734295</v>
      </c>
      <c r="M25" s="8">
        <v>-2349.853515625</v>
      </c>
      <c r="P25" s="8">
        <f t="shared" ref="P25:P41" si="6">AVERAGE(C25:N25)</f>
        <v>-3268.5102927468029</v>
      </c>
      <c r="Q25" s="1">
        <f t="shared" ref="Q25:Q41" si="7">COUNT(C25:N25)</f>
        <v>11</v>
      </c>
      <c r="R25" s="8">
        <f t="shared" ref="R25:R41" si="8">STDEV(C25:N25)</f>
        <v>1335.9401582106379</v>
      </c>
      <c r="S25" s="8">
        <f>CONFIDENCE(0.05,R25,Q25)</f>
        <v>789.47567515257344</v>
      </c>
      <c r="T25" s="8">
        <f>R25/SQRT(Q25)</f>
        <v>402.8011133775197</v>
      </c>
      <c r="AB25" s="3"/>
      <c r="AC25" s="3"/>
      <c r="AD25" s="3"/>
      <c r="AH25" s="1"/>
    </row>
    <row r="26" spans="1:40" x14ac:dyDescent="0.25">
      <c r="B26" s="1">
        <f>B25+15</f>
        <v>-135</v>
      </c>
      <c r="C26" s="8">
        <v>-2003.47900390625</v>
      </c>
      <c r="D26" s="8">
        <v>-3405.30395507812</v>
      </c>
      <c r="E26" s="8">
        <v>-3322.75390625</v>
      </c>
      <c r="F26" s="8">
        <v>-2680.35888671875</v>
      </c>
      <c r="G26" s="8">
        <v>-4671.93603515625</v>
      </c>
      <c r="H26" s="11">
        <v>-1748.96240234375</v>
      </c>
      <c r="I26" s="8">
        <v>-4152.52685546875</v>
      </c>
      <c r="J26" s="8">
        <v>-2235.7177734375</v>
      </c>
      <c r="K26" s="8">
        <v>-3703.30810546875</v>
      </c>
      <c r="L26" s="8">
        <v>-777.34368896484295</v>
      </c>
      <c r="M26" s="8">
        <v>-1896.97265625</v>
      </c>
      <c r="P26" s="8">
        <f t="shared" si="6"/>
        <v>-2781.6966608220873</v>
      </c>
      <c r="Q26" s="1">
        <f t="shared" si="7"/>
        <v>11</v>
      </c>
      <c r="R26" s="8">
        <f t="shared" si="8"/>
        <v>1173.1951853882047</v>
      </c>
      <c r="S26" s="8">
        <f t="shared" ref="S26:S41" si="9">CONFIDENCE(0.05,R26,Q26)</f>
        <v>693.30130947681698</v>
      </c>
      <c r="T26" s="8">
        <f t="shared" ref="T26:T41" si="10">R26/SQRT(Q26)</f>
        <v>353.73165779855623</v>
      </c>
      <c r="AB26" s="3"/>
      <c r="AC26" s="3"/>
      <c r="AD26" s="3"/>
      <c r="AH26" s="1"/>
    </row>
    <row r="27" spans="1:40" x14ac:dyDescent="0.25">
      <c r="B27" s="1">
        <f t="shared" ref="B27:B41" si="11">B26+15</f>
        <v>-120</v>
      </c>
      <c r="C27" s="8">
        <v>-1665.0390625</v>
      </c>
      <c r="D27" s="8">
        <v>-2914.4287109375</v>
      </c>
      <c r="E27" s="8">
        <v>-2810.97412109375</v>
      </c>
      <c r="F27" s="8">
        <v>-2214.66064453125</v>
      </c>
      <c r="G27" s="8">
        <v>-4050.29296875</v>
      </c>
      <c r="H27" s="11">
        <v>-1482.5439453125</v>
      </c>
      <c r="I27" s="8">
        <v>-3511.04736328125</v>
      </c>
      <c r="J27" s="8">
        <v>-1826.171875</v>
      </c>
      <c r="K27" s="8">
        <v>-3065.185546875</v>
      </c>
      <c r="L27" s="8">
        <v>-609.98529052734295</v>
      </c>
      <c r="M27" s="8">
        <v>-1535.0341796875</v>
      </c>
      <c r="P27" s="8">
        <f t="shared" si="6"/>
        <v>-2335.0330644087358</v>
      </c>
      <c r="Q27" s="1">
        <f t="shared" si="7"/>
        <v>11</v>
      </c>
      <c r="R27" s="8">
        <f t="shared" si="8"/>
        <v>1023.978268858922</v>
      </c>
      <c r="S27" s="8">
        <f t="shared" si="9"/>
        <v>605.12136728619794</v>
      </c>
      <c r="T27" s="8">
        <f t="shared" si="10"/>
        <v>308.74106466206433</v>
      </c>
      <c r="AB27" s="3"/>
      <c r="AC27" s="3"/>
      <c r="AD27" s="3"/>
      <c r="AH27" s="1"/>
    </row>
    <row r="28" spans="1:40" x14ac:dyDescent="0.25">
      <c r="B28" s="1">
        <f t="shared" si="11"/>
        <v>-105</v>
      </c>
      <c r="C28" s="8">
        <v>-1378.173828125</v>
      </c>
      <c r="D28" s="8">
        <v>-2454.37622070312</v>
      </c>
      <c r="E28" s="8">
        <v>-2327.880859375</v>
      </c>
      <c r="F28" s="8">
        <v>-1928.7109375</v>
      </c>
      <c r="G28" s="8">
        <v>-3468.017578125</v>
      </c>
      <c r="H28" s="11">
        <v>-1239.31884765625</v>
      </c>
      <c r="I28" s="8">
        <v>-2927.24609375</v>
      </c>
      <c r="J28" s="8">
        <v>-1457.21435546875</v>
      </c>
      <c r="K28" s="8">
        <v>-2503.35693359375</v>
      </c>
      <c r="L28" s="8">
        <v>-471.86276245117102</v>
      </c>
      <c r="M28" s="8">
        <v>-1220.39794921875</v>
      </c>
      <c r="P28" s="8">
        <f t="shared" si="6"/>
        <v>-1943.3233059969809</v>
      </c>
      <c r="Q28" s="1">
        <f t="shared" si="7"/>
        <v>11</v>
      </c>
      <c r="R28" s="8">
        <f t="shared" si="8"/>
        <v>880.6158514774196</v>
      </c>
      <c r="S28" s="8">
        <f t="shared" si="9"/>
        <v>520.40114942452226</v>
      </c>
      <c r="T28" s="8">
        <f t="shared" si="10"/>
        <v>265.51566943544896</v>
      </c>
      <c r="AB28" s="3"/>
      <c r="AC28" s="3"/>
      <c r="AD28" s="3"/>
      <c r="AH28" s="1"/>
    </row>
    <row r="29" spans="1:40" x14ac:dyDescent="0.25">
      <c r="B29" s="1">
        <f t="shared" si="11"/>
        <v>-90</v>
      </c>
      <c r="C29" s="8">
        <v>-1109.46655273437</v>
      </c>
      <c r="D29" s="8">
        <v>-2008.97216796875</v>
      </c>
      <c r="E29" s="8">
        <v>-1889.0380859375</v>
      </c>
      <c r="F29" s="8">
        <v>-1599.42626953125</v>
      </c>
      <c r="G29" s="8">
        <v>-2920.83740234375</v>
      </c>
      <c r="H29" s="11">
        <v>-1011.962890625</v>
      </c>
      <c r="I29" s="8">
        <v>-2391.66259765625</v>
      </c>
      <c r="J29" s="8">
        <v>-1148.37646484375</v>
      </c>
      <c r="K29" s="8">
        <v>-2007.75146484375</v>
      </c>
      <c r="L29" s="8">
        <v>-361.38912963867102</v>
      </c>
      <c r="M29" s="8">
        <v>-951.84326171875</v>
      </c>
      <c r="P29" s="8">
        <f t="shared" si="6"/>
        <v>-1581.8842079856172</v>
      </c>
      <c r="Q29" s="1">
        <f t="shared" si="7"/>
        <v>11</v>
      </c>
      <c r="R29" s="8">
        <f t="shared" si="8"/>
        <v>743.6015407683783</v>
      </c>
      <c r="S29" s="8">
        <f t="shared" si="9"/>
        <v>439.43235393785369</v>
      </c>
      <c r="T29" s="8">
        <f t="shared" si="10"/>
        <v>224.20430038717046</v>
      </c>
      <c r="AB29" s="3"/>
      <c r="AC29" s="3"/>
      <c r="AD29" s="3"/>
      <c r="AH29" s="1"/>
    </row>
    <row r="30" spans="1:40" x14ac:dyDescent="0.25">
      <c r="B30" s="1">
        <f t="shared" si="11"/>
        <v>-75</v>
      </c>
      <c r="C30" s="8">
        <v>-873.260498046875</v>
      </c>
      <c r="D30" s="8">
        <v>-1600.341796875</v>
      </c>
      <c r="E30" s="8">
        <v>-1490.78369140625</v>
      </c>
      <c r="F30" s="8">
        <v>-1293.02978515625</v>
      </c>
      <c r="G30" s="8">
        <v>-2390.13671875</v>
      </c>
      <c r="H30" s="11">
        <v>-808.7158203125</v>
      </c>
      <c r="I30" s="8">
        <v>-1911.31591796875</v>
      </c>
      <c r="J30" s="8">
        <v>-881.34765625</v>
      </c>
      <c r="K30" s="8">
        <v>-1585.0830078125</v>
      </c>
      <c r="L30" s="8">
        <v>-265.19772338867102</v>
      </c>
      <c r="M30" s="8">
        <v>-727.5390625</v>
      </c>
      <c r="P30" s="8">
        <f t="shared" si="6"/>
        <v>-1256.9774253151634</v>
      </c>
      <c r="Q30" s="1">
        <f t="shared" si="7"/>
        <v>11</v>
      </c>
      <c r="R30" s="8">
        <f t="shared" si="8"/>
        <v>612.12197985986393</v>
      </c>
      <c r="S30" s="8">
        <f t="shared" si="9"/>
        <v>361.73432646329735</v>
      </c>
      <c r="T30" s="8">
        <f t="shared" si="10"/>
        <v>184.5617211931503</v>
      </c>
      <c r="AB30" s="3"/>
      <c r="AC30" s="3"/>
      <c r="AD30" s="3"/>
      <c r="AH30" s="1"/>
    </row>
    <row r="31" spans="1:40" x14ac:dyDescent="0.25">
      <c r="B31" s="1">
        <f t="shared" si="11"/>
        <v>-60</v>
      </c>
      <c r="C31" s="8">
        <v>-665.8935546875</v>
      </c>
      <c r="D31" s="8">
        <v>-1228.17993164062</v>
      </c>
      <c r="E31" s="8">
        <v>-1146.240234375</v>
      </c>
      <c r="F31" s="8">
        <v>-984.4970703125</v>
      </c>
      <c r="G31" s="8">
        <v>-1879.57763671875</v>
      </c>
      <c r="H31" s="11">
        <v>-621.9482421875</v>
      </c>
      <c r="I31" s="8">
        <v>-1463.31787109375</v>
      </c>
      <c r="J31" s="8">
        <v>-662.2314453125</v>
      </c>
      <c r="K31" s="8">
        <v>-1196.8994140625</v>
      </c>
      <c r="L31" s="8">
        <v>-197.14353942871</v>
      </c>
      <c r="M31" s="8">
        <v>-538.02490234375</v>
      </c>
      <c r="P31" s="8">
        <f t="shared" si="6"/>
        <v>-962.17762201482537</v>
      </c>
      <c r="Q31" s="1">
        <f t="shared" si="7"/>
        <v>11</v>
      </c>
      <c r="R31" s="8">
        <f t="shared" si="8"/>
        <v>480.79972474471595</v>
      </c>
      <c r="S31" s="8">
        <f t="shared" si="9"/>
        <v>284.12925906383128</v>
      </c>
      <c r="T31" s="8">
        <f t="shared" si="10"/>
        <v>144.96657148039796</v>
      </c>
      <c r="AB31" s="3"/>
      <c r="AC31" s="3"/>
      <c r="AD31" s="3"/>
      <c r="AH31" s="1"/>
    </row>
    <row r="32" spans="1:40" x14ac:dyDescent="0.25">
      <c r="B32" s="1">
        <f t="shared" si="11"/>
        <v>-45</v>
      </c>
      <c r="C32" s="8">
        <v>-476.37939453125</v>
      </c>
      <c r="D32" s="8">
        <v>-886.688232421875</v>
      </c>
      <c r="E32" s="8">
        <v>-819.091796875</v>
      </c>
      <c r="F32" s="8">
        <v>-712.2802734375</v>
      </c>
      <c r="G32" s="8">
        <v>-1391.90673828125</v>
      </c>
      <c r="H32" s="11">
        <v>-450.13427734375</v>
      </c>
      <c r="I32" s="8">
        <v>-1051.33056640625</v>
      </c>
      <c r="J32" s="8">
        <v>-466.30859375</v>
      </c>
      <c r="K32" s="8">
        <v>-854.4921875</v>
      </c>
      <c r="L32" s="8">
        <v>-133.78904724121</v>
      </c>
      <c r="M32" s="8">
        <v>-379.0283203125</v>
      </c>
      <c r="P32" s="8">
        <f t="shared" si="6"/>
        <v>-692.85722073641682</v>
      </c>
      <c r="Q32" s="1">
        <f t="shared" si="7"/>
        <v>11</v>
      </c>
      <c r="R32" s="8">
        <f t="shared" si="8"/>
        <v>355.71467112418543</v>
      </c>
      <c r="S32" s="8">
        <f t="shared" si="9"/>
        <v>210.2100744718864</v>
      </c>
      <c r="T32" s="8">
        <f t="shared" si="10"/>
        <v>107.25200877669013</v>
      </c>
      <c r="AB32" s="3"/>
      <c r="AC32" s="3"/>
      <c r="AD32" s="3"/>
      <c r="AH32" s="1"/>
    </row>
    <row r="33" spans="2:34" x14ac:dyDescent="0.25">
      <c r="B33" s="1">
        <f t="shared" si="11"/>
        <v>-30</v>
      </c>
      <c r="C33" s="8">
        <v>-310.211181640625</v>
      </c>
      <c r="D33" s="8">
        <v>-578.0029296875</v>
      </c>
      <c r="E33" s="8">
        <v>-520.01953125</v>
      </c>
      <c r="F33" s="8">
        <v>-461.42578125</v>
      </c>
      <c r="G33" s="8">
        <v>-917.3583984375</v>
      </c>
      <c r="H33" s="11">
        <v>-294.7998046875</v>
      </c>
      <c r="I33" s="8">
        <v>-671.9970703125</v>
      </c>
      <c r="J33" s="8">
        <v>-296.630859375</v>
      </c>
      <c r="K33" s="8">
        <v>-550.537109375</v>
      </c>
      <c r="L33" s="8">
        <v>-86.364738464355398</v>
      </c>
      <c r="M33" s="8">
        <v>-240.17333984375</v>
      </c>
      <c r="P33" s="8">
        <f t="shared" si="6"/>
        <v>-447.95643130215734</v>
      </c>
      <c r="Q33" s="1">
        <f t="shared" si="7"/>
        <v>11</v>
      </c>
      <c r="R33" s="8">
        <f t="shared" si="8"/>
        <v>232.93653983900333</v>
      </c>
      <c r="S33" s="8">
        <f t="shared" si="9"/>
        <v>137.65416880903902</v>
      </c>
      <c r="T33" s="8">
        <f t="shared" si="10"/>
        <v>70.233009328149691</v>
      </c>
      <c r="AB33" s="3"/>
      <c r="AC33" s="3"/>
      <c r="AD33" s="3"/>
      <c r="AH33" s="1"/>
    </row>
    <row r="34" spans="2:34" x14ac:dyDescent="0.25">
      <c r="B34" s="1">
        <f t="shared" si="11"/>
        <v>-15</v>
      </c>
      <c r="C34" s="8">
        <v>-151.214599609375</v>
      </c>
      <c r="D34" s="8">
        <v>-294.036865234375</v>
      </c>
      <c r="E34" s="8">
        <v>-250.54931640625</v>
      </c>
      <c r="F34" s="8">
        <v>-223.69384765625</v>
      </c>
      <c r="G34" s="8">
        <v>-449.52392578125</v>
      </c>
      <c r="H34" s="11">
        <v>-149.5361328125</v>
      </c>
      <c r="I34" s="8">
        <v>-308.2275390625</v>
      </c>
      <c r="J34" s="8">
        <v>-148.3154296875</v>
      </c>
      <c r="K34" s="8">
        <v>-276.79443359375</v>
      </c>
      <c r="L34" s="8">
        <v>-47.973628997802699</v>
      </c>
      <c r="M34" s="8">
        <v>-121.4599609375</v>
      </c>
      <c r="P34" s="8">
        <f t="shared" si="6"/>
        <v>-220.12051634355024</v>
      </c>
      <c r="Q34" s="1">
        <f t="shared" si="7"/>
        <v>11</v>
      </c>
      <c r="R34" s="8">
        <f t="shared" si="8"/>
        <v>111.4709015208791</v>
      </c>
      <c r="S34" s="8">
        <f t="shared" si="9"/>
        <v>65.87388267146207</v>
      </c>
      <c r="T34" s="8">
        <f t="shared" si="10"/>
        <v>33.609741398855732</v>
      </c>
      <c r="AB34" s="3"/>
      <c r="AC34" s="3"/>
      <c r="AD34" s="3"/>
      <c r="AH34" s="1"/>
    </row>
    <row r="35" spans="2:34" x14ac:dyDescent="0.25">
      <c r="B35" s="1">
        <f t="shared" si="11"/>
        <v>0</v>
      </c>
      <c r="C35" s="8">
        <v>-7.01904296875</v>
      </c>
      <c r="D35" s="8">
        <v>-16.021728515625</v>
      </c>
      <c r="E35" s="8">
        <v>12.51220703125</v>
      </c>
      <c r="F35" s="8">
        <v>7.62939453125</v>
      </c>
      <c r="G35" s="8">
        <v>9.765625</v>
      </c>
      <c r="H35" s="11">
        <v>-9.1552734375</v>
      </c>
      <c r="I35" s="8">
        <v>40.283203125</v>
      </c>
      <c r="J35" s="8">
        <v>-4.57763671875</v>
      </c>
      <c r="K35" s="8">
        <v>-27.4658203125</v>
      </c>
      <c r="L35" s="8">
        <v>-7.50732374191284</v>
      </c>
      <c r="M35" s="8">
        <v>-7.62939453125</v>
      </c>
      <c r="P35" s="8">
        <f t="shared" si="6"/>
        <v>-0.8350718671625309</v>
      </c>
      <c r="Q35" s="1">
        <f t="shared" si="7"/>
        <v>11</v>
      </c>
      <c r="R35" s="8">
        <f t="shared" si="8"/>
        <v>17.90215481635677</v>
      </c>
      <c r="S35" s="8">
        <f t="shared" si="9"/>
        <v>10.579303027509376</v>
      </c>
      <c r="T35" s="8">
        <f t="shared" si="10"/>
        <v>5.3977027695190172</v>
      </c>
      <c r="AB35" s="3"/>
      <c r="AC35" s="3"/>
      <c r="AD35" s="3"/>
      <c r="AH35" s="1"/>
    </row>
    <row r="36" spans="2:34" x14ac:dyDescent="0.25">
      <c r="B36" s="1">
        <f t="shared" si="11"/>
        <v>15</v>
      </c>
      <c r="C36" s="8">
        <v>136.41357421875</v>
      </c>
      <c r="D36" s="8">
        <v>258.7890625</v>
      </c>
      <c r="E36" s="8">
        <v>271.30126953125</v>
      </c>
      <c r="F36" s="8">
        <v>241.0888671875</v>
      </c>
      <c r="G36" s="8">
        <v>470.88623046875</v>
      </c>
      <c r="H36" s="11">
        <v>127.25830078125</v>
      </c>
      <c r="I36" s="8">
        <v>388.48876953125</v>
      </c>
      <c r="J36" s="8">
        <v>130.92041015625</v>
      </c>
      <c r="K36" s="8">
        <v>219.7265625</v>
      </c>
      <c r="L36" s="8">
        <v>31.6772441864013</v>
      </c>
      <c r="M36" s="8">
        <v>106.201171875</v>
      </c>
      <c r="P36" s="8">
        <f t="shared" si="6"/>
        <v>216.61376935785466</v>
      </c>
      <c r="Q36" s="1">
        <f t="shared" si="7"/>
        <v>11</v>
      </c>
      <c r="R36" s="8">
        <f t="shared" si="8"/>
        <v>129.50906570094105</v>
      </c>
      <c r="S36" s="8">
        <f t="shared" si="9"/>
        <v>76.533560619643083</v>
      </c>
      <c r="T36" s="8">
        <f t="shared" si="10"/>
        <v>39.048452534500669</v>
      </c>
      <c r="AB36" s="3"/>
      <c r="AC36" s="3"/>
      <c r="AD36" s="3"/>
      <c r="AH36" s="1"/>
    </row>
    <row r="37" spans="2:34" x14ac:dyDescent="0.25">
      <c r="B37" s="1">
        <f t="shared" si="11"/>
        <v>30</v>
      </c>
      <c r="C37" s="8">
        <v>285.491943359375</v>
      </c>
      <c r="D37" s="8">
        <v>527.03857421875</v>
      </c>
      <c r="E37" s="8">
        <v>533.75244140625</v>
      </c>
      <c r="F37" s="8">
        <v>478.21044921875</v>
      </c>
      <c r="G37" s="8">
        <v>935.36376953125</v>
      </c>
      <c r="H37" s="11">
        <v>266.41845703125</v>
      </c>
      <c r="I37" s="8">
        <v>740.05126953125</v>
      </c>
      <c r="J37" s="8">
        <v>274.0478515625</v>
      </c>
      <c r="K37" s="8">
        <v>470.27587890625</v>
      </c>
      <c r="L37" s="8">
        <v>69.885246276855398</v>
      </c>
      <c r="M37" s="8">
        <v>224.609375</v>
      </c>
      <c r="P37" s="8">
        <f t="shared" si="6"/>
        <v>436.83138691295278</v>
      </c>
      <c r="Q37" s="1">
        <f t="shared" si="7"/>
        <v>11</v>
      </c>
      <c r="R37" s="8">
        <f t="shared" si="8"/>
        <v>248.79086553109536</v>
      </c>
      <c r="S37" s="8">
        <f t="shared" si="9"/>
        <v>147.02330439713148</v>
      </c>
      <c r="T37" s="8">
        <f t="shared" si="10"/>
        <v>75.013268384946144</v>
      </c>
      <c r="AB37" s="3"/>
      <c r="AC37" s="3"/>
      <c r="AD37" s="3"/>
      <c r="AH37" s="1"/>
    </row>
    <row r="38" spans="2:34" x14ac:dyDescent="0.25">
      <c r="B38" s="1">
        <f t="shared" si="11"/>
        <v>45</v>
      </c>
      <c r="C38" s="8">
        <v>438.995361328125</v>
      </c>
      <c r="D38" s="8">
        <v>811.1572265625</v>
      </c>
      <c r="E38" s="8">
        <v>820.61767578125</v>
      </c>
      <c r="F38" s="8">
        <v>725.09765625</v>
      </c>
      <c r="G38" s="8">
        <v>1413.57421875</v>
      </c>
      <c r="H38" s="11">
        <v>410.46142578125</v>
      </c>
      <c r="I38" s="8">
        <v>1113.58642578125</v>
      </c>
      <c r="J38" s="8">
        <v>425.10986328125</v>
      </c>
      <c r="K38" s="8">
        <v>734.2529296875</v>
      </c>
      <c r="L38" s="8">
        <v>111.267082214355</v>
      </c>
      <c r="M38" s="8">
        <v>345.76416015625</v>
      </c>
      <c r="P38" s="8">
        <f t="shared" si="6"/>
        <v>668.17127505215728</v>
      </c>
      <c r="Q38" s="1">
        <f t="shared" si="7"/>
        <v>11</v>
      </c>
      <c r="R38" s="8">
        <f t="shared" si="8"/>
        <v>373.82026882219782</v>
      </c>
      <c r="S38" s="8">
        <f t="shared" si="9"/>
        <v>220.90960235030914</v>
      </c>
      <c r="T38" s="8">
        <f t="shared" si="10"/>
        <v>112.71105188300191</v>
      </c>
      <c r="AB38" s="3"/>
      <c r="AC38" s="3"/>
      <c r="AD38" s="3"/>
      <c r="AH38" s="1"/>
    </row>
    <row r="39" spans="2:34" x14ac:dyDescent="0.25">
      <c r="B39" s="1">
        <f t="shared" si="11"/>
        <v>60</v>
      </c>
      <c r="C39" s="8">
        <v>605.926513671875</v>
      </c>
      <c r="D39" s="8">
        <v>1109.31396484375</v>
      </c>
      <c r="E39" s="8">
        <v>1135.55908203125</v>
      </c>
      <c r="F39" s="8">
        <v>997.61962890625</v>
      </c>
      <c r="G39" s="8">
        <v>1908.26416015625</v>
      </c>
      <c r="H39" s="11">
        <v>569.4580078125</v>
      </c>
      <c r="I39" s="8">
        <v>1519.47021484375</v>
      </c>
      <c r="J39" s="8">
        <v>596.3134765625</v>
      </c>
      <c r="K39" s="8">
        <v>1033.02001953125</v>
      </c>
      <c r="L39" s="8">
        <v>157.47068786621</v>
      </c>
      <c r="M39" s="8">
        <v>496.2158203125</v>
      </c>
      <c r="P39" s="8">
        <f t="shared" si="6"/>
        <v>920.78468877618945</v>
      </c>
      <c r="Q39" s="1">
        <f t="shared" si="7"/>
        <v>11</v>
      </c>
      <c r="R39" s="8">
        <f t="shared" si="8"/>
        <v>502.44068642408951</v>
      </c>
      <c r="S39" s="8">
        <f t="shared" si="9"/>
        <v>296.91801515277029</v>
      </c>
      <c r="T39" s="8">
        <f t="shared" si="10"/>
        <v>151.49156693430174</v>
      </c>
      <c r="AB39" s="3"/>
      <c r="AC39" s="3"/>
      <c r="AD39" s="3"/>
      <c r="AH39" s="1"/>
    </row>
    <row r="40" spans="2:34" x14ac:dyDescent="0.25">
      <c r="B40" s="1">
        <f t="shared" si="11"/>
        <v>75</v>
      </c>
      <c r="C40" s="8">
        <v>791.015625</v>
      </c>
      <c r="D40" s="8">
        <v>1438.44604492187</v>
      </c>
      <c r="E40" s="8">
        <v>1488.6474609375</v>
      </c>
      <c r="F40" s="8">
        <v>1274.4140625</v>
      </c>
      <c r="G40" s="8">
        <v>2424.9267578125</v>
      </c>
      <c r="H40" s="11">
        <v>738.525390625</v>
      </c>
      <c r="I40" s="8">
        <v>1970.8251953125</v>
      </c>
      <c r="J40" s="8">
        <v>790.71044921875</v>
      </c>
      <c r="K40" s="8">
        <v>1372.0703125</v>
      </c>
      <c r="L40" s="8">
        <v>220.33689880371</v>
      </c>
      <c r="M40" s="8">
        <v>665.8935546875</v>
      </c>
      <c r="P40" s="8">
        <f t="shared" si="6"/>
        <v>1197.8010683926661</v>
      </c>
      <c r="Q40" s="1">
        <f t="shared" si="7"/>
        <v>11</v>
      </c>
      <c r="R40" s="8">
        <f t="shared" si="8"/>
        <v>637.38825144945622</v>
      </c>
      <c r="S40" s="8">
        <f t="shared" si="9"/>
        <v>376.66546443320379</v>
      </c>
      <c r="T40" s="8">
        <f t="shared" si="10"/>
        <v>192.17978871259524</v>
      </c>
      <c r="AB40" s="3"/>
      <c r="AC40" s="3"/>
      <c r="AD40" s="3"/>
      <c r="AH40" s="1"/>
    </row>
    <row r="41" spans="2:34" x14ac:dyDescent="0.25">
      <c r="B41" s="1">
        <f t="shared" si="11"/>
        <v>90</v>
      </c>
      <c r="C41" s="8">
        <v>1000.06103515625</v>
      </c>
      <c r="D41" s="8">
        <v>1807.55615234375</v>
      </c>
      <c r="E41" s="8">
        <v>1895.751953125</v>
      </c>
      <c r="F41" s="8">
        <v>1599.42626953125</v>
      </c>
      <c r="G41" s="8">
        <v>2970.88623046875</v>
      </c>
      <c r="H41" s="11">
        <v>919.189453125</v>
      </c>
      <c r="I41" s="8">
        <v>2477.72216796875</v>
      </c>
      <c r="J41" s="8">
        <v>1016.845703125</v>
      </c>
      <c r="K41" s="8">
        <v>1768.798828125</v>
      </c>
      <c r="L41" s="8">
        <v>288.94039916992102</v>
      </c>
      <c r="M41" s="8">
        <v>905.1513671875</v>
      </c>
      <c r="P41" s="8">
        <f t="shared" si="6"/>
        <v>1513.6663235751066</v>
      </c>
      <c r="Q41" s="1">
        <f t="shared" si="7"/>
        <v>11</v>
      </c>
      <c r="R41" s="8">
        <f t="shared" si="8"/>
        <v>780.51069588322116</v>
      </c>
      <c r="S41" s="8">
        <f t="shared" si="9"/>
        <v>461.24386995113855</v>
      </c>
      <c r="T41" s="8">
        <f t="shared" si="10"/>
        <v>235.33282937307598</v>
      </c>
      <c r="AB41" s="3"/>
      <c r="AC41" s="3"/>
      <c r="AD41" s="3"/>
      <c r="AH41" s="1"/>
    </row>
    <row r="42" spans="2:34" x14ac:dyDescent="0.25">
      <c r="AB42" s="1"/>
    </row>
    <row r="43" spans="2:34" x14ac:dyDescent="0.25">
      <c r="AB43" s="1"/>
    </row>
    <row r="44" spans="2:34" x14ac:dyDescent="0.25">
      <c r="AB44" s="1"/>
    </row>
    <row r="45" spans="2:34" x14ac:dyDescent="0.25">
      <c r="AB45" s="1"/>
    </row>
    <row r="46" spans="2:34" x14ac:dyDescent="0.25">
      <c r="AB46" s="1"/>
    </row>
    <row r="47" spans="2:34" x14ac:dyDescent="0.25">
      <c r="AB47" s="1"/>
    </row>
    <row r="48" spans="2:34" x14ac:dyDescent="0.25">
      <c r="AB48" s="1"/>
    </row>
    <row r="49" spans="28:28" x14ac:dyDescent="0.25">
      <c r="AB49" s="1"/>
    </row>
    <row r="50" spans="28:28" x14ac:dyDescent="0.25">
      <c r="AB50" s="1"/>
    </row>
    <row r="51" spans="28:28" x14ac:dyDescent="0.25">
      <c r="AB51" s="1"/>
    </row>
    <row r="52" spans="28:28" x14ac:dyDescent="0.25">
      <c r="AB52" s="1"/>
    </row>
    <row r="53" spans="28:28" x14ac:dyDescent="0.25">
      <c r="AB53" s="1"/>
    </row>
    <row r="54" spans="28:28" x14ac:dyDescent="0.25">
      <c r="AB54" s="1"/>
    </row>
    <row r="55" spans="28:28" x14ac:dyDescent="0.25">
      <c r="AB55" s="1"/>
    </row>
    <row r="56" spans="28:28" x14ac:dyDescent="0.25">
      <c r="AB56" s="1"/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E3C6E-B3A8-48B5-A516-36D01640B7F1}">
  <dimension ref="A2:AN41"/>
  <sheetViews>
    <sheetView workbookViewId="0">
      <selection activeCell="G17" sqref="G17"/>
    </sheetView>
  </sheetViews>
  <sheetFormatPr baseColWidth="10" defaultRowHeight="15" x14ac:dyDescent="0.25"/>
  <cols>
    <col min="1" max="1" width="16.85546875" style="1" customWidth="1"/>
    <col min="2" max="2" width="11.42578125" style="1"/>
    <col min="3" max="7" width="11.42578125" style="8"/>
    <col min="8" max="8" width="11.42578125" style="10"/>
    <col min="9" max="13" width="11.42578125" style="8"/>
    <col min="14" max="14" width="11.42578125" style="1"/>
    <col min="15" max="15" width="1.5703125" style="1" customWidth="1"/>
    <col min="16" max="16" width="11.42578125" style="8"/>
    <col min="17" max="17" width="6.140625" style="1" customWidth="1"/>
    <col min="18" max="20" width="11.42578125" style="8"/>
    <col min="21" max="27" width="11.42578125" style="1"/>
    <col min="29" max="33" width="11.42578125" style="1"/>
    <col min="34" max="34" width="1.42578125" style="1" customWidth="1"/>
    <col min="35" max="35" width="1.5703125" style="1" customWidth="1"/>
    <col min="36" max="16384" width="11.42578125" style="1"/>
  </cols>
  <sheetData>
    <row r="2" spans="1:34" x14ac:dyDescent="0.25">
      <c r="A2" s="2"/>
      <c r="B2" s="5" t="s">
        <v>34</v>
      </c>
      <c r="C2" s="9" t="s">
        <v>19</v>
      </c>
      <c r="D2" s="9" t="s">
        <v>20</v>
      </c>
      <c r="E2" s="9" t="s">
        <v>22</v>
      </c>
      <c r="F2" s="9" t="s">
        <v>24</v>
      </c>
      <c r="G2" s="9" t="s">
        <v>25</v>
      </c>
      <c r="H2" s="9" t="s">
        <v>26</v>
      </c>
      <c r="I2" s="9" t="s">
        <v>27</v>
      </c>
      <c r="J2" s="9" t="s">
        <v>28</v>
      </c>
      <c r="K2" s="9" t="s">
        <v>29</v>
      </c>
      <c r="L2" s="9" t="s">
        <v>30</v>
      </c>
      <c r="M2" s="9" t="s">
        <v>31</v>
      </c>
      <c r="V2" s="2"/>
    </row>
    <row r="3" spans="1:34" x14ac:dyDescent="0.25">
      <c r="A3" s="2"/>
      <c r="B3" s="5" t="s">
        <v>4</v>
      </c>
      <c r="C3" s="9">
        <v>6.5</v>
      </c>
      <c r="D3" s="9">
        <v>7.7</v>
      </c>
      <c r="E3" s="9">
        <v>7</v>
      </c>
      <c r="F3" s="9">
        <v>9.5</v>
      </c>
      <c r="G3" s="9">
        <v>12</v>
      </c>
      <c r="H3" s="9">
        <v>14.1</v>
      </c>
      <c r="I3" s="9">
        <v>16.3</v>
      </c>
      <c r="J3" s="9">
        <v>9.9</v>
      </c>
      <c r="K3" s="9">
        <v>19.899999999999999</v>
      </c>
      <c r="L3" s="9">
        <v>13.7</v>
      </c>
      <c r="M3" s="9">
        <v>8.1999999999999993</v>
      </c>
    </row>
    <row r="4" spans="1:34" s="2" customFormat="1" x14ac:dyDescent="0.25">
      <c r="B4" s="5" t="s">
        <v>35</v>
      </c>
      <c r="C4" s="9" t="s">
        <v>36</v>
      </c>
      <c r="D4" s="9" t="s">
        <v>36</v>
      </c>
      <c r="E4" s="9" t="s">
        <v>36</v>
      </c>
      <c r="F4" s="9" t="s">
        <v>36</v>
      </c>
      <c r="G4" s="9" t="s">
        <v>36</v>
      </c>
      <c r="H4" s="9" t="s">
        <v>36</v>
      </c>
      <c r="I4" s="9" t="s">
        <v>36</v>
      </c>
      <c r="J4" s="9" t="s">
        <v>36</v>
      </c>
      <c r="K4" s="9" t="s">
        <v>36</v>
      </c>
      <c r="L4" s="9" t="s">
        <v>36</v>
      </c>
      <c r="M4" s="9" t="s">
        <v>36</v>
      </c>
      <c r="P4" s="9" t="s">
        <v>0</v>
      </c>
      <c r="Q4" s="5" t="s">
        <v>1</v>
      </c>
      <c r="R4" s="9" t="s">
        <v>2</v>
      </c>
      <c r="S4" s="9" t="s">
        <v>3</v>
      </c>
      <c r="T4" s="9" t="s">
        <v>6</v>
      </c>
    </row>
    <row r="5" spans="1:34" x14ac:dyDescent="0.25">
      <c r="A5" s="5" t="s">
        <v>39</v>
      </c>
      <c r="B5" s="1">
        <v>-150</v>
      </c>
      <c r="C5" s="8">
        <v>-2271.1181640625</v>
      </c>
      <c r="D5" s="8">
        <v>-1313.01879882812</v>
      </c>
      <c r="E5" s="8">
        <v>-3011.474609375</v>
      </c>
      <c r="F5" s="8">
        <v>-1061.09619140625</v>
      </c>
      <c r="G5" s="8">
        <v>-1855.16357421875</v>
      </c>
      <c r="H5" s="10">
        <v>-2149.0478515625</v>
      </c>
      <c r="I5" s="8">
        <v>-2736.51123046875</v>
      </c>
      <c r="J5" s="8">
        <v>-3516.54052734375</v>
      </c>
      <c r="K5" s="8">
        <v>-2164.9169921875</v>
      </c>
      <c r="L5" s="8">
        <v>-2170.10498046875</v>
      </c>
      <c r="M5" s="8">
        <v>-2170.25756835937</v>
      </c>
      <c r="P5" s="8">
        <f t="shared" ref="P5:P21" si="0">AVERAGE(C5:N5)</f>
        <v>-2219.9318625710216</v>
      </c>
      <c r="Q5" s="1">
        <f t="shared" ref="Q5:Q21" si="1">COUNT(C5:N5)</f>
        <v>11</v>
      </c>
      <c r="R5" s="8">
        <f t="shared" ref="R5:R21" si="2">STDEV(C5:N5)</f>
        <v>699.18931522042112</v>
      </c>
      <c r="S5" s="8">
        <f>CONFIDENCE(0.05,R5,Q5)</f>
        <v>413.18688812562408</v>
      </c>
      <c r="T5" s="8">
        <f>R5/SQRT(Q5)</f>
        <v>210.81351054651498</v>
      </c>
      <c r="AB5" s="1"/>
      <c r="AH5"/>
    </row>
    <row r="6" spans="1:34" x14ac:dyDescent="0.25">
      <c r="B6" s="1">
        <f>B5+15</f>
        <v>-135</v>
      </c>
      <c r="C6" s="8">
        <v>-1914.0625</v>
      </c>
      <c r="D6" s="8">
        <v>-1156.6162109375</v>
      </c>
      <c r="E6" s="8">
        <v>-2421.2646484375</v>
      </c>
      <c r="F6" s="8">
        <v>-910.0341796875</v>
      </c>
      <c r="G6" s="8">
        <v>-1525.87890625</v>
      </c>
      <c r="H6" s="10">
        <v>-1866.14990234375</v>
      </c>
      <c r="I6" s="8">
        <v>-2309.5703125</v>
      </c>
      <c r="J6" s="8">
        <v>-2924.8046875</v>
      </c>
      <c r="K6" s="8">
        <v>-1867.0654296875</v>
      </c>
      <c r="L6" s="8">
        <v>-1803.28369140625</v>
      </c>
      <c r="M6" s="8">
        <v>-1757.8125</v>
      </c>
      <c r="P6" s="8">
        <f t="shared" si="0"/>
        <v>-1859.6857244318182</v>
      </c>
      <c r="Q6" s="1">
        <f t="shared" si="1"/>
        <v>11</v>
      </c>
      <c r="R6" s="8">
        <f t="shared" si="2"/>
        <v>563.59822991326473</v>
      </c>
      <c r="S6" s="8">
        <f t="shared" ref="S6:S21" si="3">CONFIDENCE(0.05,R6,Q6)</f>
        <v>333.0591496489883</v>
      </c>
      <c r="T6" s="8">
        <f t="shared" ref="T6:T21" si="4">R6/SQRT(Q6)</f>
        <v>169.93126010279602</v>
      </c>
      <c r="AB6" s="1"/>
    </row>
    <row r="7" spans="1:34" x14ac:dyDescent="0.25">
      <c r="B7" s="1">
        <f t="shared" ref="B7:B21" si="5">B6+15</f>
        <v>-120</v>
      </c>
      <c r="C7" s="8">
        <v>-1559.90600585937</v>
      </c>
      <c r="D7" s="8">
        <v>-996.39892578125</v>
      </c>
      <c r="E7" s="8">
        <v>-2018.12744140625</v>
      </c>
      <c r="F7" s="8">
        <v>-780.33447265625</v>
      </c>
      <c r="G7" s="8">
        <v>-1253.662109375</v>
      </c>
      <c r="H7" s="10">
        <v>-1632.38525390625</v>
      </c>
      <c r="I7" s="8">
        <v>-1954.345703125</v>
      </c>
      <c r="J7" s="8">
        <v>-2441.10107421875</v>
      </c>
      <c r="K7" s="8">
        <v>-1579.89501953125</v>
      </c>
      <c r="L7" s="8">
        <v>-1499.0234375</v>
      </c>
      <c r="M7" s="8">
        <v>-1404.11376953125</v>
      </c>
      <c r="P7" s="8">
        <f t="shared" si="0"/>
        <v>-1556.2993829900561</v>
      </c>
      <c r="Q7" s="1">
        <f t="shared" si="1"/>
        <v>11</v>
      </c>
      <c r="R7" s="8">
        <f t="shared" si="2"/>
        <v>468.4655015226561</v>
      </c>
      <c r="S7" s="8">
        <f t="shared" si="3"/>
        <v>276.84033287513074</v>
      </c>
      <c r="T7" s="8">
        <f t="shared" si="4"/>
        <v>141.24766325239241</v>
      </c>
      <c r="AB7" s="1"/>
    </row>
    <row r="8" spans="1:34" x14ac:dyDescent="0.25">
      <c r="B8" s="1">
        <f t="shared" si="5"/>
        <v>-105</v>
      </c>
      <c r="C8" s="8">
        <v>-1277.4658203125</v>
      </c>
      <c r="D8" s="8">
        <v>-850.830078125</v>
      </c>
      <c r="E8" s="8">
        <v>-1623.22998046875</v>
      </c>
      <c r="F8" s="8">
        <v>-653.38134765625</v>
      </c>
      <c r="G8" s="8">
        <v>-1012.5732421875</v>
      </c>
      <c r="H8" s="10">
        <v>-1419.37255859375</v>
      </c>
      <c r="I8" s="8">
        <v>-1648.5595703125</v>
      </c>
      <c r="J8" s="8">
        <v>-2012.02392578125</v>
      </c>
      <c r="K8" s="8">
        <v>-1333.31298828125</v>
      </c>
      <c r="L8" s="8">
        <v>-1234.43603515625</v>
      </c>
      <c r="M8" s="8">
        <v>-1109.619140625</v>
      </c>
      <c r="P8" s="8">
        <f t="shared" si="0"/>
        <v>-1288.6186079545455</v>
      </c>
      <c r="Q8" s="1">
        <f t="shared" si="1"/>
        <v>11</v>
      </c>
      <c r="R8" s="8">
        <f t="shared" si="2"/>
        <v>386.05943414894887</v>
      </c>
      <c r="S8" s="8">
        <f t="shared" si="3"/>
        <v>228.1423539449485</v>
      </c>
      <c r="T8" s="8">
        <f t="shared" si="4"/>
        <v>116.40129907718017</v>
      </c>
      <c r="AB8" s="1"/>
    </row>
    <row r="9" spans="1:34" x14ac:dyDescent="0.25">
      <c r="B9" s="1">
        <f t="shared" si="5"/>
        <v>-90</v>
      </c>
      <c r="C9" s="8">
        <v>-1023.71215820312</v>
      </c>
      <c r="D9" s="8">
        <v>-701.751708984375</v>
      </c>
      <c r="E9" s="8">
        <v>-1289.52026367187</v>
      </c>
      <c r="F9" s="8">
        <v>-545.0439453125</v>
      </c>
      <c r="G9" s="8">
        <v>-817.56591796875</v>
      </c>
      <c r="H9" s="10">
        <v>-1206.35986328125</v>
      </c>
      <c r="I9" s="8">
        <v>-1343.994140625</v>
      </c>
      <c r="J9" s="8">
        <v>-1629.94384765625</v>
      </c>
      <c r="K9" s="8">
        <v>-1100.76904296875</v>
      </c>
      <c r="L9" s="8">
        <v>-999.1455078125</v>
      </c>
      <c r="M9" s="8">
        <v>-865.631103515625</v>
      </c>
      <c r="P9" s="8">
        <f t="shared" si="0"/>
        <v>-1047.5852272727263</v>
      </c>
      <c r="Q9" s="1">
        <f t="shared" si="1"/>
        <v>11</v>
      </c>
      <c r="R9" s="8">
        <f t="shared" si="2"/>
        <v>312.19406622768616</v>
      </c>
      <c r="S9" s="8">
        <f t="shared" si="3"/>
        <v>184.49151311077577</v>
      </c>
      <c r="T9" s="8">
        <f t="shared" si="4"/>
        <v>94.130052677509042</v>
      </c>
      <c r="AB9" s="1"/>
    </row>
    <row r="10" spans="1:34" x14ac:dyDescent="0.25">
      <c r="B10" s="1">
        <f t="shared" si="5"/>
        <v>-75</v>
      </c>
      <c r="C10" s="8">
        <v>-813.29345703125</v>
      </c>
      <c r="D10" s="8">
        <v>-545.95947265625</v>
      </c>
      <c r="E10" s="8">
        <v>-986.328125</v>
      </c>
      <c r="F10" s="8">
        <v>-441.89453125</v>
      </c>
      <c r="G10" s="8">
        <v>-644.53125</v>
      </c>
      <c r="H10" s="10">
        <v>-942.3828125</v>
      </c>
      <c r="I10" s="8">
        <v>-1050.10986328125</v>
      </c>
      <c r="J10" s="8">
        <v>-1294.25048828125</v>
      </c>
      <c r="K10" s="8">
        <v>-892.9443359375</v>
      </c>
      <c r="L10" s="8">
        <v>-800.1708984375</v>
      </c>
      <c r="M10" s="8">
        <v>-666.046142578125</v>
      </c>
      <c r="P10" s="8">
        <f t="shared" si="0"/>
        <v>-825.26467063210225</v>
      </c>
      <c r="Q10" s="1">
        <f t="shared" si="1"/>
        <v>11</v>
      </c>
      <c r="R10" s="8">
        <f t="shared" si="2"/>
        <v>244.64542999003706</v>
      </c>
      <c r="S10" s="8">
        <f t="shared" si="3"/>
        <v>144.57355355876911</v>
      </c>
      <c r="T10" s="8">
        <f t="shared" si="4"/>
        <v>73.763372541101205</v>
      </c>
      <c r="AB10" s="1"/>
    </row>
    <row r="11" spans="1:34" x14ac:dyDescent="0.25">
      <c r="B11" s="1">
        <f t="shared" si="5"/>
        <v>-60</v>
      </c>
      <c r="C11" s="8">
        <v>-630.18798828125</v>
      </c>
      <c r="D11" s="8">
        <v>-441.436767578125</v>
      </c>
      <c r="E11" s="8">
        <v>-741.424560546875</v>
      </c>
      <c r="F11" s="8">
        <v>-346.37451171875</v>
      </c>
      <c r="G11" s="8">
        <v>-494.384765625</v>
      </c>
      <c r="H11" s="10">
        <v>-725.7080078125</v>
      </c>
      <c r="I11" s="8">
        <v>-818.78662109375</v>
      </c>
      <c r="J11" s="8">
        <v>-995.78857421875</v>
      </c>
      <c r="K11" s="8">
        <v>-693.66455078125</v>
      </c>
      <c r="L11" s="8">
        <v>-615.53955078125</v>
      </c>
      <c r="M11" s="8">
        <v>-498.6572265625</v>
      </c>
      <c r="P11" s="8">
        <f t="shared" si="0"/>
        <v>-636.54119318181813</v>
      </c>
      <c r="Q11" s="1">
        <f t="shared" si="1"/>
        <v>11</v>
      </c>
      <c r="R11" s="8">
        <f t="shared" si="2"/>
        <v>186.1318636357588</v>
      </c>
      <c r="S11" s="8">
        <f t="shared" si="3"/>
        <v>109.99488098933119</v>
      </c>
      <c r="T11" s="8">
        <f t="shared" si="4"/>
        <v>56.120868473582583</v>
      </c>
      <c r="AB11" s="1"/>
    </row>
    <row r="12" spans="1:34" x14ac:dyDescent="0.25">
      <c r="B12" s="1">
        <f t="shared" si="5"/>
        <v>-45</v>
      </c>
      <c r="C12" s="8">
        <v>-462.646484375</v>
      </c>
      <c r="D12" s="8">
        <v>-321.35009765625</v>
      </c>
      <c r="E12" s="8">
        <v>-519.71435546875</v>
      </c>
      <c r="F12" s="8">
        <v>-254.21142578125</v>
      </c>
      <c r="G12" s="8">
        <v>-363.76953125</v>
      </c>
      <c r="H12" s="10">
        <v>-546.56982421875</v>
      </c>
      <c r="I12" s="8">
        <v>-607.60498046875</v>
      </c>
      <c r="J12" s="8">
        <v>-721.435546875</v>
      </c>
      <c r="K12" s="8">
        <v>-506.591796875</v>
      </c>
      <c r="L12" s="8">
        <v>-452.57568359375</v>
      </c>
      <c r="M12" s="8">
        <v>-345.458984375</v>
      </c>
      <c r="P12" s="8">
        <f t="shared" si="0"/>
        <v>-463.81170099431819</v>
      </c>
      <c r="Q12" s="1">
        <f t="shared" si="1"/>
        <v>11</v>
      </c>
      <c r="R12" s="8">
        <f t="shared" si="2"/>
        <v>136.82897880164492</v>
      </c>
      <c r="S12" s="8">
        <f t="shared" si="3"/>
        <v>80.859273340919913</v>
      </c>
      <c r="T12" s="8">
        <f t="shared" si="4"/>
        <v>41.255489375686274</v>
      </c>
      <c r="AB12" s="1"/>
    </row>
    <row r="13" spans="1:34" x14ac:dyDescent="0.25">
      <c r="B13" s="1">
        <f t="shared" si="5"/>
        <v>-30</v>
      </c>
      <c r="C13" s="8">
        <v>-300.9033203125</v>
      </c>
      <c r="D13" s="8">
        <v>-205.38330078125</v>
      </c>
      <c r="E13" s="8">
        <v>-321.6552734375</v>
      </c>
      <c r="F13" s="8">
        <v>-161.1328125</v>
      </c>
      <c r="G13" s="8">
        <v>-241.0888671875</v>
      </c>
      <c r="H13" s="10">
        <v>-361.328125</v>
      </c>
      <c r="I13" s="8">
        <v>-397.64404296875</v>
      </c>
      <c r="J13" s="8">
        <v>-479.1259765625</v>
      </c>
      <c r="K13" s="8">
        <v>-327.7587890625</v>
      </c>
      <c r="L13" s="8">
        <v>-300.29296875</v>
      </c>
      <c r="M13" s="8">
        <v>-219.573974609375</v>
      </c>
      <c r="P13" s="8">
        <f t="shared" si="0"/>
        <v>-301.44431374289775</v>
      </c>
      <c r="Q13" s="1">
        <f t="shared" si="1"/>
        <v>11</v>
      </c>
      <c r="R13" s="8">
        <f t="shared" si="2"/>
        <v>92.072988861795167</v>
      </c>
      <c r="S13" s="8">
        <f t="shared" si="3"/>
        <v>54.410659488177586</v>
      </c>
      <c r="T13" s="8">
        <f t="shared" si="4"/>
        <v>27.761050671013315</v>
      </c>
      <c r="AB13" s="1"/>
    </row>
    <row r="14" spans="1:34" x14ac:dyDescent="0.25">
      <c r="B14" s="1">
        <f t="shared" si="5"/>
        <v>-15</v>
      </c>
      <c r="C14" s="8">
        <v>-153.50341796875</v>
      </c>
      <c r="D14" s="8">
        <v>-102.386474609375</v>
      </c>
      <c r="E14" s="8">
        <v>-133.97216796875</v>
      </c>
      <c r="F14" s="8">
        <v>-70.80078125</v>
      </c>
      <c r="G14" s="8">
        <v>-126.03759765625</v>
      </c>
      <c r="H14" s="10">
        <v>-172.7294921875</v>
      </c>
      <c r="I14" s="8">
        <v>-197.1435546875</v>
      </c>
      <c r="J14" s="8">
        <v>-235.29052734375</v>
      </c>
      <c r="K14" s="8">
        <v>-151.67236328125</v>
      </c>
      <c r="L14" s="8">
        <v>-153.1982421875</v>
      </c>
      <c r="M14" s="8">
        <v>-100.09765625</v>
      </c>
      <c r="P14" s="8">
        <f t="shared" si="0"/>
        <v>-145.16657049005681</v>
      </c>
      <c r="Q14" s="1">
        <f t="shared" si="1"/>
        <v>11</v>
      </c>
      <c r="R14" s="8">
        <f t="shared" si="2"/>
        <v>46.521856956518256</v>
      </c>
      <c r="S14" s="8">
        <f t="shared" si="3"/>
        <v>27.492155396610066</v>
      </c>
      <c r="T14" s="8">
        <f t="shared" si="4"/>
        <v>14.026867643214207</v>
      </c>
      <c r="AB14" s="1"/>
    </row>
    <row r="15" spans="1:34" x14ac:dyDescent="0.25">
      <c r="B15" s="1">
        <f t="shared" si="5"/>
        <v>0</v>
      </c>
      <c r="C15" s="8">
        <v>-5.035400390625</v>
      </c>
      <c r="D15" s="8">
        <v>6.40869140625</v>
      </c>
      <c r="E15" s="8">
        <v>48.52294921875</v>
      </c>
      <c r="F15" s="8">
        <v>23.193359375</v>
      </c>
      <c r="G15" s="8">
        <v>-8.23974609375</v>
      </c>
      <c r="H15" s="10">
        <v>23.49853515625</v>
      </c>
      <c r="I15" s="8">
        <v>-0.30517578125</v>
      </c>
      <c r="J15" s="8">
        <v>3.662109375</v>
      </c>
      <c r="K15" s="8">
        <v>28.076171875</v>
      </c>
      <c r="L15" s="8">
        <v>0</v>
      </c>
      <c r="M15" s="8">
        <v>27.4658203125</v>
      </c>
      <c r="P15" s="8">
        <f t="shared" si="0"/>
        <v>13.386119495738637</v>
      </c>
      <c r="Q15" s="1">
        <f t="shared" si="1"/>
        <v>11</v>
      </c>
      <c r="R15" s="8">
        <f t="shared" si="2"/>
        <v>17.787597971692509</v>
      </c>
      <c r="S15" s="8">
        <f t="shared" si="3"/>
        <v>10.51160550249014</v>
      </c>
      <c r="T15" s="8">
        <f t="shared" si="4"/>
        <v>5.3631625812537091</v>
      </c>
      <c r="AB15" s="1"/>
    </row>
    <row r="16" spans="1:34" x14ac:dyDescent="0.25">
      <c r="B16" s="1">
        <f t="shared" si="5"/>
        <v>15</v>
      </c>
      <c r="C16" s="8">
        <v>149.84130859375</v>
      </c>
      <c r="D16" s="8">
        <v>117.1875</v>
      </c>
      <c r="E16" s="8">
        <v>227.96630859375</v>
      </c>
      <c r="F16" s="8">
        <v>122.37548828125</v>
      </c>
      <c r="G16" s="8">
        <v>119.62890625</v>
      </c>
      <c r="H16" s="10">
        <v>235.595703125</v>
      </c>
      <c r="I16" s="8">
        <v>210.87646484375</v>
      </c>
      <c r="J16" s="8">
        <v>246.27685546875</v>
      </c>
      <c r="K16" s="8">
        <v>211.7919921875</v>
      </c>
      <c r="L16" s="8">
        <v>162.9638671875</v>
      </c>
      <c r="M16" s="8">
        <v>153.961181640625</v>
      </c>
      <c r="P16" s="8">
        <f t="shared" si="0"/>
        <v>178.04232510653409</v>
      </c>
      <c r="Q16" s="1">
        <f t="shared" si="1"/>
        <v>11</v>
      </c>
      <c r="R16" s="8">
        <f t="shared" si="2"/>
        <v>49.492080176796101</v>
      </c>
      <c r="S16" s="8">
        <f t="shared" si="3"/>
        <v>29.247412896559382</v>
      </c>
      <c r="T16" s="8">
        <f t="shared" si="4"/>
        <v>14.922423640056273</v>
      </c>
      <c r="AB16" s="1"/>
    </row>
    <row r="17" spans="1:40" x14ac:dyDescent="0.25">
      <c r="B17" s="1">
        <f t="shared" si="5"/>
        <v>30</v>
      </c>
      <c r="C17" s="8">
        <v>315.24658203125</v>
      </c>
      <c r="D17" s="8">
        <v>231.475830078125</v>
      </c>
      <c r="E17" s="8">
        <v>424.652099609375</v>
      </c>
      <c r="F17" s="8">
        <v>231.93359375</v>
      </c>
      <c r="G17" s="8">
        <v>256.34765625</v>
      </c>
      <c r="H17" s="10">
        <v>469.05517578125</v>
      </c>
      <c r="I17" s="8">
        <v>432.7392578125</v>
      </c>
      <c r="J17" s="8">
        <v>516.357421875</v>
      </c>
      <c r="K17" s="8">
        <v>408.935546875</v>
      </c>
      <c r="L17" s="8">
        <v>342.71240234375</v>
      </c>
      <c r="M17" s="8">
        <v>300.750732421875</v>
      </c>
      <c r="P17" s="8">
        <f t="shared" si="0"/>
        <v>357.29148171164775</v>
      </c>
      <c r="Q17" s="1">
        <f t="shared" si="1"/>
        <v>11</v>
      </c>
      <c r="R17" s="8">
        <f t="shared" si="2"/>
        <v>98.793238384245242</v>
      </c>
      <c r="S17" s="8">
        <f t="shared" si="3"/>
        <v>58.382000192566771</v>
      </c>
      <c r="T17" s="8">
        <f t="shared" si="4"/>
        <v>29.787282140425312</v>
      </c>
      <c r="AB17" s="1"/>
    </row>
    <row r="18" spans="1:40" x14ac:dyDescent="0.25">
      <c r="B18" s="1">
        <f t="shared" si="5"/>
        <v>45</v>
      </c>
      <c r="C18" s="8">
        <v>504.7607421875</v>
      </c>
      <c r="D18" s="8">
        <v>351.715087890625</v>
      </c>
      <c r="E18" s="8">
        <v>657.04345703125</v>
      </c>
      <c r="F18" s="8">
        <v>352.783203125</v>
      </c>
      <c r="G18" s="8">
        <v>422.36328125</v>
      </c>
      <c r="H18" s="10">
        <v>707.09228515625</v>
      </c>
      <c r="I18" s="8">
        <v>670.7763671875</v>
      </c>
      <c r="J18" s="8">
        <v>791.93115234375</v>
      </c>
      <c r="K18" s="8">
        <v>616.76025390625</v>
      </c>
      <c r="L18" s="8">
        <v>559.6923828125</v>
      </c>
      <c r="M18" s="8">
        <v>474.700927734375</v>
      </c>
      <c r="P18" s="8">
        <f t="shared" si="0"/>
        <v>555.419921875</v>
      </c>
      <c r="Q18" s="1">
        <f t="shared" si="1"/>
        <v>11</v>
      </c>
      <c r="R18" s="8">
        <f t="shared" si="2"/>
        <v>146.86752120212995</v>
      </c>
      <c r="S18" s="8">
        <f t="shared" si="3"/>
        <v>86.791563788559188</v>
      </c>
      <c r="T18" s="8">
        <f t="shared" si="4"/>
        <v>44.282223792457408</v>
      </c>
      <c r="AB18" s="1"/>
    </row>
    <row r="19" spans="1:40" x14ac:dyDescent="0.25">
      <c r="B19" s="1">
        <f t="shared" si="5"/>
        <v>60</v>
      </c>
      <c r="C19" s="8">
        <v>715.63720703125</v>
      </c>
      <c r="D19" s="8">
        <v>490.41748046875</v>
      </c>
      <c r="E19" s="8">
        <v>929.87060546875</v>
      </c>
      <c r="F19" s="8">
        <v>484.31396484375</v>
      </c>
      <c r="G19" s="8">
        <v>614.6240234375</v>
      </c>
      <c r="H19" s="10">
        <v>978.08837890625</v>
      </c>
      <c r="I19" s="8">
        <v>941.7724609375</v>
      </c>
      <c r="J19" s="8">
        <v>1121.826171875</v>
      </c>
      <c r="K19" s="8">
        <v>833.1298828125</v>
      </c>
      <c r="L19" s="8">
        <v>804.74853515625</v>
      </c>
      <c r="M19" s="8">
        <v>691.070556640625</v>
      </c>
      <c r="P19" s="8">
        <f t="shared" si="0"/>
        <v>782.318115234375</v>
      </c>
      <c r="Q19" s="1">
        <f t="shared" si="1"/>
        <v>11</v>
      </c>
      <c r="R19" s="8">
        <f t="shared" si="2"/>
        <v>204.64122873473386</v>
      </c>
      <c r="S19" s="8">
        <f t="shared" si="3"/>
        <v>120.93301576905897</v>
      </c>
      <c r="T19" s="8">
        <f t="shared" si="4"/>
        <v>61.701652031855282</v>
      </c>
      <c r="AB19" s="1"/>
    </row>
    <row r="20" spans="1:40" x14ac:dyDescent="0.25">
      <c r="B20" s="1">
        <f t="shared" si="5"/>
        <v>75</v>
      </c>
      <c r="C20" s="8">
        <v>955.810546875</v>
      </c>
      <c r="D20" s="8">
        <v>620.1171875</v>
      </c>
      <c r="E20" s="8">
        <v>1226.1962890625</v>
      </c>
      <c r="F20" s="8">
        <v>632.62939453125</v>
      </c>
      <c r="G20" s="8">
        <v>856.93359375</v>
      </c>
      <c r="H20" s="10">
        <v>1274.4140625</v>
      </c>
      <c r="I20" s="8">
        <v>1237.1826171875</v>
      </c>
      <c r="J20" s="8">
        <v>1472.47314453125</v>
      </c>
      <c r="K20" s="8">
        <v>1077.880859375</v>
      </c>
      <c r="L20" s="8">
        <v>1107.177734375</v>
      </c>
      <c r="M20" s="8">
        <v>953.06396484375</v>
      </c>
      <c r="P20" s="8">
        <f t="shared" si="0"/>
        <v>1037.625399502841</v>
      </c>
      <c r="Q20" s="1">
        <f t="shared" si="1"/>
        <v>11</v>
      </c>
      <c r="R20" s="8">
        <f t="shared" si="2"/>
        <v>266.80146762647774</v>
      </c>
      <c r="S20" s="8">
        <f t="shared" si="3"/>
        <v>157.66669449343732</v>
      </c>
      <c r="T20" s="8">
        <f t="shared" si="4"/>
        <v>80.443669239379972</v>
      </c>
      <c r="AB20" s="1"/>
    </row>
    <row r="21" spans="1:40" x14ac:dyDescent="0.25">
      <c r="B21" s="1">
        <f t="shared" si="5"/>
        <v>90</v>
      </c>
      <c r="C21" s="8">
        <v>1223.44970703125</v>
      </c>
      <c r="D21" s="8">
        <v>784.454345703125</v>
      </c>
      <c r="E21" s="8">
        <v>1541.90063476562</v>
      </c>
      <c r="F21" s="8">
        <v>802.001953125</v>
      </c>
      <c r="G21" s="8">
        <v>1134.33837890625</v>
      </c>
      <c r="H21" s="10">
        <v>1587.21923828125</v>
      </c>
      <c r="I21" s="8">
        <v>1596.0693359375</v>
      </c>
      <c r="J21" s="8">
        <v>1865.234375</v>
      </c>
      <c r="K21" s="8">
        <v>1345.52001953125</v>
      </c>
      <c r="L21" s="8">
        <v>1454.77294921875</v>
      </c>
      <c r="M21" s="8">
        <v>1273.193359375</v>
      </c>
      <c r="P21" s="8">
        <f t="shared" si="0"/>
        <v>1328.0140269886358</v>
      </c>
      <c r="Q21" s="1">
        <f t="shared" si="1"/>
        <v>11</v>
      </c>
      <c r="R21" s="8">
        <f t="shared" si="2"/>
        <v>333.67102749504267</v>
      </c>
      <c r="S21" s="8">
        <f t="shared" si="3"/>
        <v>197.18335293051905</v>
      </c>
      <c r="T21" s="8">
        <f t="shared" si="4"/>
        <v>100.60560014667425</v>
      </c>
      <c r="AB21" s="1"/>
    </row>
    <row r="23" spans="1:40" x14ac:dyDescent="0.25">
      <c r="A23" s="2"/>
      <c r="B23" s="6" t="s">
        <v>34</v>
      </c>
      <c r="C23" s="9" t="s">
        <v>18</v>
      </c>
      <c r="D23" s="9" t="s">
        <v>21</v>
      </c>
      <c r="E23" s="9" t="s">
        <v>23</v>
      </c>
      <c r="F23" s="9" t="s">
        <v>24</v>
      </c>
      <c r="G23" s="9" t="s">
        <v>25</v>
      </c>
      <c r="H23" s="9" t="s">
        <v>26</v>
      </c>
      <c r="I23" s="9" t="s">
        <v>27</v>
      </c>
      <c r="J23" s="9" t="s">
        <v>28</v>
      </c>
      <c r="K23" s="9" t="s">
        <v>29</v>
      </c>
      <c r="L23" s="9" t="s">
        <v>30</v>
      </c>
      <c r="M23" s="9" t="s">
        <v>31</v>
      </c>
      <c r="N23" s="2"/>
      <c r="O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</row>
    <row r="24" spans="1:40" x14ac:dyDescent="0.25">
      <c r="B24" s="5" t="s">
        <v>35</v>
      </c>
      <c r="C24" s="9" t="s">
        <v>36</v>
      </c>
      <c r="D24" s="9" t="s">
        <v>36</v>
      </c>
      <c r="E24" s="9" t="s">
        <v>36</v>
      </c>
      <c r="F24" s="9" t="s">
        <v>36</v>
      </c>
      <c r="G24" s="9" t="s">
        <v>36</v>
      </c>
      <c r="H24" s="9" t="s">
        <v>36</v>
      </c>
      <c r="I24" s="9" t="s">
        <v>36</v>
      </c>
      <c r="J24" s="9" t="s">
        <v>36</v>
      </c>
      <c r="K24" s="9" t="s">
        <v>36</v>
      </c>
      <c r="L24" s="9" t="s">
        <v>36</v>
      </c>
      <c r="M24" s="9" t="s">
        <v>36</v>
      </c>
      <c r="N24" s="2"/>
      <c r="O24" s="2"/>
      <c r="P24" s="9" t="s">
        <v>0</v>
      </c>
      <c r="Q24" s="5" t="s">
        <v>1</v>
      </c>
      <c r="R24" s="9" t="s">
        <v>2</v>
      </c>
      <c r="S24" s="9" t="s">
        <v>3</v>
      </c>
      <c r="T24" s="9" t="s">
        <v>6</v>
      </c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</row>
    <row r="25" spans="1:40" x14ac:dyDescent="0.25">
      <c r="A25" s="5" t="s">
        <v>40</v>
      </c>
      <c r="B25" s="1">
        <v>-150</v>
      </c>
      <c r="C25" s="8" t="s">
        <v>5</v>
      </c>
      <c r="D25" s="8">
        <v>-1089.63012695312</v>
      </c>
      <c r="E25" s="8">
        <v>-2230.98754882812</v>
      </c>
      <c r="F25" s="8">
        <v>-975.341796875</v>
      </c>
      <c r="G25" s="8">
        <v>-1450.1953125</v>
      </c>
      <c r="H25" s="8" t="s">
        <v>5</v>
      </c>
      <c r="I25" s="8">
        <v>-1896.66748046875</v>
      </c>
      <c r="J25" s="8">
        <v>-3177.490234375</v>
      </c>
      <c r="K25" s="8">
        <v>-1919.5556640625</v>
      </c>
      <c r="L25" s="8">
        <v>-1922.607421875</v>
      </c>
      <c r="M25" s="8">
        <v>-1733.85620117187</v>
      </c>
      <c r="P25" s="8">
        <f t="shared" ref="P25:P41" si="6">AVERAGE(C25:N25)</f>
        <v>-1821.8146430121512</v>
      </c>
      <c r="Q25" s="1">
        <f t="shared" ref="Q25:Q41" si="7">COUNT(C25:N25)</f>
        <v>9</v>
      </c>
      <c r="R25" s="8">
        <f t="shared" ref="R25:R41" si="8">STDEV(C25:N25)</f>
        <v>654.69862090492165</v>
      </c>
      <c r="S25" s="8">
        <f>CONFIDENCE(0.05,R25,Q25)</f>
        <v>427.72857256722943</v>
      </c>
      <c r="T25" s="8">
        <f>R25/SQRT(Q25)</f>
        <v>218.23287363497388</v>
      </c>
      <c r="AB25" s="1"/>
      <c r="AH25"/>
    </row>
    <row r="26" spans="1:40" x14ac:dyDescent="0.25">
      <c r="B26" s="1">
        <f>B25+15</f>
        <v>-135</v>
      </c>
      <c r="C26" s="8" t="s">
        <v>5</v>
      </c>
      <c r="D26" s="8">
        <v>-973.968505859375</v>
      </c>
      <c r="E26" s="8">
        <v>-1946.4111328125</v>
      </c>
      <c r="F26" s="8">
        <v>-848.388671875</v>
      </c>
      <c r="G26" s="8">
        <v>-1199.64599609375</v>
      </c>
      <c r="H26" s="8" t="s">
        <v>5</v>
      </c>
      <c r="I26" s="8">
        <v>-1662.29248046875</v>
      </c>
      <c r="J26" s="8">
        <v>-2570.49560546875</v>
      </c>
      <c r="K26" s="8">
        <v>-1662.29248046875</v>
      </c>
      <c r="L26" s="8">
        <v>-1605.52978515625</v>
      </c>
      <c r="M26" s="8">
        <v>-1385.04028320312</v>
      </c>
      <c r="P26" s="8">
        <f t="shared" si="6"/>
        <v>-1539.3405490451382</v>
      </c>
      <c r="Q26" s="1">
        <f t="shared" si="7"/>
        <v>9</v>
      </c>
      <c r="R26" s="8">
        <f t="shared" si="8"/>
        <v>524.38816557250709</v>
      </c>
      <c r="S26" s="8">
        <f t="shared" ref="S26:S41" si="9">CONFIDENCE(0.05,R26,Q26)</f>
        <v>342.59397281371344</v>
      </c>
      <c r="T26" s="8">
        <f t="shared" ref="T26:T41" si="10">R26/SQRT(Q26)</f>
        <v>174.79605519083569</v>
      </c>
      <c r="AB26" s="1"/>
    </row>
    <row r="27" spans="1:40" x14ac:dyDescent="0.25">
      <c r="B27" s="1">
        <f t="shared" ref="B27:B41" si="11">B26+15</f>
        <v>-120</v>
      </c>
      <c r="C27" s="8" t="s">
        <v>5</v>
      </c>
      <c r="D27" s="8">
        <v>-802.6123046875</v>
      </c>
      <c r="E27" s="8">
        <v>-1660.30883789062</v>
      </c>
      <c r="F27" s="8">
        <v>-732.11669921875</v>
      </c>
      <c r="G27" s="8">
        <v>-989.68505859375</v>
      </c>
      <c r="H27" s="8" t="s">
        <v>5</v>
      </c>
      <c r="I27" s="8">
        <v>-1407.16552734375</v>
      </c>
      <c r="J27" s="8">
        <v>-2123.71826171875</v>
      </c>
      <c r="K27" s="8">
        <v>-1430.35888671875</v>
      </c>
      <c r="L27" s="8">
        <v>-1327.81982421875</v>
      </c>
      <c r="M27" s="8">
        <v>-1095.42846679687</v>
      </c>
      <c r="P27" s="8">
        <f t="shared" si="6"/>
        <v>-1285.4682074652765</v>
      </c>
      <c r="Q27" s="1">
        <f t="shared" si="7"/>
        <v>9</v>
      </c>
      <c r="R27" s="8">
        <f t="shared" si="8"/>
        <v>439.27729659508782</v>
      </c>
      <c r="S27" s="8">
        <f t="shared" si="9"/>
        <v>286.98922685083039</v>
      </c>
      <c r="T27" s="8">
        <f t="shared" si="10"/>
        <v>146.42576553169593</v>
      </c>
      <c r="AB27" s="1"/>
    </row>
    <row r="28" spans="1:40" x14ac:dyDescent="0.25">
      <c r="B28" s="1">
        <f t="shared" si="11"/>
        <v>-105</v>
      </c>
      <c r="C28" s="8" t="s">
        <v>5</v>
      </c>
      <c r="D28" s="8">
        <v>-697.93701171875</v>
      </c>
      <c r="E28" s="8">
        <v>-1404.72412109375</v>
      </c>
      <c r="F28" s="8">
        <v>-621.64306640625</v>
      </c>
      <c r="G28" s="8">
        <v>-809.63134765625</v>
      </c>
      <c r="H28" s="8" t="s">
        <v>5</v>
      </c>
      <c r="I28" s="8">
        <v>-1143.1884765625</v>
      </c>
      <c r="J28" s="8">
        <v>-1698.30322265625</v>
      </c>
      <c r="K28" s="8">
        <v>-1210.9375</v>
      </c>
      <c r="L28" s="8">
        <v>-1089.78271484375</v>
      </c>
      <c r="M28" s="8">
        <v>-869.140625</v>
      </c>
      <c r="P28" s="8">
        <f t="shared" si="6"/>
        <v>-1060.5875651041667</v>
      </c>
      <c r="Q28" s="1">
        <f t="shared" si="7"/>
        <v>9</v>
      </c>
      <c r="R28" s="8">
        <f t="shared" si="8"/>
        <v>349.85894480483699</v>
      </c>
      <c r="S28" s="8">
        <f t="shared" si="9"/>
        <v>228.57031049555565</v>
      </c>
      <c r="T28" s="8">
        <f t="shared" si="10"/>
        <v>116.61964826827899</v>
      </c>
      <c r="AB28" s="1"/>
    </row>
    <row r="29" spans="1:40" x14ac:dyDescent="0.25">
      <c r="B29" s="1">
        <f t="shared" si="11"/>
        <v>-90</v>
      </c>
      <c r="C29" s="8" t="s">
        <v>5</v>
      </c>
      <c r="D29" s="8">
        <v>-572.81494140625</v>
      </c>
      <c r="E29" s="8">
        <v>-1150.36010742187</v>
      </c>
      <c r="F29" s="8">
        <v>-520.6298828125</v>
      </c>
      <c r="G29" s="8">
        <v>-656.1279296875</v>
      </c>
      <c r="H29" s="8" t="s">
        <v>5</v>
      </c>
      <c r="I29" s="8">
        <v>-973.20556640625</v>
      </c>
      <c r="J29" s="8">
        <v>-1354.06494140625</v>
      </c>
      <c r="K29" s="8">
        <v>-1007.99560546875</v>
      </c>
      <c r="L29" s="8">
        <v>-887.75634765625</v>
      </c>
      <c r="M29" s="8">
        <v>-686.03515625</v>
      </c>
      <c r="P29" s="8">
        <f t="shared" si="6"/>
        <v>-867.66560872395769</v>
      </c>
      <c r="Q29" s="1">
        <f t="shared" si="7"/>
        <v>9</v>
      </c>
      <c r="R29" s="8">
        <f t="shared" si="8"/>
        <v>281.25696455094209</v>
      </c>
      <c r="S29" s="8">
        <f t="shared" si="9"/>
        <v>183.75117364030169</v>
      </c>
      <c r="T29" s="8">
        <f t="shared" si="10"/>
        <v>93.7523215169807</v>
      </c>
      <c r="AB29" s="1"/>
    </row>
    <row r="30" spans="1:40" x14ac:dyDescent="0.25">
      <c r="B30" s="1">
        <f t="shared" si="11"/>
        <v>-75</v>
      </c>
      <c r="C30" s="8" t="s">
        <v>5</v>
      </c>
      <c r="D30" s="8">
        <v>-460.662841796875</v>
      </c>
      <c r="E30" s="8">
        <v>-868.682861328125</v>
      </c>
      <c r="F30" s="8">
        <v>-426.025390625</v>
      </c>
      <c r="G30" s="8">
        <v>-518.798828125</v>
      </c>
      <c r="H30" s="8" t="s">
        <v>5</v>
      </c>
      <c r="I30" s="8">
        <v>-776.9775390625</v>
      </c>
      <c r="J30" s="8">
        <v>-1051.6357421875</v>
      </c>
      <c r="K30" s="8">
        <v>-820.9228515625</v>
      </c>
      <c r="L30" s="8">
        <v>-703.43017578125</v>
      </c>
      <c r="M30" s="8">
        <v>-531.005859375</v>
      </c>
      <c r="P30" s="8">
        <f t="shared" si="6"/>
        <v>-684.23800998263891</v>
      </c>
      <c r="Q30" s="1">
        <f t="shared" si="7"/>
        <v>9</v>
      </c>
      <c r="R30" s="8">
        <f t="shared" si="8"/>
        <v>213.35490670337109</v>
      </c>
      <c r="S30" s="8">
        <f t="shared" si="9"/>
        <v>139.38931102117022</v>
      </c>
      <c r="T30" s="8">
        <f t="shared" si="10"/>
        <v>71.118302234457033</v>
      </c>
      <c r="AB30" s="1"/>
    </row>
    <row r="31" spans="1:40" x14ac:dyDescent="0.25">
      <c r="B31" s="1">
        <f t="shared" si="11"/>
        <v>-60</v>
      </c>
      <c r="C31" s="8" t="s">
        <v>5</v>
      </c>
      <c r="D31" s="8">
        <v>-352.020263671875</v>
      </c>
      <c r="E31" s="8">
        <v>-649.4140625</v>
      </c>
      <c r="F31" s="8">
        <v>-333.8623046875</v>
      </c>
      <c r="G31" s="8">
        <v>-403.74755859375</v>
      </c>
      <c r="H31" s="8" t="s">
        <v>5</v>
      </c>
      <c r="I31" s="8">
        <v>-575.5615234375</v>
      </c>
      <c r="J31" s="8">
        <v>-796.20361328125</v>
      </c>
      <c r="K31" s="8">
        <v>-638.73291015625</v>
      </c>
      <c r="L31" s="8">
        <v>-542.29736328125</v>
      </c>
      <c r="M31" s="8">
        <v>-398.5595703125</v>
      </c>
      <c r="P31" s="8">
        <f t="shared" si="6"/>
        <v>-521.15546332465283</v>
      </c>
      <c r="Q31" s="1">
        <f t="shared" si="7"/>
        <v>9</v>
      </c>
      <c r="R31" s="8">
        <f t="shared" si="8"/>
        <v>158.83679535996939</v>
      </c>
      <c r="S31" s="8">
        <f t="shared" si="9"/>
        <v>103.7714661084329</v>
      </c>
      <c r="T31" s="8">
        <f t="shared" si="10"/>
        <v>52.945598453323129</v>
      </c>
      <c r="AB31" s="1"/>
    </row>
    <row r="32" spans="1:40" x14ac:dyDescent="0.25">
      <c r="B32" s="1">
        <f t="shared" si="11"/>
        <v>-45</v>
      </c>
      <c r="C32" s="8" t="s">
        <v>5</v>
      </c>
      <c r="D32" s="8">
        <v>-279.083251953125</v>
      </c>
      <c r="E32" s="8">
        <v>-461.883544921875</v>
      </c>
      <c r="F32" s="8">
        <v>-245.66650390625</v>
      </c>
      <c r="G32" s="8">
        <v>-294.49462890625</v>
      </c>
      <c r="H32" s="8" t="s">
        <v>5</v>
      </c>
      <c r="I32" s="8">
        <v>-435.791015625</v>
      </c>
      <c r="J32" s="8">
        <v>-574.951171875</v>
      </c>
      <c r="K32" s="8">
        <v>-473.0224609375</v>
      </c>
      <c r="L32" s="8">
        <v>-401.611328125</v>
      </c>
      <c r="M32" s="8">
        <v>-276.79443359375</v>
      </c>
      <c r="P32" s="8">
        <f t="shared" si="6"/>
        <v>-382.58870442708331</v>
      </c>
      <c r="Q32" s="1">
        <f t="shared" si="7"/>
        <v>9</v>
      </c>
      <c r="R32" s="8">
        <f t="shared" si="8"/>
        <v>113.50972569994619</v>
      </c>
      <c r="S32" s="8">
        <f t="shared" si="9"/>
        <v>74.158324755638347</v>
      </c>
      <c r="T32" s="8">
        <f t="shared" si="10"/>
        <v>37.836575233315394</v>
      </c>
      <c r="AB32" s="1"/>
    </row>
    <row r="33" spans="2:28" x14ac:dyDescent="0.25">
      <c r="B33" s="1">
        <f t="shared" si="11"/>
        <v>-30</v>
      </c>
      <c r="C33" s="8" t="s">
        <v>5</v>
      </c>
      <c r="D33" s="8">
        <v>-169.219970703125</v>
      </c>
      <c r="E33" s="8">
        <v>-289.459228515625</v>
      </c>
      <c r="F33" s="8">
        <v>-158.38623046875</v>
      </c>
      <c r="G33" s="8">
        <v>-195.61767578125</v>
      </c>
      <c r="H33" s="8" t="s">
        <v>5</v>
      </c>
      <c r="I33" s="8">
        <v>-293.27392578125</v>
      </c>
      <c r="J33" s="8">
        <v>-372.314453125</v>
      </c>
      <c r="K33" s="8">
        <v>-312.80517578125</v>
      </c>
      <c r="L33" s="8">
        <v>-268.85986328125</v>
      </c>
      <c r="M33" s="8">
        <v>-182.18994140625</v>
      </c>
      <c r="P33" s="8">
        <f t="shared" si="6"/>
        <v>-249.12516276041666</v>
      </c>
      <c r="Q33" s="1">
        <f t="shared" si="7"/>
        <v>9</v>
      </c>
      <c r="R33" s="8">
        <f t="shared" si="8"/>
        <v>75.13148676805433</v>
      </c>
      <c r="S33" s="8">
        <f t="shared" si="9"/>
        <v>49.085002723444696</v>
      </c>
      <c r="T33" s="8">
        <f t="shared" si="10"/>
        <v>25.043828922684778</v>
      </c>
      <c r="AB33" s="1"/>
    </row>
    <row r="34" spans="2:28" x14ac:dyDescent="0.25">
      <c r="B34" s="1">
        <f t="shared" si="11"/>
        <v>-15</v>
      </c>
      <c r="C34" s="8" t="s">
        <v>5</v>
      </c>
      <c r="D34" s="8">
        <v>-92.7734375</v>
      </c>
      <c r="E34" s="8">
        <v>-117.1875</v>
      </c>
      <c r="F34" s="8">
        <v>-72.6318359375</v>
      </c>
      <c r="G34" s="8">
        <v>-102.5390625</v>
      </c>
      <c r="H34" s="8" t="s">
        <v>5</v>
      </c>
      <c r="I34" s="8">
        <v>-154.72412109375</v>
      </c>
      <c r="J34" s="8">
        <v>-178.52783203125</v>
      </c>
      <c r="K34" s="8">
        <v>-151.3671875</v>
      </c>
      <c r="L34" s="8">
        <v>-145.56884765625</v>
      </c>
      <c r="M34" s="8">
        <v>-87.58544921875</v>
      </c>
      <c r="P34" s="8">
        <f t="shared" si="6"/>
        <v>-122.54503038194444</v>
      </c>
      <c r="Q34" s="1">
        <f t="shared" si="7"/>
        <v>9</v>
      </c>
      <c r="R34" s="8">
        <f t="shared" si="8"/>
        <v>36.330376034615618</v>
      </c>
      <c r="S34" s="8">
        <f t="shared" si="9"/>
        <v>23.735409524214568</v>
      </c>
      <c r="T34" s="8">
        <f t="shared" si="10"/>
        <v>12.110125344871873</v>
      </c>
      <c r="AB34" s="1"/>
    </row>
    <row r="35" spans="2:28" x14ac:dyDescent="0.25">
      <c r="B35" s="1">
        <f t="shared" si="11"/>
        <v>0</v>
      </c>
      <c r="C35" s="8" t="s">
        <v>5</v>
      </c>
      <c r="D35" s="8">
        <v>2.288818359375</v>
      </c>
      <c r="E35" s="8">
        <v>44.5556640625</v>
      </c>
      <c r="F35" s="8">
        <v>17.08984375</v>
      </c>
      <c r="G35" s="8">
        <v>-6.7138671875</v>
      </c>
      <c r="H35" s="8" t="s">
        <v>5</v>
      </c>
      <c r="I35" s="8">
        <v>-5.79833984375</v>
      </c>
      <c r="J35" s="8">
        <v>13.73291015625</v>
      </c>
      <c r="K35" s="8">
        <v>8.23974609375</v>
      </c>
      <c r="L35" s="8">
        <v>-11.29150390625</v>
      </c>
      <c r="M35" s="8">
        <v>14.801025390625</v>
      </c>
      <c r="P35" s="8">
        <f t="shared" si="6"/>
        <v>8.544921875</v>
      </c>
      <c r="Q35" s="1">
        <f t="shared" si="7"/>
        <v>9</v>
      </c>
      <c r="R35" s="8">
        <f t="shared" si="8"/>
        <v>16.98204510639912</v>
      </c>
      <c r="S35" s="8">
        <f t="shared" si="9"/>
        <v>11.094732264125646</v>
      </c>
      <c r="T35" s="8">
        <f t="shared" si="10"/>
        <v>5.66068170213304</v>
      </c>
      <c r="AB35" s="1"/>
    </row>
    <row r="36" spans="2:28" x14ac:dyDescent="0.25">
      <c r="B36" s="1">
        <f t="shared" si="11"/>
        <v>15</v>
      </c>
      <c r="C36" s="8" t="s">
        <v>5</v>
      </c>
      <c r="D36" s="8">
        <v>92.7734375</v>
      </c>
      <c r="E36" s="8">
        <v>215.75927734375</v>
      </c>
      <c r="F36" s="8">
        <v>111.6943359375</v>
      </c>
      <c r="G36" s="8">
        <v>97.65625</v>
      </c>
      <c r="H36" s="8" t="s">
        <v>5</v>
      </c>
      <c r="I36" s="8">
        <v>153.50341796875</v>
      </c>
      <c r="J36" s="8">
        <v>214.2333984375</v>
      </c>
      <c r="K36" s="8">
        <v>174.560546875</v>
      </c>
      <c r="L36" s="8">
        <v>125.1220703125</v>
      </c>
      <c r="M36" s="8">
        <v>117.645263671875</v>
      </c>
      <c r="P36" s="8">
        <f t="shared" si="6"/>
        <v>144.77199978298611</v>
      </c>
      <c r="Q36" s="1">
        <f t="shared" si="7"/>
        <v>9</v>
      </c>
      <c r="R36" s="8">
        <f t="shared" si="8"/>
        <v>47.391363167169629</v>
      </c>
      <c r="S36" s="8">
        <f t="shared" si="9"/>
        <v>30.961788328636839</v>
      </c>
      <c r="T36" s="8">
        <f t="shared" si="10"/>
        <v>15.79712105572321</v>
      </c>
      <c r="AB36" s="1"/>
    </row>
    <row r="37" spans="2:28" x14ac:dyDescent="0.25">
      <c r="B37" s="1">
        <f t="shared" si="11"/>
        <v>30</v>
      </c>
      <c r="C37" s="8" t="s">
        <v>5</v>
      </c>
      <c r="D37" s="8">
        <v>194.854736328125</v>
      </c>
      <c r="E37" s="8">
        <v>399.169921875</v>
      </c>
      <c r="F37" s="8">
        <v>212.40234375</v>
      </c>
      <c r="G37" s="8">
        <v>211.181640625</v>
      </c>
      <c r="H37" s="8" t="s">
        <v>5</v>
      </c>
      <c r="I37" s="8">
        <v>324.70703125</v>
      </c>
      <c r="J37" s="8">
        <v>433.04443359375</v>
      </c>
      <c r="K37" s="8">
        <v>347.900390625</v>
      </c>
      <c r="L37" s="8">
        <v>288.0859375</v>
      </c>
      <c r="M37" s="8">
        <v>237.579345703125</v>
      </c>
      <c r="P37" s="8">
        <f t="shared" si="6"/>
        <v>294.32508680555554</v>
      </c>
      <c r="Q37" s="1">
        <f t="shared" si="7"/>
        <v>9</v>
      </c>
      <c r="R37" s="8">
        <f t="shared" si="8"/>
        <v>87.182565312397003</v>
      </c>
      <c r="S37" s="8">
        <f t="shared" si="9"/>
        <v>56.958229364036363</v>
      </c>
      <c r="T37" s="8">
        <f t="shared" si="10"/>
        <v>29.060855104132333</v>
      </c>
      <c r="AB37" s="1"/>
    </row>
    <row r="38" spans="2:28" x14ac:dyDescent="0.25">
      <c r="B38" s="1">
        <f t="shared" si="11"/>
        <v>45</v>
      </c>
      <c r="C38" s="8" t="s">
        <v>5</v>
      </c>
      <c r="D38" s="8">
        <v>307.0068359375</v>
      </c>
      <c r="E38" s="8">
        <v>595.550537109375</v>
      </c>
      <c r="F38" s="8">
        <v>322.57080078125</v>
      </c>
      <c r="G38" s="8">
        <v>346.98486328125</v>
      </c>
      <c r="H38" s="8" t="s">
        <v>5</v>
      </c>
      <c r="I38" s="8">
        <v>523.37646484375</v>
      </c>
      <c r="J38" s="8">
        <v>668.02978515625</v>
      </c>
      <c r="K38" s="8">
        <v>530.70068359375</v>
      </c>
      <c r="L38" s="8">
        <v>475.76904296875</v>
      </c>
      <c r="M38" s="8">
        <v>372.314453125</v>
      </c>
      <c r="P38" s="8">
        <f t="shared" si="6"/>
        <v>460.25594075520831</v>
      </c>
      <c r="Q38" s="1">
        <f t="shared" si="7"/>
        <v>9</v>
      </c>
      <c r="R38" s="8">
        <f t="shared" si="8"/>
        <v>129.26157832604224</v>
      </c>
      <c r="S38" s="8">
        <f t="shared" si="9"/>
        <v>84.449346034615317</v>
      </c>
      <c r="T38" s="8">
        <f t="shared" si="10"/>
        <v>43.087192775347411</v>
      </c>
      <c r="AB38" s="1"/>
    </row>
    <row r="39" spans="2:28" x14ac:dyDescent="0.25">
      <c r="B39" s="1">
        <f t="shared" si="11"/>
        <v>60</v>
      </c>
      <c r="C39" s="8" t="s">
        <v>5</v>
      </c>
      <c r="D39" s="8">
        <v>435.1806640625</v>
      </c>
      <c r="E39" s="8">
        <v>825.347900390625</v>
      </c>
      <c r="F39" s="8">
        <v>441.89453125</v>
      </c>
      <c r="G39" s="8">
        <v>509.33837890625</v>
      </c>
      <c r="H39" s="8" t="s">
        <v>5</v>
      </c>
      <c r="I39" s="8">
        <v>745.2392578125</v>
      </c>
      <c r="J39" s="8">
        <v>963.43994140625</v>
      </c>
      <c r="K39" s="8">
        <v>733.642578125</v>
      </c>
      <c r="L39" s="8">
        <v>697.6318359375</v>
      </c>
      <c r="M39" s="8">
        <v>556.793212890625</v>
      </c>
      <c r="P39" s="8">
        <f t="shared" si="6"/>
        <v>656.50092230902783</v>
      </c>
      <c r="Q39" s="1">
        <f t="shared" si="7"/>
        <v>9</v>
      </c>
      <c r="R39" s="8">
        <f t="shared" si="8"/>
        <v>181.95979777462213</v>
      </c>
      <c r="S39" s="8">
        <f t="shared" si="9"/>
        <v>118.87821675748359</v>
      </c>
      <c r="T39" s="8">
        <f t="shared" si="10"/>
        <v>60.653265924874042</v>
      </c>
      <c r="AB39" s="1"/>
    </row>
    <row r="40" spans="2:28" x14ac:dyDescent="0.25">
      <c r="B40" s="1">
        <f t="shared" si="11"/>
        <v>75</v>
      </c>
      <c r="C40" s="8" t="s">
        <v>5</v>
      </c>
      <c r="D40" s="8">
        <v>542.6025390625</v>
      </c>
      <c r="E40" s="8">
        <v>1070.556640625</v>
      </c>
      <c r="F40" s="8">
        <v>567.93212890625</v>
      </c>
      <c r="G40" s="8">
        <v>697.93701171875</v>
      </c>
      <c r="H40" s="8" t="s">
        <v>5</v>
      </c>
      <c r="I40" s="8">
        <v>1037.90283203125</v>
      </c>
      <c r="J40" s="8">
        <v>1287.841796875</v>
      </c>
      <c r="K40" s="8">
        <v>946.044921875</v>
      </c>
      <c r="L40" s="8">
        <v>967.10205078125</v>
      </c>
      <c r="M40" s="8">
        <v>775.45166015625</v>
      </c>
      <c r="P40" s="8">
        <f t="shared" si="6"/>
        <v>877.04128689236109</v>
      </c>
      <c r="Q40" s="1">
        <f t="shared" si="7"/>
        <v>9</v>
      </c>
      <c r="R40" s="8">
        <f t="shared" si="8"/>
        <v>248.68420534800202</v>
      </c>
      <c r="S40" s="8">
        <f t="shared" si="9"/>
        <v>162.47069533534898</v>
      </c>
      <c r="T40" s="8">
        <f t="shared" si="10"/>
        <v>82.894735116000675</v>
      </c>
      <c r="AB40" s="1"/>
    </row>
    <row r="41" spans="2:28" x14ac:dyDescent="0.25">
      <c r="B41" s="1">
        <f t="shared" si="11"/>
        <v>90</v>
      </c>
      <c r="C41" s="8" t="s">
        <v>5</v>
      </c>
      <c r="D41" s="8">
        <v>661.0107421875</v>
      </c>
      <c r="E41" s="8">
        <v>1349.94506835937</v>
      </c>
      <c r="F41" s="8">
        <v>713.19580078125</v>
      </c>
      <c r="G41" s="8">
        <v>921.93603515625</v>
      </c>
      <c r="H41" s="8" t="s">
        <v>5</v>
      </c>
      <c r="I41" s="8">
        <v>1514.892578125</v>
      </c>
      <c r="J41" s="8">
        <v>1667.17529296875</v>
      </c>
      <c r="K41" s="8">
        <v>1177.67333984375</v>
      </c>
      <c r="L41" s="8">
        <v>1309.50927734375</v>
      </c>
      <c r="M41" s="8">
        <v>1053.16162109375</v>
      </c>
      <c r="P41" s="8">
        <f t="shared" si="6"/>
        <v>1152.0555284288189</v>
      </c>
      <c r="Q41" s="1">
        <f t="shared" si="7"/>
        <v>9</v>
      </c>
      <c r="R41" s="8">
        <f t="shared" si="8"/>
        <v>346.06089610655761</v>
      </c>
      <c r="S41" s="8">
        <f t="shared" si="9"/>
        <v>226.08896427550337</v>
      </c>
      <c r="T41" s="8">
        <f t="shared" si="10"/>
        <v>115.3536320355192</v>
      </c>
      <c r="AB41" s="1"/>
    </row>
  </sheetData>
  <phoneticPr fontId="2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FA156-2CC1-4DF5-B746-BF67E9E66080}">
  <dimension ref="C2:O34"/>
  <sheetViews>
    <sheetView tabSelected="1" topLeftCell="C1" workbookViewId="0">
      <selection activeCell="I32" sqref="I32"/>
    </sheetView>
  </sheetViews>
  <sheetFormatPr baseColWidth="10" defaultRowHeight="15" x14ac:dyDescent="0.25"/>
  <cols>
    <col min="1" max="3" width="11.42578125" style="1"/>
    <col min="4" max="11" width="11.42578125" style="8"/>
    <col min="12" max="16384" width="11.42578125" style="1"/>
  </cols>
  <sheetData>
    <row r="2" spans="3:11" x14ac:dyDescent="0.25">
      <c r="D2" s="9" t="s">
        <v>32</v>
      </c>
      <c r="E2" s="7"/>
      <c r="F2" s="7"/>
      <c r="G2" s="7"/>
      <c r="H2" s="9" t="s">
        <v>33</v>
      </c>
      <c r="I2" s="7"/>
      <c r="J2" s="7"/>
      <c r="K2" s="7"/>
    </row>
    <row r="3" spans="3:11" x14ac:dyDescent="0.25">
      <c r="D3" s="9" t="s">
        <v>37</v>
      </c>
      <c r="E3" s="9"/>
      <c r="F3" s="9" t="s">
        <v>38</v>
      </c>
      <c r="G3" s="9"/>
      <c r="H3" s="9" t="s">
        <v>37</v>
      </c>
      <c r="I3" s="9"/>
      <c r="J3" s="9" t="s">
        <v>38</v>
      </c>
      <c r="K3" s="9"/>
    </row>
    <row r="4" spans="3:11" x14ac:dyDescent="0.25">
      <c r="C4" s="5" t="s">
        <v>35</v>
      </c>
      <c r="D4" s="9" t="s">
        <v>36</v>
      </c>
      <c r="E4" s="9"/>
      <c r="F4" s="9" t="s">
        <v>36</v>
      </c>
      <c r="G4" s="9"/>
      <c r="H4" s="9" t="s">
        <v>36</v>
      </c>
      <c r="I4" s="9"/>
      <c r="J4" s="9" t="s">
        <v>36</v>
      </c>
      <c r="K4" s="9"/>
    </row>
    <row r="5" spans="3:11" x14ac:dyDescent="0.25">
      <c r="C5" s="1">
        <f>'L85P 140 NaCl vs 115 KCl'!B5</f>
        <v>-150</v>
      </c>
      <c r="D5" s="8">
        <f>'L85P 140 NaCl vs 115 KCl'!P5</f>
        <v>-1841.3834977583444</v>
      </c>
      <c r="E5" s="8">
        <f>'L85P 140 NaCl vs 115 KCl'!S5</f>
        <v>538.02363018975245</v>
      </c>
      <c r="F5" s="8">
        <f>'G82R 140 NaCl vs 115 KCl'!P5</f>
        <v>-2219.9318625710216</v>
      </c>
      <c r="G5" s="8">
        <f>'G82R 140 NaCl vs 115 KCl'!S5</f>
        <v>413.18688812562408</v>
      </c>
      <c r="H5" s="8">
        <f>'L85P 140 NaCl vs 115 KCl'!P25</f>
        <v>-3268.5102927468029</v>
      </c>
      <c r="I5" s="8">
        <f>'L85P 140 NaCl vs 115 KCl'!S25</f>
        <v>789.47567515257344</v>
      </c>
      <c r="J5" s="8">
        <f>'G82R 140 NaCl vs 115 KCl'!P25</f>
        <v>-1821.8146430121512</v>
      </c>
      <c r="K5" s="8">
        <f>'G82R 140 NaCl vs 115 KCl'!S25</f>
        <v>427.72857256722943</v>
      </c>
    </row>
    <row r="6" spans="3:11" x14ac:dyDescent="0.25">
      <c r="C6" s="1">
        <f>'L85P 140 NaCl vs 115 KCl'!B6</f>
        <v>-135</v>
      </c>
      <c r="D6" s="8">
        <f>'L85P 140 NaCl vs 115 KCl'!P6</f>
        <v>-1571.4194530140264</v>
      </c>
      <c r="E6" s="8">
        <f>'L85P 140 NaCl vs 115 KCl'!S6</f>
        <v>470.43592175505762</v>
      </c>
      <c r="F6" s="8">
        <f>'G82R 140 NaCl vs 115 KCl'!P6</f>
        <v>-1859.6857244318182</v>
      </c>
      <c r="G6" s="8">
        <f>'G82R 140 NaCl vs 115 KCl'!S6</f>
        <v>333.0591496489883</v>
      </c>
      <c r="H6" s="8">
        <f>'L85P 140 NaCl vs 115 KCl'!P26</f>
        <v>-2781.6966608220873</v>
      </c>
      <c r="I6" s="8">
        <f>'L85P 140 NaCl vs 115 KCl'!S26</f>
        <v>693.30130947681698</v>
      </c>
      <c r="J6" s="8">
        <f>'G82R 140 NaCl vs 115 KCl'!P26</f>
        <v>-1539.3405490451382</v>
      </c>
      <c r="K6" s="8">
        <f>'G82R 140 NaCl vs 115 KCl'!S26</f>
        <v>342.59397281371344</v>
      </c>
    </row>
    <row r="7" spans="3:11" x14ac:dyDescent="0.25">
      <c r="C7" s="1">
        <f>'L85P 140 NaCl vs 115 KCl'!B7</f>
        <v>-120</v>
      </c>
      <c r="D7" s="8">
        <f>'L85P 140 NaCl vs 115 KCl'!P7</f>
        <v>-1330.3888466574929</v>
      </c>
      <c r="E7" s="8">
        <f>'L85P 140 NaCl vs 115 KCl'!S7</f>
        <v>408.09614779904541</v>
      </c>
      <c r="F7" s="8">
        <f>'G82R 140 NaCl vs 115 KCl'!P7</f>
        <v>-1556.2993829900561</v>
      </c>
      <c r="G7" s="8">
        <f>'G82R 140 NaCl vs 115 KCl'!S7</f>
        <v>276.84033287513074</v>
      </c>
      <c r="H7" s="8">
        <f>'L85P 140 NaCl vs 115 KCl'!P27</f>
        <v>-2335.0330644087358</v>
      </c>
      <c r="I7" s="8">
        <f>'L85P 140 NaCl vs 115 KCl'!S27</f>
        <v>605.12136728619794</v>
      </c>
      <c r="J7" s="8">
        <f>'G82R 140 NaCl vs 115 KCl'!P27</f>
        <v>-1285.4682074652765</v>
      </c>
      <c r="K7" s="8">
        <f>'G82R 140 NaCl vs 115 KCl'!S27</f>
        <v>286.98922685083039</v>
      </c>
    </row>
    <row r="8" spans="3:11" x14ac:dyDescent="0.25">
      <c r="C8" s="1">
        <f>'L85P 140 NaCl vs 115 KCl'!B8</f>
        <v>-105</v>
      </c>
      <c r="D8" s="8">
        <f>'L85P 140 NaCl vs 115 KCl'!P8</f>
        <v>-1116.7658011696553</v>
      </c>
      <c r="E8" s="8">
        <f>'L85P 140 NaCl vs 115 KCl'!S8</f>
        <v>351.72333702242554</v>
      </c>
      <c r="F8" s="8">
        <f>'G82R 140 NaCl vs 115 KCl'!P8</f>
        <v>-1288.6186079545455</v>
      </c>
      <c r="G8" s="8">
        <f>'G82R 140 NaCl vs 115 KCl'!S8</f>
        <v>228.1423539449485</v>
      </c>
      <c r="H8" s="8">
        <f>'L85P 140 NaCl vs 115 KCl'!P28</f>
        <v>-1943.3233059969809</v>
      </c>
      <c r="I8" s="8">
        <f>'L85P 140 NaCl vs 115 KCl'!S28</f>
        <v>520.40114942452226</v>
      </c>
      <c r="J8" s="8">
        <f>'G82R 140 NaCl vs 115 KCl'!P28</f>
        <v>-1060.5875651041667</v>
      </c>
      <c r="K8" s="8">
        <f>'G82R 140 NaCl vs 115 KCl'!S28</f>
        <v>228.57031049555565</v>
      </c>
    </row>
    <row r="9" spans="3:11" x14ac:dyDescent="0.25">
      <c r="C9" s="1">
        <f>'L85P 140 NaCl vs 115 KCl'!B9</f>
        <v>-90</v>
      </c>
      <c r="D9" s="8">
        <f>'L85P 140 NaCl vs 115 KCl'!P9</f>
        <v>-926.79110301624632</v>
      </c>
      <c r="E9" s="8">
        <f>'L85P 140 NaCl vs 115 KCl'!S9</f>
        <v>297.20321097073889</v>
      </c>
      <c r="F9" s="8">
        <f>'G82R 140 NaCl vs 115 KCl'!P9</f>
        <v>-1047.5852272727263</v>
      </c>
      <c r="G9" s="8">
        <f>'G82R 140 NaCl vs 115 KCl'!S9</f>
        <v>184.49151311077577</v>
      </c>
      <c r="H9" s="8">
        <f>'L85P 140 NaCl vs 115 KCl'!P29</f>
        <v>-1581.8842079856172</v>
      </c>
      <c r="I9" s="8">
        <f>'L85P 140 NaCl vs 115 KCl'!S29</f>
        <v>439.43235393785369</v>
      </c>
      <c r="J9" s="8">
        <f>'G82R 140 NaCl vs 115 KCl'!P29</f>
        <v>-867.66560872395769</v>
      </c>
      <c r="K9" s="8">
        <f>'G82R 140 NaCl vs 115 KCl'!S29</f>
        <v>183.75117364030169</v>
      </c>
    </row>
    <row r="10" spans="3:11" x14ac:dyDescent="0.25">
      <c r="C10" s="1">
        <f>'L85P 140 NaCl vs 115 KCl'!B10</f>
        <v>-75</v>
      </c>
      <c r="D10" s="8">
        <f>'L85P 140 NaCl vs 115 KCl'!P10</f>
        <v>-754.75519214976919</v>
      </c>
      <c r="E10" s="8">
        <f>'L85P 140 NaCl vs 115 KCl'!S10</f>
        <v>245.93054581596627</v>
      </c>
      <c r="F10" s="8">
        <f>'G82R 140 NaCl vs 115 KCl'!P10</f>
        <v>-825.26467063210225</v>
      </c>
      <c r="G10" s="8">
        <f>'G82R 140 NaCl vs 115 KCl'!S10</f>
        <v>144.57355355876911</v>
      </c>
      <c r="H10" s="8">
        <f>'L85P 140 NaCl vs 115 KCl'!P30</f>
        <v>-1256.9774253151634</v>
      </c>
      <c r="I10" s="8">
        <f>'L85P 140 NaCl vs 115 KCl'!S30</f>
        <v>361.73432646329735</v>
      </c>
      <c r="J10" s="8">
        <f>'G82R 140 NaCl vs 115 KCl'!P30</f>
        <v>-684.23800998263891</v>
      </c>
      <c r="K10" s="8">
        <f>'G82R 140 NaCl vs 115 KCl'!S30</f>
        <v>139.38931102117022</v>
      </c>
    </row>
    <row r="11" spans="3:11" x14ac:dyDescent="0.25">
      <c r="C11" s="1">
        <f>'L85P 140 NaCl vs 115 KCl'!B11</f>
        <v>-60</v>
      </c>
      <c r="D11" s="8">
        <f>'L85P 140 NaCl vs 115 KCl'!P11</f>
        <v>-595.51447018710041</v>
      </c>
      <c r="E11" s="8">
        <f>'L85P 140 NaCl vs 115 KCl'!S11</f>
        <v>195.88997481414728</v>
      </c>
      <c r="F11" s="8">
        <f>'G82R 140 NaCl vs 115 KCl'!P11</f>
        <v>-636.54119318181813</v>
      </c>
      <c r="G11" s="8">
        <f>'G82R 140 NaCl vs 115 KCl'!S11</f>
        <v>109.99488098933119</v>
      </c>
      <c r="H11" s="8">
        <f>'L85P 140 NaCl vs 115 KCl'!P31</f>
        <v>-962.17762201482537</v>
      </c>
      <c r="I11" s="8">
        <f>'L85P 140 NaCl vs 115 KCl'!S31</f>
        <v>284.12925906383128</v>
      </c>
      <c r="J11" s="8">
        <f>'G82R 140 NaCl vs 115 KCl'!P31</f>
        <v>-521.15546332465283</v>
      </c>
      <c r="K11" s="8">
        <f>'G82R 140 NaCl vs 115 KCl'!S31</f>
        <v>103.7714661084329</v>
      </c>
    </row>
    <row r="12" spans="3:11" x14ac:dyDescent="0.25">
      <c r="C12" s="1">
        <f>'L85P 140 NaCl vs 115 KCl'!B12</f>
        <v>-45</v>
      </c>
      <c r="D12" s="8">
        <f>'L85P 140 NaCl vs 115 KCl'!P12</f>
        <v>-444.18057459050959</v>
      </c>
      <c r="E12" s="8">
        <f>'L85P 140 NaCl vs 115 KCl'!S12</f>
        <v>146.12091185372924</v>
      </c>
      <c r="F12" s="8">
        <f>'G82R 140 NaCl vs 115 KCl'!P12</f>
        <v>-463.81170099431819</v>
      </c>
      <c r="G12" s="8">
        <f>'G82R 140 NaCl vs 115 KCl'!S12</f>
        <v>80.859273340919913</v>
      </c>
      <c r="H12" s="8">
        <f>'L85P 140 NaCl vs 115 KCl'!P32</f>
        <v>-692.85722073641682</v>
      </c>
      <c r="I12" s="8">
        <f>'L85P 140 NaCl vs 115 KCl'!S32</f>
        <v>210.2100744718864</v>
      </c>
      <c r="J12" s="8">
        <f>'G82R 140 NaCl vs 115 KCl'!P32</f>
        <v>-382.58870442708331</v>
      </c>
      <c r="K12" s="8">
        <f>'G82R 140 NaCl vs 115 KCl'!S32</f>
        <v>74.158324755638347</v>
      </c>
    </row>
    <row r="13" spans="3:11" x14ac:dyDescent="0.25">
      <c r="C13" s="1">
        <f>'L85P 140 NaCl vs 115 KCl'!B13</f>
        <v>-30</v>
      </c>
      <c r="D13" s="8">
        <f>'L85P 140 NaCl vs 115 KCl'!P13</f>
        <v>-296.32013459639114</v>
      </c>
      <c r="E13" s="8">
        <f>'L85P 140 NaCl vs 115 KCl'!S13</f>
        <v>95.6070945337881</v>
      </c>
      <c r="F13" s="8">
        <f>'G82R 140 NaCl vs 115 KCl'!P13</f>
        <v>-301.44431374289775</v>
      </c>
      <c r="G13" s="8">
        <f>'G82R 140 NaCl vs 115 KCl'!S13</f>
        <v>54.410659488177586</v>
      </c>
      <c r="H13" s="8">
        <f>'L85P 140 NaCl vs 115 KCl'!P33</f>
        <v>-447.95643130215734</v>
      </c>
      <c r="I13" s="8">
        <f>'L85P 140 NaCl vs 115 KCl'!S33</f>
        <v>137.65416880903902</v>
      </c>
      <c r="J13" s="8">
        <f>'G82R 140 NaCl vs 115 KCl'!P33</f>
        <v>-249.12516276041666</v>
      </c>
      <c r="K13" s="8">
        <f>'G82R 140 NaCl vs 115 KCl'!S33</f>
        <v>49.085002723444696</v>
      </c>
    </row>
    <row r="14" spans="3:11" x14ac:dyDescent="0.25">
      <c r="C14" s="1">
        <f>'L85P 140 NaCl vs 115 KCl'!B14</f>
        <v>-15</v>
      </c>
      <c r="D14" s="8">
        <f>'L85P 140 NaCl vs 115 KCl'!P14</f>
        <v>-146.00441655245695</v>
      </c>
      <c r="E14" s="8">
        <f>'L85P 140 NaCl vs 115 KCl'!S14</f>
        <v>45.800823136787223</v>
      </c>
      <c r="F14" s="8">
        <f>'G82R 140 NaCl vs 115 KCl'!P14</f>
        <v>-145.16657049005681</v>
      </c>
      <c r="G14" s="8">
        <f>'G82R 140 NaCl vs 115 KCl'!S14</f>
        <v>27.492155396610066</v>
      </c>
      <c r="H14" s="8">
        <f>'L85P 140 NaCl vs 115 KCl'!P34</f>
        <v>-220.12051634355024</v>
      </c>
      <c r="I14" s="8">
        <f>'L85P 140 NaCl vs 115 KCl'!S34</f>
        <v>65.87388267146207</v>
      </c>
      <c r="J14" s="8">
        <f>'G82R 140 NaCl vs 115 KCl'!P34</f>
        <v>-122.54503038194444</v>
      </c>
      <c r="K14" s="8">
        <f>'G82R 140 NaCl vs 115 KCl'!S34</f>
        <v>23.735409524214568</v>
      </c>
    </row>
    <row r="15" spans="3:11" x14ac:dyDescent="0.25">
      <c r="C15" s="1">
        <f>'L85P 140 NaCl vs 115 KCl'!B15</f>
        <v>0</v>
      </c>
      <c r="D15" s="8">
        <f>'L85P 140 NaCl vs 115 KCl'!P15</f>
        <v>11.297052578492599</v>
      </c>
      <c r="E15" s="8">
        <f>'L85P 140 NaCl vs 115 KCl'!S15</f>
        <v>8.8573599821987674</v>
      </c>
      <c r="F15" s="8">
        <f>'G82R 140 NaCl vs 115 KCl'!P15</f>
        <v>13.386119495738637</v>
      </c>
      <c r="G15" s="8">
        <f>'G82R 140 NaCl vs 115 KCl'!S15</f>
        <v>10.51160550249014</v>
      </c>
      <c r="H15" s="8">
        <f>'L85P 140 NaCl vs 115 KCl'!P35</f>
        <v>-0.8350718671625309</v>
      </c>
      <c r="I15" s="8">
        <f>'L85P 140 NaCl vs 115 KCl'!S35</f>
        <v>10.579303027509376</v>
      </c>
      <c r="J15" s="8">
        <f>'G82R 140 NaCl vs 115 KCl'!P35</f>
        <v>8.544921875</v>
      </c>
      <c r="K15" s="8">
        <f>'G82R 140 NaCl vs 115 KCl'!S35</f>
        <v>11.094732264125646</v>
      </c>
    </row>
    <row r="16" spans="3:11" x14ac:dyDescent="0.25">
      <c r="C16" s="1">
        <f>'L85P 140 NaCl vs 115 KCl'!B16</f>
        <v>15</v>
      </c>
      <c r="D16" s="8">
        <f>'L85P 140 NaCl vs 115 KCl'!P16</f>
        <v>182.40078978105024</v>
      </c>
      <c r="E16" s="8">
        <f>'L85P 140 NaCl vs 115 KCl'!S16</f>
        <v>60.440316570414829</v>
      </c>
      <c r="F16" s="8">
        <f>'G82R 140 NaCl vs 115 KCl'!P16</f>
        <v>178.04232510653409</v>
      </c>
      <c r="G16" s="8">
        <f>'G82R 140 NaCl vs 115 KCl'!S16</f>
        <v>29.247412896559382</v>
      </c>
      <c r="H16" s="8">
        <f>'L85P 140 NaCl vs 115 KCl'!P36</f>
        <v>216.61376935785466</v>
      </c>
      <c r="I16" s="8">
        <f>'L85P 140 NaCl vs 115 KCl'!S36</f>
        <v>76.533560619643083</v>
      </c>
      <c r="J16" s="8">
        <f>'G82R 140 NaCl vs 115 KCl'!P36</f>
        <v>144.77199978298611</v>
      </c>
      <c r="K16" s="8">
        <f>'G82R 140 NaCl vs 115 KCl'!S36</f>
        <v>30.961788328636839</v>
      </c>
    </row>
    <row r="17" spans="3:11" x14ac:dyDescent="0.25">
      <c r="C17" s="1">
        <f>'L85P 140 NaCl vs 115 KCl'!B17</f>
        <v>30</v>
      </c>
      <c r="D17" s="8">
        <f>'L85P 140 NaCl vs 115 KCl'!P17</f>
        <v>372.52530115300959</v>
      </c>
      <c r="E17" s="8">
        <f>'L85P 140 NaCl vs 115 KCl'!S17</f>
        <v>117.21228502259082</v>
      </c>
      <c r="F17" s="8">
        <f>'G82R 140 NaCl vs 115 KCl'!P17</f>
        <v>357.29148171164775</v>
      </c>
      <c r="G17" s="8">
        <f>'G82R 140 NaCl vs 115 KCl'!S17</f>
        <v>58.382000192566771</v>
      </c>
      <c r="H17" s="8">
        <f>'L85P 140 NaCl vs 115 KCl'!P37</f>
        <v>436.83138691295278</v>
      </c>
      <c r="I17" s="8">
        <f>'L85P 140 NaCl vs 115 KCl'!S37</f>
        <v>147.02330439713148</v>
      </c>
      <c r="J17" s="8">
        <f>'G82R 140 NaCl vs 115 KCl'!P37</f>
        <v>294.32508680555554</v>
      </c>
      <c r="K17" s="8">
        <f>'G82R 140 NaCl vs 115 KCl'!S37</f>
        <v>56.958229364036363</v>
      </c>
    </row>
    <row r="18" spans="3:11" x14ac:dyDescent="0.25">
      <c r="C18" s="1">
        <f>'L85P 140 NaCl vs 115 KCl'!B18</f>
        <v>45</v>
      </c>
      <c r="D18" s="8">
        <f>'L85P 140 NaCl vs 115 KCl'!P18</f>
        <v>590.26544674960041</v>
      </c>
      <c r="E18" s="8">
        <f>'L85P 140 NaCl vs 115 KCl'!S18</f>
        <v>178.71807813024492</v>
      </c>
      <c r="F18" s="8">
        <f>'G82R 140 NaCl vs 115 KCl'!P18</f>
        <v>555.419921875</v>
      </c>
      <c r="G18" s="8">
        <f>'G82R 140 NaCl vs 115 KCl'!S18</f>
        <v>86.791563788559188</v>
      </c>
      <c r="H18" s="8">
        <f>'L85P 140 NaCl vs 115 KCl'!P38</f>
        <v>668.17127505215728</v>
      </c>
      <c r="I18" s="8">
        <f>'L85P 140 NaCl vs 115 KCl'!S38</f>
        <v>220.90960235030914</v>
      </c>
      <c r="J18" s="8">
        <f>'G82R 140 NaCl vs 115 KCl'!P38</f>
        <v>460.25594075520831</v>
      </c>
      <c r="K18" s="8">
        <f>'G82R 140 NaCl vs 115 KCl'!S38</f>
        <v>84.449346034615317</v>
      </c>
    </row>
    <row r="19" spans="3:11" x14ac:dyDescent="0.25">
      <c r="C19" s="1">
        <f>'L85P 140 NaCl vs 115 KCl'!B19</f>
        <v>60</v>
      </c>
      <c r="D19" s="8">
        <f>'L85P 140 NaCl vs 115 KCl'!P19</f>
        <v>835.79045937277988</v>
      </c>
      <c r="E19" s="8">
        <f>'L85P 140 NaCl vs 115 KCl'!S19</f>
        <v>245.15631551769141</v>
      </c>
      <c r="F19" s="8">
        <f>'G82R 140 NaCl vs 115 KCl'!P19</f>
        <v>782.318115234375</v>
      </c>
      <c r="G19" s="8">
        <f>'G82R 140 NaCl vs 115 KCl'!S19</f>
        <v>120.93301576905897</v>
      </c>
      <c r="H19" s="8">
        <f>'L85P 140 NaCl vs 115 KCl'!P39</f>
        <v>920.78468877618945</v>
      </c>
      <c r="I19" s="8">
        <f>'L85P 140 NaCl vs 115 KCl'!S39</f>
        <v>296.91801515277029</v>
      </c>
      <c r="J19" s="8">
        <f>'G82R 140 NaCl vs 115 KCl'!P39</f>
        <v>656.50092230902783</v>
      </c>
      <c r="K19" s="8">
        <f>'G82R 140 NaCl vs 115 KCl'!S39</f>
        <v>118.87821675748359</v>
      </c>
    </row>
    <row r="20" spans="3:11" x14ac:dyDescent="0.25">
      <c r="C20" s="1">
        <f>'L85P 140 NaCl vs 115 KCl'!B20</f>
        <v>75</v>
      </c>
      <c r="D20" s="8">
        <f>'L85P 140 NaCl vs 115 KCl'!P20</f>
        <v>1117.5731298273258</v>
      </c>
      <c r="E20" s="8">
        <f>'L85P 140 NaCl vs 115 KCl'!S20</f>
        <v>316.52619136908459</v>
      </c>
      <c r="F20" s="8">
        <f>'G82R 140 NaCl vs 115 KCl'!P20</f>
        <v>1037.625399502841</v>
      </c>
      <c r="G20" s="8">
        <f>'G82R 140 NaCl vs 115 KCl'!S20</f>
        <v>157.66669449343732</v>
      </c>
      <c r="H20" s="8">
        <f>'L85P 140 NaCl vs 115 KCl'!P40</f>
        <v>1197.8010683926661</v>
      </c>
      <c r="I20" s="8">
        <f>'L85P 140 NaCl vs 115 KCl'!S40</f>
        <v>376.66546443320379</v>
      </c>
      <c r="J20" s="8">
        <f>'G82R 140 NaCl vs 115 KCl'!P40</f>
        <v>877.04128689236109</v>
      </c>
      <c r="K20" s="8">
        <f>'G82R 140 NaCl vs 115 KCl'!S40</f>
        <v>162.47069533534898</v>
      </c>
    </row>
    <row r="21" spans="3:11" x14ac:dyDescent="0.25">
      <c r="C21" s="1">
        <f>'L85P 140 NaCl vs 115 KCl'!B21</f>
        <v>90</v>
      </c>
      <c r="D21" s="8">
        <f>'L85P 140 NaCl vs 115 KCl'!P21</f>
        <v>1443.5729952725492</v>
      </c>
      <c r="E21" s="8">
        <f>'L85P 140 NaCl vs 115 KCl'!S21</f>
        <v>392.39539363891004</v>
      </c>
      <c r="F21" s="8">
        <f>'G82R 140 NaCl vs 115 KCl'!P21</f>
        <v>1328.0140269886358</v>
      </c>
      <c r="G21" s="8">
        <f>'G82R 140 NaCl vs 115 KCl'!S21</f>
        <v>197.18335293051905</v>
      </c>
      <c r="H21" s="8">
        <f>'L85P 140 NaCl vs 115 KCl'!P41</f>
        <v>1513.6663235751066</v>
      </c>
      <c r="I21" s="8">
        <f>'L85P 140 NaCl vs 115 KCl'!S41</f>
        <v>461.24386995113855</v>
      </c>
      <c r="J21" s="8">
        <f>'G82R 140 NaCl vs 115 KCl'!P41</f>
        <v>1152.0555284288189</v>
      </c>
      <c r="K21" s="8">
        <f>'G82R 140 NaCl vs 115 KCl'!S41</f>
        <v>226.08896427550337</v>
      </c>
    </row>
    <row r="33" spans="13:15" x14ac:dyDescent="0.25">
      <c r="M33" s="12" t="s">
        <v>42</v>
      </c>
      <c r="N33" s="13"/>
      <c r="O33" s="14"/>
    </row>
    <row r="34" spans="13:15" x14ac:dyDescent="0.25">
      <c r="M34" s="15" t="s">
        <v>43</v>
      </c>
      <c r="N34" s="16"/>
      <c r="O34" s="17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L85P 140 NaCl vs 115 KCl</vt:lpstr>
      <vt:lpstr>G82R 140 NaCl vs 115 KCl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Kovermann</dc:creator>
  <cp:lastModifiedBy>Kovermann</cp:lastModifiedBy>
  <dcterms:created xsi:type="dcterms:W3CDTF">2020-08-18T06:11:10Z</dcterms:created>
  <dcterms:modified xsi:type="dcterms:W3CDTF">2021-09-23T08:43:00Z</dcterms:modified>
</cp:coreProperties>
</file>