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"/>
    </mc:Choice>
  </mc:AlternateContent>
  <xr:revisionPtr revIDLastSave="0" documentId="13_ncr:1_{C5EE7F24-5014-4948-B28B-AD6399FE20A0}" xr6:coauthVersionLast="47" xr6:coauthVersionMax="47" xr10:uidLastSave="{00000000-0000-0000-0000-000000000000}"/>
  <bookViews>
    <workbookView xWindow="25080" yWindow="-120" windowWidth="29040" windowHeight="15840" activeTab="2" xr2:uid="{5A013A32-2200-4A9E-9CEE-FBC2077A8CFF}"/>
  </bookViews>
  <sheets>
    <sheet name="140NaClvs115KCl" sheetId="1" r:id="rId1"/>
    <sheet name="140NaClvs115 KCl+0.5Glu" sheetId="2" r:id="rId2"/>
    <sheet name="Summary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5" l="1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E13" i="15"/>
  <c r="F13" i="15"/>
  <c r="E14" i="15"/>
  <c r="F14" i="15"/>
  <c r="E15" i="15"/>
  <c r="F15" i="15"/>
  <c r="E16" i="15"/>
  <c r="F16" i="15"/>
  <c r="E17" i="15"/>
  <c r="F17" i="15"/>
  <c r="E18" i="15"/>
  <c r="F18" i="15"/>
  <c r="E19" i="15"/>
  <c r="F19" i="15"/>
  <c r="E20" i="15"/>
  <c r="F20" i="15"/>
  <c r="E21" i="15"/>
  <c r="F21" i="15"/>
  <c r="E22" i="15"/>
  <c r="F22" i="15"/>
  <c r="E23" i="15"/>
  <c r="F23" i="15"/>
  <c r="E24" i="15"/>
  <c r="F24" i="15"/>
  <c r="E25" i="15"/>
  <c r="F25" i="15"/>
  <c r="E26" i="15"/>
  <c r="F26" i="15"/>
  <c r="E27" i="15"/>
  <c r="F27" i="15"/>
  <c r="E28" i="15"/>
  <c r="F28" i="15"/>
  <c r="E29" i="15"/>
  <c r="F29" i="15"/>
  <c r="E30" i="15"/>
  <c r="F30" i="15"/>
  <c r="E31" i="15"/>
  <c r="F31" i="15"/>
  <c r="E32" i="15"/>
  <c r="F32" i="15"/>
  <c r="E33" i="15"/>
  <c r="F33" i="15"/>
  <c r="E34" i="15"/>
  <c r="F34" i="15"/>
  <c r="E35" i="15"/>
  <c r="F35" i="15"/>
  <c r="E36" i="15"/>
  <c r="F36" i="15"/>
  <c r="E37" i="15"/>
  <c r="F37" i="15"/>
  <c r="E38" i="15"/>
  <c r="F38" i="15"/>
  <c r="E39" i="15"/>
  <c r="F39" i="15"/>
  <c r="E40" i="15"/>
  <c r="F40" i="15"/>
  <c r="E41" i="15"/>
  <c r="F41" i="15"/>
  <c r="E42" i="15"/>
  <c r="F42" i="15"/>
  <c r="E43" i="15"/>
  <c r="F43" i="15"/>
  <c r="E44" i="15"/>
  <c r="F44" i="15"/>
  <c r="E45" i="15"/>
  <c r="F45" i="15"/>
  <c r="E46" i="15"/>
  <c r="F46" i="15"/>
  <c r="E47" i="15"/>
  <c r="F47" i="15"/>
  <c r="E48" i="15"/>
  <c r="F48" i="15"/>
  <c r="E49" i="15"/>
  <c r="F49" i="15"/>
  <c r="E50" i="15"/>
  <c r="F50" i="15"/>
  <c r="E51" i="15"/>
  <c r="F51" i="15"/>
  <c r="E52" i="15"/>
  <c r="F52" i="15"/>
  <c r="E53" i="15"/>
  <c r="F53" i="15"/>
  <c r="E54" i="15"/>
  <c r="F54" i="15"/>
  <c r="E55" i="15"/>
  <c r="F55" i="15"/>
  <c r="E56" i="15"/>
  <c r="F56" i="15"/>
  <c r="F5" i="15"/>
  <c r="E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D5" i="15"/>
  <c r="C5" i="15"/>
  <c r="B56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4" i="15"/>
  <c r="Q6" i="1" l="1"/>
  <c r="R6" i="1"/>
  <c r="S6" i="1"/>
  <c r="U6" i="1" s="1"/>
  <c r="T6" i="1"/>
  <c r="Q7" i="1"/>
  <c r="R7" i="1"/>
  <c r="S7" i="1"/>
  <c r="T7" i="1" s="1"/>
  <c r="Q8" i="1"/>
  <c r="R8" i="1"/>
  <c r="S8" i="1"/>
  <c r="T8" i="1" s="1"/>
  <c r="Q9" i="1"/>
  <c r="R9" i="1"/>
  <c r="U9" i="1" s="1"/>
  <c r="S9" i="1"/>
  <c r="Q10" i="1"/>
  <c r="R10" i="1"/>
  <c r="S10" i="1"/>
  <c r="Q11" i="1"/>
  <c r="R11" i="1"/>
  <c r="S11" i="1"/>
  <c r="T11" i="1" s="1"/>
  <c r="Q12" i="1"/>
  <c r="R12" i="1"/>
  <c r="S12" i="1"/>
  <c r="Q13" i="1"/>
  <c r="R13" i="1"/>
  <c r="S13" i="1"/>
  <c r="Q14" i="1"/>
  <c r="R14" i="1"/>
  <c r="S14" i="1"/>
  <c r="T14" i="1" s="1"/>
  <c r="Q15" i="1"/>
  <c r="R15" i="1"/>
  <c r="S15" i="1"/>
  <c r="Q16" i="1"/>
  <c r="R16" i="1"/>
  <c r="S16" i="1"/>
  <c r="T16" i="1" s="1"/>
  <c r="Q17" i="1"/>
  <c r="R17" i="1"/>
  <c r="T17" i="1" s="1"/>
  <c r="S17" i="1"/>
  <c r="Q18" i="1"/>
  <c r="R18" i="1"/>
  <c r="S18" i="1"/>
  <c r="Q19" i="1"/>
  <c r="R19" i="1"/>
  <c r="S19" i="1"/>
  <c r="T19" i="1" s="1"/>
  <c r="Q20" i="1"/>
  <c r="R20" i="1"/>
  <c r="S20" i="1"/>
  <c r="T20" i="1" s="1"/>
  <c r="Q21" i="1"/>
  <c r="R21" i="1"/>
  <c r="U21" i="1" s="1"/>
  <c r="S21" i="1"/>
  <c r="Q22" i="1"/>
  <c r="R22" i="1"/>
  <c r="S22" i="1"/>
  <c r="U22" i="1" s="1"/>
  <c r="Q23" i="1"/>
  <c r="R23" i="1"/>
  <c r="S23" i="1"/>
  <c r="T23" i="1" s="1"/>
  <c r="Q24" i="1"/>
  <c r="R24" i="1"/>
  <c r="S24" i="1"/>
  <c r="Q25" i="1"/>
  <c r="R25" i="1"/>
  <c r="S25" i="1"/>
  <c r="Q26" i="1"/>
  <c r="R26" i="1"/>
  <c r="S26" i="1"/>
  <c r="Q27" i="1"/>
  <c r="R27" i="1"/>
  <c r="S27" i="1"/>
  <c r="T27" i="1" s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T36" i="1" s="1"/>
  <c r="Q37" i="1"/>
  <c r="R37" i="1"/>
  <c r="S37" i="1"/>
  <c r="Q38" i="1"/>
  <c r="R38" i="1"/>
  <c r="S38" i="1"/>
  <c r="Q39" i="1"/>
  <c r="R39" i="1"/>
  <c r="S39" i="1"/>
  <c r="T39" i="1" s="1"/>
  <c r="Q40" i="1"/>
  <c r="R40" i="1"/>
  <c r="S40" i="1"/>
  <c r="T40" i="1" s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T48" i="1" s="1"/>
  <c r="Q49" i="1"/>
  <c r="R49" i="1"/>
  <c r="T49" i="1" s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T56" i="1" s="1"/>
  <c r="S5" i="1"/>
  <c r="R5" i="1"/>
  <c r="Q5" i="1"/>
  <c r="T53" i="1" l="1"/>
  <c r="T42" i="1"/>
  <c r="U50" i="1"/>
  <c r="U49" i="1"/>
  <c r="T45" i="1"/>
  <c r="U33" i="1"/>
  <c r="T29" i="1"/>
  <c r="T37" i="1"/>
  <c r="U34" i="1"/>
  <c r="U26" i="1"/>
  <c r="T22" i="1"/>
  <c r="T30" i="1"/>
  <c r="T21" i="1"/>
  <c r="T25" i="1"/>
  <c r="T54" i="1"/>
  <c r="T51" i="1"/>
  <c r="U38" i="1"/>
  <c r="U37" i="1"/>
  <c r="T33" i="1"/>
  <c r="T32" i="1"/>
  <c r="T24" i="1"/>
  <c r="U44" i="1"/>
  <c r="T10" i="1"/>
  <c r="U53" i="1"/>
  <c r="U28" i="1"/>
  <c r="U5" i="1"/>
  <c r="T55" i="1"/>
  <c r="U54" i="1"/>
  <c r="T52" i="1"/>
  <c r="T46" i="1"/>
  <c r="T43" i="1"/>
  <c r="U42" i="1"/>
  <c r="T41" i="1"/>
  <c r="T38" i="1"/>
  <c r="T35" i="1"/>
  <c r="T26" i="1"/>
  <c r="U18" i="1"/>
  <c r="U17" i="1"/>
  <c r="T13" i="1"/>
  <c r="U48" i="1"/>
  <c r="U41" i="1"/>
  <c r="U32" i="1"/>
  <c r="U25" i="1"/>
  <c r="U16" i="1"/>
  <c r="U10" i="1"/>
  <c r="U52" i="1"/>
  <c r="U45" i="1"/>
  <c r="U36" i="1"/>
  <c r="U29" i="1"/>
  <c r="U20" i="1"/>
  <c r="U14" i="1"/>
  <c r="U56" i="1"/>
  <c r="T50" i="1"/>
  <c r="T47" i="1"/>
  <c r="U46" i="1"/>
  <c r="T44" i="1"/>
  <c r="U40" i="1"/>
  <c r="T34" i="1"/>
  <c r="T31" i="1"/>
  <c r="U30" i="1"/>
  <c r="T28" i="1"/>
  <c r="U24" i="1"/>
  <c r="T18" i="1"/>
  <c r="T15" i="1"/>
  <c r="U13" i="1"/>
  <c r="T12" i="1"/>
  <c r="T9" i="1"/>
  <c r="U12" i="1"/>
  <c r="U8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Q6" i="2" l="1"/>
  <c r="R6" i="2"/>
  <c r="S6" i="2"/>
  <c r="Q7" i="2"/>
  <c r="R7" i="2"/>
  <c r="S7" i="2"/>
  <c r="U7" i="2" s="1"/>
  <c r="Q8" i="2"/>
  <c r="R8" i="2"/>
  <c r="S8" i="2"/>
  <c r="Q9" i="2"/>
  <c r="R9" i="2"/>
  <c r="S9" i="2"/>
  <c r="Q10" i="2"/>
  <c r="R10" i="2"/>
  <c r="S10" i="2"/>
  <c r="Q11" i="2"/>
  <c r="R11" i="2"/>
  <c r="S11" i="2"/>
  <c r="U11" i="2" s="1"/>
  <c r="Q12" i="2"/>
  <c r="R12" i="2"/>
  <c r="S12" i="2"/>
  <c r="Q13" i="2"/>
  <c r="R13" i="2"/>
  <c r="S13" i="2"/>
  <c r="Q14" i="2"/>
  <c r="R14" i="2"/>
  <c r="S14" i="2"/>
  <c r="Q15" i="2"/>
  <c r="R15" i="2"/>
  <c r="S15" i="2"/>
  <c r="U15" i="2" s="1"/>
  <c r="Q16" i="2"/>
  <c r="R16" i="2"/>
  <c r="S16" i="2"/>
  <c r="Q17" i="2"/>
  <c r="R17" i="2"/>
  <c r="S17" i="2"/>
  <c r="Q18" i="2"/>
  <c r="R18" i="2"/>
  <c r="S18" i="2"/>
  <c r="Q19" i="2"/>
  <c r="R19" i="2"/>
  <c r="S19" i="2"/>
  <c r="U19" i="2" s="1"/>
  <c r="Q20" i="2"/>
  <c r="R20" i="2"/>
  <c r="S20" i="2"/>
  <c r="Q21" i="2"/>
  <c r="R21" i="2"/>
  <c r="S21" i="2"/>
  <c r="Q22" i="2"/>
  <c r="R22" i="2"/>
  <c r="S22" i="2"/>
  <c r="Q23" i="2"/>
  <c r="R23" i="2"/>
  <c r="S23" i="2"/>
  <c r="U23" i="2" s="1"/>
  <c r="Q24" i="2"/>
  <c r="R24" i="2"/>
  <c r="S24" i="2"/>
  <c r="Q25" i="2"/>
  <c r="R25" i="2"/>
  <c r="S25" i="2"/>
  <c r="Q26" i="2"/>
  <c r="R26" i="2"/>
  <c r="S26" i="2"/>
  <c r="Q27" i="2"/>
  <c r="R27" i="2"/>
  <c r="S27" i="2"/>
  <c r="U27" i="2" s="1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U47" i="2" s="1"/>
  <c r="Q48" i="2"/>
  <c r="R48" i="2"/>
  <c r="S48" i="2"/>
  <c r="Q49" i="2"/>
  <c r="R49" i="2"/>
  <c r="S49" i="2"/>
  <c r="Q50" i="2"/>
  <c r="R50" i="2"/>
  <c r="S50" i="2"/>
  <c r="Q51" i="2"/>
  <c r="R51" i="2"/>
  <c r="S51" i="2"/>
  <c r="U51" i="2" s="1"/>
  <c r="Q52" i="2"/>
  <c r="R52" i="2"/>
  <c r="S52" i="2"/>
  <c r="Q53" i="2"/>
  <c r="R53" i="2"/>
  <c r="S53" i="2"/>
  <c r="Q54" i="2"/>
  <c r="R54" i="2"/>
  <c r="S54" i="2"/>
  <c r="Q55" i="2"/>
  <c r="R55" i="2"/>
  <c r="S55" i="2"/>
  <c r="U55" i="2" s="1"/>
  <c r="Q56" i="2"/>
  <c r="R56" i="2"/>
  <c r="S56" i="2"/>
  <c r="S5" i="2"/>
  <c r="R5" i="2"/>
  <c r="Q5" i="2"/>
  <c r="U43" i="2" l="1"/>
  <c r="U39" i="2"/>
  <c r="U35" i="2"/>
  <c r="U31" i="2"/>
  <c r="U56" i="2"/>
  <c r="U52" i="2"/>
  <c r="U48" i="2"/>
  <c r="U44" i="2"/>
  <c r="U40" i="2"/>
  <c r="U36" i="2"/>
  <c r="U32" i="2"/>
  <c r="U28" i="2"/>
  <c r="U24" i="2"/>
  <c r="U20" i="2"/>
  <c r="U16" i="2"/>
  <c r="U12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U8" i="2"/>
  <c r="U5" i="2"/>
  <c r="U53" i="2"/>
  <c r="U49" i="2"/>
  <c r="U45" i="2"/>
  <c r="U41" i="2"/>
  <c r="U37" i="2"/>
  <c r="U33" i="2"/>
  <c r="U29" i="2"/>
  <c r="U25" i="2"/>
  <c r="U21" i="2"/>
  <c r="U17" i="2"/>
  <c r="U13" i="2"/>
  <c r="U9" i="2"/>
  <c r="T55" i="2"/>
  <c r="T51" i="2"/>
  <c r="T47" i="2"/>
  <c r="T43" i="2"/>
  <c r="T31" i="2"/>
  <c r="T27" i="2"/>
  <c r="T23" i="2"/>
  <c r="T19" i="2"/>
  <c r="T11" i="2"/>
  <c r="T7" i="2"/>
  <c r="T30" i="2"/>
  <c r="T26" i="2"/>
  <c r="T22" i="2"/>
  <c r="T18" i="2"/>
  <c r="T14" i="2"/>
  <c r="T10" i="2"/>
  <c r="T6" i="2"/>
  <c r="T15" i="2"/>
  <c r="T32" i="2"/>
  <c r="T28" i="2"/>
  <c r="T24" i="2"/>
  <c r="T20" i="2"/>
  <c r="T16" i="2"/>
  <c r="T12" i="2"/>
  <c r="T8" i="2"/>
  <c r="T33" i="2"/>
  <c r="T29" i="2"/>
  <c r="T25" i="2"/>
  <c r="T21" i="2"/>
  <c r="T17" i="2"/>
  <c r="T13" i="2"/>
  <c r="T9" i="2"/>
  <c r="T53" i="2"/>
  <c r="T49" i="2"/>
  <c r="T45" i="2"/>
  <c r="T40" i="2"/>
  <c r="T36" i="2"/>
  <c r="T5" i="1"/>
  <c r="T5" i="2"/>
  <c r="T42" i="2"/>
  <c r="T38" i="2"/>
  <c r="T54" i="2"/>
  <c r="T50" i="2"/>
  <c r="T46" i="2"/>
  <c r="T41" i="2"/>
  <c r="T37" i="2"/>
  <c r="T56" i="2"/>
  <c r="T52" i="2"/>
  <c r="T48" i="2"/>
  <c r="T44" i="2"/>
  <c r="T39" i="2"/>
  <c r="T35" i="2"/>
  <c r="T34" i="2"/>
</calcChain>
</file>

<file path=xl/sharedStrings.xml><?xml version="1.0" encoding="utf-8"?>
<sst xmlns="http://schemas.openxmlformats.org/spreadsheetml/2006/main" count="74" uniqueCount="25">
  <si>
    <t>mean</t>
  </si>
  <si>
    <t>n</t>
  </si>
  <si>
    <t>SD</t>
  </si>
  <si>
    <t>95% conf</t>
  </si>
  <si>
    <t>Cm (pF)</t>
  </si>
  <si>
    <t>NN</t>
  </si>
  <si>
    <t>SE</t>
  </si>
  <si>
    <t>07_09_20_Z2</t>
  </si>
  <si>
    <t>07_09_20_Z5</t>
  </si>
  <si>
    <t>08_09_20_Z1</t>
  </si>
  <si>
    <t>08_09_20_Z4</t>
  </si>
  <si>
    <t>14_09_20_Z4</t>
  </si>
  <si>
    <t>14_09_20_Z7</t>
  </si>
  <si>
    <t>14_09_20_Z8</t>
  </si>
  <si>
    <t>14_09_20_Z9</t>
  </si>
  <si>
    <t>14_09_20_Z10</t>
  </si>
  <si>
    <t>14_09_20_Z5</t>
  </si>
  <si>
    <t>14_09_20_Z11</t>
  </si>
  <si>
    <t>14_09_20_Z12</t>
  </si>
  <si>
    <t>(mV)</t>
  </si>
  <si>
    <t>Cells</t>
  </si>
  <si>
    <t>(pA)</t>
  </si>
  <si>
    <t>no Glu</t>
  </si>
  <si>
    <t>Glu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</si>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</sst>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L85P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Summary!$C$5:$C$56</c:f>
              <c:numCache>
                <c:formatCode>General</c:formatCode>
                <c:ptCount val="52"/>
                <c:pt idx="0">
                  <c:v>-2481.842041015625</c:v>
                </c:pt>
                <c:pt idx="1">
                  <c:v>-2341.3721720377598</c:v>
                </c:pt>
                <c:pt idx="2">
                  <c:v>-2197.0240275065098</c:v>
                </c:pt>
                <c:pt idx="3">
                  <c:v>-2066.2434895833335</c:v>
                </c:pt>
                <c:pt idx="4">
                  <c:v>-1948.4074910481766</c:v>
                </c:pt>
                <c:pt idx="5">
                  <c:v>-1843.109130859375</c:v>
                </c:pt>
                <c:pt idx="6">
                  <c:v>-1747.13134765625</c:v>
                </c:pt>
                <c:pt idx="7">
                  <c:v>-1646.7666625976556</c:v>
                </c:pt>
                <c:pt idx="8">
                  <c:v>-1554.1458129882806</c:v>
                </c:pt>
                <c:pt idx="9">
                  <c:v>-1460.3169759114583</c:v>
                </c:pt>
                <c:pt idx="10">
                  <c:v>-1365.4708862304681</c:v>
                </c:pt>
                <c:pt idx="11">
                  <c:v>-1281.1533610026042</c:v>
                </c:pt>
                <c:pt idx="12">
                  <c:v>-1198.2091267903645</c:v>
                </c:pt>
                <c:pt idx="13">
                  <c:v>-1123.9242553710938</c:v>
                </c:pt>
                <c:pt idx="14">
                  <c:v>-1047.8464762369792</c:v>
                </c:pt>
                <c:pt idx="15">
                  <c:v>-973.07840983072913</c:v>
                </c:pt>
                <c:pt idx="16">
                  <c:v>-900.0396728515625</c:v>
                </c:pt>
                <c:pt idx="17">
                  <c:v>-829.18802897135413</c:v>
                </c:pt>
                <c:pt idx="18">
                  <c:v>-760.30731201171875</c:v>
                </c:pt>
                <c:pt idx="19">
                  <c:v>-694.427490234375</c:v>
                </c:pt>
                <c:pt idx="20">
                  <c:v>-624.70753987630212</c:v>
                </c:pt>
                <c:pt idx="21">
                  <c:v>-557.42899576822913</c:v>
                </c:pt>
                <c:pt idx="22">
                  <c:v>-493.26578776041669</c:v>
                </c:pt>
                <c:pt idx="23">
                  <c:v>-430.57759602864581</c:v>
                </c:pt>
                <c:pt idx="24">
                  <c:v>-370.90301513671875</c:v>
                </c:pt>
                <c:pt idx="25">
                  <c:v>-309.89329020182294</c:v>
                </c:pt>
                <c:pt idx="26">
                  <c:v>-248.81998697916666</c:v>
                </c:pt>
                <c:pt idx="27">
                  <c:v>-188.00099690755209</c:v>
                </c:pt>
                <c:pt idx="28">
                  <c:v>-126.27919514973958</c:v>
                </c:pt>
                <c:pt idx="29">
                  <c:v>-62.802632649739586</c:v>
                </c:pt>
                <c:pt idx="30">
                  <c:v>2.47955322265625</c:v>
                </c:pt>
                <c:pt idx="31">
                  <c:v>67.392985026041671</c:v>
                </c:pt>
                <c:pt idx="32">
                  <c:v>136.9476318359375</c:v>
                </c:pt>
                <c:pt idx="33">
                  <c:v>208.30790201822916</c:v>
                </c:pt>
                <c:pt idx="34">
                  <c:v>280.3802490234375</c:v>
                </c:pt>
                <c:pt idx="35">
                  <c:v>355.51706949869794</c:v>
                </c:pt>
                <c:pt idx="36">
                  <c:v>440.63568115234375</c:v>
                </c:pt>
                <c:pt idx="37">
                  <c:v>518.84969075520837</c:v>
                </c:pt>
                <c:pt idx="38">
                  <c:v>605.95194498697913</c:v>
                </c:pt>
                <c:pt idx="39">
                  <c:v>693.02876790364587</c:v>
                </c:pt>
                <c:pt idx="40">
                  <c:v>783.48795572916663</c:v>
                </c:pt>
                <c:pt idx="41">
                  <c:v>879.23685709635413</c:v>
                </c:pt>
                <c:pt idx="42">
                  <c:v>976.86767578125</c:v>
                </c:pt>
                <c:pt idx="43">
                  <c:v>1076.4694213867188</c:v>
                </c:pt>
                <c:pt idx="44">
                  <c:v>1186.1673990885417</c:v>
                </c:pt>
                <c:pt idx="45">
                  <c:v>1306.304931640625</c:v>
                </c:pt>
                <c:pt idx="46">
                  <c:v>1439.666748046875</c:v>
                </c:pt>
                <c:pt idx="47">
                  <c:v>1565.9077962239583</c:v>
                </c:pt>
                <c:pt idx="48">
                  <c:v>1700.13427734375</c:v>
                </c:pt>
                <c:pt idx="49">
                  <c:v>1835.6959025065098</c:v>
                </c:pt>
                <c:pt idx="50">
                  <c:v>1971.6262817382806</c:v>
                </c:pt>
                <c:pt idx="51">
                  <c:v>2096.735636393229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C-4A90-9AAE-6C61B06671C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Summary!$B$5:$B$56</c:f>
              <c:numCache>
                <c:formatCode>General</c:formatCode>
                <c:ptCount val="52"/>
                <c:pt idx="0">
                  <c:v>-150</c:v>
                </c:pt>
                <c:pt idx="1">
                  <c:v>-145</c:v>
                </c:pt>
                <c:pt idx="2">
                  <c:v>-140</c:v>
                </c:pt>
                <c:pt idx="3">
                  <c:v>-135</c:v>
                </c:pt>
                <c:pt idx="4">
                  <c:v>-130</c:v>
                </c:pt>
                <c:pt idx="5">
                  <c:v>-125</c:v>
                </c:pt>
                <c:pt idx="6">
                  <c:v>-120</c:v>
                </c:pt>
                <c:pt idx="7">
                  <c:v>-115</c:v>
                </c:pt>
                <c:pt idx="8">
                  <c:v>-110</c:v>
                </c:pt>
                <c:pt idx="9">
                  <c:v>-105</c:v>
                </c:pt>
                <c:pt idx="10">
                  <c:v>-100</c:v>
                </c:pt>
                <c:pt idx="11">
                  <c:v>-95</c:v>
                </c:pt>
                <c:pt idx="12">
                  <c:v>-90</c:v>
                </c:pt>
                <c:pt idx="13">
                  <c:v>-85</c:v>
                </c:pt>
                <c:pt idx="14">
                  <c:v>-80</c:v>
                </c:pt>
                <c:pt idx="15">
                  <c:v>-75</c:v>
                </c:pt>
                <c:pt idx="16">
                  <c:v>-70</c:v>
                </c:pt>
                <c:pt idx="17">
                  <c:v>-65</c:v>
                </c:pt>
                <c:pt idx="18">
                  <c:v>-60</c:v>
                </c:pt>
                <c:pt idx="19">
                  <c:v>-55</c:v>
                </c:pt>
                <c:pt idx="20">
                  <c:v>-50</c:v>
                </c:pt>
                <c:pt idx="21">
                  <c:v>-45</c:v>
                </c:pt>
                <c:pt idx="22">
                  <c:v>-40</c:v>
                </c:pt>
                <c:pt idx="23">
                  <c:v>-35</c:v>
                </c:pt>
                <c:pt idx="24">
                  <c:v>-30</c:v>
                </c:pt>
                <c:pt idx="25">
                  <c:v>-25</c:v>
                </c:pt>
                <c:pt idx="26">
                  <c:v>-20</c:v>
                </c:pt>
                <c:pt idx="27">
                  <c:v>-15</c:v>
                </c:pt>
                <c:pt idx="28">
                  <c:v>-10</c:v>
                </c:pt>
                <c:pt idx="29">
                  <c:v>-5</c:v>
                </c:pt>
                <c:pt idx="30">
                  <c:v>0</c:v>
                </c:pt>
                <c:pt idx="31">
                  <c:v>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25</c:v>
                </c:pt>
                <c:pt idx="36">
                  <c:v>30</c:v>
                </c:pt>
                <c:pt idx="37">
                  <c:v>35</c:v>
                </c:pt>
                <c:pt idx="38">
                  <c:v>40</c:v>
                </c:pt>
                <c:pt idx="39">
                  <c:v>45</c:v>
                </c:pt>
                <c:pt idx="40">
                  <c:v>50</c:v>
                </c:pt>
                <c:pt idx="41">
                  <c:v>55</c:v>
                </c:pt>
                <c:pt idx="42">
                  <c:v>60</c:v>
                </c:pt>
                <c:pt idx="43">
                  <c:v>65</c:v>
                </c:pt>
                <c:pt idx="44">
                  <c:v>70</c:v>
                </c:pt>
                <c:pt idx="45">
                  <c:v>75</c:v>
                </c:pt>
                <c:pt idx="46">
                  <c:v>80</c:v>
                </c:pt>
                <c:pt idx="47">
                  <c:v>85</c:v>
                </c:pt>
                <c:pt idx="48">
                  <c:v>90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</c:numCache>
            </c:numRef>
          </c:xVal>
          <c:yVal>
            <c:numRef>
              <c:f>Summary!$E$5:$E$56</c:f>
              <c:numCache>
                <c:formatCode>General</c:formatCode>
                <c:ptCount val="52"/>
                <c:pt idx="0">
                  <c:v>-3408.6100260416665</c:v>
                </c:pt>
                <c:pt idx="1">
                  <c:v>-3167.5338745117183</c:v>
                </c:pt>
                <c:pt idx="2">
                  <c:v>-2952.855428059896</c:v>
                </c:pt>
                <c:pt idx="3">
                  <c:v>-2764.8417154947915</c:v>
                </c:pt>
                <c:pt idx="4">
                  <c:v>-2582.3084513346348</c:v>
                </c:pt>
                <c:pt idx="5">
                  <c:v>-2432.403564453125</c:v>
                </c:pt>
                <c:pt idx="6">
                  <c:v>-2310.7782999674473</c:v>
                </c:pt>
                <c:pt idx="7">
                  <c:v>-2177.3147583007808</c:v>
                </c:pt>
                <c:pt idx="8">
                  <c:v>-2048.1999715169263</c:v>
                </c:pt>
                <c:pt idx="9">
                  <c:v>-1925.35400390625</c:v>
                </c:pt>
                <c:pt idx="10">
                  <c:v>-1808.0520629882806</c:v>
                </c:pt>
                <c:pt idx="11">
                  <c:v>-1699.066162109375</c:v>
                </c:pt>
                <c:pt idx="12">
                  <c:v>-1592.1401977539056</c:v>
                </c:pt>
                <c:pt idx="13">
                  <c:v>-1469.4595336914056</c:v>
                </c:pt>
                <c:pt idx="14">
                  <c:v>-1370.7351684570306</c:v>
                </c:pt>
                <c:pt idx="15">
                  <c:v>-1286.0616048177083</c:v>
                </c:pt>
                <c:pt idx="16">
                  <c:v>-1195.7041422526042</c:v>
                </c:pt>
                <c:pt idx="17">
                  <c:v>-1107.5210571289058</c:v>
                </c:pt>
                <c:pt idx="18">
                  <c:v>-1021.8175252278642</c:v>
                </c:pt>
                <c:pt idx="19">
                  <c:v>-933.08766682942667</c:v>
                </c:pt>
                <c:pt idx="20">
                  <c:v>-847.67659505208337</c:v>
                </c:pt>
                <c:pt idx="21">
                  <c:v>-758.45082600911462</c:v>
                </c:pt>
                <c:pt idx="22">
                  <c:v>-673.25592041015625</c:v>
                </c:pt>
                <c:pt idx="23">
                  <c:v>-585.69590250651038</c:v>
                </c:pt>
                <c:pt idx="24">
                  <c:v>-501.64540608723956</c:v>
                </c:pt>
                <c:pt idx="25">
                  <c:v>-415.21708170572919</c:v>
                </c:pt>
                <c:pt idx="26">
                  <c:v>-330.75968424479169</c:v>
                </c:pt>
                <c:pt idx="27">
                  <c:v>-247.29410807291666</c:v>
                </c:pt>
                <c:pt idx="28">
                  <c:v>-164.2608642578125</c:v>
                </c:pt>
                <c:pt idx="29">
                  <c:v>-82.079569498697921</c:v>
                </c:pt>
                <c:pt idx="30">
                  <c:v>-0.33060709635416669</c:v>
                </c:pt>
                <c:pt idx="31">
                  <c:v>79.65087890625</c:v>
                </c:pt>
                <c:pt idx="32">
                  <c:v>160.064697265625</c:v>
                </c:pt>
                <c:pt idx="33">
                  <c:v>243.988037109375</c:v>
                </c:pt>
                <c:pt idx="34">
                  <c:v>325.66070556640625</c:v>
                </c:pt>
                <c:pt idx="35">
                  <c:v>410.34698486328125</c:v>
                </c:pt>
                <c:pt idx="36">
                  <c:v>502.471923828125</c:v>
                </c:pt>
                <c:pt idx="37">
                  <c:v>592.01558430989587</c:v>
                </c:pt>
                <c:pt idx="38">
                  <c:v>679.168701171875</c:v>
                </c:pt>
                <c:pt idx="39">
                  <c:v>765.11383056640625</c:v>
                </c:pt>
                <c:pt idx="40">
                  <c:v>863.67289225260413</c:v>
                </c:pt>
                <c:pt idx="41">
                  <c:v>964.33003743489587</c:v>
                </c:pt>
                <c:pt idx="42">
                  <c:v>1067.4540201822917</c:v>
                </c:pt>
                <c:pt idx="43">
                  <c:v>1174.9649047851558</c:v>
                </c:pt>
                <c:pt idx="44">
                  <c:v>1285.5021158854167</c:v>
                </c:pt>
                <c:pt idx="45">
                  <c:v>1399.9176025390625</c:v>
                </c:pt>
                <c:pt idx="46">
                  <c:v>1517.9189046223958</c:v>
                </c:pt>
                <c:pt idx="47">
                  <c:v>1639.4551595052083</c:v>
                </c:pt>
                <c:pt idx="48">
                  <c:v>1763.7379964192708</c:v>
                </c:pt>
                <c:pt idx="49">
                  <c:v>1904.5003255208333</c:v>
                </c:pt>
                <c:pt idx="50">
                  <c:v>2053.5659790039058</c:v>
                </c:pt>
                <c:pt idx="51">
                  <c:v>2166.620890299479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C-4A90-9AAE-6C61B06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74392"/>
        <c:axId val="607471440"/>
      </c:scatterChart>
      <c:valAx>
        <c:axId val="6074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471440"/>
        <c:crosses val="autoZero"/>
        <c:crossBetween val="midCat"/>
      </c:valAx>
      <c:valAx>
        <c:axId val="6074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4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3</xdr:row>
      <xdr:rowOff>128587</xdr:rowOff>
    </xdr:from>
    <xdr:to>
      <xdr:col>12</xdr:col>
      <xdr:colOff>714375</xdr:colOff>
      <xdr:row>18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58179A-EF3D-4CCA-9D0C-D1D08DB4B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5B6E-1960-4D1E-96F4-844C8F5FCABD}">
  <dimension ref="B1:AK56"/>
  <sheetViews>
    <sheetView workbookViewId="0">
      <selection activeCell="I39" sqref="I39"/>
    </sheetView>
  </sheetViews>
  <sheetFormatPr baseColWidth="10" defaultColWidth="11.42578125" defaultRowHeight="15" x14ac:dyDescent="0.25"/>
  <cols>
    <col min="1" max="14" width="11.42578125" style="1"/>
    <col min="15" max="15" width="1.7109375" customWidth="1"/>
    <col min="16" max="16" width="1.5703125" style="1" customWidth="1"/>
    <col min="17" max="23" width="11.42578125" style="1"/>
    <col min="24" max="24" width="11.42578125" style="5"/>
    <col min="25" max="29" width="11.42578125" style="1"/>
    <col min="30" max="30" width="11.42578125" style="5"/>
    <col min="31" max="36" width="11.42578125" style="1"/>
    <col min="37" max="37" width="11.42578125" style="5"/>
    <col min="38" max="41" width="11.42578125" style="1"/>
    <col min="42" max="42" width="1.5703125" style="1" customWidth="1"/>
    <col min="43" max="16384" width="11.42578125" style="1"/>
  </cols>
  <sheetData>
    <row r="1" spans="2:37" x14ac:dyDescent="0.25">
      <c r="W1" s="2"/>
    </row>
    <row r="2" spans="2:37" x14ac:dyDescent="0.25">
      <c r="B2" s="2" t="s">
        <v>4</v>
      </c>
      <c r="C2" s="3" t="s">
        <v>5</v>
      </c>
      <c r="D2" s="3" t="s">
        <v>5</v>
      </c>
      <c r="E2" s="1">
        <v>21.5</v>
      </c>
      <c r="F2" s="1">
        <v>9</v>
      </c>
      <c r="G2" s="1">
        <v>9.8000000000000007</v>
      </c>
      <c r="H2" s="1">
        <v>14.1</v>
      </c>
      <c r="I2" s="1">
        <v>15</v>
      </c>
      <c r="J2" s="1">
        <v>20.2</v>
      </c>
      <c r="K2" s="1">
        <v>15.7</v>
      </c>
      <c r="L2" s="1">
        <v>8.5</v>
      </c>
      <c r="M2" s="1">
        <v>19</v>
      </c>
      <c r="N2" s="1">
        <v>15.7</v>
      </c>
    </row>
    <row r="3" spans="2:37" s="2" customFormat="1" x14ac:dyDescent="0.25">
      <c r="B3" s="2" t="s">
        <v>20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6</v>
      </c>
      <c r="X3" s="6"/>
      <c r="AD3" s="6"/>
      <c r="AF3" s="4"/>
      <c r="AG3" s="4"/>
      <c r="AH3" s="4"/>
      <c r="AI3" s="4"/>
      <c r="AJ3" s="4"/>
      <c r="AK3" s="6"/>
    </row>
    <row r="4" spans="2:37" s="2" customFormat="1" x14ac:dyDescent="0.25">
      <c r="B4" s="2" t="s">
        <v>19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X4" s="6"/>
      <c r="AD4" s="6"/>
      <c r="AF4" s="4"/>
      <c r="AG4" s="4"/>
      <c r="AH4" s="4"/>
      <c r="AI4" s="4"/>
      <c r="AJ4" s="4"/>
      <c r="AK4" s="6"/>
    </row>
    <row r="5" spans="2:37" x14ac:dyDescent="0.25">
      <c r="B5" s="1">
        <v>-150</v>
      </c>
      <c r="C5" s="1">
        <v>-1767.27294921875</v>
      </c>
      <c r="D5" s="1">
        <v>-1138.3056640625</v>
      </c>
      <c r="E5" s="1">
        <v>-2607.72705078125</v>
      </c>
      <c r="F5" s="1">
        <v>-2509.1552734375</v>
      </c>
      <c r="G5" s="1">
        <v>-754.39453125</v>
      </c>
      <c r="H5" s="1">
        <v>-791.015625</v>
      </c>
      <c r="I5" s="1">
        <v>-1785.2783203125</v>
      </c>
      <c r="J5" s="1">
        <v>-2682.4951171875</v>
      </c>
      <c r="K5" s="1">
        <v>-4978.6376953125</v>
      </c>
      <c r="L5" s="1">
        <v>-3599.853515625</v>
      </c>
      <c r="M5" s="1">
        <v>-2249.755859375</v>
      </c>
      <c r="N5" s="1">
        <v>-4918.212890625</v>
      </c>
      <c r="Q5" s="1">
        <f>AVERAGE(C5,D5,E5,F5,G5,H5,I5,J5,K5,L5,M5,N5)</f>
        <v>-2481.842041015625</v>
      </c>
      <c r="R5" s="1">
        <f>COUNT(C5,D5,E5,F5,G5,H5,I5,J5,K5,L5,M5,N5)</f>
        <v>12</v>
      </c>
      <c r="S5" s="1">
        <f>STDEV(C5,D5,E5,F5,G5,H5,I5,J5,K5,L5,M5,N5)</f>
        <v>1419.8088438164773</v>
      </c>
      <c r="T5" s="1">
        <f>CONFIDENCE(0.05,S5,R5)</f>
        <v>803.31771638895441</v>
      </c>
      <c r="U5" s="1">
        <f>S5/SQRT(R5)</f>
        <v>409.86350908762728</v>
      </c>
    </row>
    <row r="6" spans="2:37" x14ac:dyDescent="0.25">
      <c r="B6" s="1">
        <v>-145</v>
      </c>
      <c r="C6" s="1">
        <v>-1776.58081054687</v>
      </c>
      <c r="D6" s="1">
        <v>-1152.9541015625</v>
      </c>
      <c r="E6" s="1">
        <v>-2455.74951171875</v>
      </c>
      <c r="F6" s="1">
        <v>-2288.818359375</v>
      </c>
      <c r="G6" s="1">
        <v>-701.2939453125</v>
      </c>
      <c r="H6" s="1">
        <v>-732.421875</v>
      </c>
      <c r="I6" s="1">
        <v>-1701.66015625</v>
      </c>
      <c r="J6" s="1">
        <v>-2528.076171875</v>
      </c>
      <c r="K6" s="1">
        <v>-4694.2138671875</v>
      </c>
      <c r="L6" s="1">
        <v>-3338.623046875</v>
      </c>
      <c r="M6" s="1">
        <v>-2080.078125</v>
      </c>
      <c r="N6" s="1">
        <v>-4645.99609375</v>
      </c>
      <c r="Q6" s="1">
        <f>AVERAGE(C6,D6,E6,F6,G6,H6,I6,J6,K6,L6,M6,N6)</f>
        <v>-2341.3721720377598</v>
      </c>
      <c r="R6" s="1">
        <f>COUNT(C6,D6,E6,F6,G6,H6,I6,J6,K6,L6,M6,N6)</f>
        <v>12</v>
      </c>
      <c r="S6" s="1">
        <f>STDEV(C6,D6,E6,F6,G6,H6,I6,J6,K6,L6,M6,N6)</f>
        <v>1327.327380164018</v>
      </c>
      <c r="T6" s="1">
        <f t="shared" ref="T6:T56" si="0">CONFIDENCE(0.05,S6,R6)</f>
        <v>750.99236392115097</v>
      </c>
      <c r="U6" s="1">
        <f t="shared" ref="U6:U56" si="1">S6/SQRT(R6)</f>
        <v>383.16641012022831</v>
      </c>
    </row>
    <row r="7" spans="2:37" x14ac:dyDescent="0.25">
      <c r="B7" s="1">
        <v>-140</v>
      </c>
      <c r="C7" s="1">
        <v>-1634.06372070312</v>
      </c>
      <c r="D7" s="1">
        <v>-1079.1015625</v>
      </c>
      <c r="E7" s="1">
        <v>-2329.1015625</v>
      </c>
      <c r="F7" s="1">
        <v>-2162.4755859375</v>
      </c>
      <c r="G7" s="1">
        <v>-655.517578125</v>
      </c>
      <c r="H7" s="1">
        <v>-678.7109375</v>
      </c>
      <c r="I7" s="1">
        <v>-1633.30078125</v>
      </c>
      <c r="J7" s="1">
        <v>-2383.4228515625</v>
      </c>
      <c r="K7" s="1">
        <v>-4418.3349609375</v>
      </c>
      <c r="L7" s="1">
        <v>-3075.5615234375</v>
      </c>
      <c r="M7" s="1">
        <v>-1954.9560546875</v>
      </c>
      <c r="N7" s="1">
        <v>-4359.7412109375</v>
      </c>
      <c r="Q7" s="1">
        <f>AVERAGE(C7,D7,E7,F7,G7,H7,I7,J7,K7,L7,M7,N7)</f>
        <v>-2197.0240275065098</v>
      </c>
      <c r="R7" s="1">
        <f>COUNT(C7,D7,E7,F7,G7,H7,I7,J7,K7,L7,M7,N7)</f>
        <v>12</v>
      </c>
      <c r="S7" s="1">
        <f>STDEV(C7,D7,E7,F7,G7,H7,I7,J7,K7,L7,M7,N7)</f>
        <v>1245.4043199381142</v>
      </c>
      <c r="T7" s="1">
        <f t="shared" si="0"/>
        <v>704.64088079940302</v>
      </c>
      <c r="U7" s="1">
        <f t="shared" si="1"/>
        <v>359.51725968309654</v>
      </c>
    </row>
    <row r="8" spans="2:37" x14ac:dyDescent="0.25">
      <c r="B8" s="1">
        <v>-135</v>
      </c>
      <c r="C8" s="1">
        <v>-1519.775390625</v>
      </c>
      <c r="D8" s="1">
        <v>-1028.4423828125</v>
      </c>
      <c r="E8" s="1">
        <v>-2213.134765625</v>
      </c>
      <c r="F8" s="1">
        <v>-2016.6015625</v>
      </c>
      <c r="G8" s="1">
        <v>-619.5068359375</v>
      </c>
      <c r="H8" s="1">
        <v>-631.7138671875</v>
      </c>
      <c r="I8" s="1">
        <v>-1563.1103515625</v>
      </c>
      <c r="J8" s="1">
        <v>-2252.8076171875</v>
      </c>
      <c r="K8" s="1">
        <v>-4176.6357421875</v>
      </c>
      <c r="L8" s="1">
        <v>-2799.6826171875</v>
      </c>
      <c r="M8" s="1">
        <v>-1832.8857421875</v>
      </c>
      <c r="N8" s="1">
        <v>-4140.625</v>
      </c>
      <c r="Q8" s="1">
        <f>AVERAGE(C8,D8,E8,F8,G8,H8,I8,J8,K8,L8,M8,N8)</f>
        <v>-2066.2434895833335</v>
      </c>
      <c r="R8" s="1">
        <f>COUNT(C8,D8,E8,F8,G8,H8,I8,J8,K8,L8,M8,N8)</f>
        <v>12</v>
      </c>
      <c r="S8" s="1">
        <f>STDEV(C8,D8,E8,F8,G8,H8,I8,J8,K8,L8,M8,N8)</f>
        <v>1175.0347809897955</v>
      </c>
      <c r="T8" s="1">
        <f t="shared" si="0"/>
        <v>664.82629760568557</v>
      </c>
      <c r="U8" s="1">
        <f t="shared" si="1"/>
        <v>339.2033235558157</v>
      </c>
    </row>
    <row r="9" spans="2:37" x14ac:dyDescent="0.25">
      <c r="B9" s="1">
        <v>-130</v>
      </c>
      <c r="C9" s="1">
        <v>-1485.13793945312</v>
      </c>
      <c r="D9" s="1">
        <v>-940.5517578125</v>
      </c>
      <c r="E9" s="1">
        <v>-2097.16796875</v>
      </c>
      <c r="F9" s="1">
        <v>-1865.8447265625</v>
      </c>
      <c r="G9" s="1">
        <v>-582.8857421875</v>
      </c>
      <c r="H9" s="1">
        <v>-591.4306640625</v>
      </c>
      <c r="I9" s="1">
        <v>-1519.1650390625</v>
      </c>
      <c r="J9" s="1">
        <v>-2125.8544921875</v>
      </c>
      <c r="K9" s="1">
        <v>-3978.8818359375</v>
      </c>
      <c r="L9" s="1">
        <v>-2542.1142578125</v>
      </c>
      <c r="M9" s="1">
        <v>-1718.1396484375</v>
      </c>
      <c r="N9" s="1">
        <v>-3933.7158203125</v>
      </c>
      <c r="Q9" s="1">
        <f>AVERAGE(C9,D9,E9,F9,G9,H9,I9,J9,K9,L9,M9,N9)</f>
        <v>-1948.4074910481766</v>
      </c>
      <c r="R9" s="1">
        <f>COUNT(C9,D9,E9,F9,G9,H9,I9,J9,K9,L9,M9,N9)</f>
        <v>12</v>
      </c>
      <c r="S9" s="1">
        <f>STDEV(C9,D9,E9,F9,G9,H9,I9,J9,K9,L9,M9,N9)</f>
        <v>1113.997578518125</v>
      </c>
      <c r="T9" s="1">
        <f t="shared" si="0"/>
        <v>630.29188382325503</v>
      </c>
      <c r="U9" s="1">
        <f t="shared" si="1"/>
        <v>321.58340091701541</v>
      </c>
    </row>
    <row r="10" spans="2:37" x14ac:dyDescent="0.25">
      <c r="B10" s="1">
        <v>-125</v>
      </c>
      <c r="C10" s="1">
        <v>-1424.25537109375</v>
      </c>
      <c r="D10" s="1">
        <v>-885.009765625</v>
      </c>
      <c r="E10" s="1">
        <v>-1991.27197265625</v>
      </c>
      <c r="F10" s="1">
        <v>-1759.6435546875</v>
      </c>
      <c r="G10" s="1">
        <v>-547.4853515625</v>
      </c>
      <c r="H10" s="1">
        <v>-552.3681640625</v>
      </c>
      <c r="I10" s="1">
        <v>-1470.947265625</v>
      </c>
      <c r="J10" s="1">
        <v>-2019.04296875</v>
      </c>
      <c r="K10" s="1">
        <v>-3778.6865234375</v>
      </c>
      <c r="L10" s="1">
        <v>-2332.763671875</v>
      </c>
      <c r="M10" s="1">
        <v>-1618.65234375</v>
      </c>
      <c r="N10" s="1">
        <v>-3737.1826171875</v>
      </c>
      <c r="Q10" s="1">
        <f>AVERAGE(C10,D10,E10,F10,G10,H10,I10,J10,K10,L10,M10,N10)</f>
        <v>-1843.109130859375</v>
      </c>
      <c r="R10" s="1">
        <f>COUNT(C10,D10,E10,F10,G10,H10,I10,J10,K10,L10,M10,N10)</f>
        <v>12</v>
      </c>
      <c r="S10" s="1">
        <f>STDEV(C10,D10,E10,F10,G10,H10,I10,J10,K10,L10,M10,N10)</f>
        <v>1055.7435388910269</v>
      </c>
      <c r="T10" s="1">
        <f t="shared" si="0"/>
        <v>597.33216372608888</v>
      </c>
      <c r="U10" s="1">
        <f t="shared" si="1"/>
        <v>304.76690818697125</v>
      </c>
    </row>
    <row r="11" spans="2:37" x14ac:dyDescent="0.25">
      <c r="B11" s="1">
        <v>-120</v>
      </c>
      <c r="C11" s="1">
        <v>-1342.1630859375</v>
      </c>
      <c r="D11" s="1">
        <v>-861.2060546875</v>
      </c>
      <c r="E11" s="1">
        <v>-1878.662109375</v>
      </c>
      <c r="F11" s="1">
        <v>-1693.115234375</v>
      </c>
      <c r="G11" s="1">
        <v>-516.357421875</v>
      </c>
      <c r="H11" s="1">
        <v>-514.5263671875</v>
      </c>
      <c r="I11" s="1">
        <v>-1405.029296875</v>
      </c>
      <c r="J11" s="1">
        <v>-1909.1796875</v>
      </c>
      <c r="K11" s="1">
        <v>-3587.646484375</v>
      </c>
      <c r="L11" s="1">
        <v>-2169.7998046875</v>
      </c>
      <c r="M11" s="1">
        <v>-1533.8134765625</v>
      </c>
      <c r="N11" s="1">
        <v>-3554.0771484375</v>
      </c>
      <c r="Q11" s="1">
        <f>AVERAGE(C11,D11,E11,F11,G11,H11,I11,J11,K11,L11,M11,N11)</f>
        <v>-1747.13134765625</v>
      </c>
      <c r="R11" s="1">
        <f>COUNT(C11,D11,E11,F11,G11,H11,I11,J11,K11,L11,M11,N11)</f>
        <v>12</v>
      </c>
      <c r="S11" s="1">
        <f>STDEV(C11,D11,E11,F11,G11,H11,I11,J11,K11,L11,M11,N11)</f>
        <v>1001.0538177112425</v>
      </c>
      <c r="T11" s="1">
        <f t="shared" si="0"/>
        <v>566.38910958226518</v>
      </c>
      <c r="U11" s="1">
        <f t="shared" si="1"/>
        <v>288.9793455644442</v>
      </c>
    </row>
    <row r="12" spans="2:37" x14ac:dyDescent="0.25">
      <c r="B12" s="1">
        <v>-115</v>
      </c>
      <c r="C12" s="1">
        <v>-1252.59399414062</v>
      </c>
      <c r="D12" s="1">
        <v>-831.9091796875</v>
      </c>
      <c r="E12" s="1">
        <v>-1781.92138671875</v>
      </c>
      <c r="F12" s="1">
        <v>-1594.23828125</v>
      </c>
      <c r="G12" s="1">
        <v>-487.060546875</v>
      </c>
      <c r="H12" s="1">
        <v>-484.0087890625</v>
      </c>
      <c r="I12" s="1">
        <v>-1347.0458984375</v>
      </c>
      <c r="J12" s="1">
        <v>-1801.7578125</v>
      </c>
      <c r="K12" s="1">
        <v>-3378.2958984375</v>
      </c>
      <c r="L12" s="1">
        <v>-2002.5634765625</v>
      </c>
      <c r="M12" s="1">
        <v>-1448.3642578125</v>
      </c>
      <c r="N12" s="1">
        <v>-3351.4404296875</v>
      </c>
      <c r="Q12" s="1">
        <f>AVERAGE(C12,D12,E12,F12,G12,H12,I12,J12,K12,L12,M12,N12)</f>
        <v>-1646.7666625976556</v>
      </c>
      <c r="R12" s="1">
        <f>COUNT(C12,D12,E12,F12,G12,H12,I12,J12,K12,L12,M12,N12)</f>
        <v>12</v>
      </c>
      <c r="S12" s="1">
        <f>STDEV(C12,D12,E12,F12,G12,H12,I12,J12,K12,L12,M12,N12)</f>
        <v>940.078856192697</v>
      </c>
      <c r="T12" s="1">
        <f t="shared" si="0"/>
        <v>531.88991128715043</v>
      </c>
      <c r="U12" s="1">
        <f t="shared" si="1"/>
        <v>271.37739034116458</v>
      </c>
    </row>
    <row r="13" spans="2:37" x14ac:dyDescent="0.25">
      <c r="B13" s="1">
        <v>-110</v>
      </c>
      <c r="C13" s="1">
        <v>-1201.93481445312</v>
      </c>
      <c r="D13" s="1">
        <v>-763.5498046875</v>
      </c>
      <c r="E13" s="1">
        <v>-1651.91650390625</v>
      </c>
      <c r="F13" s="1">
        <v>-1520.3857421875</v>
      </c>
      <c r="G13" s="1">
        <v>-455.9326171875</v>
      </c>
      <c r="H13" s="1">
        <v>-455.322265625</v>
      </c>
      <c r="I13" s="1">
        <v>-1284.7900390625</v>
      </c>
      <c r="J13" s="1">
        <v>-1702.880859375</v>
      </c>
      <c r="K13" s="1">
        <v>-3200.68359375</v>
      </c>
      <c r="L13" s="1">
        <v>-1862.79296875</v>
      </c>
      <c r="M13" s="1">
        <v>-1367.7978515625</v>
      </c>
      <c r="N13" s="1">
        <v>-3181.7626953125</v>
      </c>
      <c r="Q13" s="1">
        <f>AVERAGE(C13,D13,E13,F13,G13,H13,I13,J13,K13,L13,M13,N13)</f>
        <v>-1554.1458129882806</v>
      </c>
      <c r="R13" s="1">
        <f>COUNT(C13,D13,E13,F13,G13,H13,I13,J13,K13,L13,M13,N13)</f>
        <v>12</v>
      </c>
      <c r="S13" s="1">
        <f>STDEV(C13,D13,E13,F13,G13,H13,I13,J13,K13,L13,M13,N13)</f>
        <v>892.29864310946959</v>
      </c>
      <c r="T13" s="1">
        <f t="shared" si="0"/>
        <v>504.85620753910047</v>
      </c>
      <c r="U13" s="1">
        <f t="shared" si="1"/>
        <v>257.58443089839506</v>
      </c>
    </row>
    <row r="14" spans="2:37" x14ac:dyDescent="0.25">
      <c r="B14" s="1">
        <v>-105</v>
      </c>
      <c r="C14" s="1">
        <v>-1131.28662109375</v>
      </c>
      <c r="D14" s="1">
        <v>-743.408203125</v>
      </c>
      <c r="E14" s="1">
        <v>-1568.90869140625</v>
      </c>
      <c r="F14" s="1">
        <v>-1405.029296875</v>
      </c>
      <c r="G14" s="1">
        <v>-429.6875</v>
      </c>
      <c r="H14" s="1">
        <v>-426.6357421875</v>
      </c>
      <c r="I14" s="1">
        <v>-1223.7548828125</v>
      </c>
      <c r="J14" s="1">
        <v>-1600.9521484375</v>
      </c>
      <c r="K14" s="1">
        <v>-3007.2021484375</v>
      </c>
      <c r="L14" s="1">
        <v>-1716.30859375</v>
      </c>
      <c r="M14" s="1">
        <v>-1293.3349609375</v>
      </c>
      <c r="N14" s="1">
        <v>-2977.294921875</v>
      </c>
      <c r="Q14" s="1">
        <f>AVERAGE(C14,D14,E14,F14,G14,H14,I14,J14,K14,L14,M14,N14)</f>
        <v>-1460.3169759114583</v>
      </c>
      <c r="R14" s="1">
        <f>COUNT(C14,D14,E14,F14,G14,H14,I14,J14,K14,L14,M14,N14)</f>
        <v>12</v>
      </c>
      <c r="S14" s="1">
        <f>STDEV(C14,D14,E14,F14,G14,H14,I14,J14,K14,L14,M14,N14)</f>
        <v>832.90250785373439</v>
      </c>
      <c r="T14" s="1">
        <f t="shared" si="0"/>
        <v>471.25029788177613</v>
      </c>
      <c r="U14" s="1">
        <f t="shared" si="1"/>
        <v>240.43824355903399</v>
      </c>
    </row>
    <row r="15" spans="2:37" x14ac:dyDescent="0.25">
      <c r="B15" s="1">
        <v>-100</v>
      </c>
      <c r="C15" s="1">
        <v>-1063.69018554687</v>
      </c>
      <c r="D15" s="1">
        <v>-671.38671875</v>
      </c>
      <c r="E15" s="1">
        <v>-1450.50048828125</v>
      </c>
      <c r="F15" s="1">
        <v>-1296.9970703125</v>
      </c>
      <c r="G15" s="1">
        <v>-405.8837890625</v>
      </c>
      <c r="H15" s="1">
        <v>-390.625</v>
      </c>
      <c r="I15" s="1">
        <v>-1119.384765625</v>
      </c>
      <c r="J15" s="1">
        <v>-1508.7890625</v>
      </c>
      <c r="K15" s="1">
        <v>-2828.369140625</v>
      </c>
      <c r="L15" s="1">
        <v>-1608.2763671875</v>
      </c>
      <c r="M15" s="1">
        <v>-1227.4169921875</v>
      </c>
      <c r="N15" s="1">
        <v>-2814.3310546875</v>
      </c>
      <c r="Q15" s="1">
        <f>AVERAGE(C15,D15,E15,F15,G15,H15,I15,J15,K15,L15,M15,N15)</f>
        <v>-1365.4708862304681</v>
      </c>
      <c r="R15" s="1">
        <f>COUNT(C15,D15,E15,F15,G15,H15,I15,J15,K15,L15,M15,N15)</f>
        <v>12</v>
      </c>
      <c r="S15" s="1">
        <f>STDEV(C15,D15,E15,F15,G15,H15,I15,J15,K15,L15,M15,N15)</f>
        <v>789.37570076808299</v>
      </c>
      <c r="T15" s="1">
        <f t="shared" si="0"/>
        <v>446.62314090777176</v>
      </c>
      <c r="U15" s="1">
        <f t="shared" si="1"/>
        <v>227.8731366651011</v>
      </c>
    </row>
    <row r="16" spans="2:37" x14ac:dyDescent="0.25">
      <c r="B16" s="1">
        <v>-95</v>
      </c>
      <c r="C16" s="1">
        <v>-997.00927734375</v>
      </c>
      <c r="D16" s="1">
        <v>-625.6103515625</v>
      </c>
      <c r="E16" s="1">
        <v>-1346.435546875</v>
      </c>
      <c r="F16" s="1">
        <v>-1222.5341796875</v>
      </c>
      <c r="G16" s="1">
        <v>-380.2490234375</v>
      </c>
      <c r="H16" s="1">
        <v>-364.990234375</v>
      </c>
      <c r="I16" s="1">
        <v>-1053.466796875</v>
      </c>
      <c r="J16" s="1">
        <v>-1411.1328125</v>
      </c>
      <c r="K16" s="1">
        <v>-2664.794921875</v>
      </c>
      <c r="L16" s="1">
        <v>-1505.7373046875</v>
      </c>
      <c r="M16" s="1">
        <v>-1156.6162109375</v>
      </c>
      <c r="N16" s="1">
        <v>-2645.263671875</v>
      </c>
      <c r="Q16" s="1">
        <f>AVERAGE(C16,D16,E16,F16,G16,H16,I16,J16,K16,L16,M16,N16)</f>
        <v>-1281.1533610026042</v>
      </c>
      <c r="R16" s="1">
        <f>COUNT(C16,D16,E16,F16,G16,H16,I16,J16,K16,L16,M16,N16)</f>
        <v>12</v>
      </c>
      <c r="S16" s="1">
        <f>STDEV(C16,D16,E16,F16,G16,H16,I16,J16,K16,L16,M16,N16)</f>
        <v>743.40128388833773</v>
      </c>
      <c r="T16" s="1">
        <f t="shared" si="0"/>
        <v>420.61114377097653</v>
      </c>
      <c r="U16" s="1">
        <f t="shared" si="1"/>
        <v>214.60146568442261</v>
      </c>
    </row>
    <row r="17" spans="2:21" x14ac:dyDescent="0.25">
      <c r="B17" s="1">
        <v>-90</v>
      </c>
      <c r="C17" s="1">
        <v>-949.249267578125</v>
      </c>
      <c r="D17" s="1">
        <v>-557.861328125</v>
      </c>
      <c r="E17" s="1">
        <v>-1241.76025390625</v>
      </c>
      <c r="F17" s="1">
        <v>-1149.90234375</v>
      </c>
      <c r="G17" s="1">
        <v>-364.3798828125</v>
      </c>
      <c r="H17" s="1">
        <v>-338.134765625</v>
      </c>
      <c r="I17" s="1">
        <v>-979.00390625</v>
      </c>
      <c r="J17" s="1">
        <v>-1328.7353515625</v>
      </c>
      <c r="K17" s="1">
        <v>-2498.1689453125</v>
      </c>
      <c r="L17" s="1">
        <v>-1406.25</v>
      </c>
      <c r="M17" s="1">
        <v>-1086.42578125</v>
      </c>
      <c r="N17" s="1">
        <v>-2478.6376953125</v>
      </c>
      <c r="Q17" s="1">
        <f>AVERAGE(C17,D17,E17,F17,G17,H17,I17,J17,K17,L17,M17,N17)</f>
        <v>-1198.2091267903645</v>
      </c>
      <c r="R17" s="1">
        <f>COUNT(C17,D17,E17,F17,G17,H17,I17,J17,K17,L17,M17,N17)</f>
        <v>12</v>
      </c>
      <c r="S17" s="1">
        <f>STDEV(C17,D17,E17,F17,G17,H17,I17,J17,K17,L17,M17,N17)</f>
        <v>698.14774873838496</v>
      </c>
      <c r="T17" s="1">
        <f t="shared" si="0"/>
        <v>395.00701637487595</v>
      </c>
      <c r="U17" s="1">
        <f t="shared" si="1"/>
        <v>201.5378953341189</v>
      </c>
    </row>
    <row r="18" spans="2:21" x14ac:dyDescent="0.25">
      <c r="B18" s="1">
        <v>-85</v>
      </c>
      <c r="C18" s="1">
        <v>-896.759033203125</v>
      </c>
      <c r="D18" s="1">
        <v>-540.1611328125</v>
      </c>
      <c r="E18" s="1">
        <v>-1166.3818359375</v>
      </c>
      <c r="F18" s="1">
        <v>-1055.2978515625</v>
      </c>
      <c r="G18" s="1">
        <v>-346.0693359375</v>
      </c>
      <c r="H18" s="1">
        <v>-317.3828125</v>
      </c>
      <c r="I18" s="1">
        <v>-919.7998046875</v>
      </c>
      <c r="J18" s="1">
        <v>-1242.0654296875</v>
      </c>
      <c r="K18" s="1">
        <v>-2340.6982421875</v>
      </c>
      <c r="L18" s="1">
        <v>-1303.1005859375</v>
      </c>
      <c r="M18" s="1">
        <v>-1038.2080078125</v>
      </c>
      <c r="N18" s="1">
        <v>-2321.1669921875</v>
      </c>
      <c r="Q18" s="1">
        <f>AVERAGE(C18,D18,E18,F18,G18,H18,I18,J18,K18,L18,M18,N18)</f>
        <v>-1123.9242553710938</v>
      </c>
      <c r="R18" s="1">
        <f>COUNT(C18,D18,E18,F18,G18,H18,I18,J18,K18,L18,M18,N18)</f>
        <v>12</v>
      </c>
      <c r="S18" s="1">
        <f>STDEV(C18,D18,E18,F18,G18,H18,I18,J18,K18,L18,M18,N18)</f>
        <v>651.11566438230409</v>
      </c>
      <c r="T18" s="1">
        <f t="shared" si="0"/>
        <v>368.39659852427184</v>
      </c>
      <c r="U18" s="1">
        <f t="shared" si="1"/>
        <v>187.96090205235265</v>
      </c>
    </row>
    <row r="19" spans="2:21" x14ac:dyDescent="0.25">
      <c r="B19" s="1">
        <v>-80</v>
      </c>
      <c r="C19" s="1">
        <v>-841.6748046875</v>
      </c>
      <c r="D19" s="1">
        <v>-497.4365234375</v>
      </c>
      <c r="E19" s="1">
        <v>-1072.69287109375</v>
      </c>
      <c r="F19" s="1">
        <v>-977.783203125</v>
      </c>
      <c r="G19" s="1">
        <v>-324.70703125</v>
      </c>
      <c r="H19" s="1">
        <v>-296.0205078125</v>
      </c>
      <c r="I19" s="1">
        <v>-859.375</v>
      </c>
      <c r="J19" s="1">
        <v>-1159.0576171875</v>
      </c>
      <c r="K19" s="1">
        <v>-2182.0068359375</v>
      </c>
      <c r="L19" s="1">
        <v>-1223.7548828125</v>
      </c>
      <c r="M19" s="1">
        <v>-971.0693359375</v>
      </c>
      <c r="N19" s="1">
        <v>-2168.5791015625</v>
      </c>
      <c r="Q19" s="1">
        <f>AVERAGE(C19,D19,E19,F19,G19,H19,I19,J19,K19,L19,M19,N19)</f>
        <v>-1047.8464762369792</v>
      </c>
      <c r="R19" s="1">
        <f>COUNT(C19,D19,E19,F19,G19,H19,I19,J19,K19,L19,M19,N19)</f>
        <v>12</v>
      </c>
      <c r="S19" s="1">
        <f>STDEV(C19,D19,E19,F19,G19,H19,I19,J19,K19,L19,M19,N19)</f>
        <v>607.99568438572078</v>
      </c>
      <c r="T19" s="1">
        <f t="shared" si="0"/>
        <v>343.99962141538009</v>
      </c>
      <c r="U19" s="1">
        <f t="shared" si="1"/>
        <v>175.51323602311334</v>
      </c>
    </row>
    <row r="20" spans="2:21" x14ac:dyDescent="0.25">
      <c r="B20" s="1">
        <v>-75</v>
      </c>
      <c r="C20" s="1">
        <v>-765.9912109375</v>
      </c>
      <c r="D20" s="1">
        <v>-465.6982421875</v>
      </c>
      <c r="E20" s="1">
        <v>-987.24365234375</v>
      </c>
      <c r="F20" s="1">
        <v>-921.0205078125</v>
      </c>
      <c r="G20" s="1">
        <v>-305.7861328125</v>
      </c>
      <c r="H20" s="1">
        <v>-270.99609375</v>
      </c>
      <c r="I20" s="1">
        <v>-803.22265625</v>
      </c>
      <c r="J20" s="1">
        <v>-1082.1533203125</v>
      </c>
      <c r="K20" s="1">
        <v>-2026.9775390625</v>
      </c>
      <c r="L20" s="1">
        <v>-1127.9296875</v>
      </c>
      <c r="M20" s="1">
        <v>-903.3203125</v>
      </c>
      <c r="N20" s="1">
        <v>-2016.6015625</v>
      </c>
      <c r="Q20" s="1">
        <f>AVERAGE(C20,D20,E20,F20,G20,H20,I20,J20,K20,L20,M20,N20)</f>
        <v>-973.07840983072913</v>
      </c>
      <c r="R20" s="1">
        <f>COUNT(C20,D20,E20,F20,G20,H20,I20,J20,K20,L20,M20,N20)</f>
        <v>12</v>
      </c>
      <c r="S20" s="1">
        <f>STDEV(C20,D20,E20,F20,G20,H20,I20,J20,K20,L20,M20,N20)</f>
        <v>564.93494005584819</v>
      </c>
      <c r="T20" s="1">
        <f t="shared" si="0"/>
        <v>319.63615942418744</v>
      </c>
      <c r="U20" s="1">
        <f t="shared" si="1"/>
        <v>163.08266985793452</v>
      </c>
    </row>
    <row r="21" spans="2:21" x14ac:dyDescent="0.25">
      <c r="B21" s="1">
        <v>-70</v>
      </c>
      <c r="C21" s="1">
        <v>-712.58544921875</v>
      </c>
      <c r="D21" s="1">
        <v>-424.1943359375</v>
      </c>
      <c r="E21" s="1">
        <v>-914.306640625</v>
      </c>
      <c r="F21" s="1">
        <v>-833.740234375</v>
      </c>
      <c r="G21" s="1">
        <v>-272.8271484375</v>
      </c>
      <c r="H21" s="1">
        <v>-250.8544921875</v>
      </c>
      <c r="I21" s="1">
        <v>-756.8359375</v>
      </c>
      <c r="J21" s="1">
        <v>-1001.5869140625</v>
      </c>
      <c r="K21" s="1">
        <v>-1877.44140625</v>
      </c>
      <c r="L21" s="1">
        <v>-1054.6875</v>
      </c>
      <c r="M21" s="1">
        <v>-845.3369140625</v>
      </c>
      <c r="N21" s="1">
        <v>-1856.0791015625</v>
      </c>
      <c r="Q21" s="1">
        <f>AVERAGE(C21,D21,E21,F21,G21,H21,I21,J21,K21,L21,M21,N21)</f>
        <v>-900.0396728515625</v>
      </c>
      <c r="R21" s="1">
        <f>COUNT(C21,D21,E21,F21,G21,H21,I21,J21,K21,L21,M21,N21)</f>
        <v>12</v>
      </c>
      <c r="S21" s="1">
        <f>STDEV(C21,D21,E21,F21,G21,H21,I21,J21,K21,L21,M21,N21)</f>
        <v>522.93377071404927</v>
      </c>
      <c r="T21" s="1">
        <f t="shared" si="0"/>
        <v>295.87219740333887</v>
      </c>
      <c r="U21" s="1">
        <f t="shared" si="1"/>
        <v>150.95797664505119</v>
      </c>
    </row>
    <row r="22" spans="2:21" x14ac:dyDescent="0.25">
      <c r="B22" s="1">
        <v>-65</v>
      </c>
      <c r="C22" s="1">
        <v>-666.80908203125</v>
      </c>
      <c r="D22" s="1">
        <v>-397.94921875</v>
      </c>
      <c r="E22" s="1">
        <v>-842.28515625</v>
      </c>
      <c r="F22" s="1">
        <v>-764.7705078125</v>
      </c>
      <c r="G22" s="1">
        <v>-247.802734375</v>
      </c>
      <c r="H22" s="1">
        <v>-231.3232421875</v>
      </c>
      <c r="I22" s="1">
        <v>-696.4111328125</v>
      </c>
      <c r="J22" s="1">
        <v>-927.1240234375</v>
      </c>
      <c r="K22" s="1">
        <v>-1716.30859375</v>
      </c>
      <c r="L22" s="1">
        <v>-967.4072265625</v>
      </c>
      <c r="M22" s="1">
        <v>-788.57421875</v>
      </c>
      <c r="N22" s="1">
        <v>-1703.4912109375</v>
      </c>
      <c r="Q22" s="1">
        <f>AVERAGE(C22,D22,E22,F22,G22,H22,I22,J22,K22,L22,M22,N22)</f>
        <v>-829.18802897135413</v>
      </c>
      <c r="R22" s="1">
        <f>COUNT(C22,D22,E22,F22,G22,H22,I22,J22,K22,L22,M22,N22)</f>
        <v>12</v>
      </c>
      <c r="S22" s="1">
        <f>STDEV(C22,D22,E22,F22,G22,H22,I22,J22,K22,L22,M22,N22)</f>
        <v>477.82369242346203</v>
      </c>
      <c r="T22" s="1">
        <f t="shared" si="0"/>
        <v>270.34923687499503</v>
      </c>
      <c r="U22" s="1">
        <f t="shared" si="1"/>
        <v>137.93581872293339</v>
      </c>
    </row>
    <row r="23" spans="2:21" x14ac:dyDescent="0.25">
      <c r="B23" s="1">
        <v>-60</v>
      </c>
      <c r="C23" s="1">
        <v>-619.354248046875</v>
      </c>
      <c r="D23" s="1">
        <v>-361.328125</v>
      </c>
      <c r="E23" s="1">
        <v>-768.73779296875</v>
      </c>
      <c r="F23" s="1">
        <v>-718.3837890625</v>
      </c>
      <c r="G23" s="1">
        <v>-226.4404296875</v>
      </c>
      <c r="H23" s="1">
        <v>-208.740234375</v>
      </c>
      <c r="I23" s="1">
        <v>-636.5966796875</v>
      </c>
      <c r="J23" s="1">
        <v>-852.6611328125</v>
      </c>
      <c r="K23" s="1">
        <v>-1557.6171875</v>
      </c>
      <c r="L23" s="1">
        <v>-886.8408203125</v>
      </c>
      <c r="M23" s="1">
        <v>-728.759765625</v>
      </c>
      <c r="N23" s="1">
        <v>-1558.2275390625</v>
      </c>
      <c r="Q23" s="1">
        <f>AVERAGE(C23,D23,E23,F23,G23,H23,I23,J23,K23,L23,M23,N23)</f>
        <v>-760.30731201171875</v>
      </c>
      <c r="R23" s="1">
        <f>COUNT(C23,D23,E23,F23,G23,H23,I23,J23,K23,L23,M23,N23)</f>
        <v>12</v>
      </c>
      <c r="S23" s="1">
        <f>STDEV(C23,D23,E23,F23,G23,H23,I23,J23,K23,L23,M23,N23)</f>
        <v>435.19485221417949</v>
      </c>
      <c r="T23" s="1">
        <f t="shared" si="0"/>
        <v>246.23014315447665</v>
      </c>
      <c r="U23" s="1">
        <f t="shared" si="1"/>
        <v>125.62993253789797</v>
      </c>
    </row>
    <row r="24" spans="2:21" x14ac:dyDescent="0.25">
      <c r="B24" s="1">
        <v>-55</v>
      </c>
      <c r="C24" s="1">
        <v>-567.93212890625</v>
      </c>
      <c r="D24" s="1">
        <v>-338.134765625</v>
      </c>
      <c r="E24" s="1">
        <v>-698.54736328125</v>
      </c>
      <c r="F24" s="1">
        <v>-661.62109375</v>
      </c>
      <c r="G24" s="1">
        <v>-202.63671875</v>
      </c>
      <c r="H24" s="1">
        <v>-188.5986328125</v>
      </c>
      <c r="I24" s="1">
        <v>-581.6650390625</v>
      </c>
      <c r="J24" s="1">
        <v>-781.8603515625</v>
      </c>
      <c r="K24" s="1">
        <v>-1416.6259765625</v>
      </c>
      <c r="L24" s="1">
        <v>-815.4296875</v>
      </c>
      <c r="M24" s="1">
        <v>-672.607421875</v>
      </c>
      <c r="N24" s="1">
        <v>-1407.470703125</v>
      </c>
      <c r="Q24" s="1">
        <f>AVERAGE(C24,D24,E24,F24,G24,H24,I24,J24,K24,L24,M24,N24)</f>
        <v>-694.427490234375</v>
      </c>
      <c r="R24" s="1">
        <f>COUNT(C24,D24,E24,F24,G24,H24,I24,J24,K24,L24,M24,N24)</f>
        <v>12</v>
      </c>
      <c r="S24" s="1">
        <f>STDEV(C24,D24,E24,F24,G24,H24,I24,J24,K24,L24,M24,N24)</f>
        <v>393.95876697416895</v>
      </c>
      <c r="T24" s="1">
        <f t="shared" si="0"/>
        <v>222.89906026110418</v>
      </c>
      <c r="U24" s="1">
        <f t="shared" si="1"/>
        <v>113.72610008107475</v>
      </c>
    </row>
    <row r="25" spans="2:21" x14ac:dyDescent="0.25">
      <c r="B25" s="1">
        <v>-50</v>
      </c>
      <c r="C25" s="1">
        <v>-504.913330078125</v>
      </c>
      <c r="D25" s="1">
        <v>-301.513671875</v>
      </c>
      <c r="E25" s="1">
        <v>-634.765625</v>
      </c>
      <c r="F25" s="1">
        <v>-596.923828125</v>
      </c>
      <c r="G25" s="1">
        <v>-182.4951171875</v>
      </c>
      <c r="H25" s="1">
        <v>-168.45703125</v>
      </c>
      <c r="I25" s="1">
        <v>-521.8505859375</v>
      </c>
      <c r="J25" s="1">
        <v>-709.228515625</v>
      </c>
      <c r="K25" s="1">
        <v>-1267.7001953125</v>
      </c>
      <c r="L25" s="1">
        <v>-739.1357421875</v>
      </c>
      <c r="M25" s="1">
        <v>-610.3515625</v>
      </c>
      <c r="N25" s="1">
        <v>-1259.1552734375</v>
      </c>
      <c r="Q25" s="1">
        <f>AVERAGE(C25,D25,E25,F25,G25,H25,I25,J25,K25,L25,M25,N25)</f>
        <v>-624.70753987630212</v>
      </c>
      <c r="R25" s="1">
        <f>COUNT(C25,D25,E25,F25,G25,H25,I25,J25,K25,L25,M25,N25)</f>
        <v>12</v>
      </c>
      <c r="S25" s="1">
        <f>STDEV(C25,D25,E25,F25,G25,H25,I25,J25,K25,L25,M25,N25)</f>
        <v>352.95906530405364</v>
      </c>
      <c r="T25" s="1">
        <f t="shared" si="0"/>
        <v>199.70172150546344</v>
      </c>
      <c r="U25" s="1">
        <f t="shared" si="1"/>
        <v>101.89050568310704</v>
      </c>
    </row>
    <row r="26" spans="2:21" x14ac:dyDescent="0.25">
      <c r="B26" s="1">
        <v>-45</v>
      </c>
      <c r="C26" s="1">
        <v>-469.970703125</v>
      </c>
      <c r="D26" s="1">
        <v>-261.23046875</v>
      </c>
      <c r="E26" s="1">
        <v>-566.71142578125</v>
      </c>
      <c r="F26" s="1">
        <v>-527.34375</v>
      </c>
      <c r="G26" s="1">
        <v>-162.9638671875</v>
      </c>
      <c r="H26" s="1">
        <v>-151.9775390625</v>
      </c>
      <c r="I26" s="1">
        <v>-471.8017578125</v>
      </c>
      <c r="J26" s="1">
        <v>-640.869140625</v>
      </c>
      <c r="K26" s="1">
        <v>-1109.619140625</v>
      </c>
      <c r="L26" s="1">
        <v>-669.5556640625</v>
      </c>
      <c r="M26" s="1">
        <v>-552.3681640625</v>
      </c>
      <c r="N26" s="1">
        <v>-1104.736328125</v>
      </c>
      <c r="Q26" s="1">
        <f>AVERAGE(C26,D26,E26,F26,G26,H26,I26,J26,K26,L26,M26,N26)</f>
        <v>-557.42899576822913</v>
      </c>
      <c r="R26" s="1">
        <f>COUNT(C26,D26,E26,F26,G26,H26,I26,J26,K26,L26,M26,N26)</f>
        <v>12</v>
      </c>
      <c r="S26" s="1">
        <f>STDEV(C26,D26,E26,F26,G26,H26,I26,J26,K26,L26,M26,N26)</f>
        <v>308.62141898701231</v>
      </c>
      <c r="T26" s="1">
        <f t="shared" si="0"/>
        <v>174.61579747802401</v>
      </c>
      <c r="U26" s="1">
        <f t="shared" si="1"/>
        <v>89.091329664917922</v>
      </c>
    </row>
    <row r="27" spans="2:21" x14ac:dyDescent="0.25">
      <c r="B27" s="1">
        <v>-40</v>
      </c>
      <c r="C27" s="1">
        <v>-415.34423828125</v>
      </c>
      <c r="D27" s="1">
        <v>-225.830078125</v>
      </c>
      <c r="E27" s="1">
        <v>-511.16943359375</v>
      </c>
      <c r="F27" s="1">
        <v>-469.970703125</v>
      </c>
      <c r="G27" s="1">
        <v>-143.4326171875</v>
      </c>
      <c r="H27" s="1">
        <v>-137.939453125</v>
      </c>
      <c r="I27" s="1">
        <v>-418.0908203125</v>
      </c>
      <c r="J27" s="1">
        <v>-570.6787109375</v>
      </c>
      <c r="K27" s="1">
        <v>-971.6796875</v>
      </c>
      <c r="L27" s="1">
        <v>-590.8203125</v>
      </c>
      <c r="M27" s="1">
        <v>-495.60546875</v>
      </c>
      <c r="N27" s="1">
        <v>-968.6279296875</v>
      </c>
      <c r="Q27" s="1">
        <f>AVERAGE(C27,D27,E27,F27,G27,H27,I27,J27,K27,L27,M27,N27)</f>
        <v>-493.26578776041669</v>
      </c>
      <c r="R27" s="1">
        <f>COUNT(C27,D27,E27,F27,G27,H27,I27,J27,K27,L27,M27,N27)</f>
        <v>12</v>
      </c>
      <c r="S27" s="1">
        <f>STDEV(C27,D27,E27,F27,G27,H27,I27,J27,K27,L27,M27,N27)</f>
        <v>270.20401395540256</v>
      </c>
      <c r="T27" s="1">
        <f t="shared" si="0"/>
        <v>152.87950374102616</v>
      </c>
      <c r="U27" s="1">
        <f t="shared" si="1"/>
        <v>78.001180096634542</v>
      </c>
    </row>
    <row r="28" spans="2:21" x14ac:dyDescent="0.25">
      <c r="B28" s="1">
        <v>-35</v>
      </c>
      <c r="C28" s="1">
        <v>-359.4970703125</v>
      </c>
      <c r="D28" s="1">
        <v>-192.2607421875</v>
      </c>
      <c r="E28" s="1">
        <v>-447.08251953125</v>
      </c>
      <c r="F28" s="1">
        <v>-418.701171875</v>
      </c>
      <c r="G28" s="1">
        <v>-126.953125</v>
      </c>
      <c r="H28" s="1">
        <v>-117.7978515625</v>
      </c>
      <c r="I28" s="1">
        <v>-357.0556640625</v>
      </c>
      <c r="J28" s="1">
        <v>-505.37109375</v>
      </c>
      <c r="K28" s="1">
        <v>-844.7265625</v>
      </c>
      <c r="L28" s="1">
        <v>-523.0712890625</v>
      </c>
      <c r="M28" s="1">
        <v>-435.791015625</v>
      </c>
      <c r="N28" s="1">
        <v>-838.623046875</v>
      </c>
      <c r="Q28" s="1">
        <f>AVERAGE(C28,D28,E28,F28,G28,H28,I28,J28,K28,L28,M28,N28)</f>
        <v>-430.57759602864581</v>
      </c>
      <c r="R28" s="1">
        <f>COUNT(C28,D28,E28,F28,G28,H28,I28,J28,K28,L28,M28,N28)</f>
        <v>12</v>
      </c>
      <c r="S28" s="1">
        <f>STDEV(C28,D28,E28,F28,G28,H28,I28,J28,K28,L28,M28,N28)</f>
        <v>235.46512481182174</v>
      </c>
      <c r="T28" s="1">
        <f t="shared" si="0"/>
        <v>133.22448805476131</v>
      </c>
      <c r="U28" s="1">
        <f t="shared" si="1"/>
        <v>67.972926597437052</v>
      </c>
    </row>
    <row r="29" spans="2:21" x14ac:dyDescent="0.25">
      <c r="B29" s="1">
        <v>-30</v>
      </c>
      <c r="C29" s="1">
        <v>-310.516357421875</v>
      </c>
      <c r="D29" s="1">
        <v>-160.5224609375</v>
      </c>
      <c r="E29" s="1">
        <v>-382.99560546875</v>
      </c>
      <c r="F29" s="1">
        <v>-366.8212890625</v>
      </c>
      <c r="G29" s="1">
        <v>-108.0322265625</v>
      </c>
      <c r="H29" s="1">
        <v>-101.9287109375</v>
      </c>
      <c r="I29" s="1">
        <v>-302.734375</v>
      </c>
      <c r="J29" s="1">
        <v>-435.1806640625</v>
      </c>
      <c r="K29" s="1">
        <v>-731.8115234375</v>
      </c>
      <c r="L29" s="1">
        <v>-452.2705078125</v>
      </c>
      <c r="M29" s="1">
        <v>-371.7041015625</v>
      </c>
      <c r="N29" s="1">
        <v>-726.318359375</v>
      </c>
      <c r="Q29" s="1">
        <f>AVERAGE(C29,D29,E29,F29,G29,H29,I29,J29,K29,L29,M29,N29)</f>
        <v>-370.90301513671875</v>
      </c>
      <c r="R29" s="1">
        <f>COUNT(C29,D29,E29,F29,G29,H29,I29,J29,K29,L29,M29,N29)</f>
        <v>12</v>
      </c>
      <c r="S29" s="1">
        <f>STDEV(C29,D29,E29,F29,G29,H29,I29,J29,K29,L29,M29,N29)</f>
        <v>204.826435080609</v>
      </c>
      <c r="T29" s="1">
        <f t="shared" si="0"/>
        <v>115.88933594944811</v>
      </c>
      <c r="U29" s="1">
        <f t="shared" si="1"/>
        <v>59.128298715470507</v>
      </c>
    </row>
    <row r="30" spans="2:21" x14ac:dyDescent="0.25">
      <c r="B30" s="1">
        <v>-25</v>
      </c>
      <c r="C30" s="1">
        <v>-258.636474609375</v>
      </c>
      <c r="D30" s="1">
        <v>-123.291015625</v>
      </c>
      <c r="E30" s="1">
        <v>-328.9794921875</v>
      </c>
      <c r="F30" s="1">
        <v>-311.279296875</v>
      </c>
      <c r="G30" s="1">
        <v>-86.669921875</v>
      </c>
      <c r="H30" s="1">
        <v>-84.228515625</v>
      </c>
      <c r="I30" s="1">
        <v>-253.2958984375</v>
      </c>
      <c r="J30" s="1">
        <v>-366.2109375</v>
      </c>
      <c r="K30" s="1">
        <v>-609.130859375</v>
      </c>
      <c r="L30" s="1">
        <v>-377.8076171875</v>
      </c>
      <c r="M30" s="1">
        <v>-308.2275390625</v>
      </c>
      <c r="N30" s="1">
        <v>-610.9619140625</v>
      </c>
      <c r="Q30" s="1">
        <f>AVERAGE(C30,D30,E30,F30,G30,H30,I30,J30,K30,L30,M30,N30)</f>
        <v>-309.89329020182294</v>
      </c>
      <c r="R30" s="1">
        <f>COUNT(C30,D30,E30,F30,G30,H30,I30,J30,K30,L30,M30,N30)</f>
        <v>12</v>
      </c>
      <c r="S30" s="1">
        <f>STDEV(C30,D30,E30,F30,G30,H30,I30,J30,K30,L30,M30,N30)</f>
        <v>173.1375303469824</v>
      </c>
      <c r="T30" s="1">
        <f t="shared" si="0"/>
        <v>97.95997968691276</v>
      </c>
      <c r="U30" s="1">
        <f t="shared" si="1"/>
        <v>49.980499876328651</v>
      </c>
    </row>
    <row r="31" spans="2:21" x14ac:dyDescent="0.25">
      <c r="B31" s="1">
        <v>-20</v>
      </c>
      <c r="C31" s="1">
        <v>-211.7919921875</v>
      </c>
      <c r="D31" s="1">
        <v>-93.994140625</v>
      </c>
      <c r="E31" s="1">
        <v>-265.5029296875</v>
      </c>
      <c r="F31" s="1">
        <v>-260.009765625</v>
      </c>
      <c r="G31" s="1">
        <v>-63.4765625</v>
      </c>
      <c r="H31" s="1">
        <v>-63.4765625</v>
      </c>
      <c r="I31" s="1">
        <v>-197.75390625</v>
      </c>
      <c r="J31" s="1">
        <v>-286.2548828125</v>
      </c>
      <c r="K31" s="1">
        <v>-493.7744140625</v>
      </c>
      <c r="L31" s="1">
        <v>-300.9033203125</v>
      </c>
      <c r="M31" s="1">
        <v>-254.5166015625</v>
      </c>
      <c r="N31" s="1">
        <v>-494.384765625</v>
      </c>
      <c r="Q31" s="1">
        <f>AVERAGE(C31,D31,E31,F31,G31,H31,I31,J31,K31,L31,M31,N31)</f>
        <v>-248.81998697916666</v>
      </c>
      <c r="R31" s="1">
        <f>COUNT(C31,D31,E31,F31,G31,H31,I31,J31,K31,L31,M31,N31)</f>
        <v>12</v>
      </c>
      <c r="S31" s="1">
        <f>STDEV(C31,D31,E31,F31,G31,H31,I31,J31,K31,L31,M31,N31)</f>
        <v>141.90553507414415</v>
      </c>
      <c r="T31" s="1">
        <f t="shared" si="0"/>
        <v>80.289139538173657</v>
      </c>
      <c r="U31" s="1">
        <f t="shared" si="1"/>
        <v>40.964599437277506</v>
      </c>
    </row>
    <row r="32" spans="2:21" x14ac:dyDescent="0.25">
      <c r="B32" s="1">
        <v>-15</v>
      </c>
      <c r="C32" s="1">
        <v>-162.811279296875</v>
      </c>
      <c r="D32" s="1">
        <v>-52.490234375</v>
      </c>
      <c r="E32" s="1">
        <v>-212.09716796875</v>
      </c>
      <c r="F32" s="1">
        <v>-200.1953125</v>
      </c>
      <c r="G32" s="1">
        <v>-43.9453125</v>
      </c>
      <c r="H32" s="1">
        <v>-47.607421875</v>
      </c>
      <c r="I32" s="1">
        <v>-149.5361328125</v>
      </c>
      <c r="J32" s="1">
        <v>-217.8955078125</v>
      </c>
      <c r="K32" s="1">
        <v>-377.8076171875</v>
      </c>
      <c r="L32" s="1">
        <v>-230.712890625</v>
      </c>
      <c r="M32" s="1">
        <v>-183.10546875</v>
      </c>
      <c r="N32" s="1">
        <v>-377.8076171875</v>
      </c>
      <c r="Q32" s="1">
        <f>AVERAGE(C32,D32,E32,F32,G32,H32,I32,J32,K32,L32,M32,N32)</f>
        <v>-188.00099690755209</v>
      </c>
      <c r="R32" s="1">
        <f>COUNT(C32,D32,E32,F32,G32,H32,I32,J32,K32,L32,M32,N32)</f>
        <v>12</v>
      </c>
      <c r="S32" s="1">
        <f>STDEV(C32,D32,E32,F32,G32,H32,I32,J32,K32,L32,M32,N32)</f>
        <v>111.38141568736954</v>
      </c>
      <c r="T32" s="1">
        <f t="shared" si="0"/>
        <v>63.018810516517632</v>
      </c>
      <c r="U32" s="1">
        <f t="shared" si="1"/>
        <v>32.153045164912207</v>
      </c>
    </row>
    <row r="33" spans="2:21" x14ac:dyDescent="0.25">
      <c r="B33" s="1">
        <v>-10</v>
      </c>
      <c r="C33" s="1">
        <v>-112.762451171875</v>
      </c>
      <c r="D33" s="1">
        <v>-23.8037109375</v>
      </c>
      <c r="E33" s="1">
        <v>-162.353515625</v>
      </c>
      <c r="F33" s="1">
        <v>-144.04296875</v>
      </c>
      <c r="G33" s="1">
        <v>-21.3623046875</v>
      </c>
      <c r="H33" s="1">
        <v>-29.296875</v>
      </c>
      <c r="I33" s="1">
        <v>-99.4873046875</v>
      </c>
      <c r="J33" s="1">
        <v>-147.0947265625</v>
      </c>
      <c r="K33" s="1">
        <v>-253.90625</v>
      </c>
      <c r="L33" s="1">
        <v>-148.92578125</v>
      </c>
      <c r="M33" s="1">
        <v>-119.0185546875</v>
      </c>
      <c r="N33" s="1">
        <v>-253.2958984375</v>
      </c>
      <c r="Q33" s="1">
        <f>AVERAGE(C33,D33,E33,F33,G33,H33,I33,J33,K33,L33,M33,N33)</f>
        <v>-126.27919514973958</v>
      </c>
      <c r="R33" s="1">
        <f>COUNT(C33,D33,E33,F33,G33,H33,I33,J33,K33,L33,M33,N33)</f>
        <v>12</v>
      </c>
      <c r="S33" s="1">
        <f>STDEV(C33,D33,E33,F33,G33,H33,I33,J33,K33,L33,M33,N33)</f>
        <v>77.958348061208824</v>
      </c>
      <c r="T33" s="1">
        <f t="shared" si="0"/>
        <v>44.108277259104334</v>
      </c>
      <c r="U33" s="1">
        <f t="shared" si="1"/>
        <v>22.504636619358728</v>
      </c>
    </row>
    <row r="34" spans="2:21" x14ac:dyDescent="0.25">
      <c r="B34" s="1">
        <v>-5</v>
      </c>
      <c r="C34" s="1">
        <v>-61.187744140625</v>
      </c>
      <c r="D34" s="1">
        <v>6.7138671875</v>
      </c>
      <c r="E34" s="1">
        <v>-107.11669921875</v>
      </c>
      <c r="F34" s="1">
        <v>-89.111328125</v>
      </c>
      <c r="G34" s="1">
        <v>2.44140625</v>
      </c>
      <c r="H34" s="1">
        <v>-10.986328125</v>
      </c>
      <c r="I34" s="1">
        <v>-45.7763671875</v>
      </c>
      <c r="J34" s="1">
        <v>-68.9697265625</v>
      </c>
      <c r="K34" s="1">
        <v>-126.953125</v>
      </c>
      <c r="L34" s="1">
        <v>-73.8525390625</v>
      </c>
      <c r="M34" s="1">
        <v>-51.26953125</v>
      </c>
      <c r="N34" s="1">
        <v>-127.5634765625</v>
      </c>
      <c r="Q34" s="1">
        <f>AVERAGE(C34,D34,E34,F34,G34,H34,I34,J34,K34,L34,M34,N34)</f>
        <v>-62.802632649739586</v>
      </c>
      <c r="R34" s="1">
        <f>COUNT(C34,D34,E34,F34,G34,H34,I34,J34,K34,L34,M34,N34)</f>
        <v>12</v>
      </c>
      <c r="S34" s="1">
        <f>STDEV(C34,D34,E34,F34,G34,H34,I34,J34,K34,L34,M34,N34)</f>
        <v>46.048434767775063</v>
      </c>
      <c r="T34" s="1">
        <f t="shared" si="0"/>
        <v>26.053875929875723</v>
      </c>
      <c r="U34" s="1">
        <f t="shared" si="1"/>
        <v>13.293038104467929</v>
      </c>
    </row>
    <row r="35" spans="2:21" x14ac:dyDescent="0.25">
      <c r="B35" s="1">
        <v>0</v>
      </c>
      <c r="C35" s="1">
        <v>-12.969970703125</v>
      </c>
      <c r="D35" s="1">
        <v>42.1142578125</v>
      </c>
      <c r="E35" s="1">
        <v>-48.828125</v>
      </c>
      <c r="F35" s="1">
        <v>-32.3486328125</v>
      </c>
      <c r="G35" s="1">
        <v>23.193359375</v>
      </c>
      <c r="H35" s="1">
        <v>8.544921875</v>
      </c>
      <c r="I35" s="1">
        <v>9.1552734375</v>
      </c>
      <c r="J35" s="1">
        <v>5.4931640625</v>
      </c>
      <c r="K35" s="1">
        <v>4.8828125</v>
      </c>
      <c r="L35" s="1">
        <v>7.32421875</v>
      </c>
      <c r="M35" s="1">
        <v>20.1416015625</v>
      </c>
      <c r="N35" s="1">
        <v>3.0517578125</v>
      </c>
      <c r="Q35" s="1">
        <f>AVERAGE(C35,D35,E35,F35,G35,H35,I35,J35,K35,L35,M35,N35)</f>
        <v>2.47955322265625</v>
      </c>
      <c r="R35" s="1">
        <f>COUNT(C35,D35,E35,F35,G35,H35,I35,J35,K35,L35,M35,N35)</f>
        <v>12</v>
      </c>
      <c r="S35" s="1">
        <f>STDEV(C35,D35,E35,F35,G35,H35,I35,J35,K35,L35,M35,N35)</f>
        <v>24.338703458260856</v>
      </c>
      <c r="T35" s="1">
        <f t="shared" si="0"/>
        <v>13.770664809639182</v>
      </c>
      <c r="U35" s="1">
        <f t="shared" si="1"/>
        <v>7.0259784966766903</v>
      </c>
    </row>
    <row r="36" spans="2:21" x14ac:dyDescent="0.25">
      <c r="B36" s="1">
        <v>5</v>
      </c>
      <c r="C36" s="1">
        <v>37.841796875</v>
      </c>
      <c r="D36" s="1">
        <v>68.9697265625</v>
      </c>
      <c r="E36" s="1">
        <v>3.662109375</v>
      </c>
      <c r="F36" s="1">
        <v>32.958984375</v>
      </c>
      <c r="G36" s="1">
        <v>43.3349609375</v>
      </c>
      <c r="H36" s="1">
        <v>30.517578125</v>
      </c>
      <c r="I36" s="1">
        <v>64.697265625</v>
      </c>
      <c r="J36" s="1">
        <v>84.8388671875</v>
      </c>
      <c r="K36" s="1">
        <v>132.4462890625</v>
      </c>
      <c r="L36" s="1">
        <v>86.669921875</v>
      </c>
      <c r="M36" s="1">
        <v>89.7216796875</v>
      </c>
      <c r="N36" s="1">
        <v>133.056640625</v>
      </c>
      <c r="Q36" s="1">
        <f>AVERAGE(C36,D36,E36,F36,G36,H36,I36,J36,K36,L36,M36,N36)</f>
        <v>67.392985026041671</v>
      </c>
      <c r="R36" s="1">
        <f>COUNT(C36,D36,E36,F36,G36,H36,I36,J36,K36,L36,M36,N36)</f>
        <v>12</v>
      </c>
      <c r="S36" s="1">
        <f>STDEV(C36,D36,E36,F36,G36,H36,I36,J36,K36,L36,M36,N36)</f>
        <v>40.212065742397947</v>
      </c>
      <c r="T36" s="1">
        <f t="shared" si="0"/>
        <v>22.751699965915325</v>
      </c>
      <c r="U36" s="1">
        <f t="shared" si="1"/>
        <v>11.608223490522192</v>
      </c>
    </row>
    <row r="37" spans="2:21" x14ac:dyDescent="0.25">
      <c r="B37" s="1">
        <v>10</v>
      </c>
      <c r="C37" s="1">
        <v>91.552734375</v>
      </c>
      <c r="D37" s="1">
        <v>101.318359375</v>
      </c>
      <c r="E37" s="1">
        <v>60.11962890625</v>
      </c>
      <c r="F37" s="1">
        <v>98.876953125</v>
      </c>
      <c r="G37" s="1">
        <v>68.9697265625</v>
      </c>
      <c r="H37" s="1">
        <v>50.048828125</v>
      </c>
      <c r="I37" s="1">
        <v>122.0703125</v>
      </c>
      <c r="J37" s="1">
        <v>172.7294921875</v>
      </c>
      <c r="K37" s="1">
        <v>275.2685546875</v>
      </c>
      <c r="L37" s="1">
        <v>169.0673828125</v>
      </c>
      <c r="M37" s="1">
        <v>159.912109375</v>
      </c>
      <c r="N37" s="1">
        <v>273.4375</v>
      </c>
      <c r="Q37" s="1">
        <f>AVERAGE(C37,D37,E37,F37,G37,H37,I37,J37,K37,L37,M37,N37)</f>
        <v>136.9476318359375</v>
      </c>
      <c r="R37" s="1">
        <f>COUNT(C37,D37,E37,F37,G37,H37,I37,J37,K37,L37,M37,N37)</f>
        <v>12</v>
      </c>
      <c r="S37" s="1">
        <f>STDEV(C37,D37,E37,F37,G37,H37,I37,J37,K37,L37,M37,N37)</f>
        <v>76.084487534491714</v>
      </c>
      <c r="T37" s="1">
        <f t="shared" si="0"/>
        <v>43.048060339263564</v>
      </c>
      <c r="U37" s="1">
        <f t="shared" si="1"/>
        <v>21.963699679596761</v>
      </c>
    </row>
    <row r="38" spans="2:21" x14ac:dyDescent="0.25">
      <c r="B38" s="1">
        <v>15</v>
      </c>
      <c r="C38" s="1">
        <v>144.04296875</v>
      </c>
      <c r="D38" s="1">
        <v>142.822265625</v>
      </c>
      <c r="E38" s="1">
        <v>114.44091796875</v>
      </c>
      <c r="F38" s="1">
        <v>161.1328125</v>
      </c>
      <c r="G38" s="1">
        <v>97.65625</v>
      </c>
      <c r="H38" s="1">
        <v>67.138671875</v>
      </c>
      <c r="I38" s="1">
        <v>181.2744140625</v>
      </c>
      <c r="J38" s="1">
        <v>255.126953125</v>
      </c>
      <c r="K38" s="1">
        <v>418.0908203125</v>
      </c>
      <c r="L38" s="1">
        <v>258.7890625</v>
      </c>
      <c r="M38" s="1">
        <v>238.6474609375</v>
      </c>
      <c r="N38" s="1">
        <v>420.5322265625</v>
      </c>
      <c r="Q38" s="1">
        <f>AVERAGE(C38,D38,E38,F38,G38,H38,I38,J38,K38,L38,M38,N38)</f>
        <v>208.30790201822916</v>
      </c>
      <c r="R38" s="1">
        <f>COUNT(C38,D38,E38,F38,G38,H38,I38,J38,K38,L38,M38,N38)</f>
        <v>12</v>
      </c>
      <c r="S38" s="1">
        <f>STDEV(C38,D38,E38,F38,G38,H38,I38,J38,K38,L38,M38,N38)</f>
        <v>115.62757447705482</v>
      </c>
      <c r="T38" s="1">
        <f t="shared" si="0"/>
        <v>65.421256872032643</v>
      </c>
      <c r="U38" s="1">
        <f t="shared" si="1"/>
        <v>33.378805625035554</v>
      </c>
    </row>
    <row r="39" spans="2:21" x14ac:dyDescent="0.25">
      <c r="B39" s="1">
        <v>20</v>
      </c>
      <c r="C39" s="1">
        <v>193.17626953125</v>
      </c>
      <c r="D39" s="1">
        <v>175.78125</v>
      </c>
      <c r="E39" s="1">
        <v>175.78125</v>
      </c>
      <c r="F39" s="1">
        <v>227.6611328125</v>
      </c>
      <c r="G39" s="1">
        <v>123.9013671875</v>
      </c>
      <c r="H39" s="1">
        <v>93.994140625</v>
      </c>
      <c r="I39" s="1">
        <v>236.81640625</v>
      </c>
      <c r="J39" s="1">
        <v>340.576171875</v>
      </c>
      <c r="K39" s="1">
        <v>563.3544921875</v>
      </c>
      <c r="L39" s="1">
        <v>349.7314453125</v>
      </c>
      <c r="M39" s="1">
        <v>314.94140625</v>
      </c>
      <c r="N39" s="1">
        <v>568.84765625</v>
      </c>
      <c r="Q39" s="1">
        <f>AVERAGE(C39,D39,E39,F39,G39,H39,I39,J39,K39,L39,M39,N39)</f>
        <v>280.3802490234375</v>
      </c>
      <c r="R39" s="1">
        <f>COUNT(C39,D39,E39,F39,G39,H39,I39,J39,K39,L39,M39,N39)</f>
        <v>12</v>
      </c>
      <c r="S39" s="1">
        <f>STDEV(C39,D39,E39,F39,G39,H39,I39,J39,K39,L39,M39,N39)</f>
        <v>155.59400817461929</v>
      </c>
      <c r="T39" s="1">
        <f t="shared" si="0"/>
        <v>88.033979979065208</v>
      </c>
      <c r="U39" s="1">
        <f t="shared" si="1"/>
        <v>44.916121251954642</v>
      </c>
    </row>
    <row r="40" spans="2:21" x14ac:dyDescent="0.25">
      <c r="B40" s="1">
        <v>25</v>
      </c>
      <c r="C40" s="1">
        <v>251.617431640625</v>
      </c>
      <c r="D40" s="1">
        <v>201.416015625</v>
      </c>
      <c r="E40" s="1">
        <v>232.84912109375</v>
      </c>
      <c r="F40" s="1">
        <v>302.734375</v>
      </c>
      <c r="G40" s="1">
        <v>160.5224609375</v>
      </c>
      <c r="H40" s="1">
        <v>116.5771484375</v>
      </c>
      <c r="I40" s="1">
        <v>292.3583984375</v>
      </c>
      <c r="J40" s="1">
        <v>435.791015625</v>
      </c>
      <c r="K40" s="1">
        <v>713.5009765625</v>
      </c>
      <c r="L40" s="1">
        <v>444.9462890625</v>
      </c>
      <c r="M40" s="1">
        <v>400.390625</v>
      </c>
      <c r="N40" s="1">
        <v>713.5009765625</v>
      </c>
      <c r="Q40" s="1">
        <f>AVERAGE(C40,D40,E40,F40,G40,H40,I40,J40,K40,L40,M40,N40)</f>
        <v>355.51706949869794</v>
      </c>
      <c r="R40" s="1">
        <f>COUNT(C40,D40,E40,F40,G40,H40,I40,J40,K40,L40,M40,N40)</f>
        <v>12</v>
      </c>
      <c r="S40" s="1">
        <f>STDEV(C40,D40,E40,F40,G40,H40,I40,J40,K40,L40,M40,N40)</f>
        <v>196.38551883441019</v>
      </c>
      <c r="T40" s="1">
        <f t="shared" si="0"/>
        <v>111.11352574608293</v>
      </c>
      <c r="U40" s="1">
        <f t="shared" si="1"/>
        <v>56.691616081995527</v>
      </c>
    </row>
    <row r="41" spans="2:21" x14ac:dyDescent="0.25">
      <c r="B41" s="1">
        <v>30</v>
      </c>
      <c r="C41" s="1">
        <v>306.549072265625</v>
      </c>
      <c r="D41" s="1">
        <v>242.3095703125</v>
      </c>
      <c r="E41" s="1">
        <v>294.189453125</v>
      </c>
      <c r="F41" s="1">
        <v>377.197265625</v>
      </c>
      <c r="G41" s="1">
        <v>191.0400390625</v>
      </c>
      <c r="H41" s="1">
        <v>137.3291015625</v>
      </c>
      <c r="I41" s="1">
        <v>357.0556640625</v>
      </c>
      <c r="J41" s="1">
        <v>534.0576171875</v>
      </c>
      <c r="K41" s="1">
        <v>870.9716796875</v>
      </c>
      <c r="L41" s="1">
        <v>610.3515625</v>
      </c>
      <c r="M41" s="1">
        <v>496.2158203125</v>
      </c>
      <c r="N41" s="1">
        <v>870.361328125</v>
      </c>
      <c r="Q41" s="1">
        <f>AVERAGE(C41,D41,E41,F41,G41,H41,I41,J41,K41,L41,M41,N41)</f>
        <v>440.63568115234375</v>
      </c>
      <c r="R41" s="1">
        <f>COUNT(C41,D41,E41,F41,G41,H41,I41,J41,K41,L41,M41,N41)</f>
        <v>12</v>
      </c>
      <c r="S41" s="1">
        <f>STDEV(C41,D41,E41,F41,G41,H41,I41,J41,K41,L41,M41,N41)</f>
        <v>243.93281003097286</v>
      </c>
      <c r="T41" s="1">
        <f t="shared" si="0"/>
        <v>138.01544395208086</v>
      </c>
      <c r="U41" s="1">
        <f t="shared" si="1"/>
        <v>70.417336767782018</v>
      </c>
    </row>
    <row r="42" spans="2:21" x14ac:dyDescent="0.25">
      <c r="B42" s="1">
        <v>35</v>
      </c>
      <c r="C42" s="1">
        <v>359.4970703125</v>
      </c>
      <c r="D42" s="1">
        <v>273.4375</v>
      </c>
      <c r="E42" s="1">
        <v>354.6142578125</v>
      </c>
      <c r="F42" s="1">
        <v>456.54296875</v>
      </c>
      <c r="G42" s="1">
        <v>225.830078125</v>
      </c>
      <c r="H42" s="1">
        <v>164.1845703125</v>
      </c>
      <c r="I42" s="1">
        <v>422.36328125</v>
      </c>
      <c r="J42" s="1">
        <v>629.2724609375</v>
      </c>
      <c r="K42" s="1">
        <v>1023.5595703125</v>
      </c>
      <c r="L42" s="1">
        <v>719.6044921875</v>
      </c>
      <c r="M42" s="1">
        <v>581.6650390625</v>
      </c>
      <c r="N42" s="1">
        <v>1015.625</v>
      </c>
      <c r="Q42" s="1">
        <f>AVERAGE(C42,D42,E42,F42,G42,H42,I42,J42,K42,L42,M42,N42)</f>
        <v>518.84969075520837</v>
      </c>
      <c r="R42" s="1">
        <f>COUNT(C42,D42,E42,F42,G42,H42,I42,J42,K42,L42,M42,N42)</f>
        <v>12</v>
      </c>
      <c r="S42" s="1">
        <f>STDEV(C42,D42,E42,F42,G42,H42,I42,J42,K42,L42,M42,N42)</f>
        <v>285.30565605898994</v>
      </c>
      <c r="T42" s="1">
        <f t="shared" si="0"/>
        <v>161.42390512379794</v>
      </c>
      <c r="U42" s="1">
        <f t="shared" si="1"/>
        <v>82.360648663490323</v>
      </c>
    </row>
    <row r="43" spans="2:21" x14ac:dyDescent="0.25">
      <c r="B43" s="1">
        <v>40</v>
      </c>
      <c r="C43" s="1">
        <v>417.48046875</v>
      </c>
      <c r="D43" s="1">
        <v>330.2001953125</v>
      </c>
      <c r="E43" s="1">
        <v>423.27880859375</v>
      </c>
      <c r="F43" s="1">
        <v>537.109375</v>
      </c>
      <c r="G43" s="1">
        <v>258.1787109375</v>
      </c>
      <c r="H43" s="1">
        <v>195.9228515625</v>
      </c>
      <c r="I43" s="1">
        <v>486.4501953125</v>
      </c>
      <c r="J43" s="1">
        <v>744.62890625</v>
      </c>
      <c r="K43" s="1">
        <v>1176.1474609375</v>
      </c>
      <c r="L43" s="1">
        <v>842.28515625</v>
      </c>
      <c r="M43" s="1">
        <v>675.048828125</v>
      </c>
      <c r="N43" s="1">
        <v>1184.6923828125</v>
      </c>
      <c r="Q43" s="1">
        <f>AVERAGE(C43,D43,E43,F43,G43,H43,I43,J43,K43,L43,M43,N43)</f>
        <v>605.95194498697913</v>
      </c>
      <c r="R43" s="1">
        <f>COUNT(C43,D43,E43,F43,G43,H43,I43,J43,K43,L43,M43,N43)</f>
        <v>12</v>
      </c>
      <c r="S43" s="1">
        <f>STDEV(C43,D43,E43,F43,G43,H43,I43,J43,K43,L43,M43,N43)</f>
        <v>329.31644540163012</v>
      </c>
      <c r="T43" s="1">
        <f t="shared" si="0"/>
        <v>186.32489580657955</v>
      </c>
      <c r="U43" s="1">
        <f t="shared" si="1"/>
        <v>95.06546920060093</v>
      </c>
    </row>
    <row r="44" spans="2:21" x14ac:dyDescent="0.25">
      <c r="B44" s="1">
        <v>45</v>
      </c>
      <c r="C44" s="1">
        <v>478.21044921875</v>
      </c>
      <c r="D44" s="1">
        <v>336.9140625</v>
      </c>
      <c r="E44" s="1">
        <v>497.4365234375</v>
      </c>
      <c r="F44" s="1">
        <v>617.0654296875</v>
      </c>
      <c r="G44" s="1">
        <v>293.5791015625</v>
      </c>
      <c r="H44" s="1">
        <v>222.7783203125</v>
      </c>
      <c r="I44" s="1">
        <v>552.3681640625</v>
      </c>
      <c r="J44" s="1">
        <v>852.6611328125</v>
      </c>
      <c r="K44" s="1">
        <v>1358.642578125</v>
      </c>
      <c r="L44" s="1">
        <v>972.2900390625</v>
      </c>
      <c r="M44" s="1">
        <v>779.4189453125</v>
      </c>
      <c r="N44" s="1">
        <v>1354.98046875</v>
      </c>
      <c r="Q44" s="1">
        <f>AVERAGE(C44,D44,E44,F44,G44,H44,I44,J44,K44,L44,M44,N44)</f>
        <v>693.02876790364587</v>
      </c>
      <c r="R44" s="1">
        <f>COUNT(C44,D44,E44,F44,G44,H44,I44,J44,K44,L44,M44,N44)</f>
        <v>12</v>
      </c>
      <c r="S44" s="1">
        <f>STDEV(C44,D44,E44,F44,G44,H44,I44,J44,K44,L44,M44,N44)</f>
        <v>382.53065046862156</v>
      </c>
      <c r="T44" s="1">
        <f t="shared" si="0"/>
        <v>216.43311345858527</v>
      </c>
      <c r="U44" s="1">
        <f t="shared" si="1"/>
        <v>110.42708701067066</v>
      </c>
    </row>
    <row r="45" spans="2:21" x14ac:dyDescent="0.25">
      <c r="B45" s="1">
        <v>50</v>
      </c>
      <c r="C45" s="1">
        <v>544.43359375</v>
      </c>
      <c r="D45" s="1">
        <v>382.080078125</v>
      </c>
      <c r="E45" s="1">
        <v>557.861328125</v>
      </c>
      <c r="F45" s="1">
        <v>692.138671875</v>
      </c>
      <c r="G45" s="1">
        <v>321.6552734375</v>
      </c>
      <c r="H45" s="1">
        <v>258.1787109375</v>
      </c>
      <c r="I45" s="1">
        <v>619.5068359375</v>
      </c>
      <c r="J45" s="1">
        <v>969.8486328125</v>
      </c>
      <c r="K45" s="1">
        <v>1537.4755859375</v>
      </c>
      <c r="L45" s="1">
        <v>1104.1259765625</v>
      </c>
      <c r="M45" s="1">
        <v>878.90625</v>
      </c>
      <c r="N45" s="1">
        <v>1535.64453125</v>
      </c>
      <c r="Q45" s="1">
        <f>AVERAGE(C45,D45,E45,F45,G45,H45,I45,J45,K45,L45,M45,N45)</f>
        <v>783.48795572916663</v>
      </c>
      <c r="R45" s="1">
        <f>COUNT(C45,D45,E45,F45,G45,H45,I45,J45,K45,L45,M45,N45)</f>
        <v>12</v>
      </c>
      <c r="S45" s="1">
        <f>STDEV(C45,D45,E45,F45,G45,H45,I45,J45,K45,L45,M45,N45)</f>
        <v>434.27441361507806</v>
      </c>
      <c r="T45" s="1">
        <f t="shared" si="0"/>
        <v>245.7093655605585</v>
      </c>
      <c r="U45" s="1">
        <f t="shared" si="1"/>
        <v>125.3642248014161</v>
      </c>
    </row>
    <row r="46" spans="2:21" x14ac:dyDescent="0.25">
      <c r="B46" s="1">
        <v>55</v>
      </c>
      <c r="C46" s="1">
        <v>602.11181640625</v>
      </c>
      <c r="D46" s="1">
        <v>419.3115234375</v>
      </c>
      <c r="E46" s="1">
        <v>632.9345703125</v>
      </c>
      <c r="F46" s="1">
        <v>786.7431640625</v>
      </c>
      <c r="G46" s="1">
        <v>358.2763671875</v>
      </c>
      <c r="H46" s="1">
        <v>285.64453125</v>
      </c>
      <c r="I46" s="1">
        <v>684.2041015625</v>
      </c>
      <c r="J46" s="1">
        <v>1099.853515625</v>
      </c>
      <c r="K46" s="1">
        <v>1723.0224609375</v>
      </c>
      <c r="L46" s="1">
        <v>1242.0654296875</v>
      </c>
      <c r="M46" s="1">
        <v>991.2109375</v>
      </c>
      <c r="N46" s="1">
        <v>1725.4638671875</v>
      </c>
      <c r="Q46" s="1">
        <f>AVERAGE(C46,D46,E46,F46,G46,H46,I46,J46,K46,L46,M46,N46)</f>
        <v>879.23685709635413</v>
      </c>
      <c r="R46" s="1">
        <f>COUNT(C46,D46,E46,F46,G46,H46,I46,J46,K46,L46,M46,N46)</f>
        <v>12</v>
      </c>
      <c r="S46" s="1">
        <f>STDEV(C46,D46,E46,F46,G46,H46,I46,J46,K46,L46,M46,N46)</f>
        <v>489.922789201993</v>
      </c>
      <c r="T46" s="1">
        <f t="shared" si="0"/>
        <v>277.19481952989133</v>
      </c>
      <c r="U46" s="1">
        <f t="shared" si="1"/>
        <v>141.42852711395147</v>
      </c>
    </row>
    <row r="47" spans="2:21" x14ac:dyDescent="0.25">
      <c r="B47" s="1">
        <v>60</v>
      </c>
      <c r="C47" s="1">
        <v>657.958984375</v>
      </c>
      <c r="D47" s="1">
        <v>454.7119140625</v>
      </c>
      <c r="E47" s="1">
        <v>711.669921875</v>
      </c>
      <c r="F47" s="1">
        <v>892.9443359375</v>
      </c>
      <c r="G47" s="1">
        <v>388.18359375</v>
      </c>
      <c r="H47" s="1">
        <v>319.2138671875</v>
      </c>
      <c r="I47" s="1">
        <v>752.5634765625</v>
      </c>
      <c r="J47" s="1">
        <v>1205.4443359375</v>
      </c>
      <c r="K47" s="1">
        <v>1921.38671875</v>
      </c>
      <c r="L47" s="1">
        <v>1390.380859375</v>
      </c>
      <c r="M47" s="1">
        <v>1105.95703125</v>
      </c>
      <c r="N47" s="1">
        <v>1921.9970703125</v>
      </c>
      <c r="Q47" s="1">
        <f>AVERAGE(C47,D47,E47,F47,G47,H47,I47,J47,K47,L47,M47,N47)</f>
        <v>976.86767578125</v>
      </c>
      <c r="R47" s="1">
        <f>COUNT(C47,D47,E47,F47,G47,H47,I47,J47,K47,L47,M47,N47)</f>
        <v>12</v>
      </c>
      <c r="S47" s="1">
        <f>STDEV(C47,D47,E47,F47,G47,H47,I47,J47,K47,L47,M47,N47)</f>
        <v>548.25197607627638</v>
      </c>
      <c r="T47" s="1">
        <f t="shared" si="0"/>
        <v>310.19705740349241</v>
      </c>
      <c r="U47" s="1">
        <f t="shared" si="1"/>
        <v>158.26671298569121</v>
      </c>
    </row>
    <row r="48" spans="2:21" x14ac:dyDescent="0.25">
      <c r="B48" s="1">
        <v>65</v>
      </c>
      <c r="C48" s="1">
        <v>717.620849609375</v>
      </c>
      <c r="D48" s="1">
        <v>477.9052734375</v>
      </c>
      <c r="E48" s="1">
        <v>793.76220703125</v>
      </c>
      <c r="F48" s="1">
        <v>1005.859375</v>
      </c>
      <c r="G48" s="1">
        <v>428.466796875</v>
      </c>
      <c r="H48" s="1">
        <v>352.783203125</v>
      </c>
      <c r="I48" s="1">
        <v>820.9228515625</v>
      </c>
      <c r="J48" s="1">
        <v>1337.890625</v>
      </c>
      <c r="K48" s="1">
        <v>2103.8818359375</v>
      </c>
      <c r="L48" s="1">
        <v>1547.8515625</v>
      </c>
      <c r="M48" s="1">
        <v>1228.6376953125</v>
      </c>
      <c r="N48" s="1">
        <v>2102.05078125</v>
      </c>
      <c r="Q48" s="1">
        <f>AVERAGE(C48,D48,E48,F48,G48,H48,I48,J48,K48,L48,M48,N48)</f>
        <v>1076.4694213867188</v>
      </c>
      <c r="R48" s="1">
        <f>COUNT(C48,D48,E48,F48,G48,H48,I48,J48,K48,L48,M48,N48)</f>
        <v>12</v>
      </c>
      <c r="S48" s="1">
        <f>STDEV(C48,D48,E48,F48,G48,H48,I48,J48,K48,L48,M48,N48)</f>
        <v>603.17225227970687</v>
      </c>
      <c r="T48" s="1">
        <f t="shared" si="0"/>
        <v>341.27055793515495</v>
      </c>
      <c r="U48" s="1">
        <f t="shared" si="1"/>
        <v>174.12083111070083</v>
      </c>
    </row>
    <row r="49" spans="2:21" x14ac:dyDescent="0.25">
      <c r="B49" s="1">
        <v>70</v>
      </c>
      <c r="C49" s="1">
        <v>792.54150390625</v>
      </c>
      <c r="D49" s="1">
        <v>512.0849609375</v>
      </c>
      <c r="E49" s="1">
        <v>858.45947265625</v>
      </c>
      <c r="F49" s="1">
        <v>1088.8671875</v>
      </c>
      <c r="G49" s="1">
        <v>474.853515625</v>
      </c>
      <c r="H49" s="1">
        <v>386.962890625</v>
      </c>
      <c r="I49" s="1">
        <v>894.1650390625</v>
      </c>
      <c r="J49" s="1">
        <v>1477.05078125</v>
      </c>
      <c r="K49" s="1">
        <v>2337.646484375</v>
      </c>
      <c r="L49" s="1">
        <v>1717.529296875</v>
      </c>
      <c r="M49" s="1">
        <v>1343.994140625</v>
      </c>
      <c r="N49" s="1">
        <v>2349.853515625</v>
      </c>
      <c r="Q49" s="1">
        <f>AVERAGE(C49,D49,E49,F49,G49,H49,I49,J49,K49,L49,M49,N49)</f>
        <v>1186.1673990885417</v>
      </c>
      <c r="R49" s="1">
        <f>COUNT(C49,D49,E49,F49,G49,H49,I49,J49,K49,L49,M49,N49)</f>
        <v>12</v>
      </c>
      <c r="S49" s="1">
        <f>STDEV(C49,D49,E49,F49,G49,H49,I49,J49,K49,L49,M49,N49)</f>
        <v>676.09078941659027</v>
      </c>
      <c r="T49" s="1">
        <f t="shared" si="0"/>
        <v>382.52734612205529</v>
      </c>
      <c r="U49" s="1">
        <f t="shared" si="1"/>
        <v>195.1705996331475</v>
      </c>
    </row>
    <row r="50" spans="2:21" x14ac:dyDescent="0.25">
      <c r="B50" s="1">
        <v>75</v>
      </c>
      <c r="C50" s="1">
        <v>855.712890625</v>
      </c>
      <c r="D50" s="1">
        <v>524.2919921875</v>
      </c>
      <c r="E50" s="1">
        <v>918.5791015625</v>
      </c>
      <c r="F50" s="1">
        <v>1199.3408203125</v>
      </c>
      <c r="G50" s="1">
        <v>530.3955078125</v>
      </c>
      <c r="H50" s="1">
        <v>432.12890625</v>
      </c>
      <c r="I50" s="1">
        <v>969.8486328125</v>
      </c>
      <c r="J50" s="1">
        <v>1628.41796875</v>
      </c>
      <c r="K50" s="1">
        <v>2613.525390625</v>
      </c>
      <c r="L50" s="1">
        <v>1902.4658203125</v>
      </c>
      <c r="M50" s="1">
        <v>1488.037109375</v>
      </c>
      <c r="N50" s="1">
        <v>2612.9150390625</v>
      </c>
      <c r="Q50" s="1">
        <f>AVERAGE(C50,D50,E50,F50,G50,H50,I50,J50,K50,L50,M50,N50)</f>
        <v>1306.304931640625</v>
      </c>
      <c r="R50" s="1">
        <f>COUNT(C50,D50,E50,F50,G50,H50,I50,J50,K50,L50,M50,N50)</f>
        <v>12</v>
      </c>
      <c r="S50" s="1">
        <f>STDEV(C50,D50,E50,F50,G50,H50,I50,J50,K50,L50,M50,N50)</f>
        <v>760.622864570464</v>
      </c>
      <c r="T50" s="1">
        <f t="shared" si="0"/>
        <v>430.35499128004449</v>
      </c>
      <c r="U50" s="1">
        <f t="shared" si="1"/>
        <v>219.57290780577085</v>
      </c>
    </row>
    <row r="51" spans="2:21" x14ac:dyDescent="0.25">
      <c r="B51" s="1">
        <v>80</v>
      </c>
      <c r="C51" s="1">
        <v>931.09130859375</v>
      </c>
      <c r="D51" s="1">
        <v>604.248046875</v>
      </c>
      <c r="E51" s="1">
        <v>1017.15087890625</v>
      </c>
      <c r="F51" s="1">
        <v>1330.56640625</v>
      </c>
      <c r="G51" s="1">
        <v>585.9375</v>
      </c>
      <c r="H51" s="1">
        <v>473.6328125</v>
      </c>
      <c r="I51" s="1">
        <v>1046.142578125</v>
      </c>
      <c r="J51" s="1">
        <v>1790.1611328125</v>
      </c>
      <c r="K51" s="1">
        <v>2874.1455078125</v>
      </c>
      <c r="L51" s="1">
        <v>2114.8681640625</v>
      </c>
      <c r="M51" s="1">
        <v>1621.7041015625</v>
      </c>
      <c r="N51" s="1">
        <v>2886.3525390625</v>
      </c>
      <c r="Q51" s="1">
        <f>AVERAGE(C51,D51,E51,F51,G51,H51,I51,J51,K51,L51,M51,N51)</f>
        <v>1439.666748046875</v>
      </c>
      <c r="R51" s="1">
        <f>COUNT(C51,D51,E51,F51,G51,H51,I51,J51,K51,L51,M51,N51)</f>
        <v>12</v>
      </c>
      <c r="S51" s="1">
        <f>STDEV(C51,D51,E51,F51,G51,H51,I51,J51,K51,L51,M51,N51)</f>
        <v>838.09537037109021</v>
      </c>
      <c r="T51" s="1">
        <f t="shared" si="0"/>
        <v>474.18838245360547</v>
      </c>
      <c r="U51" s="1">
        <f t="shared" si="1"/>
        <v>241.93729384516402</v>
      </c>
    </row>
    <row r="52" spans="2:21" x14ac:dyDescent="0.25">
      <c r="B52" s="1">
        <v>85</v>
      </c>
      <c r="C52" s="1">
        <v>997.314453125</v>
      </c>
      <c r="D52" s="1">
        <v>613.4033203125</v>
      </c>
      <c r="E52" s="1">
        <v>1096.8017578125</v>
      </c>
      <c r="F52" s="1">
        <v>1457.51953125</v>
      </c>
      <c r="G52" s="1">
        <v>648.8037109375</v>
      </c>
      <c r="H52" s="1">
        <v>518.798828125</v>
      </c>
      <c r="I52" s="1">
        <v>1126.0986328125</v>
      </c>
      <c r="J52" s="1">
        <v>1947.6318359375</v>
      </c>
      <c r="K52" s="1">
        <v>3129.8828125</v>
      </c>
      <c r="L52" s="1">
        <v>2335.205078125</v>
      </c>
      <c r="M52" s="1">
        <v>1777.34375</v>
      </c>
      <c r="N52" s="1">
        <v>3142.08984375</v>
      </c>
      <c r="Q52" s="1">
        <f>AVERAGE(C52,D52,E52,F52,G52,H52,I52,J52,K52,L52,M52,N52)</f>
        <v>1565.9077962239583</v>
      </c>
      <c r="R52" s="1">
        <f>COUNT(C52,D52,E52,F52,G52,H52,I52,J52,K52,L52,M52,N52)</f>
        <v>12</v>
      </c>
      <c r="S52" s="1">
        <f>STDEV(C52,D52,E52,F52,G52,H52,I52,J52,K52,L52,M52,N52)</f>
        <v>919.77888962080078</v>
      </c>
      <c r="T52" s="1">
        <f t="shared" si="0"/>
        <v>520.40433499965991</v>
      </c>
      <c r="U52" s="1">
        <f t="shared" si="1"/>
        <v>265.5172947587522</v>
      </c>
    </row>
    <row r="53" spans="2:21" x14ac:dyDescent="0.25">
      <c r="B53" s="1">
        <v>90</v>
      </c>
      <c r="C53" s="1">
        <v>1080.01708984375</v>
      </c>
      <c r="D53" s="1">
        <v>630.4931640625</v>
      </c>
      <c r="E53" s="1">
        <v>1178.28369140625</v>
      </c>
      <c r="F53" s="1">
        <v>1587.5244140625</v>
      </c>
      <c r="G53" s="1">
        <v>695.1904296875</v>
      </c>
      <c r="H53" s="1">
        <v>571.2890625</v>
      </c>
      <c r="I53" s="1">
        <v>1205.4443359375</v>
      </c>
      <c r="J53" s="1">
        <v>2115.478515625</v>
      </c>
      <c r="K53" s="1">
        <v>3426.513671875</v>
      </c>
      <c r="L53" s="1">
        <v>2542.724609375</v>
      </c>
      <c r="M53" s="1">
        <v>1928.7109375</v>
      </c>
      <c r="N53" s="1">
        <v>3439.94140625</v>
      </c>
      <c r="Q53" s="1">
        <f>AVERAGE(C53,D53,E53,F53,G53,H53,I53,J53,K53,L53,M53,N53)</f>
        <v>1700.13427734375</v>
      </c>
      <c r="R53" s="1">
        <f>COUNT(C53,D53,E53,F53,G53,H53,I53,J53,K53,L53,M53,N53)</f>
        <v>12</v>
      </c>
      <c r="S53" s="1">
        <f>STDEV(C53,D53,E53,F53,G53,H53,I53,J53,K53,L53,M53,N53)</f>
        <v>1012.8555268098362</v>
      </c>
      <c r="T53" s="1">
        <f t="shared" si="0"/>
        <v>573.06643240910796</v>
      </c>
      <c r="U53" s="1">
        <f t="shared" si="1"/>
        <v>292.38620552692959</v>
      </c>
    </row>
    <row r="54" spans="2:21" x14ac:dyDescent="0.25">
      <c r="B54" s="1">
        <v>95</v>
      </c>
      <c r="C54" s="1">
        <v>1159.51538085937</v>
      </c>
      <c r="D54" s="1">
        <v>655.517578125</v>
      </c>
      <c r="E54" s="1">
        <v>1229.55322265625</v>
      </c>
      <c r="F54" s="1">
        <v>1746.2158203125</v>
      </c>
      <c r="G54" s="1">
        <v>759.8876953125</v>
      </c>
      <c r="H54" s="1">
        <v>625</v>
      </c>
      <c r="I54" s="1">
        <v>1290.283203125</v>
      </c>
      <c r="J54" s="1">
        <v>2289.4287109375</v>
      </c>
      <c r="K54" s="1">
        <v>3695.6787109375</v>
      </c>
      <c r="L54" s="1">
        <v>2777.7099609375</v>
      </c>
      <c r="M54" s="1">
        <v>2094.1162109375</v>
      </c>
      <c r="N54" s="1">
        <v>3705.4443359375</v>
      </c>
      <c r="Q54" s="1">
        <f>AVERAGE(C54,D54,E54,F54,G54,H54,I54,J54,K54,L54,M54,N54)</f>
        <v>1835.6959025065098</v>
      </c>
      <c r="R54" s="1">
        <f>COUNT(C54,D54,E54,F54,G54,H54,I54,J54,K54,L54,M54,N54)</f>
        <v>12</v>
      </c>
      <c r="S54" s="1">
        <f>STDEV(C54,D54,E54,F54,G54,H54,I54,J54,K54,L54,M54,N54)</f>
        <v>1097.9989958520605</v>
      </c>
      <c r="T54" s="1">
        <f t="shared" si="0"/>
        <v>621.23999986807655</v>
      </c>
      <c r="U54" s="1">
        <f t="shared" si="1"/>
        <v>316.96500791256295</v>
      </c>
    </row>
    <row r="55" spans="2:21" x14ac:dyDescent="0.25">
      <c r="B55" s="1">
        <v>100</v>
      </c>
      <c r="C55" s="1">
        <v>1204.37622070312</v>
      </c>
      <c r="D55" s="1">
        <v>707.3974609375</v>
      </c>
      <c r="E55" s="1">
        <v>1289.36767578125</v>
      </c>
      <c r="F55" s="1">
        <v>1860.3515625</v>
      </c>
      <c r="G55" s="1">
        <v>819.7021484375</v>
      </c>
      <c r="H55" s="1">
        <v>671.9970703125</v>
      </c>
      <c r="I55" s="1">
        <v>1380.0048828125</v>
      </c>
      <c r="J55" s="1">
        <v>2477.4169921875</v>
      </c>
      <c r="K55" s="1">
        <v>3947.1435546875</v>
      </c>
      <c r="L55" s="1">
        <v>3035.2783203125</v>
      </c>
      <c r="M55" s="1">
        <v>2305.908203125</v>
      </c>
      <c r="N55" s="1">
        <v>3960.5712890625</v>
      </c>
      <c r="Q55" s="1">
        <f>AVERAGE(C55,D55,E55,F55,G55,H55,I55,J55,K55,L55,M55,N55)</f>
        <v>1971.6262817382806</v>
      </c>
      <c r="R55" s="1">
        <f>COUNT(C55,D55,E55,F55,G55,H55,I55,J55,K55,L55,M55,N55)</f>
        <v>12</v>
      </c>
      <c r="S55" s="1">
        <f>STDEV(C55,D55,E55,F55,G55,H55,I55,J55,K55,L55,M55,N55)</f>
        <v>1182.7657208490423</v>
      </c>
      <c r="T55" s="1">
        <f t="shared" si="0"/>
        <v>669.20040823354782</v>
      </c>
      <c r="U55" s="1">
        <f t="shared" si="1"/>
        <v>341.43505366022816</v>
      </c>
    </row>
    <row r="56" spans="2:21" x14ac:dyDescent="0.25">
      <c r="B56" s="1">
        <v>105</v>
      </c>
      <c r="C56" s="1">
        <v>1321.10595703125</v>
      </c>
      <c r="D56" s="1">
        <v>765.380859375</v>
      </c>
      <c r="E56" s="1">
        <v>1375.732421875</v>
      </c>
      <c r="F56" s="1">
        <v>1998.9013671875</v>
      </c>
      <c r="G56" s="1">
        <v>850.830078125</v>
      </c>
      <c r="H56" s="1">
        <v>728.759765625</v>
      </c>
      <c r="I56" s="1">
        <v>1468.505859375</v>
      </c>
      <c r="J56" s="1">
        <v>2658.0810546875</v>
      </c>
      <c r="K56" s="1">
        <v>4222.412109375</v>
      </c>
      <c r="L56" s="1">
        <v>3073.73046875</v>
      </c>
      <c r="M56" s="1">
        <v>2456.6650390625</v>
      </c>
      <c r="N56" s="1">
        <v>4240.72265625</v>
      </c>
      <c r="Q56" s="1">
        <f>AVERAGE(C56,D56,E56,F56,G56,H56,I56,J56,K56,L56,M56,N56)</f>
        <v>2096.735636393229</v>
      </c>
      <c r="R56" s="1">
        <f>COUNT(C56,D56,E56,F56,G56,H56,I56,J56,K56,L56,M56,N56)</f>
        <v>12</v>
      </c>
      <c r="S56" s="1">
        <f>STDEV(C56,D56,E56,F56,G56,H56,I56,J56,K56,L56,M56,N56)</f>
        <v>1251.7694015902377</v>
      </c>
      <c r="T56" s="1">
        <f t="shared" si="0"/>
        <v>708.24219859628954</v>
      </c>
      <c r="U56" s="1">
        <f t="shared" si="1"/>
        <v>361.35470048573029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013-BB8E-41E6-AF49-424919FA0742}">
  <dimension ref="B1:AM56"/>
  <sheetViews>
    <sheetView workbookViewId="0">
      <selection activeCell="J11" sqref="J11"/>
    </sheetView>
  </sheetViews>
  <sheetFormatPr baseColWidth="10" defaultColWidth="11.42578125" defaultRowHeight="15" x14ac:dyDescent="0.25"/>
  <cols>
    <col min="1" max="1" width="11.42578125" style="1"/>
    <col min="2" max="3" width="11.85546875" style="1" customWidth="1"/>
    <col min="4" max="14" width="11.42578125" style="1"/>
    <col min="15" max="15" width="2" style="1" customWidth="1"/>
    <col min="16" max="16" width="1.28515625" style="1" customWidth="1"/>
    <col min="17" max="17" width="11.42578125" style="1"/>
    <col min="18" max="18" width="8.42578125" style="1" customWidth="1"/>
    <col min="19" max="22" width="11.42578125" style="1"/>
    <col min="23" max="24" width="11.85546875" style="1" customWidth="1"/>
    <col min="25" max="28" width="11.42578125" style="1"/>
    <col min="29" max="29" width="11.42578125" style="3"/>
    <col min="30" max="16384" width="11.42578125" style="1"/>
  </cols>
  <sheetData>
    <row r="1" spans="2:39" x14ac:dyDescent="0.25">
      <c r="W1" s="2"/>
    </row>
    <row r="2" spans="2:39" x14ac:dyDescent="0.25">
      <c r="B2" s="2" t="s">
        <v>4</v>
      </c>
      <c r="C2" s="3" t="s">
        <v>5</v>
      </c>
      <c r="D2" s="3" t="s">
        <v>5</v>
      </c>
      <c r="E2" s="1">
        <v>21.5</v>
      </c>
      <c r="F2" s="1">
        <v>9</v>
      </c>
      <c r="G2" s="1">
        <v>9.8000000000000007</v>
      </c>
      <c r="H2" s="1">
        <v>14.1</v>
      </c>
      <c r="I2" s="1">
        <v>15</v>
      </c>
      <c r="J2" s="1">
        <v>20.2</v>
      </c>
      <c r="K2" s="1">
        <v>15.7</v>
      </c>
      <c r="L2" s="1">
        <v>8.5</v>
      </c>
      <c r="M2" s="1">
        <v>20</v>
      </c>
      <c r="N2" s="1">
        <v>15.7</v>
      </c>
    </row>
    <row r="3" spans="2:39" s="2" customFormat="1" x14ac:dyDescent="0.25">
      <c r="B3" s="2" t="s">
        <v>20</v>
      </c>
      <c r="C3" s="2" t="s">
        <v>7</v>
      </c>
      <c r="D3" s="2" t="s">
        <v>8</v>
      </c>
      <c r="E3" s="2" t="s">
        <v>9</v>
      </c>
      <c r="F3" s="2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6</v>
      </c>
      <c r="AE3" s="4"/>
      <c r="AF3" s="4"/>
      <c r="AG3" s="4"/>
      <c r="AH3" s="4"/>
      <c r="AI3" s="4"/>
      <c r="AJ3" s="4"/>
      <c r="AK3" s="4"/>
      <c r="AL3" s="4"/>
      <c r="AM3" s="4"/>
    </row>
    <row r="4" spans="2:39" s="2" customFormat="1" x14ac:dyDescent="0.25">
      <c r="B4" s="2" t="s">
        <v>19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  <c r="L4" s="2" t="s">
        <v>21</v>
      </c>
      <c r="M4" s="2" t="s">
        <v>21</v>
      </c>
      <c r="N4" s="2" t="s">
        <v>21</v>
      </c>
      <c r="AE4" s="4"/>
      <c r="AF4" s="4"/>
      <c r="AG4" s="4"/>
      <c r="AH4" s="4"/>
      <c r="AI4" s="4"/>
      <c r="AJ4" s="4"/>
      <c r="AK4" s="4"/>
      <c r="AL4" s="4"/>
      <c r="AM4" s="4"/>
    </row>
    <row r="5" spans="2:39" x14ac:dyDescent="0.25">
      <c r="B5" s="1">
        <v>-150</v>
      </c>
      <c r="C5" s="1">
        <v>-4112.548828125</v>
      </c>
      <c r="D5" s="1">
        <v>-1651.0009765625</v>
      </c>
      <c r="E5" s="1">
        <v>-3082.275390625</v>
      </c>
      <c r="F5" s="1">
        <v>-3034.0576171875</v>
      </c>
      <c r="G5" s="1">
        <v>-1254.2724609375</v>
      </c>
      <c r="H5" s="1">
        <v>-1628.41796875</v>
      </c>
      <c r="I5" s="1">
        <v>-2266.2353515625</v>
      </c>
      <c r="J5" s="1">
        <v>-4625.8544921875</v>
      </c>
      <c r="K5" s="1">
        <v>-5998.53515625</v>
      </c>
      <c r="L5" s="1">
        <v>-3599.853515625</v>
      </c>
      <c r="M5" s="1">
        <v>-3674.9267578125</v>
      </c>
      <c r="N5" s="1">
        <v>-5975.341796875</v>
      </c>
      <c r="Q5" s="1">
        <f>AVERAGE(C5:O5)</f>
        <v>-3408.6100260416665</v>
      </c>
      <c r="R5" s="1">
        <f>COUNT(C5:O5)</f>
        <v>12</v>
      </c>
      <c r="S5" s="1">
        <f>STDEV(C5:O5)</f>
        <v>1590.6483566337131</v>
      </c>
      <c r="T5" s="1">
        <f>CONFIDENCE(0.05,S5,R5)</f>
        <v>899.97749414920804</v>
      </c>
      <c r="U5" s="1">
        <f>S5/SQRT(R5)</f>
        <v>459.18062844425509</v>
      </c>
      <c r="AC5" s="1"/>
    </row>
    <row r="6" spans="2:39" x14ac:dyDescent="0.25">
      <c r="B6" s="1">
        <v>-145</v>
      </c>
      <c r="C6" s="1">
        <v>-3660.43090820312</v>
      </c>
      <c r="D6" s="1">
        <v>-1635.1318359375</v>
      </c>
      <c r="E6" s="1">
        <v>-2930.2978515625</v>
      </c>
      <c r="F6" s="1">
        <v>-2733.154296875</v>
      </c>
      <c r="G6" s="1">
        <v>-1130.37109375</v>
      </c>
      <c r="H6" s="1">
        <v>-1499.0234375</v>
      </c>
      <c r="I6" s="1">
        <v>-2173.4619140625</v>
      </c>
      <c r="J6" s="1">
        <v>-4306.640625</v>
      </c>
      <c r="K6" s="1">
        <v>-5625</v>
      </c>
      <c r="L6" s="1">
        <v>-3338.623046875</v>
      </c>
      <c r="M6" s="1">
        <v>-3380.7373046875</v>
      </c>
      <c r="N6" s="1">
        <v>-5597.5341796875</v>
      </c>
      <c r="Q6" s="1">
        <f>AVERAGE(C6:O6)</f>
        <v>-3167.5338745117183</v>
      </c>
      <c r="R6" s="1">
        <f>COUNT(C6:O6)</f>
        <v>12</v>
      </c>
      <c r="S6" s="1">
        <f>STDEV(C6:O6)</f>
        <v>1479.3930271202894</v>
      </c>
      <c r="T6" s="1">
        <f t="shared" ref="T6:T56" si="0">CONFIDENCE(0.05,S6,R6)</f>
        <v>837.03002229054107</v>
      </c>
      <c r="U6" s="1">
        <f t="shared" ref="U6:U56" si="1">S6/SQRT(R6)</f>
        <v>427.06398122257724</v>
      </c>
      <c r="AC6" s="1"/>
    </row>
    <row r="7" spans="2:39" x14ac:dyDescent="0.25">
      <c r="B7" s="1">
        <v>-140</v>
      </c>
      <c r="C7" s="1">
        <v>-3315.73486328125</v>
      </c>
      <c r="D7" s="1">
        <v>-1535.64453125</v>
      </c>
      <c r="E7" s="1">
        <v>-2802.734375</v>
      </c>
      <c r="F7" s="1">
        <v>-2493.896484375</v>
      </c>
      <c r="G7" s="1">
        <v>-1038.2080078125</v>
      </c>
      <c r="H7" s="1">
        <v>-1388.5498046875</v>
      </c>
      <c r="I7" s="1">
        <v>-2078.857421875</v>
      </c>
      <c r="J7" s="1">
        <v>-4014.2822265625</v>
      </c>
      <c r="K7" s="1">
        <v>-5302.1240234375</v>
      </c>
      <c r="L7" s="1">
        <v>-3075.5615234375</v>
      </c>
      <c r="M7" s="1">
        <v>-3125</v>
      </c>
      <c r="N7" s="1">
        <v>-5263.671875</v>
      </c>
      <c r="Q7" s="1">
        <f>AVERAGE(C7:O7)</f>
        <v>-2952.855428059896</v>
      </c>
      <c r="R7" s="1">
        <f>COUNT(C7:O7)</f>
        <v>12</v>
      </c>
      <c r="S7" s="1">
        <f>STDEV(C7:O7)</f>
        <v>1390.8924593368176</v>
      </c>
      <c r="T7" s="1">
        <f t="shared" si="0"/>
        <v>786.95703230983224</v>
      </c>
      <c r="U7" s="1">
        <f t="shared" si="1"/>
        <v>401.51606790596617</v>
      </c>
      <c r="AC7" s="1"/>
    </row>
    <row r="8" spans="2:39" x14ac:dyDescent="0.25">
      <c r="B8" s="1">
        <v>-135</v>
      </c>
      <c r="C8" s="1">
        <v>-3051.1474609375</v>
      </c>
      <c r="D8" s="1">
        <v>-1462.40234375</v>
      </c>
      <c r="E8" s="1">
        <v>-2702.63671875</v>
      </c>
      <c r="F8" s="1">
        <v>-2290.6494140625</v>
      </c>
      <c r="G8" s="1">
        <v>-960.693359375</v>
      </c>
      <c r="H8" s="1">
        <v>-1290.283203125</v>
      </c>
      <c r="I8" s="1">
        <v>-1992.7978515625</v>
      </c>
      <c r="J8" s="1">
        <v>-3762.8173828125</v>
      </c>
      <c r="K8" s="1">
        <v>-4979.8583984375</v>
      </c>
      <c r="L8" s="1">
        <v>-2799.6826171875</v>
      </c>
      <c r="M8" s="1">
        <v>-2927.8564453125</v>
      </c>
      <c r="N8" s="1">
        <v>-4957.275390625</v>
      </c>
      <c r="Q8" s="1">
        <f>AVERAGE(C8:O8)</f>
        <v>-2764.8417154947915</v>
      </c>
      <c r="R8" s="1">
        <f>COUNT(C8:O8)</f>
        <v>12</v>
      </c>
      <c r="S8" s="1">
        <f>STDEV(C8:O8)</f>
        <v>1306.2500237882768</v>
      </c>
      <c r="T8" s="1">
        <f t="shared" si="0"/>
        <v>739.06694602773689</v>
      </c>
      <c r="U8" s="1">
        <f t="shared" si="1"/>
        <v>377.08190143155838</v>
      </c>
      <c r="AC8" s="1"/>
    </row>
    <row r="9" spans="2:39" x14ac:dyDescent="0.25">
      <c r="B9" s="1">
        <v>-130</v>
      </c>
      <c r="C9" s="1">
        <v>-2829.74243164062</v>
      </c>
      <c r="D9" s="1">
        <v>-1321.4111328125</v>
      </c>
      <c r="E9" s="1">
        <v>-2602.5390625</v>
      </c>
      <c r="F9" s="1">
        <v>-2149.0478515625</v>
      </c>
      <c r="G9" s="1">
        <v>-888.671875</v>
      </c>
      <c r="H9" s="1">
        <v>-1192.626953125</v>
      </c>
      <c r="I9" s="1">
        <v>-1904.296875</v>
      </c>
      <c r="J9" s="1">
        <v>-3529.052734375</v>
      </c>
      <c r="K9" s="1">
        <v>-4653.3203125</v>
      </c>
      <c r="L9" s="1">
        <v>-2542.1142578125</v>
      </c>
      <c r="M9" s="1">
        <v>-2748.4130859375</v>
      </c>
      <c r="N9" s="1">
        <v>-4626.46484375</v>
      </c>
      <c r="Q9" s="1">
        <f>AVERAGE(C9:O9)</f>
        <v>-2582.3084513346348</v>
      </c>
      <c r="R9" s="1">
        <f>COUNT(C9:O9)</f>
        <v>12</v>
      </c>
      <c r="S9" s="1">
        <f>STDEV(C9:O9)</f>
        <v>1224.4377340513615</v>
      </c>
      <c r="T9" s="1">
        <f t="shared" si="0"/>
        <v>692.77813605853703</v>
      </c>
      <c r="U9" s="1">
        <f t="shared" si="1"/>
        <v>353.46472768024449</v>
      </c>
      <c r="AC9" s="1"/>
    </row>
    <row r="10" spans="2:39" x14ac:dyDescent="0.25">
      <c r="B10" s="1">
        <v>-125</v>
      </c>
      <c r="C10" s="1">
        <v>-2633.6669921875</v>
      </c>
      <c r="D10" s="1">
        <v>-1270.1416015625</v>
      </c>
      <c r="E10" s="1">
        <v>-2575.68359375</v>
      </c>
      <c r="F10" s="1">
        <v>-2058.7158203125</v>
      </c>
      <c r="G10" s="1">
        <v>-831.9091796875</v>
      </c>
      <c r="H10" s="1">
        <v>-1107.7880859375</v>
      </c>
      <c r="I10" s="1">
        <v>-1820.6787109375</v>
      </c>
      <c r="J10" s="1">
        <v>-3305.6640625</v>
      </c>
      <c r="K10" s="1">
        <v>-4349.365234375</v>
      </c>
      <c r="L10" s="1">
        <v>-2332.763671875</v>
      </c>
      <c r="M10" s="1">
        <v>-2566.5283203125</v>
      </c>
      <c r="N10" s="1">
        <v>-4335.9375</v>
      </c>
      <c r="Q10" s="1">
        <f>AVERAGE(C10:O10)</f>
        <v>-2432.403564453125</v>
      </c>
      <c r="R10" s="1">
        <f>COUNT(C10:O10)</f>
        <v>12</v>
      </c>
      <c r="S10" s="1">
        <f>STDEV(C10:O10)</f>
        <v>1141.3951676524816</v>
      </c>
      <c r="T10" s="1">
        <f t="shared" si="0"/>
        <v>645.79324432951421</v>
      </c>
      <c r="U10" s="1">
        <f t="shared" si="1"/>
        <v>329.49240364794917</v>
      </c>
      <c r="AC10" s="1"/>
    </row>
    <row r="11" spans="2:39" x14ac:dyDescent="0.25">
      <c r="B11" s="1">
        <v>-120</v>
      </c>
      <c r="C11" s="1">
        <v>-2483.36791992187</v>
      </c>
      <c r="D11" s="1">
        <v>-1188.96484375</v>
      </c>
      <c r="E11" s="1">
        <v>-2634.8876953125</v>
      </c>
      <c r="F11" s="1">
        <v>-1936.6455078125</v>
      </c>
      <c r="G11" s="1">
        <v>-789.1845703125</v>
      </c>
      <c r="H11" s="1">
        <v>-1025.390625</v>
      </c>
      <c r="I11" s="1">
        <v>-1741.943359375</v>
      </c>
      <c r="J11" s="1">
        <v>-3125</v>
      </c>
      <c r="K11" s="1">
        <v>-4107.0556640625</v>
      </c>
      <c r="L11" s="1">
        <v>-2169.7998046875</v>
      </c>
      <c r="M11" s="1">
        <v>-2428.5888671875</v>
      </c>
      <c r="N11" s="1">
        <v>-4098.5107421875</v>
      </c>
      <c r="Q11" s="1">
        <f>AVERAGE(C11:O11)</f>
        <v>-2310.7782999674473</v>
      </c>
      <c r="R11" s="1">
        <f>COUNT(C11:O11)</f>
        <v>12</v>
      </c>
      <c r="S11" s="1">
        <f>STDEV(C11:O11)</f>
        <v>1084.7550160338167</v>
      </c>
      <c r="T11" s="1">
        <f t="shared" si="0"/>
        <v>613.74665055571779</v>
      </c>
      <c r="U11" s="1">
        <f t="shared" si="1"/>
        <v>313.14180025596045</v>
      </c>
      <c r="AC11" s="1"/>
    </row>
    <row r="12" spans="2:39" x14ac:dyDescent="0.25">
      <c r="B12" s="1">
        <v>-115</v>
      </c>
      <c r="C12" s="1">
        <v>-2340.54565429687</v>
      </c>
      <c r="D12" s="1">
        <v>-1047.9736328125</v>
      </c>
      <c r="E12" s="1">
        <v>-2568.359375</v>
      </c>
      <c r="F12" s="1">
        <v>-1892.08984375</v>
      </c>
      <c r="G12" s="1">
        <v>-739.74609375</v>
      </c>
      <c r="H12" s="1">
        <v>-953.369140625</v>
      </c>
      <c r="I12" s="1">
        <v>-1651.0009765625</v>
      </c>
      <c r="J12" s="1">
        <v>-2920.5322265625</v>
      </c>
      <c r="K12" s="1">
        <v>-3867.1875</v>
      </c>
      <c r="L12" s="1">
        <v>-2002.5634765625</v>
      </c>
      <c r="M12" s="1">
        <v>-2282.1044921875</v>
      </c>
      <c r="N12" s="1">
        <v>-3862.3046875</v>
      </c>
      <c r="Q12" s="1">
        <f>AVERAGE(C12:O12)</f>
        <v>-2177.3147583007808</v>
      </c>
      <c r="R12" s="1">
        <f>COUNT(C12:O12)</f>
        <v>12</v>
      </c>
      <c r="S12" s="1">
        <f>STDEV(C12:O12)</f>
        <v>1029.8600802138076</v>
      </c>
      <c r="T12" s="1">
        <f t="shared" si="0"/>
        <v>582.68748743224319</v>
      </c>
      <c r="U12" s="1">
        <f t="shared" si="1"/>
        <v>297.29499726954572</v>
      </c>
      <c r="AC12" s="1"/>
    </row>
    <row r="13" spans="2:39" x14ac:dyDescent="0.25">
      <c r="B13" s="1">
        <v>-110</v>
      </c>
      <c r="C13" s="1">
        <v>-2206.57348632812</v>
      </c>
      <c r="D13" s="1">
        <v>-1000.9765625</v>
      </c>
      <c r="E13" s="1">
        <v>-2503.662109375</v>
      </c>
      <c r="F13" s="1">
        <v>-1801.1474609375</v>
      </c>
      <c r="G13" s="1">
        <v>-688.4765625</v>
      </c>
      <c r="H13" s="1">
        <v>-863.037109375</v>
      </c>
      <c r="I13" s="1">
        <v>-1567.3828125</v>
      </c>
      <c r="J13" s="1">
        <v>-2752.0751953125</v>
      </c>
      <c r="K13" s="1">
        <v>-3609.0087890625</v>
      </c>
      <c r="L13" s="1">
        <v>-1862.79296875</v>
      </c>
      <c r="M13" s="1">
        <v>-2134.3994140625</v>
      </c>
      <c r="N13" s="1">
        <v>-3588.8671875</v>
      </c>
      <c r="Q13" s="1">
        <f>AVERAGE(C13:O13)</f>
        <v>-2048.1999715169263</v>
      </c>
      <c r="R13" s="1">
        <f>COUNT(C13:O13)</f>
        <v>12</v>
      </c>
      <c r="S13" s="1">
        <f>STDEV(C13:O13)</f>
        <v>963.98367141976405</v>
      </c>
      <c r="T13" s="1">
        <f t="shared" si="0"/>
        <v>545.41508523048833</v>
      </c>
      <c r="U13" s="1">
        <f t="shared" si="1"/>
        <v>278.27811609430228</v>
      </c>
      <c r="AC13" s="1"/>
    </row>
    <row r="14" spans="2:39" x14ac:dyDescent="0.25">
      <c r="B14" s="1">
        <v>-105</v>
      </c>
      <c r="C14" s="1">
        <v>-2084.3505859375</v>
      </c>
      <c r="D14" s="1">
        <v>-867.919921875</v>
      </c>
      <c r="E14" s="1">
        <v>-2420.0439453125</v>
      </c>
      <c r="F14" s="1">
        <v>-1718.1396484375</v>
      </c>
      <c r="G14" s="1">
        <v>-644.53125</v>
      </c>
      <c r="H14" s="1">
        <v>-794.0673828125</v>
      </c>
      <c r="I14" s="1">
        <v>-1497.1923828125</v>
      </c>
      <c r="J14" s="1">
        <v>-2561.03515625</v>
      </c>
      <c r="K14" s="1">
        <v>-3400.87890625</v>
      </c>
      <c r="L14" s="1">
        <v>-1716.30859375</v>
      </c>
      <c r="M14" s="1">
        <v>-2005.615234375</v>
      </c>
      <c r="N14" s="1">
        <v>-3394.1650390625</v>
      </c>
      <c r="Q14" s="1">
        <f>AVERAGE(C14:O14)</f>
        <v>-1925.35400390625</v>
      </c>
      <c r="R14" s="1">
        <f>COUNT(C14:O14)</f>
        <v>12</v>
      </c>
      <c r="S14" s="1">
        <f>STDEV(C14:O14)</f>
        <v>920.64964061694502</v>
      </c>
      <c r="T14" s="1">
        <f t="shared" si="0"/>
        <v>520.89699970224467</v>
      </c>
      <c r="U14" s="1">
        <f t="shared" si="1"/>
        <v>265.76865891976274</v>
      </c>
      <c r="AC14" s="1"/>
    </row>
    <row r="15" spans="2:39" x14ac:dyDescent="0.25">
      <c r="B15" s="1">
        <v>-100</v>
      </c>
      <c r="C15" s="1">
        <v>-1961.51733398437</v>
      </c>
      <c r="D15" s="1">
        <v>-769.6533203125</v>
      </c>
      <c r="E15" s="1">
        <v>-2342.529296875</v>
      </c>
      <c r="F15" s="1">
        <v>-1613.76953125</v>
      </c>
      <c r="G15" s="1">
        <v>-605.46875</v>
      </c>
      <c r="H15" s="1">
        <v>-733.0322265625</v>
      </c>
      <c r="I15" s="1">
        <v>-1426.3916015625</v>
      </c>
      <c r="J15" s="1">
        <v>-2402.9541015625</v>
      </c>
      <c r="K15" s="1">
        <v>-3182.373046875</v>
      </c>
      <c r="L15" s="1">
        <v>-1608.2763671875</v>
      </c>
      <c r="M15" s="1">
        <v>-1885.986328125</v>
      </c>
      <c r="N15" s="1">
        <v>-3164.6728515625</v>
      </c>
      <c r="Q15" s="1">
        <f>AVERAGE(C15:O15)</f>
        <v>-1808.0520629882806</v>
      </c>
      <c r="R15" s="1">
        <f>COUNT(C15:O15)</f>
        <v>12</v>
      </c>
      <c r="S15" s="1">
        <f>STDEV(C15:O15)</f>
        <v>868.74228732402958</v>
      </c>
      <c r="T15" s="1">
        <f t="shared" si="0"/>
        <v>491.52818946228717</v>
      </c>
      <c r="U15" s="1">
        <f t="shared" si="1"/>
        <v>250.78429672146987</v>
      </c>
      <c r="AC15" s="1"/>
    </row>
    <row r="16" spans="2:39" x14ac:dyDescent="0.25">
      <c r="B16" s="1">
        <v>-95</v>
      </c>
      <c r="C16" s="1">
        <v>-1846.3134765625</v>
      </c>
      <c r="D16" s="1">
        <v>-767.2119140625</v>
      </c>
      <c r="E16" s="1">
        <v>-2233.88671875</v>
      </c>
      <c r="F16" s="1">
        <v>-1542.96875</v>
      </c>
      <c r="G16" s="1">
        <v>-568.84765625</v>
      </c>
      <c r="H16" s="1">
        <v>-676.26953125</v>
      </c>
      <c r="I16" s="1">
        <v>-1336.669921875</v>
      </c>
      <c r="J16" s="1">
        <v>-2229.00390625</v>
      </c>
      <c r="K16" s="1">
        <v>-2962.646484375</v>
      </c>
      <c r="L16" s="1">
        <v>-1505.7373046875</v>
      </c>
      <c r="M16" s="1">
        <v>-1765.13671875</v>
      </c>
      <c r="N16" s="1">
        <v>-2954.1015625</v>
      </c>
      <c r="Q16" s="1">
        <f>AVERAGE(C16:O16)</f>
        <v>-1699.066162109375</v>
      </c>
      <c r="R16" s="1">
        <f>COUNT(C16:O16)</f>
        <v>12</v>
      </c>
      <c r="S16" s="1">
        <f>STDEV(C16:O16)</f>
        <v>806.20298934922289</v>
      </c>
      <c r="T16" s="1">
        <f t="shared" si="0"/>
        <v>456.14390075857216</v>
      </c>
      <c r="U16" s="1">
        <f t="shared" si="1"/>
        <v>232.73075646112744</v>
      </c>
      <c r="AC16" s="1"/>
    </row>
    <row r="17" spans="2:29" x14ac:dyDescent="0.25">
      <c r="B17" s="1">
        <v>-90</v>
      </c>
      <c r="C17" s="1">
        <v>-1738.73901367187</v>
      </c>
      <c r="D17" s="1">
        <v>-703.7353515625</v>
      </c>
      <c r="E17" s="1">
        <v>-2167.96875</v>
      </c>
      <c r="F17" s="1">
        <v>-1480.712890625</v>
      </c>
      <c r="G17" s="1">
        <v>-534.0576171875</v>
      </c>
      <c r="H17" s="1">
        <v>-621.9482421875</v>
      </c>
      <c r="I17" s="1">
        <v>-1268.310546875</v>
      </c>
      <c r="J17" s="1">
        <v>-2072.75390625</v>
      </c>
      <c r="K17" s="1">
        <v>-2734.9853515625</v>
      </c>
      <c r="L17" s="1">
        <v>-1406.25</v>
      </c>
      <c r="M17" s="1">
        <v>-1658.3251953125</v>
      </c>
      <c r="N17" s="1">
        <v>-2717.8955078125</v>
      </c>
      <c r="Q17" s="1">
        <f>AVERAGE(C17:O17)</f>
        <v>-1592.1401977539056</v>
      </c>
      <c r="R17" s="1">
        <f>COUNT(C17:O17)</f>
        <v>12</v>
      </c>
      <c r="S17" s="1">
        <f>STDEV(C17:O17)</f>
        <v>748.5604967766194</v>
      </c>
      <c r="T17" s="1">
        <f t="shared" si="0"/>
        <v>423.53018962269721</v>
      </c>
      <c r="U17" s="1">
        <f t="shared" si="1"/>
        <v>216.0908021593506</v>
      </c>
      <c r="AC17" s="1"/>
    </row>
    <row r="18" spans="2:29" x14ac:dyDescent="0.25">
      <c r="B18" s="1">
        <v>-85</v>
      </c>
      <c r="C18" s="1">
        <v>-1623.99291992187</v>
      </c>
      <c r="D18" s="1">
        <v>-654.296875</v>
      </c>
      <c r="E18" s="1">
        <v>-2028.80859375</v>
      </c>
      <c r="F18" s="1">
        <v>-1340.33203125</v>
      </c>
      <c r="G18" s="1">
        <v>-496.826171875</v>
      </c>
      <c r="H18" s="1">
        <v>-572.509765625</v>
      </c>
      <c r="I18" s="1">
        <v>-1224.9755859375</v>
      </c>
      <c r="J18" s="1">
        <v>-1920.7763671875</v>
      </c>
      <c r="K18" s="1">
        <v>-2465.8203125</v>
      </c>
      <c r="L18" s="1">
        <v>-1303.1005859375</v>
      </c>
      <c r="M18" s="1">
        <v>-1543.5791015625</v>
      </c>
      <c r="N18" s="1">
        <v>-2458.49609375</v>
      </c>
      <c r="Q18" s="1">
        <f>AVERAGE(C18:O18)</f>
        <v>-1469.4595336914056</v>
      </c>
      <c r="R18" s="1">
        <f>COUNT(C18:O18)</f>
        <v>12</v>
      </c>
      <c r="S18" s="1">
        <f>STDEV(C18:O18)</f>
        <v>676.62309683245883</v>
      </c>
      <c r="T18" s="1">
        <f t="shared" si="0"/>
        <v>382.82852186102525</v>
      </c>
      <c r="U18" s="1">
        <f t="shared" si="1"/>
        <v>195.32426354806918</v>
      </c>
      <c r="AC18" s="1"/>
    </row>
    <row r="19" spans="2:29" x14ac:dyDescent="0.25">
      <c r="B19" s="1">
        <v>-80</v>
      </c>
      <c r="C19" s="1">
        <v>-1517.18139648437</v>
      </c>
      <c r="D19" s="1">
        <v>-601.1962890625</v>
      </c>
      <c r="E19" s="1">
        <v>-1959.228515625</v>
      </c>
      <c r="F19" s="1">
        <v>-1284.1796875</v>
      </c>
      <c r="G19" s="1">
        <v>-452.880859375</v>
      </c>
      <c r="H19" s="1">
        <v>-523.681640625</v>
      </c>
      <c r="I19" s="1">
        <v>-1124.8779296875</v>
      </c>
      <c r="J19" s="1">
        <v>-1780.3955078125</v>
      </c>
      <c r="K19" s="1">
        <v>-2271.728515625</v>
      </c>
      <c r="L19" s="1">
        <v>-1223.7548828125</v>
      </c>
      <c r="M19" s="1">
        <v>-1437.98828125</v>
      </c>
      <c r="N19" s="1">
        <v>-2271.728515625</v>
      </c>
      <c r="Q19" s="1">
        <f>AVERAGE(C19:O19)</f>
        <v>-1370.7351684570306</v>
      </c>
      <c r="R19" s="1">
        <f>COUNT(C19:O19)</f>
        <v>12</v>
      </c>
      <c r="S19" s="1">
        <f>STDEV(C19:O19)</f>
        <v>632.84212102571792</v>
      </c>
      <c r="T19" s="1">
        <f t="shared" si="0"/>
        <v>358.05755803760417</v>
      </c>
      <c r="U19" s="1">
        <f t="shared" si="1"/>
        <v>182.68578446436598</v>
      </c>
      <c r="AC19" s="1"/>
    </row>
    <row r="20" spans="2:29" x14ac:dyDescent="0.25">
      <c r="B20" s="1">
        <v>-75</v>
      </c>
      <c r="C20" s="1">
        <v>-1407.470703125</v>
      </c>
      <c r="D20" s="1">
        <v>-555.419921875</v>
      </c>
      <c r="E20" s="1">
        <v>-1930.5419921875</v>
      </c>
      <c r="F20" s="1">
        <v>-1206.6650390625</v>
      </c>
      <c r="G20" s="1">
        <v>-413.2080078125</v>
      </c>
      <c r="H20" s="1">
        <v>-473.0224609375</v>
      </c>
      <c r="I20" s="1">
        <v>-1039.4287109375</v>
      </c>
      <c r="J20" s="1">
        <v>-1644.8974609375</v>
      </c>
      <c r="K20" s="1">
        <v>-2150.2685546875</v>
      </c>
      <c r="L20" s="1">
        <v>-1127.9296875</v>
      </c>
      <c r="M20" s="1">
        <v>-1330.56640625</v>
      </c>
      <c r="N20" s="1">
        <v>-2153.3203125</v>
      </c>
      <c r="Q20" s="1">
        <f>AVERAGE(C20:O20)</f>
        <v>-1286.0616048177083</v>
      </c>
      <c r="R20" s="1">
        <f>COUNT(C20:O20)</f>
        <v>12</v>
      </c>
      <c r="S20" s="1">
        <f>STDEV(C20:O20)</f>
        <v>611.16215141241992</v>
      </c>
      <c r="T20" s="1">
        <f t="shared" si="0"/>
        <v>345.79118587279771</v>
      </c>
      <c r="U20" s="1">
        <f t="shared" si="1"/>
        <v>176.42731631823574</v>
      </c>
      <c r="AC20" s="1"/>
    </row>
    <row r="21" spans="2:29" x14ac:dyDescent="0.25">
      <c r="B21" s="1">
        <v>-70</v>
      </c>
      <c r="C21" s="1">
        <v>-1312.56103515625</v>
      </c>
      <c r="D21" s="1">
        <v>-491.943359375</v>
      </c>
      <c r="E21" s="1">
        <v>-1826.7822265625</v>
      </c>
      <c r="F21" s="1">
        <v>-1129.150390625</v>
      </c>
      <c r="G21" s="1">
        <v>-378.41796875</v>
      </c>
      <c r="H21" s="1">
        <v>-428.466796875</v>
      </c>
      <c r="I21" s="1">
        <v>-958.251953125</v>
      </c>
      <c r="J21" s="1">
        <v>-1526.4892578125</v>
      </c>
      <c r="K21" s="1">
        <v>-2005.0048828125</v>
      </c>
      <c r="L21" s="1">
        <v>-1054.6875</v>
      </c>
      <c r="M21" s="1">
        <v>-1232.2998046875</v>
      </c>
      <c r="N21" s="1">
        <v>-2004.39453125</v>
      </c>
      <c r="Q21" s="1">
        <f>AVERAGE(C21:O21)</f>
        <v>-1195.7041422526042</v>
      </c>
      <c r="R21" s="1">
        <f>COUNT(C21:O21)</f>
        <v>12</v>
      </c>
      <c r="S21" s="1">
        <f>STDEV(C21:O21)</f>
        <v>577.15671902355791</v>
      </c>
      <c r="T21" s="1">
        <f t="shared" si="0"/>
        <v>326.55115478663373</v>
      </c>
      <c r="U21" s="1">
        <f t="shared" si="1"/>
        <v>166.61079354642618</v>
      </c>
      <c r="AC21" s="1"/>
    </row>
    <row r="22" spans="2:29" x14ac:dyDescent="0.25">
      <c r="B22" s="1">
        <v>-65</v>
      </c>
      <c r="C22" s="1">
        <v>-1213.83666992187</v>
      </c>
      <c r="D22" s="1">
        <v>-458.984375</v>
      </c>
      <c r="E22" s="1">
        <v>-1715.6982421875</v>
      </c>
      <c r="F22" s="1">
        <v>-1038.818359375</v>
      </c>
      <c r="G22" s="1">
        <v>-349.12109375</v>
      </c>
      <c r="H22" s="1">
        <v>-387.5732421875</v>
      </c>
      <c r="I22" s="1">
        <v>-887.451171875</v>
      </c>
      <c r="J22" s="1">
        <v>-1401.9775390625</v>
      </c>
      <c r="K22" s="1">
        <v>-1871.337890625</v>
      </c>
      <c r="L22" s="1">
        <v>-967.4072265625</v>
      </c>
      <c r="M22" s="1">
        <v>-1134.033203125</v>
      </c>
      <c r="N22" s="1">
        <v>-1864.013671875</v>
      </c>
      <c r="Q22" s="1">
        <f>AVERAGE(C22:O22)</f>
        <v>-1107.5210571289058</v>
      </c>
      <c r="R22" s="1">
        <f>COUNT(C22:O22)</f>
        <v>12</v>
      </c>
      <c r="S22" s="1">
        <f>STDEV(C22:O22)</f>
        <v>540.30001196590058</v>
      </c>
      <c r="T22" s="1">
        <f t="shared" si="0"/>
        <v>305.69789283089892</v>
      </c>
      <c r="U22" s="1">
        <f t="shared" si="1"/>
        <v>155.97117867583538</v>
      </c>
      <c r="AC22" s="1"/>
    </row>
    <row r="23" spans="2:29" x14ac:dyDescent="0.25">
      <c r="B23" s="1">
        <v>-60</v>
      </c>
      <c r="C23" s="1">
        <v>-1111.90795898437</v>
      </c>
      <c r="D23" s="1">
        <v>-419.921875</v>
      </c>
      <c r="E23" s="1">
        <v>-1616.8212890625</v>
      </c>
      <c r="F23" s="1">
        <v>-959.47265625</v>
      </c>
      <c r="G23" s="1">
        <v>-315.5517578125</v>
      </c>
      <c r="H23" s="1">
        <v>-346.6796875</v>
      </c>
      <c r="I23" s="1">
        <v>-811.767578125</v>
      </c>
      <c r="J23" s="1">
        <v>-1277.4658203125</v>
      </c>
      <c r="K23" s="1">
        <v>-1738.8916015625</v>
      </c>
      <c r="L23" s="1">
        <v>-886.8408203125</v>
      </c>
      <c r="M23" s="1">
        <v>-1042.48046875</v>
      </c>
      <c r="N23" s="1">
        <v>-1734.0087890625</v>
      </c>
      <c r="Q23" s="1">
        <f>AVERAGE(C23:O23)</f>
        <v>-1021.8175252278642</v>
      </c>
      <c r="R23" s="1">
        <f>COUNT(C23:O23)</f>
        <v>12</v>
      </c>
      <c r="S23" s="1">
        <f>STDEV(C23:O23)</f>
        <v>507.44169232744281</v>
      </c>
      <c r="T23" s="1">
        <f t="shared" si="0"/>
        <v>287.10688995660206</v>
      </c>
      <c r="U23" s="1">
        <f t="shared" si="1"/>
        <v>146.48579883164419</v>
      </c>
      <c r="AC23" s="1"/>
    </row>
    <row r="24" spans="2:29" x14ac:dyDescent="0.25">
      <c r="B24" s="1">
        <v>-55</v>
      </c>
      <c r="C24" s="1">
        <v>-1010.28442382812</v>
      </c>
      <c r="D24" s="1">
        <v>-379.0283203125</v>
      </c>
      <c r="E24" s="1">
        <v>-1491.0888671875</v>
      </c>
      <c r="F24" s="1">
        <v>-880.7373046875</v>
      </c>
      <c r="G24" s="1">
        <v>-281.3720703125</v>
      </c>
      <c r="H24" s="1">
        <v>-311.279296875</v>
      </c>
      <c r="I24" s="1">
        <v>-745.849609375</v>
      </c>
      <c r="J24" s="1">
        <v>-1155.3955078125</v>
      </c>
      <c r="K24" s="1">
        <v>-1591.1865234375</v>
      </c>
      <c r="L24" s="1">
        <v>-815.4296875</v>
      </c>
      <c r="M24" s="1">
        <v>-950.927734375</v>
      </c>
      <c r="N24" s="1">
        <v>-1584.47265625</v>
      </c>
      <c r="Q24" s="1">
        <f>AVERAGE(C24:O24)</f>
        <v>-933.08766682942667</v>
      </c>
      <c r="R24" s="1">
        <f>COUNT(C24:O24)</f>
        <v>12</v>
      </c>
      <c r="S24" s="1">
        <f>STDEV(C24:O24)</f>
        <v>466.56022805238092</v>
      </c>
      <c r="T24" s="1">
        <f t="shared" si="0"/>
        <v>263.97644907569969</v>
      </c>
      <c r="U24" s="1">
        <f t="shared" si="1"/>
        <v>134.68433662960766</v>
      </c>
      <c r="AC24" s="1"/>
    </row>
    <row r="25" spans="2:29" x14ac:dyDescent="0.25">
      <c r="B25" s="1">
        <v>-50</v>
      </c>
      <c r="C25" s="1">
        <v>-919.189453125</v>
      </c>
      <c r="D25" s="1">
        <v>-346.0693359375</v>
      </c>
      <c r="E25" s="1">
        <v>-1373.291015625</v>
      </c>
      <c r="F25" s="1">
        <v>-803.22265625</v>
      </c>
      <c r="G25" s="1">
        <v>-255.126953125</v>
      </c>
      <c r="H25" s="1">
        <v>-272.8271484375</v>
      </c>
      <c r="I25" s="1">
        <v>-679.3212890625</v>
      </c>
      <c r="J25" s="1">
        <v>-1044.3115234375</v>
      </c>
      <c r="K25" s="1">
        <v>-1442.2607421875</v>
      </c>
      <c r="L25" s="1">
        <v>-739.1357421875</v>
      </c>
      <c r="M25" s="1">
        <v>-858.154296875</v>
      </c>
      <c r="N25" s="1">
        <v>-1439.208984375</v>
      </c>
      <c r="Q25" s="1">
        <f>AVERAGE(C25:O25)</f>
        <v>-847.67659505208337</v>
      </c>
      <c r="R25" s="1">
        <f>COUNT(C25:O25)</f>
        <v>12</v>
      </c>
      <c r="S25" s="1">
        <f>STDEV(C25:O25)</f>
        <v>426.28182592050376</v>
      </c>
      <c r="T25" s="1">
        <f t="shared" si="0"/>
        <v>241.18721645379202</v>
      </c>
      <c r="U25" s="1">
        <f t="shared" si="1"/>
        <v>123.05696347292402</v>
      </c>
      <c r="AC25" s="1"/>
    </row>
    <row r="26" spans="2:29" x14ac:dyDescent="0.25">
      <c r="B26" s="1">
        <v>-45</v>
      </c>
      <c r="C26" s="1">
        <v>-818.939208984375</v>
      </c>
      <c r="D26" s="1">
        <v>-307.6171875</v>
      </c>
      <c r="E26" s="1">
        <v>-1243.2861328125</v>
      </c>
      <c r="F26" s="1">
        <v>-726.318359375</v>
      </c>
      <c r="G26" s="1">
        <v>-223.9990234375</v>
      </c>
      <c r="H26" s="1">
        <v>-245.9716796875</v>
      </c>
      <c r="I26" s="1">
        <v>-604.248046875</v>
      </c>
      <c r="J26" s="1">
        <v>-926.513671875</v>
      </c>
      <c r="K26" s="1">
        <v>-1289.0625</v>
      </c>
      <c r="L26" s="1">
        <v>-669.5556640625</v>
      </c>
      <c r="M26" s="1">
        <v>-764.7705078125</v>
      </c>
      <c r="N26" s="1">
        <v>-1281.1279296875</v>
      </c>
      <c r="Q26" s="1">
        <f>AVERAGE(C26:O26)</f>
        <v>-758.45082600911462</v>
      </c>
      <c r="R26" s="1">
        <f>COUNT(C26:O26)</f>
        <v>12</v>
      </c>
      <c r="S26" s="1">
        <f>STDEV(C26:O26)</f>
        <v>382.09794051952707</v>
      </c>
      <c r="T26" s="1">
        <f t="shared" si="0"/>
        <v>216.18828925589116</v>
      </c>
      <c r="U26" s="1">
        <f t="shared" si="1"/>
        <v>110.30217440787528</v>
      </c>
      <c r="AC26" s="1"/>
    </row>
    <row r="27" spans="2:29" x14ac:dyDescent="0.25">
      <c r="B27" s="1">
        <v>-40</v>
      </c>
      <c r="C27" s="1">
        <v>-727.996826171875</v>
      </c>
      <c r="D27" s="1">
        <v>-277.7099609375</v>
      </c>
      <c r="E27" s="1">
        <v>-1110.2294921875</v>
      </c>
      <c r="F27" s="1">
        <v>-653.6865234375</v>
      </c>
      <c r="G27" s="1">
        <v>-194.091796875</v>
      </c>
      <c r="H27" s="1">
        <v>-211.7919921875</v>
      </c>
      <c r="I27" s="1">
        <v>-539.55078125</v>
      </c>
      <c r="J27" s="1">
        <v>-817.87109375</v>
      </c>
      <c r="K27" s="1">
        <v>-1142.578125</v>
      </c>
      <c r="L27" s="1">
        <v>-590.8203125</v>
      </c>
      <c r="M27" s="1">
        <v>-671.9970703125</v>
      </c>
      <c r="N27" s="1">
        <v>-1140.7470703125</v>
      </c>
      <c r="Q27" s="1">
        <f>AVERAGE(C27:O27)</f>
        <v>-673.25592041015625</v>
      </c>
      <c r="R27" s="1">
        <f>COUNT(C27:O27)</f>
        <v>12</v>
      </c>
      <c r="S27" s="1">
        <f>STDEV(C27:O27)</f>
        <v>340.81831798208339</v>
      </c>
      <c r="T27" s="1">
        <f t="shared" si="0"/>
        <v>192.83257327018092</v>
      </c>
      <c r="U27" s="1">
        <f t="shared" si="1"/>
        <v>98.385773815855657</v>
      </c>
      <c r="AC27" s="1"/>
    </row>
    <row r="28" spans="2:29" x14ac:dyDescent="0.25">
      <c r="B28" s="1">
        <v>-35</v>
      </c>
      <c r="C28" s="1">
        <v>-637.969970703125</v>
      </c>
      <c r="D28" s="1">
        <v>-228.8818359375</v>
      </c>
      <c r="E28" s="1">
        <v>-979.6142578125</v>
      </c>
      <c r="F28" s="1">
        <v>-580.4443359375</v>
      </c>
      <c r="G28" s="1">
        <v>-162.9638671875</v>
      </c>
      <c r="H28" s="1">
        <v>-179.443359375</v>
      </c>
      <c r="I28" s="1">
        <v>-468.1396484375</v>
      </c>
      <c r="J28" s="1">
        <v>-701.2939453125</v>
      </c>
      <c r="K28" s="1">
        <v>-994.2626953125</v>
      </c>
      <c r="L28" s="1">
        <v>-523.0712890625</v>
      </c>
      <c r="M28" s="1">
        <v>-582.275390625</v>
      </c>
      <c r="N28" s="1">
        <v>-989.990234375</v>
      </c>
      <c r="Q28" s="1">
        <f>AVERAGE(C28:O28)</f>
        <v>-585.69590250651038</v>
      </c>
      <c r="R28" s="1">
        <f>COUNT(C28:O28)</f>
        <v>12</v>
      </c>
      <c r="S28" s="1">
        <f>STDEV(C28:O28)</f>
        <v>300.07396994712866</v>
      </c>
      <c r="T28" s="1">
        <f t="shared" si="0"/>
        <v>169.77971177988633</v>
      </c>
      <c r="U28" s="1">
        <f t="shared" si="1"/>
        <v>86.623893662887212</v>
      </c>
      <c r="AC28" s="1"/>
    </row>
    <row r="29" spans="2:29" x14ac:dyDescent="0.25">
      <c r="B29" s="1">
        <v>-30</v>
      </c>
      <c r="C29" s="1">
        <v>-552.825927734375</v>
      </c>
      <c r="D29" s="1">
        <v>-195.9228515625</v>
      </c>
      <c r="E29" s="1">
        <v>-841.6748046875</v>
      </c>
      <c r="F29" s="1">
        <v>-498.6572265625</v>
      </c>
      <c r="G29" s="1">
        <v>-136.1083984375</v>
      </c>
      <c r="H29" s="1">
        <v>-151.3671875</v>
      </c>
      <c r="I29" s="1">
        <v>-404.6630859375</v>
      </c>
      <c r="J29" s="1">
        <v>-593.8720703125</v>
      </c>
      <c r="K29" s="1">
        <v>-853.271484375</v>
      </c>
      <c r="L29" s="1">
        <v>-452.2705078125</v>
      </c>
      <c r="M29" s="1">
        <v>-491.943359375</v>
      </c>
      <c r="N29" s="1">
        <v>-847.16796875</v>
      </c>
      <c r="Q29" s="1">
        <f>AVERAGE(C29:O29)</f>
        <v>-501.64540608723956</v>
      </c>
      <c r="R29" s="1">
        <f>COUNT(C29:O29)</f>
        <v>12</v>
      </c>
      <c r="S29" s="1">
        <f>STDEV(C29:O29)</f>
        <v>257.87538572580712</v>
      </c>
      <c r="T29" s="1">
        <f t="shared" si="0"/>
        <v>145.90405382835667</v>
      </c>
      <c r="U29" s="1">
        <f t="shared" si="1"/>
        <v>74.442211683086668</v>
      </c>
      <c r="AC29" s="1"/>
    </row>
    <row r="30" spans="2:29" x14ac:dyDescent="0.25">
      <c r="B30" s="1">
        <v>-25</v>
      </c>
      <c r="C30" s="1">
        <v>-461.12060546875</v>
      </c>
      <c r="D30" s="1">
        <v>-159.912109375</v>
      </c>
      <c r="E30" s="1">
        <v>-706.787109375</v>
      </c>
      <c r="F30" s="1">
        <v>-419.3115234375</v>
      </c>
      <c r="G30" s="1">
        <v>-111.083984375</v>
      </c>
      <c r="H30" s="1">
        <v>-122.6806640625</v>
      </c>
      <c r="I30" s="1">
        <v>-332.6416015625</v>
      </c>
      <c r="J30" s="1">
        <v>-484.0087890625</v>
      </c>
      <c r="K30" s="1">
        <v>-704.345703125</v>
      </c>
      <c r="L30" s="1">
        <v>-377.8076171875</v>
      </c>
      <c r="M30" s="1">
        <v>-401.0009765625</v>
      </c>
      <c r="N30" s="1">
        <v>-701.904296875</v>
      </c>
      <c r="Q30" s="1">
        <f>AVERAGE(C30:O30)</f>
        <v>-415.21708170572919</v>
      </c>
      <c r="R30" s="1">
        <f>COUNT(C30:O30)</f>
        <v>12</v>
      </c>
      <c r="S30" s="1">
        <f>STDEV(C30:O30)</f>
        <v>215.18060027600828</v>
      </c>
      <c r="T30" s="1">
        <f t="shared" si="0"/>
        <v>121.74764876113903</v>
      </c>
      <c r="U30" s="1">
        <f t="shared" si="1"/>
        <v>62.11728874686932</v>
      </c>
      <c r="AC30" s="1"/>
    </row>
    <row r="31" spans="2:29" x14ac:dyDescent="0.25">
      <c r="B31" s="1">
        <v>-20</v>
      </c>
      <c r="C31" s="1">
        <v>-372.9248046875</v>
      </c>
      <c r="D31" s="1">
        <v>-125.1220703125</v>
      </c>
      <c r="E31" s="1">
        <v>-574.3408203125</v>
      </c>
      <c r="F31" s="1">
        <v>-339.9658203125</v>
      </c>
      <c r="G31" s="1">
        <v>-79.345703125</v>
      </c>
      <c r="H31" s="1">
        <v>-97.0458984375</v>
      </c>
      <c r="I31" s="1">
        <v>-263.671875</v>
      </c>
      <c r="J31" s="1">
        <v>-387.5732421875</v>
      </c>
      <c r="K31" s="1">
        <v>-553.5888671875</v>
      </c>
      <c r="L31" s="1">
        <v>-300.9033203125</v>
      </c>
      <c r="M31" s="1">
        <v>-319.2138671875</v>
      </c>
      <c r="N31" s="1">
        <v>-555.419921875</v>
      </c>
      <c r="Q31" s="1">
        <f>AVERAGE(C31:O31)</f>
        <v>-330.75968424479169</v>
      </c>
      <c r="R31" s="1">
        <f>COUNT(C31:O31)</f>
        <v>12</v>
      </c>
      <c r="S31" s="1">
        <f>STDEV(C31:O31)</f>
        <v>173.25511983279983</v>
      </c>
      <c r="T31" s="1">
        <f t="shared" si="0"/>
        <v>98.026510979226941</v>
      </c>
      <c r="U31" s="1">
        <f t="shared" si="1"/>
        <v>50.014445036973932</v>
      </c>
      <c r="AC31" s="1"/>
    </row>
    <row r="32" spans="2:29" x14ac:dyDescent="0.25">
      <c r="B32" s="1">
        <v>-15</v>
      </c>
      <c r="C32" s="1">
        <v>-286.2548828125</v>
      </c>
      <c r="D32" s="1">
        <v>-87.890625</v>
      </c>
      <c r="E32" s="1">
        <v>-440.0634765625</v>
      </c>
      <c r="F32" s="1">
        <v>-265.5029296875</v>
      </c>
      <c r="G32" s="1">
        <v>-53.7109375</v>
      </c>
      <c r="H32" s="1">
        <v>-68.9697265625</v>
      </c>
      <c r="I32" s="1">
        <v>-197.75390625</v>
      </c>
      <c r="J32" s="1">
        <v>-287.4755859375</v>
      </c>
      <c r="K32" s="1">
        <v>-403.4423828125</v>
      </c>
      <c r="L32" s="1">
        <v>-230.712890625</v>
      </c>
      <c r="M32" s="1">
        <v>-241.69921875</v>
      </c>
      <c r="N32" s="1">
        <v>-404.052734375</v>
      </c>
      <c r="Q32" s="1">
        <f>AVERAGE(C32:O32)</f>
        <v>-247.29410807291666</v>
      </c>
      <c r="R32" s="1">
        <f>COUNT(C32:O32)</f>
        <v>12</v>
      </c>
      <c r="S32" s="1">
        <f>STDEV(C32:O32)</f>
        <v>130.39227699856619</v>
      </c>
      <c r="T32" s="1">
        <f t="shared" si="0"/>
        <v>73.775020242643009</v>
      </c>
      <c r="U32" s="1">
        <f t="shared" si="1"/>
        <v>37.641008112685221</v>
      </c>
      <c r="AC32" s="1"/>
    </row>
    <row r="33" spans="2:29" x14ac:dyDescent="0.25">
      <c r="B33" s="1">
        <v>-10</v>
      </c>
      <c r="C33" s="1">
        <v>-203.55224609375</v>
      </c>
      <c r="D33" s="1">
        <v>-50.048828125</v>
      </c>
      <c r="E33" s="1">
        <v>-308.2275390625</v>
      </c>
      <c r="F33" s="1">
        <v>-185.546875</v>
      </c>
      <c r="G33" s="1">
        <v>-26.85546875</v>
      </c>
      <c r="H33" s="1">
        <v>-47.607421875</v>
      </c>
      <c r="I33" s="1">
        <v>-132.4462890625</v>
      </c>
      <c r="J33" s="1">
        <v>-187.3779296875</v>
      </c>
      <c r="K33" s="1">
        <v>-265.5029296875</v>
      </c>
      <c r="L33" s="1">
        <v>-148.92578125</v>
      </c>
      <c r="M33" s="1">
        <v>-154.4189453125</v>
      </c>
      <c r="N33" s="1">
        <v>-260.6201171875</v>
      </c>
      <c r="Q33" s="1">
        <f>AVERAGE(C33:O33)</f>
        <v>-164.2608642578125</v>
      </c>
      <c r="R33" s="1">
        <f>COUNT(C33:O33)</f>
        <v>12</v>
      </c>
      <c r="S33" s="1">
        <f>STDEV(C33:O33)</f>
        <v>90.287230251918217</v>
      </c>
      <c r="T33" s="1">
        <f t="shared" si="0"/>
        <v>51.083870861160598</v>
      </c>
      <c r="U33" s="1">
        <f t="shared" si="1"/>
        <v>26.063678345165354</v>
      </c>
      <c r="AC33" s="1"/>
    </row>
    <row r="34" spans="2:29" x14ac:dyDescent="0.25">
      <c r="B34" s="1">
        <v>-5</v>
      </c>
      <c r="C34" s="1">
        <v>-115.814208984375</v>
      </c>
      <c r="D34" s="1">
        <v>-18.9208984375</v>
      </c>
      <c r="E34" s="1">
        <v>-177.6123046875</v>
      </c>
      <c r="F34" s="1">
        <v>-112.3046875</v>
      </c>
      <c r="G34" s="1">
        <v>0.6103515625</v>
      </c>
      <c r="H34" s="1">
        <v>-21.97265625</v>
      </c>
      <c r="I34" s="1">
        <v>-73.8525390625</v>
      </c>
      <c r="J34" s="1">
        <v>-84.8388671875</v>
      </c>
      <c r="K34" s="1">
        <v>-119.62890625</v>
      </c>
      <c r="L34" s="1">
        <v>-73.8525390625</v>
      </c>
      <c r="M34" s="1">
        <v>-69.580078125</v>
      </c>
      <c r="N34" s="1">
        <v>-117.1875</v>
      </c>
      <c r="Q34" s="1">
        <f>AVERAGE(C34:O34)</f>
        <v>-82.079569498697921</v>
      </c>
      <c r="R34" s="1">
        <f>COUNT(C34:O34)</f>
        <v>12</v>
      </c>
      <c r="S34" s="1">
        <f>STDEV(C34:O34)</f>
        <v>50.953907415664354</v>
      </c>
      <c r="T34" s="1">
        <f t="shared" si="0"/>
        <v>28.829357363501913</v>
      </c>
      <c r="U34" s="1">
        <f t="shared" si="1"/>
        <v>14.709126081348542</v>
      </c>
      <c r="AC34" s="1"/>
    </row>
    <row r="35" spans="2:29" x14ac:dyDescent="0.25">
      <c r="B35" s="1">
        <v>0</v>
      </c>
      <c r="C35" s="1">
        <v>-28.99169921875</v>
      </c>
      <c r="D35" s="1">
        <v>14.6484375</v>
      </c>
      <c r="E35" s="1">
        <v>-45.7763671875</v>
      </c>
      <c r="F35" s="1">
        <v>-40.8935546875</v>
      </c>
      <c r="G35" s="1">
        <v>26.2451171875</v>
      </c>
      <c r="H35" s="1">
        <v>1.220703125</v>
      </c>
      <c r="I35" s="1">
        <v>-5.4931640625</v>
      </c>
      <c r="J35" s="1">
        <v>9.765625</v>
      </c>
      <c r="K35" s="1">
        <v>23.8037109375</v>
      </c>
      <c r="L35" s="1">
        <v>7.32421875</v>
      </c>
      <c r="M35" s="1">
        <v>13.427734375</v>
      </c>
      <c r="N35" s="1">
        <v>20.751953125</v>
      </c>
      <c r="Q35" s="1">
        <f>AVERAGE(C35:O35)</f>
        <v>-0.33060709635416669</v>
      </c>
      <c r="R35" s="1">
        <f>COUNT(C35:O35)</f>
        <v>12</v>
      </c>
      <c r="S35" s="1">
        <f>STDEV(C35:O35)</f>
        <v>24.988341570757207</v>
      </c>
      <c r="T35" s="1">
        <f t="shared" si="0"/>
        <v>14.138225419845703</v>
      </c>
      <c r="U35" s="1">
        <f t="shared" si="1"/>
        <v>7.2135128662394949</v>
      </c>
      <c r="AC35" s="1"/>
    </row>
    <row r="36" spans="2:29" x14ac:dyDescent="0.25">
      <c r="B36" s="1">
        <v>5</v>
      </c>
      <c r="C36" s="1">
        <v>54.3212890625</v>
      </c>
      <c r="D36" s="1">
        <v>47.607421875</v>
      </c>
      <c r="E36" s="1">
        <v>81.1767578125</v>
      </c>
      <c r="F36" s="1">
        <v>29.296875</v>
      </c>
      <c r="G36" s="1">
        <v>47.607421875</v>
      </c>
      <c r="H36" s="1">
        <v>23.8037109375</v>
      </c>
      <c r="I36" s="1">
        <v>57.9833984375</v>
      </c>
      <c r="J36" s="1">
        <v>112.3046875</v>
      </c>
      <c r="K36" s="1">
        <v>153.80859375</v>
      </c>
      <c r="L36" s="1">
        <v>86.669921875</v>
      </c>
      <c r="M36" s="1">
        <v>98.2666015625</v>
      </c>
      <c r="N36" s="1">
        <v>162.9638671875</v>
      </c>
      <c r="Q36" s="1">
        <f>AVERAGE(C36:O36)</f>
        <v>79.65087890625</v>
      </c>
      <c r="R36" s="1">
        <f>COUNT(C36:O36)</f>
        <v>12</v>
      </c>
      <c r="S36" s="1">
        <f>STDEV(C36:O36)</f>
        <v>45.451170893596277</v>
      </c>
      <c r="T36" s="1">
        <f t="shared" si="0"/>
        <v>25.715948290125834</v>
      </c>
      <c r="U36" s="1">
        <f t="shared" si="1"/>
        <v>13.120622875200748</v>
      </c>
      <c r="AC36" s="1"/>
    </row>
    <row r="37" spans="2:29" x14ac:dyDescent="0.25">
      <c r="B37" s="1">
        <v>10</v>
      </c>
      <c r="C37" s="1">
        <v>142.2119140625</v>
      </c>
      <c r="D37" s="1">
        <v>75.68359375</v>
      </c>
      <c r="E37" s="1">
        <v>208.1298828125</v>
      </c>
      <c r="F37" s="1">
        <v>98.876953125</v>
      </c>
      <c r="G37" s="1">
        <v>73.2421875</v>
      </c>
      <c r="H37" s="1">
        <v>52.490234375</v>
      </c>
      <c r="I37" s="1">
        <v>117.1875</v>
      </c>
      <c r="J37" s="1">
        <v>205.078125</v>
      </c>
      <c r="K37" s="1">
        <v>298.4619140625</v>
      </c>
      <c r="L37" s="1">
        <v>169.0673828125</v>
      </c>
      <c r="M37" s="1">
        <v>181.2744140625</v>
      </c>
      <c r="N37" s="1">
        <v>299.072265625</v>
      </c>
      <c r="Q37" s="1">
        <f>AVERAGE(C37:O37)</f>
        <v>160.064697265625</v>
      </c>
      <c r="R37" s="1">
        <f>COUNT(C37:O37)</f>
        <v>12</v>
      </c>
      <c r="S37" s="1">
        <f>STDEV(C37:O37)</f>
        <v>82.833877948147858</v>
      </c>
      <c r="T37" s="1">
        <f t="shared" si="0"/>
        <v>46.866817292165443</v>
      </c>
      <c r="U37" s="1">
        <f t="shared" si="1"/>
        <v>23.912080865691888</v>
      </c>
      <c r="AC37" s="1"/>
    </row>
    <row r="38" spans="2:29" x14ac:dyDescent="0.25">
      <c r="B38" s="1">
        <v>15</v>
      </c>
      <c r="C38" s="1">
        <v>230.1025390625</v>
      </c>
      <c r="D38" s="1">
        <v>109.86328125</v>
      </c>
      <c r="E38" s="1">
        <v>332.03125</v>
      </c>
      <c r="F38" s="1">
        <v>169.0673828125</v>
      </c>
      <c r="G38" s="1">
        <v>100.7080078125</v>
      </c>
      <c r="H38" s="1">
        <v>72.6318359375</v>
      </c>
      <c r="I38" s="1">
        <v>183.7158203125</v>
      </c>
      <c r="J38" s="1">
        <v>305.7861328125</v>
      </c>
      <c r="K38" s="1">
        <v>451.0498046875</v>
      </c>
      <c r="L38" s="1">
        <v>258.7890625</v>
      </c>
      <c r="M38" s="1">
        <v>263.671875</v>
      </c>
      <c r="N38" s="1">
        <v>450.439453125</v>
      </c>
      <c r="Q38" s="1">
        <f>AVERAGE(C38:O38)</f>
        <v>243.988037109375</v>
      </c>
      <c r="R38" s="1">
        <f>COUNT(C38:O38)</f>
        <v>12</v>
      </c>
      <c r="S38" s="1">
        <f>STDEV(C38:O38)</f>
        <v>126.12912387577859</v>
      </c>
      <c r="T38" s="1">
        <f t="shared" si="0"/>
        <v>71.362958614678647</v>
      </c>
      <c r="U38" s="1">
        <f t="shared" si="1"/>
        <v>36.410341811166212</v>
      </c>
      <c r="AC38" s="1"/>
    </row>
    <row r="39" spans="2:29" x14ac:dyDescent="0.25">
      <c r="B39" s="1">
        <v>20</v>
      </c>
      <c r="C39" s="1">
        <v>318.450927734375</v>
      </c>
      <c r="D39" s="1">
        <v>137.939453125</v>
      </c>
      <c r="E39" s="1">
        <v>443.115234375</v>
      </c>
      <c r="F39" s="1">
        <v>236.81640625</v>
      </c>
      <c r="G39" s="1">
        <v>126.953125</v>
      </c>
      <c r="H39" s="1">
        <v>101.318359375</v>
      </c>
      <c r="I39" s="1">
        <v>250.244140625</v>
      </c>
      <c r="J39" s="1">
        <v>399.7802734375</v>
      </c>
      <c r="K39" s="1">
        <v>596.923828125</v>
      </c>
      <c r="L39" s="1">
        <v>349.7314453125</v>
      </c>
      <c r="M39" s="1">
        <v>345.458984375</v>
      </c>
      <c r="N39" s="1">
        <v>601.1962890625</v>
      </c>
      <c r="Q39" s="1">
        <f>AVERAGE(C39:O39)</f>
        <v>325.66070556640625</v>
      </c>
      <c r="R39" s="1">
        <f>COUNT(C39:O39)</f>
        <v>12</v>
      </c>
      <c r="S39" s="1">
        <f>STDEV(C39:O39)</f>
        <v>167.45436193452463</v>
      </c>
      <c r="T39" s="1">
        <f t="shared" si="0"/>
        <v>94.744483536967977</v>
      </c>
      <c r="U39" s="1">
        <f t="shared" si="1"/>
        <v>48.339910469937408</v>
      </c>
      <c r="AC39" s="1"/>
    </row>
    <row r="40" spans="2:29" x14ac:dyDescent="0.25">
      <c r="B40" s="1">
        <v>25</v>
      </c>
      <c r="C40" s="1">
        <v>405.120849609375</v>
      </c>
      <c r="D40" s="1">
        <v>174.560546875</v>
      </c>
      <c r="E40" s="1">
        <v>547.4853515625</v>
      </c>
      <c r="F40" s="1">
        <v>303.3447265625</v>
      </c>
      <c r="G40" s="1">
        <v>150.146484375</v>
      </c>
      <c r="H40" s="1">
        <v>125.732421875</v>
      </c>
      <c r="I40" s="1">
        <v>316.162109375</v>
      </c>
      <c r="J40" s="1">
        <v>504.7607421875</v>
      </c>
      <c r="K40" s="1">
        <v>761.1083984375</v>
      </c>
      <c r="L40" s="1">
        <v>444.9462890625</v>
      </c>
      <c r="M40" s="1">
        <v>432.12890625</v>
      </c>
      <c r="N40" s="1">
        <v>758.6669921875</v>
      </c>
      <c r="Q40" s="1">
        <f>AVERAGE(C40:O40)</f>
        <v>410.34698486328125</v>
      </c>
      <c r="R40" s="1">
        <f>COUNT(C40:O40)</f>
        <v>12</v>
      </c>
      <c r="S40" s="1">
        <f>STDEV(C40:O40)</f>
        <v>212.86048155770683</v>
      </c>
      <c r="T40" s="1">
        <f t="shared" si="0"/>
        <v>120.43494213964253</v>
      </c>
      <c r="U40" s="1">
        <f t="shared" si="1"/>
        <v>61.447528163587712</v>
      </c>
      <c r="AC40" s="1"/>
    </row>
    <row r="41" spans="2:29" x14ac:dyDescent="0.25">
      <c r="B41" s="1">
        <v>30</v>
      </c>
      <c r="C41" s="1">
        <v>501.708984375</v>
      </c>
      <c r="D41" s="1">
        <v>202.0263671875</v>
      </c>
      <c r="E41" s="1">
        <v>662.2314453125</v>
      </c>
      <c r="F41" s="1">
        <v>385.1318359375</v>
      </c>
      <c r="G41" s="1">
        <v>178.22265625</v>
      </c>
      <c r="H41" s="1">
        <v>152.587890625</v>
      </c>
      <c r="I41" s="1">
        <v>380.859375</v>
      </c>
      <c r="J41" s="1">
        <v>610.3515625</v>
      </c>
      <c r="K41" s="1">
        <v>916.1376953125</v>
      </c>
      <c r="L41" s="1">
        <v>610.3515625</v>
      </c>
      <c r="M41" s="1">
        <v>515.7470703125</v>
      </c>
      <c r="N41" s="1">
        <v>914.306640625</v>
      </c>
      <c r="Q41" s="1">
        <f>AVERAGE(C41:O41)</f>
        <v>502.471923828125</v>
      </c>
      <c r="R41" s="1">
        <f>COUNT(C41:O41)</f>
        <v>12</v>
      </c>
      <c r="S41" s="1">
        <f>STDEV(C41:O41)</f>
        <v>258.68292606477365</v>
      </c>
      <c r="T41" s="1">
        <f t="shared" si="0"/>
        <v>146.36095439198945</v>
      </c>
      <c r="U41" s="1">
        <f t="shared" si="1"/>
        <v>74.675328499128568</v>
      </c>
      <c r="AC41" s="1"/>
    </row>
    <row r="42" spans="2:29" x14ac:dyDescent="0.25">
      <c r="B42" s="1">
        <v>35</v>
      </c>
      <c r="C42" s="1">
        <v>592.95654296875</v>
      </c>
      <c r="D42" s="1">
        <v>234.375</v>
      </c>
      <c r="E42" s="1">
        <v>784.3017578125</v>
      </c>
      <c r="F42" s="1">
        <v>458.3740234375</v>
      </c>
      <c r="G42" s="1">
        <v>204.4677734375</v>
      </c>
      <c r="H42" s="1">
        <v>178.8330078125</v>
      </c>
      <c r="I42" s="1">
        <v>448.6083984375</v>
      </c>
      <c r="J42" s="1">
        <v>710.44921875</v>
      </c>
      <c r="K42" s="1">
        <v>1079.7119140625</v>
      </c>
      <c r="L42" s="1">
        <v>719.6044921875</v>
      </c>
      <c r="M42" s="1">
        <v>611.572265625</v>
      </c>
      <c r="N42" s="1">
        <v>1080.9326171875</v>
      </c>
      <c r="Q42" s="1">
        <f>AVERAGE(C42:O42)</f>
        <v>592.01558430989587</v>
      </c>
      <c r="R42" s="1">
        <f>COUNT(C42:O42)</f>
        <v>12</v>
      </c>
      <c r="S42" s="1">
        <f>STDEV(C42:O42)</f>
        <v>306.26725918125999</v>
      </c>
      <c r="T42" s="1">
        <f t="shared" si="0"/>
        <v>173.28383065206157</v>
      </c>
      <c r="U42" s="1">
        <f t="shared" si="1"/>
        <v>88.411742266134667</v>
      </c>
      <c r="AC42" s="1"/>
    </row>
    <row r="43" spans="2:29" x14ac:dyDescent="0.25">
      <c r="B43" s="1">
        <v>40</v>
      </c>
      <c r="C43" s="1">
        <v>689.697265625</v>
      </c>
      <c r="D43" s="1">
        <v>271.6064453125</v>
      </c>
      <c r="E43" s="1">
        <v>894.775390625</v>
      </c>
      <c r="F43" s="1">
        <v>532.2265625</v>
      </c>
      <c r="G43" s="1">
        <v>230.1025390625</v>
      </c>
      <c r="H43" s="1">
        <v>207.51953125</v>
      </c>
      <c r="I43" s="1">
        <v>520.6298828125</v>
      </c>
      <c r="J43" s="1">
        <v>818.4814453125</v>
      </c>
      <c r="K43" s="1">
        <v>1222.5341796875</v>
      </c>
      <c r="L43" s="1">
        <v>842.28515625</v>
      </c>
      <c r="M43" s="1">
        <v>698.8525390625</v>
      </c>
      <c r="N43" s="1">
        <v>1221.3134765625</v>
      </c>
      <c r="Q43" s="1">
        <f>AVERAGE(C43:O43)</f>
        <v>679.168701171875</v>
      </c>
      <c r="R43" s="1">
        <f>COUNT(C43:O43)</f>
        <v>12</v>
      </c>
      <c r="S43" s="1">
        <f>STDEV(C43:O43)</f>
        <v>346.29381467301408</v>
      </c>
      <c r="T43" s="1">
        <f t="shared" si="0"/>
        <v>195.93057024140018</v>
      </c>
      <c r="U43" s="1">
        <f t="shared" si="1"/>
        <v>99.966413560083538</v>
      </c>
      <c r="AC43" s="1"/>
    </row>
    <row r="44" spans="2:29" x14ac:dyDescent="0.25">
      <c r="B44" s="1">
        <v>45</v>
      </c>
      <c r="C44" s="1">
        <v>785.369873046875</v>
      </c>
      <c r="D44" s="1">
        <v>305.17578125</v>
      </c>
      <c r="E44" s="1">
        <v>982.0556640625</v>
      </c>
      <c r="F44" s="1">
        <v>596.923828125</v>
      </c>
      <c r="G44" s="1">
        <v>258.1787109375</v>
      </c>
      <c r="H44" s="1">
        <v>233.154296875</v>
      </c>
      <c r="I44" s="1">
        <v>589.599609375</v>
      </c>
      <c r="J44" s="1">
        <v>939.3310546875</v>
      </c>
      <c r="K44" s="1">
        <v>1359.2529296875</v>
      </c>
      <c r="L44" s="1">
        <v>972.2900390625</v>
      </c>
      <c r="M44" s="1">
        <v>796.5087890625</v>
      </c>
      <c r="N44" s="1">
        <v>1363.525390625</v>
      </c>
      <c r="Q44" s="1">
        <f>AVERAGE(C44:O44)</f>
        <v>765.11383056640625</v>
      </c>
      <c r="R44" s="1">
        <f>COUNT(C44:O44)</f>
        <v>12</v>
      </c>
      <c r="S44" s="1">
        <f>STDEV(C44:O44)</f>
        <v>386.52664092930951</v>
      </c>
      <c r="T44" s="1">
        <f t="shared" si="0"/>
        <v>218.69401635799474</v>
      </c>
      <c r="U44" s="1">
        <f t="shared" si="1"/>
        <v>111.58063009474934</v>
      </c>
      <c r="AC44" s="1"/>
    </row>
    <row r="45" spans="2:29" x14ac:dyDescent="0.25">
      <c r="B45" s="1">
        <v>50</v>
      </c>
      <c r="C45" s="1">
        <v>887.14599609375</v>
      </c>
      <c r="D45" s="1">
        <v>325.927734375</v>
      </c>
      <c r="E45" s="1">
        <v>1108.3984375</v>
      </c>
      <c r="F45" s="1">
        <v>688.4765625</v>
      </c>
      <c r="G45" s="1">
        <v>287.4755859375</v>
      </c>
      <c r="H45" s="1">
        <v>259.3994140625</v>
      </c>
      <c r="I45" s="1">
        <v>657.958984375</v>
      </c>
      <c r="J45" s="1">
        <v>1052.8564453125</v>
      </c>
      <c r="K45" s="1">
        <v>1551.513671875</v>
      </c>
      <c r="L45" s="1">
        <v>1104.1259765625</v>
      </c>
      <c r="M45" s="1">
        <v>893.5546875</v>
      </c>
      <c r="N45" s="1">
        <v>1547.2412109375</v>
      </c>
      <c r="Q45" s="1">
        <f>AVERAGE(C45:O45)</f>
        <v>863.67289225260413</v>
      </c>
      <c r="R45" s="1">
        <f>COUNT(C45:O45)</f>
        <v>12</v>
      </c>
      <c r="S45" s="1">
        <f>STDEV(C45:O45)</f>
        <v>442.58176241377799</v>
      </c>
      <c r="T45" s="1">
        <f t="shared" si="0"/>
        <v>250.40960425486037</v>
      </c>
      <c r="U45" s="1">
        <f t="shared" si="1"/>
        <v>127.76234983400687</v>
      </c>
      <c r="AC45" s="1"/>
    </row>
    <row r="46" spans="2:29" x14ac:dyDescent="0.25">
      <c r="B46" s="1">
        <v>55</v>
      </c>
      <c r="C46" s="1">
        <v>988.46435546875</v>
      </c>
      <c r="D46" s="1">
        <v>355.8349609375</v>
      </c>
      <c r="E46" s="1">
        <v>1231.689453125</v>
      </c>
      <c r="F46" s="1">
        <v>758.6669921875</v>
      </c>
      <c r="G46" s="1">
        <v>319.82421875</v>
      </c>
      <c r="H46" s="1">
        <v>289.9169921875</v>
      </c>
      <c r="I46" s="1">
        <v>734.86328125</v>
      </c>
      <c r="J46" s="1">
        <v>1174.9267578125</v>
      </c>
      <c r="K46" s="1">
        <v>1741.943359375</v>
      </c>
      <c r="L46" s="1">
        <v>1242.0654296875</v>
      </c>
      <c r="M46" s="1">
        <v>995.4833984375</v>
      </c>
      <c r="N46" s="1">
        <v>1738.28125</v>
      </c>
      <c r="Q46" s="1">
        <f>AVERAGE(C46:O46)</f>
        <v>964.33003743489587</v>
      </c>
      <c r="R46" s="1">
        <f>COUNT(C46:O46)</f>
        <v>12</v>
      </c>
      <c r="S46" s="1">
        <f>STDEV(C46:O46)</f>
        <v>498.51089013496232</v>
      </c>
      <c r="T46" s="1">
        <f t="shared" si="0"/>
        <v>282.05390577916853</v>
      </c>
      <c r="U46" s="1">
        <f t="shared" si="1"/>
        <v>143.90769830669024</v>
      </c>
      <c r="AC46" s="1"/>
    </row>
    <row r="47" spans="2:29" x14ac:dyDescent="0.25">
      <c r="B47" s="1">
        <v>60</v>
      </c>
      <c r="C47" s="1">
        <v>1096.19140625</v>
      </c>
      <c r="D47" s="1">
        <v>387.5732421875</v>
      </c>
      <c r="E47" s="1">
        <v>1359.2529296875</v>
      </c>
      <c r="F47" s="1">
        <v>841.6748046875</v>
      </c>
      <c r="G47" s="1">
        <v>354.6142578125</v>
      </c>
      <c r="H47" s="1">
        <v>322.8759765625</v>
      </c>
      <c r="I47" s="1">
        <v>807.4951171875</v>
      </c>
      <c r="J47" s="1">
        <v>1288.4521484375</v>
      </c>
      <c r="K47" s="1">
        <v>1929.931640625</v>
      </c>
      <c r="L47" s="1">
        <v>1390.380859375</v>
      </c>
      <c r="M47" s="1">
        <v>1101.07421875</v>
      </c>
      <c r="N47" s="1">
        <v>1929.931640625</v>
      </c>
      <c r="Q47" s="1">
        <f>AVERAGE(C47:O47)</f>
        <v>1067.4540201822917</v>
      </c>
      <c r="R47" s="1">
        <f>COUNT(C47:O47)</f>
        <v>12</v>
      </c>
      <c r="S47" s="1">
        <f>STDEV(C47:O47)</f>
        <v>553.60715591876453</v>
      </c>
      <c r="T47" s="1">
        <f t="shared" si="0"/>
        <v>313.22697996007832</v>
      </c>
      <c r="U47" s="1">
        <f t="shared" si="1"/>
        <v>159.81262024750092</v>
      </c>
      <c r="AC47" s="1"/>
    </row>
    <row r="48" spans="2:29" x14ac:dyDescent="0.25">
      <c r="B48" s="1">
        <v>65</v>
      </c>
      <c r="C48" s="1">
        <v>1205.90209960937</v>
      </c>
      <c r="D48" s="1">
        <v>412.59765625</v>
      </c>
      <c r="E48" s="1">
        <v>1481.93359375</v>
      </c>
      <c r="F48" s="1">
        <v>950.3173828125</v>
      </c>
      <c r="G48" s="1">
        <v>388.7939453125</v>
      </c>
      <c r="H48" s="1">
        <v>354.00390625</v>
      </c>
      <c r="I48" s="1">
        <v>891.11328125</v>
      </c>
      <c r="J48" s="1">
        <v>1421.5087890625</v>
      </c>
      <c r="K48" s="1">
        <v>2116.0888671875</v>
      </c>
      <c r="L48" s="1">
        <v>1547.8515625</v>
      </c>
      <c r="M48" s="1">
        <v>1216.4306640625</v>
      </c>
      <c r="N48" s="1">
        <v>2113.037109375</v>
      </c>
      <c r="Q48" s="1">
        <f>AVERAGE(C48:O48)</f>
        <v>1174.9649047851558</v>
      </c>
      <c r="R48" s="1">
        <f>COUNT(C48:O48)</f>
        <v>12</v>
      </c>
      <c r="S48" s="1">
        <f>STDEV(C48:O48)</f>
        <v>608.0305187327167</v>
      </c>
      <c r="T48" s="1">
        <f t="shared" si="0"/>
        <v>344.0193304404383</v>
      </c>
      <c r="U48" s="1">
        <f t="shared" si="1"/>
        <v>175.5232918329209</v>
      </c>
      <c r="AC48" s="1"/>
    </row>
    <row r="49" spans="2:29" x14ac:dyDescent="0.25">
      <c r="B49" s="1">
        <v>70</v>
      </c>
      <c r="C49" s="1">
        <v>1320.80078125</v>
      </c>
      <c r="D49" s="1">
        <v>469.970703125</v>
      </c>
      <c r="E49" s="1">
        <v>1612.548828125</v>
      </c>
      <c r="F49" s="1">
        <v>1034.5458984375</v>
      </c>
      <c r="G49" s="1">
        <v>422.9736328125</v>
      </c>
      <c r="H49" s="1">
        <v>394.8974609375</v>
      </c>
      <c r="I49" s="1">
        <v>966.1865234375</v>
      </c>
      <c r="J49" s="1">
        <v>1543.5791015625</v>
      </c>
      <c r="K49" s="1">
        <v>2309.5703125</v>
      </c>
      <c r="L49" s="1">
        <v>1717.529296875</v>
      </c>
      <c r="M49" s="1">
        <v>1327.5146484375</v>
      </c>
      <c r="N49" s="1">
        <v>2305.908203125</v>
      </c>
      <c r="Q49" s="1">
        <f>AVERAGE(C49:O49)</f>
        <v>1285.5021158854167</v>
      </c>
      <c r="R49" s="1">
        <f>COUNT(C49:O49)</f>
        <v>12</v>
      </c>
      <c r="S49" s="1">
        <f>STDEV(C49:O49)</f>
        <v>661.97576595850171</v>
      </c>
      <c r="T49" s="1">
        <f t="shared" si="0"/>
        <v>374.54116653139351</v>
      </c>
      <c r="U49" s="1">
        <f t="shared" si="1"/>
        <v>191.09594333657483</v>
      </c>
      <c r="AC49" s="1"/>
    </row>
    <row r="50" spans="2:29" x14ac:dyDescent="0.25">
      <c r="B50" s="1">
        <v>75</v>
      </c>
      <c r="C50" s="1">
        <v>1441.34521484375</v>
      </c>
      <c r="D50" s="1">
        <v>509.6435546875</v>
      </c>
      <c r="E50" s="1">
        <v>1730.3466796875</v>
      </c>
      <c r="F50" s="1">
        <v>1174.31640625</v>
      </c>
      <c r="G50" s="1">
        <v>458.984375</v>
      </c>
      <c r="H50" s="1">
        <v>428.466796875</v>
      </c>
      <c r="I50" s="1">
        <v>1046.142578125</v>
      </c>
      <c r="J50" s="1">
        <v>1666.259765625</v>
      </c>
      <c r="K50" s="1">
        <v>2496.337890625</v>
      </c>
      <c r="L50" s="1">
        <v>1902.4658203125</v>
      </c>
      <c r="M50" s="1">
        <v>1441.650390625</v>
      </c>
      <c r="N50" s="1">
        <v>2503.0517578125</v>
      </c>
      <c r="Q50" s="1">
        <f>AVERAGE(C50:O50)</f>
        <v>1399.9176025390625</v>
      </c>
      <c r="R50" s="1">
        <f>COUNT(C50:O50)</f>
        <v>12</v>
      </c>
      <c r="S50" s="1">
        <f>STDEV(C50:O50)</f>
        <v>716.86749592340175</v>
      </c>
      <c r="T50" s="1">
        <f t="shared" si="0"/>
        <v>405.59851580491471</v>
      </c>
      <c r="U50" s="1">
        <f t="shared" si="1"/>
        <v>206.94182087233449</v>
      </c>
      <c r="AC50" s="1"/>
    </row>
    <row r="51" spans="2:29" x14ac:dyDescent="0.25">
      <c r="B51" s="1">
        <v>80</v>
      </c>
      <c r="C51" s="1">
        <v>1575.62255859375</v>
      </c>
      <c r="D51" s="1">
        <v>546.875</v>
      </c>
      <c r="E51" s="1">
        <v>1838.37890625</v>
      </c>
      <c r="F51" s="1">
        <v>1254.8828125</v>
      </c>
      <c r="G51" s="1">
        <v>492.5537109375</v>
      </c>
      <c r="H51" s="1">
        <v>463.8671875</v>
      </c>
      <c r="I51" s="1">
        <v>1128.5400390625</v>
      </c>
      <c r="J51" s="1">
        <v>1796.875</v>
      </c>
      <c r="K51" s="1">
        <v>2721.5576171875</v>
      </c>
      <c r="L51" s="1">
        <v>2114.8681640625</v>
      </c>
      <c r="M51" s="1">
        <v>1560.05859375</v>
      </c>
      <c r="N51" s="1">
        <v>2720.947265625</v>
      </c>
      <c r="Q51" s="1">
        <f>AVERAGE(C51:O51)</f>
        <v>1517.9189046223958</v>
      </c>
      <c r="R51" s="1">
        <f>COUNT(C51:O51)</f>
        <v>12</v>
      </c>
      <c r="S51" s="1">
        <f>STDEV(C51:O51)</f>
        <v>784.16819515262387</v>
      </c>
      <c r="T51" s="1">
        <f t="shared" si="0"/>
        <v>443.67677137548418</v>
      </c>
      <c r="U51" s="1">
        <f t="shared" si="1"/>
        <v>226.36985928065519</v>
      </c>
      <c r="AC51" s="1"/>
    </row>
    <row r="52" spans="2:29" x14ac:dyDescent="0.25">
      <c r="B52" s="1">
        <v>85</v>
      </c>
      <c r="C52" s="1">
        <v>1718.75</v>
      </c>
      <c r="D52" s="1">
        <v>588.9892578125</v>
      </c>
      <c r="E52" s="1">
        <v>1937.8662109375</v>
      </c>
      <c r="F52" s="1">
        <v>1362.9150390625</v>
      </c>
      <c r="G52" s="1">
        <v>531.005859375</v>
      </c>
      <c r="H52" s="1">
        <v>507.8125</v>
      </c>
      <c r="I52" s="1">
        <v>1205.4443359375</v>
      </c>
      <c r="J52" s="1">
        <v>1931.7626953125</v>
      </c>
      <c r="K52" s="1">
        <v>2932.7392578125</v>
      </c>
      <c r="L52" s="1">
        <v>2335.205078125</v>
      </c>
      <c r="M52" s="1">
        <v>1687.01171875</v>
      </c>
      <c r="N52" s="1">
        <v>2933.9599609375</v>
      </c>
      <c r="Q52" s="1">
        <f>AVERAGE(C52:O52)</f>
        <v>1639.4551595052083</v>
      </c>
      <c r="R52" s="1">
        <f>COUNT(C52:O52)</f>
        <v>12</v>
      </c>
      <c r="S52" s="1">
        <f>STDEV(C52:O52)</f>
        <v>847.0821545359961</v>
      </c>
      <c r="T52" s="1">
        <f t="shared" si="0"/>
        <v>479.27304083172004</v>
      </c>
      <c r="U52" s="1">
        <f t="shared" si="1"/>
        <v>244.53155497354277</v>
      </c>
      <c r="AC52" s="1"/>
    </row>
    <row r="53" spans="2:29" x14ac:dyDescent="0.25">
      <c r="B53" s="1">
        <v>90</v>
      </c>
      <c r="C53" s="1">
        <v>1844.78759765625</v>
      </c>
      <c r="D53" s="1">
        <v>636.5966796875</v>
      </c>
      <c r="E53" s="1">
        <v>2048.9501953125</v>
      </c>
      <c r="F53" s="1">
        <v>1452.0263671875</v>
      </c>
      <c r="G53" s="1">
        <v>569.4580078125</v>
      </c>
      <c r="H53" s="1">
        <v>543.212890625</v>
      </c>
      <c r="I53" s="1">
        <v>1295.7763671875</v>
      </c>
      <c r="J53" s="1">
        <v>2072.1435546875</v>
      </c>
      <c r="K53" s="1">
        <v>3163.4521484375</v>
      </c>
      <c r="L53" s="1">
        <v>2542.724609375</v>
      </c>
      <c r="M53" s="1">
        <v>1823.1201171875</v>
      </c>
      <c r="N53" s="1">
        <v>3172.607421875</v>
      </c>
      <c r="Q53" s="1">
        <f>AVERAGE(C53:O53)</f>
        <v>1763.7379964192708</v>
      </c>
      <c r="R53" s="1">
        <f>COUNT(C53:O53)</f>
        <v>12</v>
      </c>
      <c r="S53" s="1">
        <f>STDEV(C53:O53)</f>
        <v>916.51881737267479</v>
      </c>
      <c r="T53" s="1">
        <f t="shared" si="0"/>
        <v>518.55980937564141</v>
      </c>
      <c r="U53" s="1">
        <f t="shared" si="1"/>
        <v>264.57619296373565</v>
      </c>
      <c r="AC53" s="1"/>
    </row>
    <row r="54" spans="2:29" x14ac:dyDescent="0.25">
      <c r="B54" s="1">
        <v>95</v>
      </c>
      <c r="C54" s="1">
        <v>1990.3564453125</v>
      </c>
      <c r="D54" s="1">
        <v>690.91796875</v>
      </c>
      <c r="E54" s="1">
        <v>2125.8544921875</v>
      </c>
      <c r="F54" s="1">
        <v>1677.8564453125</v>
      </c>
      <c r="G54" s="1">
        <v>620.1171875</v>
      </c>
      <c r="H54" s="1">
        <v>588.9892578125</v>
      </c>
      <c r="I54" s="1">
        <v>1384.27734375</v>
      </c>
      <c r="J54" s="1">
        <v>2224.12109375</v>
      </c>
      <c r="K54" s="1">
        <v>3400.2685546875</v>
      </c>
      <c r="L54" s="1">
        <v>2777.7099609375</v>
      </c>
      <c r="M54" s="1">
        <v>1961.0595703125</v>
      </c>
      <c r="N54" s="1">
        <v>3412.4755859375</v>
      </c>
      <c r="Q54" s="1">
        <f>AVERAGE(C54:O54)</f>
        <v>1904.5003255208333</v>
      </c>
      <c r="R54" s="1">
        <f>COUNT(C54:O54)</f>
        <v>12</v>
      </c>
      <c r="S54" s="1">
        <f>STDEV(C54:O54)</f>
        <v>982.136970785367</v>
      </c>
      <c r="T54" s="1">
        <f t="shared" si="0"/>
        <v>555.68609252475346</v>
      </c>
      <c r="U54" s="1">
        <f t="shared" si="1"/>
        <v>283.51852223200763</v>
      </c>
      <c r="AC54" s="1"/>
    </row>
    <row r="55" spans="2:29" x14ac:dyDescent="0.25">
      <c r="B55" s="1">
        <v>100</v>
      </c>
      <c r="C55" s="1">
        <v>2137.90893554687</v>
      </c>
      <c r="D55" s="1">
        <v>712.2802734375</v>
      </c>
      <c r="E55" s="1">
        <v>2289.4287109375</v>
      </c>
      <c r="F55" s="1">
        <v>1843.26171875</v>
      </c>
      <c r="G55" s="1">
        <v>665.8935546875</v>
      </c>
      <c r="H55" s="1">
        <v>631.103515625</v>
      </c>
      <c r="I55" s="1">
        <v>1474.609375</v>
      </c>
      <c r="J55" s="1">
        <v>2403.564453125</v>
      </c>
      <c r="K55" s="1">
        <v>3663.330078125</v>
      </c>
      <c r="L55" s="1">
        <v>3035.2783203125</v>
      </c>
      <c r="M55" s="1">
        <v>2108.154296875</v>
      </c>
      <c r="N55" s="1">
        <v>3677.978515625</v>
      </c>
      <c r="Q55" s="1">
        <f>AVERAGE(C55:O55)</f>
        <v>2053.5659790039058</v>
      </c>
      <c r="R55" s="1">
        <f>COUNT(C55:O55)</f>
        <v>12</v>
      </c>
      <c r="S55" s="1">
        <f>STDEV(C55:O55)</f>
        <v>1066.4102756480318</v>
      </c>
      <c r="T55" s="1">
        <f t="shared" si="0"/>
        <v>603.3673272977752</v>
      </c>
      <c r="U55" s="1">
        <f t="shared" si="1"/>
        <v>307.8461298559871</v>
      </c>
      <c r="AC55" s="1"/>
    </row>
    <row r="56" spans="2:29" x14ac:dyDescent="0.25">
      <c r="B56" s="1">
        <v>105</v>
      </c>
      <c r="C56" s="1">
        <v>2284.85107421875</v>
      </c>
      <c r="D56" s="1">
        <v>715.33203125</v>
      </c>
      <c r="E56" s="1">
        <v>2358.3984375</v>
      </c>
      <c r="F56" s="1">
        <v>1921.9970703125</v>
      </c>
      <c r="G56" s="1">
        <v>696.4111328125</v>
      </c>
      <c r="H56" s="1">
        <v>681.15234375</v>
      </c>
      <c r="I56" s="1">
        <v>1568.603515625</v>
      </c>
      <c r="J56" s="1">
        <v>2568.9697265625</v>
      </c>
      <c r="K56" s="1">
        <v>3931.884765625</v>
      </c>
      <c r="L56" s="1">
        <v>3073.73046875</v>
      </c>
      <c r="M56" s="1">
        <v>2261.3525390625</v>
      </c>
      <c r="N56" s="1">
        <v>3936.767578125</v>
      </c>
      <c r="Q56" s="1">
        <f>AVERAGE(C56:O56)</f>
        <v>2166.620890299479</v>
      </c>
      <c r="R56" s="1">
        <f>COUNT(C56:O56)</f>
        <v>12</v>
      </c>
      <c r="S56" s="1">
        <f>STDEV(C56:O56)</f>
        <v>1135.6166842293815</v>
      </c>
      <c r="T56" s="1">
        <f t="shared" si="0"/>
        <v>642.52381962642619</v>
      </c>
      <c r="U56" s="1">
        <f t="shared" si="1"/>
        <v>327.82429916803181</v>
      </c>
      <c r="AC56" s="1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5FE2-9A6A-4BB3-9274-BF2505B52DC0}">
  <dimension ref="B3:F56"/>
  <sheetViews>
    <sheetView tabSelected="1" topLeftCell="A2" workbookViewId="0">
      <selection activeCell="J24" sqref="J24"/>
    </sheetView>
  </sheetViews>
  <sheetFormatPr baseColWidth="10" defaultRowHeight="15" x14ac:dyDescent="0.25"/>
  <sheetData>
    <row r="3" spans="2:6" x14ac:dyDescent="0.25">
      <c r="C3" t="s">
        <v>22</v>
      </c>
      <c r="E3" t="s">
        <v>23</v>
      </c>
    </row>
    <row r="4" spans="2:6" x14ac:dyDescent="0.25">
      <c r="B4" t="str">
        <f>'140NaClvs115KCl'!B4</f>
        <v>(mV)</v>
      </c>
      <c r="C4" t="s">
        <v>21</v>
      </c>
      <c r="D4" t="s">
        <v>24</v>
      </c>
      <c r="E4" t="s">
        <v>21</v>
      </c>
      <c r="F4" t="s">
        <v>24</v>
      </c>
    </row>
    <row r="5" spans="2:6" x14ac:dyDescent="0.25">
      <c r="B5">
        <f>'140NaClvs115KCl'!B5</f>
        <v>-150</v>
      </c>
      <c r="C5">
        <f>'140NaClvs115KCl'!Q5</f>
        <v>-2481.842041015625</v>
      </c>
      <c r="D5">
        <f>'140NaClvs115KCl'!T5</f>
        <v>803.31771638895441</v>
      </c>
      <c r="E5">
        <f>'140NaClvs115 KCl+0.5Glu'!Q5</f>
        <v>-3408.6100260416665</v>
      </c>
      <c r="F5">
        <f>'140NaClvs115 KCl+0.5Glu'!T5</f>
        <v>899.97749414920804</v>
      </c>
    </row>
    <row r="6" spans="2:6" x14ac:dyDescent="0.25">
      <c r="B6">
        <f>'140NaClvs115KCl'!B6</f>
        <v>-145</v>
      </c>
      <c r="C6">
        <f>'140NaClvs115KCl'!Q6</f>
        <v>-2341.3721720377598</v>
      </c>
      <c r="D6">
        <f>'140NaClvs115KCl'!T6</f>
        <v>750.99236392115097</v>
      </c>
      <c r="E6">
        <f>'140NaClvs115 KCl+0.5Glu'!Q6</f>
        <v>-3167.5338745117183</v>
      </c>
      <c r="F6">
        <f>'140NaClvs115 KCl+0.5Glu'!T6</f>
        <v>837.03002229054107</v>
      </c>
    </row>
    <row r="7" spans="2:6" x14ac:dyDescent="0.25">
      <c r="B7">
        <f>'140NaClvs115KCl'!B7</f>
        <v>-140</v>
      </c>
      <c r="C7">
        <f>'140NaClvs115KCl'!Q7</f>
        <v>-2197.0240275065098</v>
      </c>
      <c r="D7">
        <f>'140NaClvs115KCl'!T7</f>
        <v>704.64088079940302</v>
      </c>
      <c r="E7">
        <f>'140NaClvs115 KCl+0.5Glu'!Q7</f>
        <v>-2952.855428059896</v>
      </c>
      <c r="F7">
        <f>'140NaClvs115 KCl+0.5Glu'!T7</f>
        <v>786.95703230983224</v>
      </c>
    </row>
    <row r="8" spans="2:6" x14ac:dyDescent="0.25">
      <c r="B8">
        <f>'140NaClvs115KCl'!B8</f>
        <v>-135</v>
      </c>
      <c r="C8">
        <f>'140NaClvs115KCl'!Q8</f>
        <v>-2066.2434895833335</v>
      </c>
      <c r="D8">
        <f>'140NaClvs115KCl'!T8</f>
        <v>664.82629760568557</v>
      </c>
      <c r="E8">
        <f>'140NaClvs115 KCl+0.5Glu'!Q8</f>
        <v>-2764.8417154947915</v>
      </c>
      <c r="F8">
        <f>'140NaClvs115 KCl+0.5Glu'!T8</f>
        <v>739.06694602773689</v>
      </c>
    </row>
    <row r="9" spans="2:6" x14ac:dyDescent="0.25">
      <c r="B9">
        <f>'140NaClvs115KCl'!B9</f>
        <v>-130</v>
      </c>
      <c r="C9">
        <f>'140NaClvs115KCl'!Q9</f>
        <v>-1948.4074910481766</v>
      </c>
      <c r="D9">
        <f>'140NaClvs115KCl'!T9</f>
        <v>630.29188382325503</v>
      </c>
      <c r="E9">
        <f>'140NaClvs115 KCl+0.5Glu'!Q9</f>
        <v>-2582.3084513346348</v>
      </c>
      <c r="F9">
        <f>'140NaClvs115 KCl+0.5Glu'!T9</f>
        <v>692.77813605853703</v>
      </c>
    </row>
    <row r="10" spans="2:6" x14ac:dyDescent="0.25">
      <c r="B10">
        <f>'140NaClvs115KCl'!B10</f>
        <v>-125</v>
      </c>
      <c r="C10">
        <f>'140NaClvs115KCl'!Q10</f>
        <v>-1843.109130859375</v>
      </c>
      <c r="D10">
        <f>'140NaClvs115KCl'!T10</f>
        <v>597.33216372608888</v>
      </c>
      <c r="E10">
        <f>'140NaClvs115 KCl+0.5Glu'!Q10</f>
        <v>-2432.403564453125</v>
      </c>
      <c r="F10">
        <f>'140NaClvs115 KCl+0.5Glu'!T10</f>
        <v>645.79324432951421</v>
      </c>
    </row>
    <row r="11" spans="2:6" x14ac:dyDescent="0.25">
      <c r="B11">
        <f>'140NaClvs115KCl'!B11</f>
        <v>-120</v>
      </c>
      <c r="C11">
        <f>'140NaClvs115KCl'!Q11</f>
        <v>-1747.13134765625</v>
      </c>
      <c r="D11">
        <f>'140NaClvs115KCl'!T11</f>
        <v>566.38910958226518</v>
      </c>
      <c r="E11">
        <f>'140NaClvs115 KCl+0.5Glu'!Q11</f>
        <v>-2310.7782999674473</v>
      </c>
      <c r="F11">
        <f>'140NaClvs115 KCl+0.5Glu'!T11</f>
        <v>613.74665055571779</v>
      </c>
    </row>
    <row r="12" spans="2:6" x14ac:dyDescent="0.25">
      <c r="B12">
        <f>'140NaClvs115KCl'!B12</f>
        <v>-115</v>
      </c>
      <c r="C12">
        <f>'140NaClvs115KCl'!Q12</f>
        <v>-1646.7666625976556</v>
      </c>
      <c r="D12">
        <f>'140NaClvs115KCl'!T12</f>
        <v>531.88991128715043</v>
      </c>
      <c r="E12">
        <f>'140NaClvs115 KCl+0.5Glu'!Q12</f>
        <v>-2177.3147583007808</v>
      </c>
      <c r="F12">
        <f>'140NaClvs115 KCl+0.5Glu'!T12</f>
        <v>582.68748743224319</v>
      </c>
    </row>
    <row r="13" spans="2:6" x14ac:dyDescent="0.25">
      <c r="B13">
        <f>'140NaClvs115KCl'!B13</f>
        <v>-110</v>
      </c>
      <c r="C13">
        <f>'140NaClvs115KCl'!Q13</f>
        <v>-1554.1458129882806</v>
      </c>
      <c r="D13">
        <f>'140NaClvs115KCl'!T13</f>
        <v>504.85620753910047</v>
      </c>
      <c r="E13">
        <f>'140NaClvs115 KCl+0.5Glu'!Q13</f>
        <v>-2048.1999715169263</v>
      </c>
      <c r="F13">
        <f>'140NaClvs115 KCl+0.5Glu'!T13</f>
        <v>545.41508523048833</v>
      </c>
    </row>
    <row r="14" spans="2:6" x14ac:dyDescent="0.25">
      <c r="B14">
        <f>'140NaClvs115KCl'!B14</f>
        <v>-105</v>
      </c>
      <c r="C14">
        <f>'140NaClvs115KCl'!Q14</f>
        <v>-1460.3169759114583</v>
      </c>
      <c r="D14">
        <f>'140NaClvs115KCl'!T14</f>
        <v>471.25029788177613</v>
      </c>
      <c r="E14">
        <f>'140NaClvs115 KCl+0.5Glu'!Q14</f>
        <v>-1925.35400390625</v>
      </c>
      <c r="F14">
        <f>'140NaClvs115 KCl+0.5Glu'!T14</f>
        <v>520.89699970224467</v>
      </c>
    </row>
    <row r="15" spans="2:6" x14ac:dyDescent="0.25">
      <c r="B15">
        <f>'140NaClvs115KCl'!B15</f>
        <v>-100</v>
      </c>
      <c r="C15">
        <f>'140NaClvs115KCl'!Q15</f>
        <v>-1365.4708862304681</v>
      </c>
      <c r="D15">
        <f>'140NaClvs115KCl'!T15</f>
        <v>446.62314090777176</v>
      </c>
      <c r="E15">
        <f>'140NaClvs115 KCl+0.5Glu'!Q15</f>
        <v>-1808.0520629882806</v>
      </c>
      <c r="F15">
        <f>'140NaClvs115 KCl+0.5Glu'!T15</f>
        <v>491.52818946228717</v>
      </c>
    </row>
    <row r="16" spans="2:6" x14ac:dyDescent="0.25">
      <c r="B16">
        <f>'140NaClvs115KCl'!B16</f>
        <v>-95</v>
      </c>
      <c r="C16">
        <f>'140NaClvs115KCl'!Q16</f>
        <v>-1281.1533610026042</v>
      </c>
      <c r="D16">
        <f>'140NaClvs115KCl'!T16</f>
        <v>420.61114377097653</v>
      </c>
      <c r="E16">
        <f>'140NaClvs115 KCl+0.5Glu'!Q16</f>
        <v>-1699.066162109375</v>
      </c>
      <c r="F16">
        <f>'140NaClvs115 KCl+0.5Glu'!T16</f>
        <v>456.14390075857216</v>
      </c>
    </row>
    <row r="17" spans="2:6" x14ac:dyDescent="0.25">
      <c r="B17">
        <f>'140NaClvs115KCl'!B17</f>
        <v>-90</v>
      </c>
      <c r="C17">
        <f>'140NaClvs115KCl'!Q17</f>
        <v>-1198.2091267903645</v>
      </c>
      <c r="D17">
        <f>'140NaClvs115KCl'!T17</f>
        <v>395.00701637487595</v>
      </c>
      <c r="E17">
        <f>'140NaClvs115 KCl+0.5Glu'!Q17</f>
        <v>-1592.1401977539056</v>
      </c>
      <c r="F17">
        <f>'140NaClvs115 KCl+0.5Glu'!T17</f>
        <v>423.53018962269721</v>
      </c>
    </row>
    <row r="18" spans="2:6" x14ac:dyDescent="0.25">
      <c r="B18">
        <f>'140NaClvs115KCl'!B18</f>
        <v>-85</v>
      </c>
      <c r="C18">
        <f>'140NaClvs115KCl'!Q18</f>
        <v>-1123.9242553710938</v>
      </c>
      <c r="D18">
        <f>'140NaClvs115KCl'!T18</f>
        <v>368.39659852427184</v>
      </c>
      <c r="E18">
        <f>'140NaClvs115 KCl+0.5Glu'!Q18</f>
        <v>-1469.4595336914056</v>
      </c>
      <c r="F18">
        <f>'140NaClvs115 KCl+0.5Glu'!T18</f>
        <v>382.82852186102525</v>
      </c>
    </row>
    <row r="19" spans="2:6" x14ac:dyDescent="0.25">
      <c r="B19">
        <f>'140NaClvs115KCl'!B19</f>
        <v>-80</v>
      </c>
      <c r="C19">
        <f>'140NaClvs115KCl'!Q19</f>
        <v>-1047.8464762369792</v>
      </c>
      <c r="D19">
        <f>'140NaClvs115KCl'!T19</f>
        <v>343.99962141538009</v>
      </c>
      <c r="E19">
        <f>'140NaClvs115 KCl+0.5Glu'!Q19</f>
        <v>-1370.7351684570306</v>
      </c>
      <c r="F19">
        <f>'140NaClvs115 KCl+0.5Glu'!T19</f>
        <v>358.05755803760417</v>
      </c>
    </row>
    <row r="20" spans="2:6" x14ac:dyDescent="0.25">
      <c r="B20">
        <f>'140NaClvs115KCl'!B20</f>
        <v>-75</v>
      </c>
      <c r="C20">
        <f>'140NaClvs115KCl'!Q20</f>
        <v>-973.07840983072913</v>
      </c>
      <c r="D20">
        <f>'140NaClvs115KCl'!T20</f>
        <v>319.63615942418744</v>
      </c>
      <c r="E20">
        <f>'140NaClvs115 KCl+0.5Glu'!Q20</f>
        <v>-1286.0616048177083</v>
      </c>
      <c r="F20">
        <f>'140NaClvs115 KCl+0.5Glu'!T20</f>
        <v>345.79118587279771</v>
      </c>
    </row>
    <row r="21" spans="2:6" x14ac:dyDescent="0.25">
      <c r="B21">
        <f>'140NaClvs115KCl'!B21</f>
        <v>-70</v>
      </c>
      <c r="C21">
        <f>'140NaClvs115KCl'!Q21</f>
        <v>-900.0396728515625</v>
      </c>
      <c r="D21">
        <f>'140NaClvs115KCl'!T21</f>
        <v>295.87219740333887</v>
      </c>
      <c r="E21">
        <f>'140NaClvs115 KCl+0.5Glu'!Q21</f>
        <v>-1195.7041422526042</v>
      </c>
      <c r="F21">
        <f>'140NaClvs115 KCl+0.5Glu'!T21</f>
        <v>326.55115478663373</v>
      </c>
    </row>
    <row r="22" spans="2:6" x14ac:dyDescent="0.25">
      <c r="B22">
        <f>'140NaClvs115KCl'!B22</f>
        <v>-65</v>
      </c>
      <c r="C22">
        <f>'140NaClvs115KCl'!Q22</f>
        <v>-829.18802897135413</v>
      </c>
      <c r="D22">
        <f>'140NaClvs115KCl'!T22</f>
        <v>270.34923687499503</v>
      </c>
      <c r="E22">
        <f>'140NaClvs115 KCl+0.5Glu'!Q22</f>
        <v>-1107.5210571289058</v>
      </c>
      <c r="F22">
        <f>'140NaClvs115 KCl+0.5Glu'!T22</f>
        <v>305.69789283089892</v>
      </c>
    </row>
    <row r="23" spans="2:6" x14ac:dyDescent="0.25">
      <c r="B23">
        <f>'140NaClvs115KCl'!B23</f>
        <v>-60</v>
      </c>
      <c r="C23">
        <f>'140NaClvs115KCl'!Q23</f>
        <v>-760.30731201171875</v>
      </c>
      <c r="D23">
        <f>'140NaClvs115KCl'!T23</f>
        <v>246.23014315447665</v>
      </c>
      <c r="E23">
        <f>'140NaClvs115 KCl+0.5Glu'!Q23</f>
        <v>-1021.8175252278642</v>
      </c>
      <c r="F23">
        <f>'140NaClvs115 KCl+0.5Glu'!T23</f>
        <v>287.10688995660206</v>
      </c>
    </row>
    <row r="24" spans="2:6" x14ac:dyDescent="0.25">
      <c r="B24">
        <f>'140NaClvs115KCl'!B24</f>
        <v>-55</v>
      </c>
      <c r="C24">
        <f>'140NaClvs115KCl'!Q24</f>
        <v>-694.427490234375</v>
      </c>
      <c r="D24">
        <f>'140NaClvs115KCl'!T24</f>
        <v>222.89906026110418</v>
      </c>
      <c r="E24">
        <f>'140NaClvs115 KCl+0.5Glu'!Q24</f>
        <v>-933.08766682942667</v>
      </c>
      <c r="F24">
        <f>'140NaClvs115 KCl+0.5Glu'!T24</f>
        <v>263.97644907569969</v>
      </c>
    </row>
    <row r="25" spans="2:6" x14ac:dyDescent="0.25">
      <c r="B25">
        <f>'140NaClvs115KCl'!B25</f>
        <v>-50</v>
      </c>
      <c r="C25">
        <f>'140NaClvs115KCl'!Q25</f>
        <v>-624.70753987630212</v>
      </c>
      <c r="D25">
        <f>'140NaClvs115KCl'!T25</f>
        <v>199.70172150546344</v>
      </c>
      <c r="E25">
        <f>'140NaClvs115 KCl+0.5Glu'!Q25</f>
        <v>-847.67659505208337</v>
      </c>
      <c r="F25">
        <f>'140NaClvs115 KCl+0.5Glu'!T25</f>
        <v>241.18721645379202</v>
      </c>
    </row>
    <row r="26" spans="2:6" x14ac:dyDescent="0.25">
      <c r="B26">
        <f>'140NaClvs115KCl'!B26</f>
        <v>-45</v>
      </c>
      <c r="C26">
        <f>'140NaClvs115KCl'!Q26</f>
        <v>-557.42899576822913</v>
      </c>
      <c r="D26">
        <f>'140NaClvs115KCl'!T26</f>
        <v>174.61579747802401</v>
      </c>
      <c r="E26">
        <f>'140NaClvs115 KCl+0.5Glu'!Q26</f>
        <v>-758.45082600911462</v>
      </c>
      <c r="F26">
        <f>'140NaClvs115 KCl+0.5Glu'!T26</f>
        <v>216.18828925589116</v>
      </c>
    </row>
    <row r="27" spans="2:6" x14ac:dyDescent="0.25">
      <c r="B27">
        <f>'140NaClvs115KCl'!B27</f>
        <v>-40</v>
      </c>
      <c r="C27">
        <f>'140NaClvs115KCl'!Q27</f>
        <v>-493.26578776041669</v>
      </c>
      <c r="D27">
        <f>'140NaClvs115KCl'!T27</f>
        <v>152.87950374102616</v>
      </c>
      <c r="E27">
        <f>'140NaClvs115 KCl+0.5Glu'!Q27</f>
        <v>-673.25592041015625</v>
      </c>
      <c r="F27">
        <f>'140NaClvs115 KCl+0.5Glu'!T27</f>
        <v>192.83257327018092</v>
      </c>
    </row>
    <row r="28" spans="2:6" x14ac:dyDescent="0.25">
      <c r="B28">
        <f>'140NaClvs115KCl'!B28</f>
        <v>-35</v>
      </c>
      <c r="C28">
        <f>'140NaClvs115KCl'!Q28</f>
        <v>-430.57759602864581</v>
      </c>
      <c r="D28">
        <f>'140NaClvs115KCl'!T28</f>
        <v>133.22448805476131</v>
      </c>
      <c r="E28">
        <f>'140NaClvs115 KCl+0.5Glu'!Q28</f>
        <v>-585.69590250651038</v>
      </c>
      <c r="F28">
        <f>'140NaClvs115 KCl+0.5Glu'!T28</f>
        <v>169.77971177988633</v>
      </c>
    </row>
    <row r="29" spans="2:6" x14ac:dyDescent="0.25">
      <c r="B29">
        <f>'140NaClvs115KCl'!B29</f>
        <v>-30</v>
      </c>
      <c r="C29">
        <f>'140NaClvs115KCl'!Q29</f>
        <v>-370.90301513671875</v>
      </c>
      <c r="D29">
        <f>'140NaClvs115KCl'!T29</f>
        <v>115.88933594944811</v>
      </c>
      <c r="E29">
        <f>'140NaClvs115 KCl+0.5Glu'!Q29</f>
        <v>-501.64540608723956</v>
      </c>
      <c r="F29">
        <f>'140NaClvs115 KCl+0.5Glu'!T29</f>
        <v>145.90405382835667</v>
      </c>
    </row>
    <row r="30" spans="2:6" x14ac:dyDescent="0.25">
      <c r="B30">
        <f>'140NaClvs115KCl'!B30</f>
        <v>-25</v>
      </c>
      <c r="C30">
        <f>'140NaClvs115KCl'!Q30</f>
        <v>-309.89329020182294</v>
      </c>
      <c r="D30">
        <f>'140NaClvs115KCl'!T30</f>
        <v>97.95997968691276</v>
      </c>
      <c r="E30">
        <f>'140NaClvs115 KCl+0.5Glu'!Q30</f>
        <v>-415.21708170572919</v>
      </c>
      <c r="F30">
        <f>'140NaClvs115 KCl+0.5Glu'!T30</f>
        <v>121.74764876113903</v>
      </c>
    </row>
    <row r="31" spans="2:6" x14ac:dyDescent="0.25">
      <c r="B31">
        <f>'140NaClvs115KCl'!B31</f>
        <v>-20</v>
      </c>
      <c r="C31">
        <f>'140NaClvs115KCl'!Q31</f>
        <v>-248.81998697916666</v>
      </c>
      <c r="D31">
        <f>'140NaClvs115KCl'!T31</f>
        <v>80.289139538173657</v>
      </c>
      <c r="E31">
        <f>'140NaClvs115 KCl+0.5Glu'!Q31</f>
        <v>-330.75968424479169</v>
      </c>
      <c r="F31">
        <f>'140NaClvs115 KCl+0.5Glu'!T31</f>
        <v>98.026510979226941</v>
      </c>
    </row>
    <row r="32" spans="2:6" x14ac:dyDescent="0.25">
      <c r="B32">
        <f>'140NaClvs115KCl'!B32</f>
        <v>-15</v>
      </c>
      <c r="C32">
        <f>'140NaClvs115KCl'!Q32</f>
        <v>-188.00099690755209</v>
      </c>
      <c r="D32">
        <f>'140NaClvs115KCl'!T32</f>
        <v>63.018810516517632</v>
      </c>
      <c r="E32">
        <f>'140NaClvs115 KCl+0.5Glu'!Q32</f>
        <v>-247.29410807291666</v>
      </c>
      <c r="F32">
        <f>'140NaClvs115 KCl+0.5Glu'!T32</f>
        <v>73.775020242643009</v>
      </c>
    </row>
    <row r="33" spans="2:6" x14ac:dyDescent="0.25">
      <c r="B33">
        <f>'140NaClvs115KCl'!B33</f>
        <v>-10</v>
      </c>
      <c r="C33">
        <f>'140NaClvs115KCl'!Q33</f>
        <v>-126.27919514973958</v>
      </c>
      <c r="D33">
        <f>'140NaClvs115KCl'!T33</f>
        <v>44.108277259104334</v>
      </c>
      <c r="E33">
        <f>'140NaClvs115 KCl+0.5Glu'!Q33</f>
        <v>-164.2608642578125</v>
      </c>
      <c r="F33">
        <f>'140NaClvs115 KCl+0.5Glu'!T33</f>
        <v>51.083870861160598</v>
      </c>
    </row>
    <row r="34" spans="2:6" x14ac:dyDescent="0.25">
      <c r="B34">
        <f>'140NaClvs115KCl'!B34</f>
        <v>-5</v>
      </c>
      <c r="C34">
        <f>'140NaClvs115KCl'!Q34</f>
        <v>-62.802632649739586</v>
      </c>
      <c r="D34">
        <f>'140NaClvs115KCl'!T34</f>
        <v>26.053875929875723</v>
      </c>
      <c r="E34">
        <f>'140NaClvs115 KCl+0.5Glu'!Q34</f>
        <v>-82.079569498697921</v>
      </c>
      <c r="F34">
        <f>'140NaClvs115 KCl+0.5Glu'!T34</f>
        <v>28.829357363501913</v>
      </c>
    </row>
    <row r="35" spans="2:6" x14ac:dyDescent="0.25">
      <c r="B35">
        <f>'140NaClvs115KCl'!B35</f>
        <v>0</v>
      </c>
      <c r="C35">
        <f>'140NaClvs115KCl'!Q35</f>
        <v>2.47955322265625</v>
      </c>
      <c r="D35">
        <f>'140NaClvs115KCl'!T35</f>
        <v>13.770664809639182</v>
      </c>
      <c r="E35">
        <f>'140NaClvs115 KCl+0.5Glu'!Q35</f>
        <v>-0.33060709635416669</v>
      </c>
      <c r="F35">
        <f>'140NaClvs115 KCl+0.5Glu'!T35</f>
        <v>14.138225419845703</v>
      </c>
    </row>
    <row r="36" spans="2:6" x14ac:dyDescent="0.25">
      <c r="B36">
        <f>'140NaClvs115KCl'!B36</f>
        <v>5</v>
      </c>
      <c r="C36">
        <f>'140NaClvs115KCl'!Q36</f>
        <v>67.392985026041671</v>
      </c>
      <c r="D36">
        <f>'140NaClvs115KCl'!T36</f>
        <v>22.751699965915325</v>
      </c>
      <c r="E36">
        <f>'140NaClvs115 KCl+0.5Glu'!Q36</f>
        <v>79.65087890625</v>
      </c>
      <c r="F36">
        <f>'140NaClvs115 KCl+0.5Glu'!T36</f>
        <v>25.715948290125834</v>
      </c>
    </row>
    <row r="37" spans="2:6" x14ac:dyDescent="0.25">
      <c r="B37">
        <f>'140NaClvs115KCl'!B37</f>
        <v>10</v>
      </c>
      <c r="C37">
        <f>'140NaClvs115KCl'!Q37</f>
        <v>136.9476318359375</v>
      </c>
      <c r="D37">
        <f>'140NaClvs115KCl'!T37</f>
        <v>43.048060339263564</v>
      </c>
      <c r="E37">
        <f>'140NaClvs115 KCl+0.5Glu'!Q37</f>
        <v>160.064697265625</v>
      </c>
      <c r="F37">
        <f>'140NaClvs115 KCl+0.5Glu'!T37</f>
        <v>46.866817292165443</v>
      </c>
    </row>
    <row r="38" spans="2:6" x14ac:dyDescent="0.25">
      <c r="B38">
        <f>'140NaClvs115KCl'!B38</f>
        <v>15</v>
      </c>
      <c r="C38">
        <f>'140NaClvs115KCl'!Q38</f>
        <v>208.30790201822916</v>
      </c>
      <c r="D38">
        <f>'140NaClvs115KCl'!T38</f>
        <v>65.421256872032643</v>
      </c>
      <c r="E38">
        <f>'140NaClvs115 KCl+0.5Glu'!Q38</f>
        <v>243.988037109375</v>
      </c>
      <c r="F38">
        <f>'140NaClvs115 KCl+0.5Glu'!T38</f>
        <v>71.362958614678647</v>
      </c>
    </row>
    <row r="39" spans="2:6" x14ac:dyDescent="0.25">
      <c r="B39">
        <f>'140NaClvs115KCl'!B39</f>
        <v>20</v>
      </c>
      <c r="C39">
        <f>'140NaClvs115KCl'!Q39</f>
        <v>280.3802490234375</v>
      </c>
      <c r="D39">
        <f>'140NaClvs115KCl'!T39</f>
        <v>88.033979979065208</v>
      </c>
      <c r="E39">
        <f>'140NaClvs115 KCl+0.5Glu'!Q39</f>
        <v>325.66070556640625</v>
      </c>
      <c r="F39">
        <f>'140NaClvs115 KCl+0.5Glu'!T39</f>
        <v>94.744483536967977</v>
      </c>
    </row>
    <row r="40" spans="2:6" x14ac:dyDescent="0.25">
      <c r="B40">
        <f>'140NaClvs115KCl'!B40</f>
        <v>25</v>
      </c>
      <c r="C40">
        <f>'140NaClvs115KCl'!Q40</f>
        <v>355.51706949869794</v>
      </c>
      <c r="D40">
        <f>'140NaClvs115KCl'!T40</f>
        <v>111.11352574608293</v>
      </c>
      <c r="E40">
        <f>'140NaClvs115 KCl+0.5Glu'!Q40</f>
        <v>410.34698486328125</v>
      </c>
      <c r="F40">
        <f>'140NaClvs115 KCl+0.5Glu'!T40</f>
        <v>120.43494213964253</v>
      </c>
    </row>
    <row r="41" spans="2:6" x14ac:dyDescent="0.25">
      <c r="B41">
        <f>'140NaClvs115KCl'!B41</f>
        <v>30</v>
      </c>
      <c r="C41">
        <f>'140NaClvs115KCl'!Q41</f>
        <v>440.63568115234375</v>
      </c>
      <c r="D41">
        <f>'140NaClvs115KCl'!T41</f>
        <v>138.01544395208086</v>
      </c>
      <c r="E41">
        <f>'140NaClvs115 KCl+0.5Glu'!Q41</f>
        <v>502.471923828125</v>
      </c>
      <c r="F41">
        <f>'140NaClvs115 KCl+0.5Glu'!T41</f>
        <v>146.36095439198945</v>
      </c>
    </row>
    <row r="42" spans="2:6" x14ac:dyDescent="0.25">
      <c r="B42">
        <f>'140NaClvs115KCl'!B42</f>
        <v>35</v>
      </c>
      <c r="C42">
        <f>'140NaClvs115KCl'!Q42</f>
        <v>518.84969075520837</v>
      </c>
      <c r="D42">
        <f>'140NaClvs115KCl'!T42</f>
        <v>161.42390512379794</v>
      </c>
      <c r="E42">
        <f>'140NaClvs115 KCl+0.5Glu'!Q42</f>
        <v>592.01558430989587</v>
      </c>
      <c r="F42">
        <f>'140NaClvs115 KCl+0.5Glu'!T42</f>
        <v>173.28383065206157</v>
      </c>
    </row>
    <row r="43" spans="2:6" x14ac:dyDescent="0.25">
      <c r="B43">
        <f>'140NaClvs115KCl'!B43</f>
        <v>40</v>
      </c>
      <c r="C43">
        <f>'140NaClvs115KCl'!Q43</f>
        <v>605.95194498697913</v>
      </c>
      <c r="D43">
        <f>'140NaClvs115KCl'!T43</f>
        <v>186.32489580657955</v>
      </c>
      <c r="E43">
        <f>'140NaClvs115 KCl+0.5Glu'!Q43</f>
        <v>679.168701171875</v>
      </c>
      <c r="F43">
        <f>'140NaClvs115 KCl+0.5Glu'!T43</f>
        <v>195.93057024140018</v>
      </c>
    </row>
    <row r="44" spans="2:6" x14ac:dyDescent="0.25">
      <c r="B44">
        <f>'140NaClvs115KCl'!B44</f>
        <v>45</v>
      </c>
      <c r="C44">
        <f>'140NaClvs115KCl'!Q44</f>
        <v>693.02876790364587</v>
      </c>
      <c r="D44">
        <f>'140NaClvs115KCl'!T44</f>
        <v>216.43311345858527</v>
      </c>
      <c r="E44">
        <f>'140NaClvs115 KCl+0.5Glu'!Q44</f>
        <v>765.11383056640625</v>
      </c>
      <c r="F44">
        <f>'140NaClvs115 KCl+0.5Glu'!T44</f>
        <v>218.69401635799474</v>
      </c>
    </row>
    <row r="45" spans="2:6" x14ac:dyDescent="0.25">
      <c r="B45">
        <f>'140NaClvs115KCl'!B45</f>
        <v>50</v>
      </c>
      <c r="C45">
        <f>'140NaClvs115KCl'!Q45</f>
        <v>783.48795572916663</v>
      </c>
      <c r="D45">
        <f>'140NaClvs115KCl'!T45</f>
        <v>245.7093655605585</v>
      </c>
      <c r="E45">
        <f>'140NaClvs115 KCl+0.5Glu'!Q45</f>
        <v>863.67289225260413</v>
      </c>
      <c r="F45">
        <f>'140NaClvs115 KCl+0.5Glu'!T45</f>
        <v>250.40960425486037</v>
      </c>
    </row>
    <row r="46" spans="2:6" x14ac:dyDescent="0.25">
      <c r="B46">
        <f>'140NaClvs115KCl'!B46</f>
        <v>55</v>
      </c>
      <c r="C46">
        <f>'140NaClvs115KCl'!Q46</f>
        <v>879.23685709635413</v>
      </c>
      <c r="D46">
        <f>'140NaClvs115KCl'!T46</f>
        <v>277.19481952989133</v>
      </c>
      <c r="E46">
        <f>'140NaClvs115 KCl+0.5Glu'!Q46</f>
        <v>964.33003743489587</v>
      </c>
      <c r="F46">
        <f>'140NaClvs115 KCl+0.5Glu'!T46</f>
        <v>282.05390577916853</v>
      </c>
    </row>
    <row r="47" spans="2:6" x14ac:dyDescent="0.25">
      <c r="B47">
        <f>'140NaClvs115KCl'!B47</f>
        <v>60</v>
      </c>
      <c r="C47">
        <f>'140NaClvs115KCl'!Q47</f>
        <v>976.86767578125</v>
      </c>
      <c r="D47">
        <f>'140NaClvs115KCl'!T47</f>
        <v>310.19705740349241</v>
      </c>
      <c r="E47">
        <f>'140NaClvs115 KCl+0.5Glu'!Q47</f>
        <v>1067.4540201822917</v>
      </c>
      <c r="F47">
        <f>'140NaClvs115 KCl+0.5Glu'!T47</f>
        <v>313.22697996007832</v>
      </c>
    </row>
    <row r="48" spans="2:6" x14ac:dyDescent="0.25">
      <c r="B48">
        <f>'140NaClvs115KCl'!B48</f>
        <v>65</v>
      </c>
      <c r="C48">
        <f>'140NaClvs115KCl'!Q48</f>
        <v>1076.4694213867188</v>
      </c>
      <c r="D48">
        <f>'140NaClvs115KCl'!T48</f>
        <v>341.27055793515495</v>
      </c>
      <c r="E48">
        <f>'140NaClvs115 KCl+0.5Glu'!Q48</f>
        <v>1174.9649047851558</v>
      </c>
      <c r="F48">
        <f>'140NaClvs115 KCl+0.5Glu'!T48</f>
        <v>344.0193304404383</v>
      </c>
    </row>
    <row r="49" spans="2:6" x14ac:dyDescent="0.25">
      <c r="B49">
        <f>'140NaClvs115KCl'!B49</f>
        <v>70</v>
      </c>
      <c r="C49">
        <f>'140NaClvs115KCl'!Q49</f>
        <v>1186.1673990885417</v>
      </c>
      <c r="D49">
        <f>'140NaClvs115KCl'!T49</f>
        <v>382.52734612205529</v>
      </c>
      <c r="E49">
        <f>'140NaClvs115 KCl+0.5Glu'!Q49</f>
        <v>1285.5021158854167</v>
      </c>
      <c r="F49">
        <f>'140NaClvs115 KCl+0.5Glu'!T49</f>
        <v>374.54116653139351</v>
      </c>
    </row>
    <row r="50" spans="2:6" x14ac:dyDescent="0.25">
      <c r="B50">
        <f>'140NaClvs115KCl'!B50</f>
        <v>75</v>
      </c>
      <c r="C50">
        <f>'140NaClvs115KCl'!Q50</f>
        <v>1306.304931640625</v>
      </c>
      <c r="D50">
        <f>'140NaClvs115KCl'!T50</f>
        <v>430.35499128004449</v>
      </c>
      <c r="E50">
        <f>'140NaClvs115 KCl+0.5Glu'!Q50</f>
        <v>1399.9176025390625</v>
      </c>
      <c r="F50">
        <f>'140NaClvs115 KCl+0.5Glu'!T50</f>
        <v>405.59851580491471</v>
      </c>
    </row>
    <row r="51" spans="2:6" x14ac:dyDescent="0.25">
      <c r="B51">
        <f>'140NaClvs115KCl'!B51</f>
        <v>80</v>
      </c>
      <c r="C51">
        <f>'140NaClvs115KCl'!Q51</f>
        <v>1439.666748046875</v>
      </c>
      <c r="D51">
        <f>'140NaClvs115KCl'!T51</f>
        <v>474.18838245360547</v>
      </c>
      <c r="E51">
        <f>'140NaClvs115 KCl+0.5Glu'!Q51</f>
        <v>1517.9189046223958</v>
      </c>
      <c r="F51">
        <f>'140NaClvs115 KCl+0.5Glu'!T51</f>
        <v>443.67677137548418</v>
      </c>
    </row>
    <row r="52" spans="2:6" x14ac:dyDescent="0.25">
      <c r="B52">
        <f>'140NaClvs115KCl'!B52</f>
        <v>85</v>
      </c>
      <c r="C52">
        <f>'140NaClvs115KCl'!Q52</f>
        <v>1565.9077962239583</v>
      </c>
      <c r="D52">
        <f>'140NaClvs115KCl'!T52</f>
        <v>520.40433499965991</v>
      </c>
      <c r="E52">
        <f>'140NaClvs115 KCl+0.5Glu'!Q52</f>
        <v>1639.4551595052083</v>
      </c>
      <c r="F52">
        <f>'140NaClvs115 KCl+0.5Glu'!T52</f>
        <v>479.27304083172004</v>
      </c>
    </row>
    <row r="53" spans="2:6" x14ac:dyDescent="0.25">
      <c r="B53">
        <f>'140NaClvs115KCl'!B53</f>
        <v>90</v>
      </c>
      <c r="C53">
        <f>'140NaClvs115KCl'!Q53</f>
        <v>1700.13427734375</v>
      </c>
      <c r="D53">
        <f>'140NaClvs115KCl'!T53</f>
        <v>573.06643240910796</v>
      </c>
      <c r="E53">
        <f>'140NaClvs115 KCl+0.5Glu'!Q53</f>
        <v>1763.7379964192708</v>
      </c>
      <c r="F53">
        <f>'140NaClvs115 KCl+0.5Glu'!T53</f>
        <v>518.55980937564141</v>
      </c>
    </row>
    <row r="54" spans="2:6" x14ac:dyDescent="0.25">
      <c r="B54">
        <f>'140NaClvs115KCl'!B54</f>
        <v>95</v>
      </c>
      <c r="C54">
        <f>'140NaClvs115KCl'!Q54</f>
        <v>1835.6959025065098</v>
      </c>
      <c r="D54">
        <f>'140NaClvs115KCl'!T54</f>
        <v>621.23999986807655</v>
      </c>
      <c r="E54">
        <f>'140NaClvs115 KCl+0.5Glu'!Q54</f>
        <v>1904.5003255208333</v>
      </c>
      <c r="F54">
        <f>'140NaClvs115 KCl+0.5Glu'!T54</f>
        <v>555.68609252475346</v>
      </c>
    </row>
    <row r="55" spans="2:6" x14ac:dyDescent="0.25">
      <c r="B55">
        <f>'140NaClvs115KCl'!B55</f>
        <v>100</v>
      </c>
      <c r="C55">
        <f>'140NaClvs115KCl'!Q55</f>
        <v>1971.6262817382806</v>
      </c>
      <c r="D55">
        <f>'140NaClvs115KCl'!T55</f>
        <v>669.20040823354782</v>
      </c>
      <c r="E55">
        <f>'140NaClvs115 KCl+0.5Glu'!Q55</f>
        <v>2053.5659790039058</v>
      </c>
      <c r="F55">
        <f>'140NaClvs115 KCl+0.5Glu'!T55</f>
        <v>603.3673272977752</v>
      </c>
    </row>
    <row r="56" spans="2:6" x14ac:dyDescent="0.25">
      <c r="B56">
        <f>'140NaClvs115KCl'!B56</f>
        <v>105</v>
      </c>
      <c r="C56">
        <f>'140NaClvs115KCl'!Q56</f>
        <v>2096.735636393229</v>
      </c>
      <c r="D56">
        <f>'140NaClvs115KCl'!T56</f>
        <v>708.24219859628954</v>
      </c>
      <c r="E56">
        <f>'140NaClvs115 KCl+0.5Glu'!Q56</f>
        <v>2166.620890299479</v>
      </c>
      <c r="F56">
        <f>'140NaClvs115 KCl+0.5Glu'!T56</f>
        <v>642.52381962642619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140NaClvs115KCl</vt:lpstr>
      <vt:lpstr>140NaClvs115 KCl+0.5Glu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2020-08-18T06:11:10Z</dcterms:created>
  <dcterms:modified xsi:type="dcterms:W3CDTF">2021-09-17T12:36:11Z</dcterms:modified>
</cp:coreProperties>
</file>