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ter\danbots\test_measurements\cal-firkant\"/>
    </mc:Choice>
  </mc:AlternateContent>
  <xr:revisionPtr revIDLastSave="0" documentId="13_ncr:1_{C0A6D7A0-4E48-451F-863E-8D6DA117600B}" xr6:coauthVersionLast="47" xr6:coauthVersionMax="47" xr10:uidLastSave="{00000000-0000-0000-0000-000000000000}"/>
  <bookViews>
    <workbookView xWindow="1500" yWindow="440" windowWidth="17040" windowHeight="9900" activeTab="1" xr2:uid="{833291CC-2AF3-4D71-B1CE-9A495F62B4F8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G14" i="2" s="1"/>
  <c r="H14" i="2" s="1"/>
  <c r="F13" i="2"/>
  <c r="G13" i="2" s="1"/>
  <c r="H13" i="2" s="1"/>
  <c r="G9" i="2"/>
  <c r="H9" i="2" s="1"/>
  <c r="H8" i="2"/>
  <c r="G8" i="2"/>
  <c r="F9" i="2"/>
  <c r="F8" i="2"/>
  <c r="D6" i="2"/>
  <c r="N28" i="1"/>
  <c r="O28" i="1" s="1"/>
  <c r="N27" i="1"/>
  <c r="O27" i="1"/>
  <c r="G23" i="1"/>
  <c r="G24" i="1"/>
  <c r="H24" i="1"/>
  <c r="N24" i="1"/>
  <c r="O24" i="1" s="1"/>
  <c r="H10" i="1"/>
  <c r="H11" i="1"/>
  <c r="H12" i="1"/>
  <c r="H13" i="1"/>
  <c r="H14" i="1"/>
  <c r="H15" i="1"/>
  <c r="H16" i="1"/>
  <c r="H17" i="1"/>
  <c r="H18" i="1"/>
  <c r="H19" i="1"/>
  <c r="H9" i="1"/>
  <c r="G10" i="1"/>
  <c r="G11" i="1"/>
  <c r="G12" i="1"/>
  <c r="G13" i="1"/>
  <c r="G14" i="1"/>
  <c r="G15" i="1"/>
  <c r="G16" i="1"/>
  <c r="G17" i="1"/>
  <c r="G18" i="1"/>
  <c r="G19" i="1"/>
  <c r="N23" i="1" s="1"/>
  <c r="O23" i="1" s="1"/>
  <c r="G9" i="1"/>
  <c r="L20" i="1"/>
  <c r="C19" i="1"/>
  <c r="C18" i="1"/>
  <c r="C17" i="1"/>
  <c r="C15" i="1"/>
  <c r="C16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<sst xmlns="http://schemas.openxmlformats.org/spreadsheetml/2006/main" count="35" uniqueCount="28">
  <si>
    <t>Firkanter med danwand</t>
  </si>
  <si>
    <t>Afstand fra camera kant</t>
  </si>
  <si>
    <t>mm</t>
  </si>
  <si>
    <t>Picture no</t>
  </si>
  <si>
    <t>pixels</t>
  </si>
  <si>
    <t>Horizontal</t>
  </si>
  <si>
    <t>Vertical</t>
  </si>
  <si>
    <t>zoom 0.8</t>
  </si>
  <si>
    <t>bredde</t>
  </si>
  <si>
    <t>højde</t>
  </si>
  <si>
    <t>w</t>
  </si>
  <si>
    <t>h</t>
  </si>
  <si>
    <t>Afstand</t>
  </si>
  <si>
    <t>pladetykkelse</t>
  </si>
  <si>
    <t>Afstand til obj</t>
  </si>
  <si>
    <t>åbningsvinkel</t>
  </si>
  <si>
    <t>horizontal</t>
  </si>
  <si>
    <t>tan(v)</t>
  </si>
  <si>
    <t>v</t>
  </si>
  <si>
    <t>Åbnings</t>
  </si>
  <si>
    <t>Zoom 0,8</t>
  </si>
  <si>
    <t>hor</t>
  </si>
  <si>
    <t>ver</t>
  </si>
  <si>
    <t>Måleband</t>
  </si>
  <si>
    <t>Afstand til target</t>
  </si>
  <si>
    <t>Bredde</t>
  </si>
  <si>
    <t>Højde</t>
  </si>
  <si>
    <t>intern cam afstand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</si>
</sst>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'Ark1'!$C$9:$C$19</c:f>
              <c:numCache>
                <c:formatCode>General</c:formatCode>
                <c:ptCount val="11"/>
                <c:pt idx="0">
                  <c:v>9.65</c:v>
                </c:pt>
                <c:pt idx="1">
                  <c:v>11.65</c:v>
                </c:pt>
                <c:pt idx="2">
                  <c:v>13.65</c:v>
                </c:pt>
                <c:pt idx="3">
                  <c:v>15.65</c:v>
                </c:pt>
                <c:pt idx="4">
                  <c:v>17.649999999999999</c:v>
                </c:pt>
                <c:pt idx="5">
                  <c:v>19.649999999999999</c:v>
                </c:pt>
                <c:pt idx="6">
                  <c:v>19.649999999999999</c:v>
                </c:pt>
                <c:pt idx="7">
                  <c:v>19.649999999999999</c:v>
                </c:pt>
                <c:pt idx="8">
                  <c:v>21.65</c:v>
                </c:pt>
                <c:pt idx="9">
                  <c:v>23.65</c:v>
                </c:pt>
                <c:pt idx="10">
                  <c:v>25.65</c:v>
                </c:pt>
              </c:numCache>
            </c:numRef>
          </c:xVal>
          <c:yVal>
            <c:numRef>
              <c:f>'Ark1'!$G$9:$G$19</c:f>
              <c:numCache>
                <c:formatCode>General</c:formatCode>
                <c:ptCount val="11"/>
                <c:pt idx="0">
                  <c:v>13.794571580627995</c:v>
                </c:pt>
                <c:pt idx="1">
                  <c:v>16.009882643607163</c:v>
                </c:pt>
                <c:pt idx="2">
                  <c:v>18.31802120141343</c:v>
                </c:pt>
                <c:pt idx="3">
                  <c:v>20.719424460431654</c:v>
                </c:pt>
                <c:pt idx="4">
                  <c:v>23.205013428827215</c:v>
                </c:pt>
                <c:pt idx="5">
                  <c:v>25.562130177514796</c:v>
                </c:pt>
                <c:pt idx="6">
                  <c:v>25.536945812807879</c:v>
                </c:pt>
                <c:pt idx="7">
                  <c:v>25.562130177514796</c:v>
                </c:pt>
                <c:pt idx="8">
                  <c:v>27.870967741935484</c:v>
                </c:pt>
                <c:pt idx="9">
                  <c:v>30.386869871043377</c:v>
                </c:pt>
                <c:pt idx="10">
                  <c:v>32.686002522068094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4798-BF2C-04C5505E697F}"/>
            </c:ext>
          </c:extLst>
        </c:ser>
        <c:ser>
          <c:idx val="1"/>
          <c:order val="1"/>
          <c:tx>
            <c:v>højde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'Ark1'!$C$9:$C$19</c:f>
              <c:numCache>
                <c:formatCode>General</c:formatCode>
                <c:ptCount val="11"/>
                <c:pt idx="0">
                  <c:v>9.65</c:v>
                </c:pt>
                <c:pt idx="1">
                  <c:v>11.65</c:v>
                </c:pt>
                <c:pt idx="2">
                  <c:v>13.65</c:v>
                </c:pt>
                <c:pt idx="3">
                  <c:v>15.65</c:v>
                </c:pt>
                <c:pt idx="4">
                  <c:v>17.649999999999999</c:v>
                </c:pt>
                <c:pt idx="5">
                  <c:v>19.649999999999999</c:v>
                </c:pt>
                <c:pt idx="6">
                  <c:v>19.649999999999999</c:v>
                </c:pt>
                <c:pt idx="7">
                  <c:v>19.649999999999999</c:v>
                </c:pt>
                <c:pt idx="8">
                  <c:v>21.65</c:v>
                </c:pt>
                <c:pt idx="9">
                  <c:v>23.65</c:v>
                </c:pt>
                <c:pt idx="10">
                  <c:v>25.65</c:v>
                </c:pt>
              </c:numCache>
            </c:numRef>
          </c:xVal>
          <c:yVal>
            <c:numRef>
              <c:f>'Ark1'!$H$9:$H$19</c:f>
              <c:numCache>
                <c:formatCode>General</c:formatCode>
                <c:ptCount val="11"/>
                <c:pt idx="0">
                  <c:v>10.231578947368421</c:v>
                </c:pt>
                <c:pt idx="1">
                  <c:v>11.955719557195572</c:v>
                </c:pt>
                <c:pt idx="2">
                  <c:v>13.787234042553191</c:v>
                </c:pt>
                <c:pt idx="3">
                  <c:v>15.564451561248999</c:v>
                </c:pt>
                <c:pt idx="4">
                  <c:v>17.434977578475337</c:v>
                </c:pt>
                <c:pt idx="5">
                  <c:v>19.133858267716533</c:v>
                </c:pt>
                <c:pt idx="6">
                  <c:v>19.247524752475247</c:v>
                </c:pt>
                <c:pt idx="7">
                  <c:v>19.190523198420532</c:v>
                </c:pt>
                <c:pt idx="8">
                  <c:v>20.99352051835853</c:v>
                </c:pt>
                <c:pt idx="9">
                  <c:v>22.79015240328253</c:v>
                </c:pt>
                <c:pt idx="10">
                  <c:v>24.607594936708857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F-4798-BF2C-04C5505E6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89592"/>
        <c:axId val="667990248"/>
      </c:scatterChart>
      <c:valAx>
        <c:axId val="66798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90248"/>
        <c:crosses val="autoZero"/>
        <c:crossBetween val="midCat"/>
      </c:valAx>
      <c:valAx>
        <c:axId val="6679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8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384175</xdr:colOff>
      <xdr:row>2</xdr:row>
      <xdr:rowOff>149225</xdr:rowOff>
    </xdr:from>
    <xdr:to>
      <xdr:col>16</xdr:col>
      <xdr:colOff>79375</xdr:colOff>
      <xdr:row>17</xdr:row>
      <xdr:rowOff>130175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912761F-20B3-4B01-9562-82D5414E4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262A-CA2D-40B5-BDD5-2809886D3B7E}">
  <dimension ref="A1:O28"/>
  <sheetViews>
    <sheetView topLeftCell="A10" workbookViewId="0">
      <selection activeCell="N29" sqref="N29"/>
    </sheetView>
  </sheetViews>
  <sheetFormatPr defaultRowHeight="14.5" x14ac:dyDescent="0.35"/>
  <cols>
    <col min="14" max="14" width="11.54296875" customWidth="1"/>
  </cols>
  <sheetData>
    <row r="1" spans="1:8" x14ac:dyDescent="0.35">
      <c r="A1" t="s">
        <v>0</v>
      </c>
    </row>
    <row r="2" spans="1:8" x14ac:dyDescent="0.35">
      <c r="D2" t="s">
        <v>2</v>
      </c>
      <c r="F2" t="s">
        <v>10</v>
      </c>
      <c r="G2" t="s">
        <v>11</v>
      </c>
    </row>
    <row r="3" spans="1:8" x14ac:dyDescent="0.35">
      <c r="A3" t="s">
        <v>1</v>
      </c>
      <c r="D3">
        <v>9.65</v>
      </c>
      <c r="F3">
        <v>2592</v>
      </c>
      <c r="G3">
        <v>1944</v>
      </c>
    </row>
    <row r="5" spans="1:8" x14ac:dyDescent="0.35">
      <c r="A5" t="s">
        <v>13</v>
      </c>
      <c r="D5">
        <v>2</v>
      </c>
    </row>
    <row r="6" spans="1:8" x14ac:dyDescent="0.35">
      <c r="D6" t="s">
        <v>4</v>
      </c>
    </row>
    <row r="7" spans="1:8" x14ac:dyDescent="0.35">
      <c r="G7" t="s">
        <v>8</v>
      </c>
      <c r="H7" t="s">
        <v>9</v>
      </c>
    </row>
    <row r="8" spans="1:8" x14ac:dyDescent="0.35">
      <c r="B8" t="s">
        <v>3</v>
      </c>
      <c r="C8" t="s">
        <v>12</v>
      </c>
      <c r="D8" t="s">
        <v>5</v>
      </c>
      <c r="E8" t="s">
        <v>6</v>
      </c>
    </row>
    <row r="9" spans="1:8" x14ac:dyDescent="0.35">
      <c r="B9">
        <v>0</v>
      </c>
      <c r="C9">
        <f>D3</f>
        <v>9.65</v>
      </c>
      <c r="D9">
        <v>1879</v>
      </c>
      <c r="E9">
        <v>1900</v>
      </c>
      <c r="G9">
        <f>$F$3/D9*10</f>
        <v>13.794571580627995</v>
      </c>
      <c r="H9">
        <f>$G$3/E9*10</f>
        <v>10.231578947368421</v>
      </c>
    </row>
    <row r="10" spans="1:8" x14ac:dyDescent="0.35">
      <c r="B10">
        <v>1</v>
      </c>
      <c r="C10">
        <f>$D$3+$D$5</f>
        <v>11.65</v>
      </c>
      <c r="D10">
        <v>1619</v>
      </c>
      <c r="E10">
        <v>1626</v>
      </c>
      <c r="G10">
        <f t="shared" ref="G10:G24" si="0">$F$3/D10*10</f>
        <v>16.009882643607163</v>
      </c>
      <c r="H10">
        <f t="shared" ref="H10:H24" si="1">$G$3/E10*10</f>
        <v>11.955719557195572</v>
      </c>
    </row>
    <row r="11" spans="1:8" x14ac:dyDescent="0.35">
      <c r="B11">
        <v>3</v>
      </c>
      <c r="C11">
        <f>$D$3+2*$D$5</f>
        <v>13.65</v>
      </c>
      <c r="D11">
        <v>1415</v>
      </c>
      <c r="E11">
        <v>1410</v>
      </c>
      <c r="G11">
        <f t="shared" si="0"/>
        <v>18.31802120141343</v>
      </c>
      <c r="H11">
        <f t="shared" si="1"/>
        <v>13.787234042553191</v>
      </c>
    </row>
    <row r="12" spans="1:8" x14ac:dyDescent="0.35">
      <c r="B12">
        <v>4</v>
      </c>
      <c r="C12">
        <f>$D$3+3*$D$5</f>
        <v>15.65</v>
      </c>
      <c r="D12">
        <v>1251</v>
      </c>
      <c r="E12">
        <v>1249</v>
      </c>
      <c r="G12">
        <f t="shared" si="0"/>
        <v>20.719424460431654</v>
      </c>
      <c r="H12">
        <f t="shared" si="1"/>
        <v>15.564451561248999</v>
      </c>
    </row>
    <row r="13" spans="1:8" x14ac:dyDescent="0.35">
      <c r="B13">
        <v>5</v>
      </c>
      <c r="C13">
        <f>$D$3+4*$D$5</f>
        <v>17.649999999999999</v>
      </c>
      <c r="D13">
        <v>1117</v>
      </c>
      <c r="E13">
        <v>1115</v>
      </c>
      <c r="G13">
        <f t="shared" si="0"/>
        <v>23.205013428827215</v>
      </c>
      <c r="H13">
        <f t="shared" si="1"/>
        <v>17.434977578475337</v>
      </c>
    </row>
    <row r="14" spans="1:8" x14ac:dyDescent="0.35">
      <c r="B14">
        <v>6</v>
      </c>
      <c r="C14">
        <f>$D$3+5*$D$5</f>
        <v>19.649999999999999</v>
      </c>
      <c r="D14">
        <v>1014</v>
      </c>
      <c r="E14">
        <v>1016</v>
      </c>
      <c r="G14">
        <f t="shared" si="0"/>
        <v>25.562130177514796</v>
      </c>
      <c r="H14">
        <f t="shared" si="1"/>
        <v>19.133858267716533</v>
      </c>
    </row>
    <row r="15" spans="1:8" x14ac:dyDescent="0.35">
      <c r="B15">
        <v>7</v>
      </c>
      <c r="C15">
        <f>$D$3+5*$D$5</f>
        <v>19.649999999999999</v>
      </c>
      <c r="D15">
        <v>1015</v>
      </c>
      <c r="E15">
        <v>1010</v>
      </c>
      <c r="G15">
        <f t="shared" si="0"/>
        <v>25.536945812807879</v>
      </c>
      <c r="H15">
        <f t="shared" si="1"/>
        <v>19.247524752475247</v>
      </c>
    </row>
    <row r="16" spans="1:8" x14ac:dyDescent="0.35">
      <c r="B16">
        <v>8</v>
      </c>
      <c r="C16">
        <f>$D$3+5*$D$5</f>
        <v>19.649999999999999</v>
      </c>
      <c r="D16">
        <v>1014</v>
      </c>
      <c r="E16">
        <v>1013</v>
      </c>
      <c r="G16">
        <f t="shared" si="0"/>
        <v>25.562130177514796</v>
      </c>
      <c r="H16">
        <f t="shared" si="1"/>
        <v>19.190523198420532</v>
      </c>
    </row>
    <row r="17" spans="2:15" x14ac:dyDescent="0.35">
      <c r="B17">
        <v>9</v>
      </c>
      <c r="C17">
        <f>$D$3+6*$D$5</f>
        <v>21.65</v>
      </c>
      <c r="D17">
        <v>930</v>
      </c>
      <c r="E17">
        <v>926</v>
      </c>
      <c r="G17">
        <f t="shared" si="0"/>
        <v>27.870967741935484</v>
      </c>
      <c r="H17">
        <f t="shared" si="1"/>
        <v>20.99352051835853</v>
      </c>
    </row>
    <row r="18" spans="2:15" x14ac:dyDescent="0.35">
      <c r="B18">
        <v>10</v>
      </c>
      <c r="C18">
        <f>$D$3+7*$D$5</f>
        <v>23.65</v>
      </c>
      <c r="D18">
        <v>853</v>
      </c>
      <c r="E18">
        <v>853</v>
      </c>
      <c r="G18">
        <f t="shared" si="0"/>
        <v>30.386869871043377</v>
      </c>
      <c r="H18">
        <f t="shared" si="1"/>
        <v>22.79015240328253</v>
      </c>
    </row>
    <row r="19" spans="2:15" x14ac:dyDescent="0.35">
      <c r="B19">
        <v>11</v>
      </c>
      <c r="C19">
        <f>$D$3+8*$D$5</f>
        <v>25.65</v>
      </c>
      <c r="D19">
        <v>793</v>
      </c>
      <c r="E19">
        <v>790</v>
      </c>
      <c r="G19">
        <f t="shared" si="0"/>
        <v>32.686002522068094</v>
      </c>
      <c r="H19">
        <f t="shared" si="1"/>
        <v>24.607594936708857</v>
      </c>
    </row>
    <row r="20" spans="2:15" x14ac:dyDescent="0.35">
      <c r="B20">
        <v>12</v>
      </c>
      <c r="J20" t="s">
        <v>14</v>
      </c>
      <c r="L20">
        <f>0.2192/0.1189</f>
        <v>1.8435660218671153</v>
      </c>
      <c r="M20" t="s">
        <v>2</v>
      </c>
    </row>
    <row r="21" spans="2:15" x14ac:dyDescent="0.35">
      <c r="O21" t="s">
        <v>19</v>
      </c>
    </row>
    <row r="22" spans="2:15" x14ac:dyDescent="0.35">
      <c r="B22" t="s">
        <v>7</v>
      </c>
      <c r="J22" t="s">
        <v>15</v>
      </c>
      <c r="N22" t="s">
        <v>17</v>
      </c>
      <c r="O22" t="s">
        <v>18</v>
      </c>
    </row>
    <row r="23" spans="2:15" x14ac:dyDescent="0.35">
      <c r="C23">
        <v>11.65</v>
      </c>
      <c r="D23">
        <v>2018</v>
      </c>
      <c r="G23">
        <f t="shared" si="0"/>
        <v>12.844400396432112</v>
      </c>
      <c r="J23" t="s">
        <v>16</v>
      </c>
      <c r="L23">
        <v>1.1890000000000001</v>
      </c>
      <c r="N23">
        <f>G19/2/(C19+L20)</f>
        <v>0.59443002948528312</v>
      </c>
      <c r="O23">
        <f>ATAN(N23)/PI()*180*2</f>
        <v>61.457042237747039</v>
      </c>
    </row>
    <row r="24" spans="2:15" x14ac:dyDescent="0.35">
      <c r="C24">
        <v>25.65</v>
      </c>
      <c r="D24">
        <v>988</v>
      </c>
      <c r="E24">
        <v>985</v>
      </c>
      <c r="G24">
        <f t="shared" si="0"/>
        <v>26.234817813765183</v>
      </c>
      <c r="H24">
        <f t="shared" si="1"/>
        <v>19.736040609137056</v>
      </c>
      <c r="J24" t="s">
        <v>6</v>
      </c>
      <c r="L24">
        <v>0.90300000000000002</v>
      </c>
      <c r="N24">
        <f>H19/2/(C19+L20)</f>
        <v>0.44751551903338244</v>
      </c>
      <c r="O24">
        <f>ATAN(N24)/PI()*180*2</f>
        <v>48.218513433510296</v>
      </c>
    </row>
    <row r="26" spans="2:15" x14ac:dyDescent="0.35">
      <c r="J26" t="s">
        <v>20</v>
      </c>
    </row>
    <row r="27" spans="2:15" x14ac:dyDescent="0.35">
      <c r="K27" t="s">
        <v>21</v>
      </c>
      <c r="N27">
        <f>G24/2/(C24+$L$20)</f>
        <v>0.47710831313950358</v>
      </c>
      <c r="O27">
        <f>ATAN(N27)/PI()*180*2</f>
        <v>51.012394837132454</v>
      </c>
    </row>
    <row r="28" spans="2:15" x14ac:dyDescent="0.35">
      <c r="K28" t="s">
        <v>22</v>
      </c>
      <c r="N28">
        <f>H24/2/(C24+L20)</f>
        <v>0.35892107617905805</v>
      </c>
      <c r="O28">
        <f>ATAN(N28)/PI()*180*2</f>
        <v>39.488264348793791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BA8E-009B-4979-8D70-B6929BB2AAC5}">
  <dimension ref="B2:H14"/>
  <sheetViews>
    <sheetView tabSelected="1" workbookViewId="0">
      <selection activeCell="D14" sqref="D14"/>
    </sheetView>
  </sheetViews>
  <sheetFormatPr defaultRowHeight="14.5" x14ac:dyDescent="0.35"/>
  <sheetData>
    <row r="2" spans="2:8" x14ac:dyDescent="0.35">
      <c r="B2" t="s">
        <v>23</v>
      </c>
    </row>
    <row r="3" spans="2:8" x14ac:dyDescent="0.35">
      <c r="D3" t="s">
        <v>2</v>
      </c>
    </row>
    <row r="4" spans="2:8" x14ac:dyDescent="0.35">
      <c r="B4" t="s">
        <v>24</v>
      </c>
      <c r="D4">
        <v>26.4</v>
      </c>
      <c r="F4" t="s">
        <v>17</v>
      </c>
    </row>
    <row r="5" spans="2:8" x14ac:dyDescent="0.35">
      <c r="B5" t="s">
        <v>27</v>
      </c>
      <c r="D5">
        <v>1.8</v>
      </c>
    </row>
    <row r="6" spans="2:8" x14ac:dyDescent="0.35">
      <c r="D6">
        <f>D4+D5</f>
        <v>28.2</v>
      </c>
    </row>
    <row r="8" spans="2:8" x14ac:dyDescent="0.35">
      <c r="B8" t="s">
        <v>25</v>
      </c>
      <c r="D8">
        <v>34</v>
      </c>
      <c r="F8">
        <f>D8/2/$D$6</f>
        <v>0.6028368794326241</v>
      </c>
      <c r="G8">
        <f>ATAN(F8)/PI()*180</f>
        <v>31.083122566698723</v>
      </c>
      <c r="H8">
        <f>2*G8</f>
        <v>62.166245133397446</v>
      </c>
    </row>
    <row r="9" spans="2:8" x14ac:dyDescent="0.35">
      <c r="B9" t="s">
        <v>26</v>
      </c>
      <c r="D9">
        <v>26</v>
      </c>
      <c r="F9">
        <f>D9/2/$D$6</f>
        <v>0.46099290780141844</v>
      </c>
      <c r="G9">
        <f>ATAN(F9)/PI()*180</f>
        <v>24.749366490717513</v>
      </c>
      <c r="H9">
        <f>2*G9</f>
        <v>49.498732981435026</v>
      </c>
    </row>
    <row r="11" spans="2:8" x14ac:dyDescent="0.35">
      <c r="B11" t="s">
        <v>7</v>
      </c>
    </row>
    <row r="13" spans="2:8" x14ac:dyDescent="0.35">
      <c r="B13" t="s">
        <v>25</v>
      </c>
      <c r="D13">
        <v>27.8</v>
      </c>
      <c r="F13">
        <f>D13/2/$D$6</f>
        <v>0.49290780141843976</v>
      </c>
      <c r="G13">
        <f>ATAN(F13)/PI()*180</f>
        <v>26.239047414865919</v>
      </c>
      <c r="H13">
        <f>2*G13</f>
        <v>52.478094829731837</v>
      </c>
    </row>
    <row r="14" spans="2:8" x14ac:dyDescent="0.35">
      <c r="B14" t="s">
        <v>26</v>
      </c>
      <c r="D14">
        <v>20.5</v>
      </c>
      <c r="F14">
        <f>D14/2/$D$6</f>
        <v>0.36347517730496454</v>
      </c>
      <c r="G14">
        <f>ATAN(F14)/PI()*180</f>
        <v>19.974949377946963</v>
      </c>
      <c r="H14">
        <f>2*G14</f>
        <v>39.949898755893926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Holm</dc:creator>
  <cp:lastModifiedBy>Peter Holm</cp:lastModifiedBy>
  <dcterms:created xsi:type="dcterms:W3CDTF">2022-06-14T08:26:33Z</dcterms:created>
  <dcterms:modified xsi:type="dcterms:W3CDTF">2022-06-14T11:04:14Z</dcterms:modified>
</cp:coreProperties>
</file>