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SURFdrive/WIN/paper Katie/"/>
    </mc:Choice>
  </mc:AlternateContent>
  <xr:revisionPtr revIDLastSave="0" documentId="13_ncr:1_{7BB8B5A1-C828-F34D-BA1B-9C4B3B485BB0}" xr6:coauthVersionLast="36" xr6:coauthVersionMax="36" xr10:uidLastSave="{00000000-0000-0000-0000-000000000000}"/>
  <bookViews>
    <workbookView xWindow="23740" yWindow="500" windowWidth="27640" windowHeight="16740" xr2:uid="{C0453AE6-534C-1A42-9D27-36C5DF9601C6}"/>
  </bookViews>
  <sheets>
    <sheet name="Blad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5" i="1"/>
  <c r="C34" i="1"/>
  <c r="C25" i="1"/>
  <c r="C24" i="1"/>
  <c r="C23" i="1"/>
  <c r="C20" i="1"/>
  <c r="C10" i="1"/>
  <c r="C18" i="1"/>
  <c r="C17" i="1"/>
  <c r="C16" i="1"/>
  <c r="C15" i="1"/>
  <c r="C14" i="1"/>
  <c r="C13" i="1"/>
  <c r="C11" i="1"/>
  <c r="C9" i="1"/>
  <c r="C8" i="1"/>
  <c r="C7" i="1"/>
  <c r="C6" i="1"/>
  <c r="C5" i="1"/>
  <c r="B21" i="1"/>
  <c r="B11" i="1"/>
  <c r="B8" i="1"/>
  <c r="B7" i="1"/>
  <c r="B6" i="1"/>
  <c r="B5" i="1"/>
  <c r="B16" i="1"/>
  <c r="B15" i="1"/>
  <c r="B14" i="1"/>
</calcChain>
</file>

<file path=xl/sharedStrings.xml><?xml version="1.0" encoding="utf-8"?>
<sst xmlns="http://schemas.openxmlformats.org/spreadsheetml/2006/main" count="57" uniqueCount="54">
  <si>
    <t>Statline statistics</t>
  </si>
  <si>
    <t>Age (%)</t>
  </si>
  <si>
    <t>16-25</t>
  </si>
  <si>
    <t>26-45</t>
  </si>
  <si>
    <t>46-65</t>
  </si>
  <si>
    <r>
      <t>&gt;</t>
    </r>
    <r>
      <rPr>
        <sz val="10.5"/>
        <color theme="1"/>
        <rFont val="Times New Roman"/>
        <family val="1"/>
      </rPr>
      <t>65</t>
    </r>
  </si>
  <si>
    <t>Drivers license = Yes (%)</t>
  </si>
  <si>
    <t>Car owner = Yes</t>
  </si>
  <si>
    <t>Moped owner = Yes</t>
  </si>
  <si>
    <t>Highest level of education**</t>
  </si>
  <si>
    <t>Primary</t>
  </si>
  <si>
    <t xml:space="preserve">Lower secondary </t>
  </si>
  <si>
    <t>Upper secondary/vocational</t>
  </si>
  <si>
    <t>Bachelor</t>
  </si>
  <si>
    <t>Master</t>
  </si>
  <si>
    <t>Unknown</t>
  </si>
  <si>
    <t>Marital Status (%)</t>
  </si>
  <si>
    <t>Married</t>
  </si>
  <si>
    <t>Single</t>
  </si>
  <si>
    <t>Origin (%) ***</t>
  </si>
  <si>
    <t>Dutch</t>
  </si>
  <si>
    <t>Not-western</t>
  </si>
  <si>
    <t>Western</t>
  </si>
  <si>
    <t>Income (%) ***</t>
  </si>
  <si>
    <t>0-20</t>
  </si>
  <si>
    <t>21-40</t>
  </si>
  <si>
    <t>41-60</t>
  </si>
  <si>
    <t>61-80</t>
  </si>
  <si>
    <t>81-100</t>
  </si>
  <si>
    <t>Gender (%)</t>
  </si>
  <si>
    <t>Male</t>
  </si>
  <si>
    <t>Female</t>
  </si>
  <si>
    <t>Urbanity (%)</t>
  </si>
  <si>
    <t>Very strongly</t>
  </si>
  <si>
    <t>Strongly</t>
  </si>
  <si>
    <t>Moderate</t>
  </si>
  <si>
    <t>Little</t>
  </si>
  <si>
    <t>Not</t>
  </si>
  <si>
    <t>Home Owner (%)</t>
  </si>
  <si>
    <t>Owner</t>
  </si>
  <si>
    <t>Rent</t>
  </si>
  <si>
    <t>Population 15+</t>
  </si>
  <si>
    <t>Total size</t>
  </si>
  <si>
    <t>in %</t>
  </si>
  <si>
    <t>https://opendata.cbs.nl/statline/#/CBS/nl/dataset/7461BEV/table?fromstatweb</t>
  </si>
  <si>
    <t>source</t>
  </si>
  <si>
    <t>https://opendata.cbs.nl/#/CBS/nl/dataset/83488NED/table</t>
  </si>
  <si>
    <t>https://opendata.cbs.nl/statline/#/CBS/nl/dataset/81845NED/table?ts=1528112933457</t>
  </si>
  <si>
    <t>https://opendata.cbs.nl/statline/#/CBS/nl/dataset/82445NED/table</t>
  </si>
  <si>
    <t>-</t>
  </si>
  <si>
    <t>https://opendata.cbs.nl/statline/#/CBS/nl/dataset/03759ned/table?fromstatweb</t>
  </si>
  <si>
    <t>https://opendata.cbs.nl/statline/#/CBS/nl/dataset/82900NED/table?fromstatweb</t>
  </si>
  <si>
    <t>https://opendata.cbs.nl/#/CBS/nl/dataset/70072ned/table?searchKeywords=stedelijkheid</t>
  </si>
  <si>
    <t>beware: households!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</si>
</sst>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6" x14ac:knownFonts="1">
    <font>
      <sz val="12"/>
      <color theme="1"/>
      <name val="Calibri"/>
      <family val="2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0A6DE-4C8C-2647-8029-1BBEE2B68B74}">
  <dimension ref="A1:K45"/>
  <sheetViews>
    <sheetView tabSelected="1" workbookViewId="0">
      <selection activeCell="G5" sqref="G5"/>
    </sheetView>
  </sheetViews>
  <sheetFormatPr baseColWidth="10" defaultRowHeight="16" x14ac:dyDescent="0.2"/>
  <cols>
    <col min="1" max="1" width="62.5" customWidth="1"/>
    <col min="3" max="3" width="16.83203125" bestFit="1" customWidth="1"/>
  </cols>
  <sheetData>
    <row r="1" spans="1:11" x14ac:dyDescent="0.2">
      <c r="A1" t="s">
        <v>0</v>
      </c>
      <c r="B1" t="s">
        <v>41</v>
      </c>
      <c r="D1" t="s">
        <v>45</v>
      </c>
    </row>
    <row r="2" spans="1:11" x14ac:dyDescent="0.2">
      <c r="C2" t="s">
        <v>43</v>
      </c>
    </row>
    <row r="3" spans="1:11" x14ac:dyDescent="0.2">
      <c r="A3" t="s">
        <v>42</v>
      </c>
      <c r="B3">
        <v>14268</v>
      </c>
    </row>
    <row r="4" spans="1:11" x14ac:dyDescent="0.2">
      <c r="A4" s="1" t="s">
        <v>1</v>
      </c>
      <c r="D4" t="s">
        <v>44</v>
      </c>
    </row>
    <row r="5" spans="1:11" x14ac:dyDescent="0.2">
      <c r="A5" s="2" t="s">
        <v>2</v>
      </c>
      <c r="B5">
        <f>1049+1094</f>
        <v>2143</v>
      </c>
      <c r="C5" s="7">
        <f>B5/SUM(B5:B8)*100</f>
        <v>14.603066439522999</v>
      </c>
    </row>
    <row r="6" spans="1:11" x14ac:dyDescent="0.2">
      <c r="A6" s="2" t="s">
        <v>3</v>
      </c>
      <c r="B6">
        <f>1138+1102+1045+1022</f>
        <v>4307</v>
      </c>
      <c r="C6" s="7">
        <f>B6/SUM(B5:B8)*100</f>
        <v>29.349233390119249</v>
      </c>
    </row>
    <row r="7" spans="1:11" x14ac:dyDescent="0.2">
      <c r="A7" s="2" t="s">
        <v>4</v>
      </c>
      <c r="B7">
        <f>1186+1281+1250+1117</f>
        <v>4834</v>
      </c>
      <c r="C7" s="7">
        <f>B7/SUM(B5:B8)*100</f>
        <v>32.940374787052811</v>
      </c>
    </row>
    <row r="8" spans="1:11" x14ac:dyDescent="0.2">
      <c r="A8" s="3" t="s">
        <v>5</v>
      </c>
      <c r="B8">
        <f>996+941+633+436+256+103+24+2</f>
        <v>3391</v>
      </c>
      <c r="C8" s="7">
        <f>B8/SUM(B5:B8)*100</f>
        <v>23.107325383304943</v>
      </c>
    </row>
    <row r="9" spans="1:11" ht="45" x14ac:dyDescent="0.2">
      <c r="A9" s="1" t="s">
        <v>6</v>
      </c>
      <c r="B9">
        <v>11070</v>
      </c>
      <c r="C9" s="7">
        <f>B9/B3*100</f>
        <v>77.58620689655173</v>
      </c>
      <c r="D9" t="s">
        <v>46</v>
      </c>
    </row>
    <row r="10" spans="1:11" ht="30" x14ac:dyDescent="0.2">
      <c r="A10" s="1" t="s">
        <v>7</v>
      </c>
      <c r="C10" s="7">
        <f>0.713*100</f>
        <v>71.3</v>
      </c>
      <c r="D10" t="s">
        <v>47</v>
      </c>
      <c r="K10">
        <v>2015</v>
      </c>
    </row>
    <row r="11" spans="1:11" ht="45" x14ac:dyDescent="0.2">
      <c r="A11" s="1" t="s">
        <v>8</v>
      </c>
      <c r="B11">
        <f>502+258+18</f>
        <v>778</v>
      </c>
      <c r="C11" s="7">
        <f>B11/B3*100</f>
        <v>5.4527614241659661</v>
      </c>
      <c r="D11" t="s">
        <v>48</v>
      </c>
    </row>
    <row r="12" spans="1:11" ht="60" x14ac:dyDescent="0.2">
      <c r="A12" s="4" t="s">
        <v>9</v>
      </c>
      <c r="C12" s="7"/>
    </row>
    <row r="13" spans="1:11" x14ac:dyDescent="0.2">
      <c r="A13" s="2" t="s">
        <v>10</v>
      </c>
      <c r="B13">
        <v>1412</v>
      </c>
      <c r="C13" s="7">
        <f>B13/SUM(B13:B18)*100</f>
        <v>9.8969650241816787</v>
      </c>
    </row>
    <row r="14" spans="1:11" ht="30" x14ac:dyDescent="0.2">
      <c r="A14" s="5" t="s">
        <v>11</v>
      </c>
      <c r="B14">
        <f>1765+1238</f>
        <v>3003</v>
      </c>
      <c r="C14" s="7">
        <f>B14/SUM(B13:B18)*100</f>
        <v>21.048573631457209</v>
      </c>
    </row>
    <row r="15" spans="1:11" ht="45" x14ac:dyDescent="0.2">
      <c r="A15" s="5" t="s">
        <v>12</v>
      </c>
      <c r="B15">
        <f>2076+1927+1323</f>
        <v>5326</v>
      </c>
      <c r="C15" s="7">
        <f>B15/SUM(B13:B18)*100</f>
        <v>37.330903483563468</v>
      </c>
    </row>
    <row r="16" spans="1:11" x14ac:dyDescent="0.2">
      <c r="A16" s="5" t="s">
        <v>13</v>
      </c>
      <c r="B16">
        <f>2786</f>
        <v>2786</v>
      </c>
      <c r="C16" s="7">
        <f>B16/SUM(B13:B18)*100</f>
        <v>19.52758113128198</v>
      </c>
    </row>
    <row r="17" spans="1:5" x14ac:dyDescent="0.2">
      <c r="A17" s="5" t="s">
        <v>14</v>
      </c>
      <c r="B17">
        <v>1538</v>
      </c>
      <c r="C17" s="7">
        <f>B17/SUM(B13:B18)*100</f>
        <v>10.780121959767296</v>
      </c>
    </row>
    <row r="18" spans="1:5" x14ac:dyDescent="0.2">
      <c r="A18" s="5" t="s">
        <v>15</v>
      </c>
      <c r="B18">
        <v>202</v>
      </c>
      <c r="C18" s="7">
        <f>B18/SUM(B13:B18)*100</f>
        <v>1.4158547697483703</v>
      </c>
    </row>
    <row r="19" spans="1:5" ht="30" x14ac:dyDescent="0.2">
      <c r="A19" s="1" t="s">
        <v>16</v>
      </c>
    </row>
    <row r="20" spans="1:5" x14ac:dyDescent="0.2">
      <c r="A20" s="2" t="s">
        <v>17</v>
      </c>
      <c r="B20">
        <v>6713</v>
      </c>
      <c r="C20" s="7">
        <f>B20/SUM(B20:B21)*100</f>
        <v>47.049341183067</v>
      </c>
      <c r="D20" t="s">
        <v>44</v>
      </c>
    </row>
    <row r="21" spans="1:5" x14ac:dyDescent="0.2">
      <c r="A21" s="2" t="s">
        <v>18</v>
      </c>
      <c r="B21">
        <f>B3-B20</f>
        <v>7555</v>
      </c>
    </row>
    <row r="22" spans="1:5" ht="30" x14ac:dyDescent="0.2">
      <c r="A22" s="1" t="s">
        <v>19</v>
      </c>
      <c r="E22">
        <v>2020</v>
      </c>
    </row>
    <row r="23" spans="1:5" x14ac:dyDescent="0.2">
      <c r="A23" s="2" t="s">
        <v>20</v>
      </c>
      <c r="B23">
        <v>12995</v>
      </c>
      <c r="C23" s="7">
        <f>B23/SUM(B23:B25)*100</f>
        <v>83.876589427483381</v>
      </c>
    </row>
    <row r="24" spans="1:5" x14ac:dyDescent="0.2">
      <c r="A24" s="2" t="s">
        <v>21</v>
      </c>
      <c r="B24">
        <v>1171</v>
      </c>
      <c r="C24" s="7">
        <f>B24/SUM(B23:B25)*100</f>
        <v>7.558252113857872</v>
      </c>
    </row>
    <row r="25" spans="1:5" x14ac:dyDescent="0.2">
      <c r="A25" s="2" t="s">
        <v>22</v>
      </c>
      <c r="B25">
        <v>1327</v>
      </c>
      <c r="C25" s="7">
        <f>B25/SUM(B23:B25)*100</f>
        <v>8.5651584586587486</v>
      </c>
    </row>
    <row r="26" spans="1:5" x14ac:dyDescent="0.2">
      <c r="A26" s="1" t="s">
        <v>23</v>
      </c>
      <c r="C26" s="7"/>
    </row>
    <row r="27" spans="1:5" x14ac:dyDescent="0.2">
      <c r="A27" s="2" t="s">
        <v>24</v>
      </c>
      <c r="C27" s="7">
        <v>20</v>
      </c>
    </row>
    <row r="28" spans="1:5" x14ac:dyDescent="0.2">
      <c r="A28" s="2" t="s">
        <v>25</v>
      </c>
      <c r="C28" s="7">
        <v>20</v>
      </c>
    </row>
    <row r="29" spans="1:5" x14ac:dyDescent="0.2">
      <c r="A29" s="2" t="s">
        <v>26</v>
      </c>
      <c r="C29" s="7">
        <v>20</v>
      </c>
    </row>
    <row r="30" spans="1:5" x14ac:dyDescent="0.2">
      <c r="A30" s="2" t="s">
        <v>27</v>
      </c>
      <c r="C30" s="7">
        <v>20</v>
      </c>
    </row>
    <row r="31" spans="1:5" x14ac:dyDescent="0.2">
      <c r="A31" s="2" t="s">
        <v>28</v>
      </c>
      <c r="C31" s="7">
        <v>20</v>
      </c>
    </row>
    <row r="32" spans="1:5" x14ac:dyDescent="0.2">
      <c r="A32" s="2" t="s">
        <v>15</v>
      </c>
      <c r="B32" t="s">
        <v>49</v>
      </c>
      <c r="C32" s="7"/>
    </row>
    <row r="33" spans="1:5" x14ac:dyDescent="0.2">
      <c r="A33" s="1" t="s">
        <v>29</v>
      </c>
      <c r="C33" s="7"/>
      <c r="D33" t="s">
        <v>50</v>
      </c>
    </row>
    <row r="34" spans="1:5" x14ac:dyDescent="0.2">
      <c r="A34" s="2" t="s">
        <v>30</v>
      </c>
      <c r="B34">
        <v>7846</v>
      </c>
      <c r="C34" s="7">
        <f>B34/SUM(B34:B35)*100</f>
        <v>47.920356684785929</v>
      </c>
    </row>
    <row r="35" spans="1:5" x14ac:dyDescent="0.2">
      <c r="A35" s="2" t="s">
        <v>31</v>
      </c>
      <c r="B35">
        <v>8527</v>
      </c>
      <c r="C35" s="7">
        <f>B35/SUM(B34:B35)*100</f>
        <v>52.079643315214078</v>
      </c>
    </row>
    <row r="36" spans="1:5" ht="30" x14ac:dyDescent="0.2">
      <c r="A36" s="1" t="s">
        <v>32</v>
      </c>
      <c r="C36" s="7"/>
      <c r="D36" t="s">
        <v>52</v>
      </c>
    </row>
    <row r="37" spans="1:5" ht="30" x14ac:dyDescent="0.2">
      <c r="A37" s="2" t="s">
        <v>33</v>
      </c>
      <c r="B37">
        <v>4070</v>
      </c>
      <c r="C37" s="7">
        <f>B37/SUM(B37:B41)*100</f>
        <v>23.55324074074074</v>
      </c>
    </row>
    <row r="38" spans="1:5" x14ac:dyDescent="0.2">
      <c r="A38" s="2" t="s">
        <v>34</v>
      </c>
      <c r="B38">
        <v>4347</v>
      </c>
      <c r="C38" s="7">
        <f>B38/SUM(B37:B41)*100</f>
        <v>25.156250000000004</v>
      </c>
    </row>
    <row r="39" spans="1:5" x14ac:dyDescent="0.2">
      <c r="A39" s="2" t="s">
        <v>35</v>
      </c>
      <c r="B39">
        <v>2955</v>
      </c>
      <c r="C39" s="7">
        <f>B39/SUM(B37:B41)*100</f>
        <v>17.100694444444446</v>
      </c>
    </row>
    <row r="40" spans="1:5" x14ac:dyDescent="0.2">
      <c r="A40" s="2" t="s">
        <v>36</v>
      </c>
      <c r="B40">
        <v>2972</v>
      </c>
      <c r="C40" s="7">
        <f>B40/SUM(B37:B41)*100</f>
        <v>17.199074074074076</v>
      </c>
    </row>
    <row r="41" spans="1:5" x14ac:dyDescent="0.2">
      <c r="A41" s="2" t="s">
        <v>37</v>
      </c>
      <c r="B41">
        <v>2936</v>
      </c>
      <c r="C41" s="7">
        <f>B41/SUM(B37:B41)*100</f>
        <v>16.99074074074074</v>
      </c>
    </row>
    <row r="42" spans="1:5" ht="30" x14ac:dyDescent="0.2">
      <c r="A42" s="1" t="s">
        <v>38</v>
      </c>
      <c r="C42" s="7"/>
    </row>
    <row r="43" spans="1:5" x14ac:dyDescent="0.2">
      <c r="A43" s="2" t="s">
        <v>39</v>
      </c>
      <c r="B43">
        <v>4260</v>
      </c>
      <c r="C43" s="7">
        <v>66.2</v>
      </c>
      <c r="D43" t="s">
        <v>51</v>
      </c>
      <c r="E43" t="s">
        <v>53</v>
      </c>
    </row>
    <row r="44" spans="1:5" x14ac:dyDescent="0.2">
      <c r="A44" s="2" t="s">
        <v>40</v>
      </c>
      <c r="B44">
        <v>3275</v>
      </c>
      <c r="C44" s="7">
        <v>31.2</v>
      </c>
    </row>
    <row r="45" spans="1:5" ht="17" thickBot="1" x14ac:dyDescent="0.25">
      <c r="A45" s="6" t="s">
        <v>15</v>
      </c>
      <c r="B45">
        <v>42</v>
      </c>
      <c r="C45" s="7">
        <v>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2021-04-22T07:40:40Z</dcterms:created>
  <dcterms:modified xsi:type="dcterms:W3CDTF">2021-04-22T12:27:21Z</dcterms:modified>
</cp:coreProperties>
</file>