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</sheets>
  <definedNames>
    <definedName function="false" hidden="false" localSheetId="0" name="_xlnm.Print_Area" vbProcedure="false">'2024'!$A$1:$L$16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<sst xmlns="http://schemas.openxmlformats.org/spreadsheetml/2006/main" count="14" uniqueCount="14">
  <si>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MONTHS</t>
  </si>
  <si>
    <t xml:space="preserve">AG PRODUCTION (MMSCF)</t>
  </si>
  <si>
    <t xml:space="preserve">NAG PRODUCTION (MMSCF)</t>
  </si>
  <si>
    <t xml:space="preserve">TOTAL GAS PRODUCTION (MMSCF)</t>
  </si>
  <si>
    <t xml:space="preserve">FIELD USE (MMSCF)</t>
  </si>
  <si>
    <t xml:space="preserve">DOMESTIC SALES (MMSCF)</t>
  </si>
  <si>
    <t xml:space="preserve">EXPORT SALES (MMSCF)</t>
  </si>
  <si>
    <t xml:space="preserve">TOTAL GAS UTILISED (MMSCF)</t>
  </si>
  <si>
    <t xml:space="preserve">% UTILIZED</t>
  </si>
  <si>
    <t xml:space="preserve">TOTAL GAS FLARED (MMSCF)</t>
  </si>
  <si>
    <t xml:space="preserve">% FLARED</t>
  </si>
  <si>
    <t xml:space="preserve">GAS SHRINKAGE</t>
  </si>
  <si>
    <t xml:space="preserve">TOTAL</t>
  </si>
  <si>
    <t xml:space="preserve">Note: October, November &amp; December data are "Provisional" and may change slightly after Q4 gas data reconciliation exercise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</si>
</sst>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mmm\ d&quot;, &quot;yyyy"/>
    <numFmt numFmtId="167" formatCode="0%"/>
    <numFmt numFmtId="168" formatCode="0.0%"/>
    <numFmt numFmtId="169" formatCode="0.00%"/>
    <numFmt numFmtId="170" formatCode="_(* #,##0_);_(* \(#,##0\);_(* \-??_);_(@_)"/>
    <numFmt numFmtId="171" formatCode="_-* #,##0.00_-;\-* #,##0.00_-;_-* \-??_-;_-@_-"/>
  </numFmts>
  <fonts count="8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Century Gothic"/>
      <family val="2"/>
      <charset val="1"/>
    </font>
    <font>
      <sz val="10"/>
      <color theme="1"/>
      <name val="Century Gothic"/>
      <family val="2"/>
      <charset val="1"/>
    </font>
    <font>
      <b val="true"/>
      <sz val="10"/>
      <color theme="1"/>
      <name val="Century Gothic"/>
      <family val="2"/>
      <charset val="1"/>
    </font>
    <font>
      <b val="true"/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10" xfId="20"/>
  </cellStyles>
  <dxfs count="3">
    <dxf>
      <fill>
        <patternFill patternType="solid">
          <fgColor rgb="FFD9F2D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45" displayName="Table245" ref="A1:L14" headerRowCount="1" totalsRowCount="0" totalsRowShown="0">
  <autoFilter ref="A1:L14"/>
  <tableColumns count="12">
    <tableColumn id="1" name="MONTHS"/>
    <tableColumn id="2" name="AG PRODUCTION (MMSCF)"/>
    <tableColumn id="3" name="NAG PRODUCTION (MMSCF)"/>
    <tableColumn id="4" name="TOTAL GAS PRODUCTION (MMSCF)"/>
    <tableColumn id="5" name="FIELD USE (MMSCF)"/>
    <tableColumn id="6" name="DOMESTIC SALES (MMSCF)"/>
    <tableColumn id="7" name="EXPORT SALES (MMSCF)"/>
    <tableColumn id="8" name="TOTAL GAS UTILISED (MMSCF)"/>
    <tableColumn id="9" name="% UTILIZED"/>
    <tableColumn id="10" name="TOTAL GAS FLARED (MMSCF)"/>
    <tableColumn id="11" name="% FLARED"/>
    <tableColumn id="12" name="GAS SHRINKAG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selection pane="topLeft" activeCell="B19" activeCellId="0" sqref="B19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3.3"/>
    <col collapsed="false" customWidth="true" hidden="false" outlineLevel="0" max="2" min="2" style="1" width="13.18"/>
    <col collapsed="false" customWidth="true" hidden="false" outlineLevel="0" max="3" min="3" style="1" width="13.27"/>
    <col collapsed="false" customWidth="true" hidden="false" outlineLevel="0" max="4" min="4" style="1" width="13.82"/>
    <col collapsed="false" customWidth="true" hidden="false" outlineLevel="0" max="5" min="5" style="1" width="12"/>
    <col collapsed="false" customWidth="true" hidden="false" outlineLevel="0" max="6" min="6" style="1" width="12.18"/>
    <col collapsed="false" customWidth="true" hidden="false" outlineLevel="0" max="7" min="7" style="1" width="12"/>
    <col collapsed="false" customWidth="true" hidden="false" outlineLevel="0" max="8" min="8" style="1" width="14.45"/>
    <col collapsed="false" customWidth="true" hidden="false" outlineLevel="0" max="9" min="9" style="1" width="7"/>
    <col collapsed="false" customWidth="true" hidden="false" outlineLevel="0" max="10" min="10" style="1" width="12.36"/>
    <col collapsed="false" customWidth="true" hidden="false" outlineLevel="0" max="12" min="12" style="1" width="10.45"/>
    <col collapsed="false" customWidth="true" hidden="false" outlineLevel="0" max="16384" min="16384" style="1" width="10.16"/>
  </cols>
  <sheetData>
    <row r="1" customFormat="false" ht="43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customFormat="false" ht="30" hidden="false" customHeight="true" outlineLevel="0" collapsed="false">
      <c r="A2" s="5" t="n">
        <v>45322</v>
      </c>
      <c r="B2" s="6" t="n">
        <v>128281.798306694</v>
      </c>
      <c r="C2" s="6" t="n">
        <v>92744.4486609751</v>
      </c>
      <c r="D2" s="6" t="n">
        <v>221026.24696767</v>
      </c>
      <c r="E2" s="6" t="n">
        <v>64028.6164002372</v>
      </c>
      <c r="F2" s="6" t="n">
        <v>49310.7339619013</v>
      </c>
      <c r="G2" s="6" t="n">
        <v>89181.5493057514</v>
      </c>
      <c r="H2" s="6" t="n">
        <f aca="false">Table245[[#This Row],[FIELD USE (MMSCF)]]+Table245[[#This Row],[DOMESTIC SALES (MMSCF)]]+Table245[[#This Row],[EXPORT SALES (MMSCF)]]</f>
        <v>202520.89966789</v>
      </c>
      <c r="I2" s="7" t="n">
        <f aca="false">Table245[[#This Row],[TOTAL GAS UTILISED (MMSCF)]]/Table245[[#This Row],[TOTAL GAS PRODUCTION (MMSCF)]]</f>
        <v>0.916275340355906</v>
      </c>
      <c r="J2" s="6" t="n">
        <v>18308.1898791969</v>
      </c>
      <c r="K2" s="8" t="n">
        <f aca="false">Table245[[#This Row],[TOTAL GAS FLARED (MMSCF)]]/Table245[[#This Row],[TOTAL GAS PRODUCTION (MMSCF)]]</f>
        <v>0.0828326505578991</v>
      </c>
      <c r="L2" s="9" t="n">
        <f aca="false">Table245[[#This Row],[TOTAL GAS PRODUCTION (MMSCF)]]-Table245[[#This Row],[TOTAL GAS UTILISED (MMSCF)]]-Table245[[#This Row],[TOTAL GAS FLARED (MMSCF)]]</f>
        <v>197.157420582687</v>
      </c>
    </row>
    <row r="3" customFormat="false" ht="30" hidden="false" customHeight="true" outlineLevel="0" collapsed="false">
      <c r="A3" s="5" t="n">
        <v>45351</v>
      </c>
      <c r="B3" s="6" t="n">
        <v>110679.813114644</v>
      </c>
      <c r="C3" s="6" t="n">
        <v>81750.9306454421</v>
      </c>
      <c r="D3" s="6" t="n">
        <v>192430.743760086</v>
      </c>
      <c r="E3" s="6" t="n">
        <v>58178.8184302641</v>
      </c>
      <c r="F3" s="6" t="n">
        <v>43810.0926903568</v>
      </c>
      <c r="G3" s="6" t="n">
        <v>74487.0630219677</v>
      </c>
      <c r="H3" s="6" t="n">
        <f aca="false">Table245[[#This Row],[FIELD USE (MMSCF)]]+Table245[[#This Row],[DOMESTIC SALES (MMSCF)]]+Table245[[#This Row],[EXPORT SALES (MMSCF)]]</f>
        <v>176475.974142589</v>
      </c>
      <c r="I3" s="7" t="n">
        <f aca="false">Table245[[#This Row],[TOTAL GAS UTILISED (MMSCF)]]/Table245[[#This Row],[TOTAL GAS PRODUCTION (MMSCF)]]</f>
        <v>0.917088250527219</v>
      </c>
      <c r="J3" s="6" t="n">
        <v>15689.2638635857</v>
      </c>
      <c r="K3" s="8" t="n">
        <f aca="false">Table245[[#This Row],[TOTAL GAS FLARED (MMSCF)]]/Table245[[#This Row],[TOTAL GAS PRODUCTION (MMSCF)]]</f>
        <v>0.0815320024078188</v>
      </c>
      <c r="L3" s="9" t="n">
        <f aca="false">Table245[[#This Row],[TOTAL GAS PRODUCTION (MMSCF)]]-Table245[[#This Row],[TOTAL GAS UTILISED (MMSCF)]]-Table245[[#This Row],[TOTAL GAS FLARED (MMSCF)]]</f>
        <v>265.505753911528</v>
      </c>
    </row>
    <row r="4" customFormat="false" ht="30" hidden="false" customHeight="true" outlineLevel="0" collapsed="false">
      <c r="A4" s="5" t="n">
        <v>45382</v>
      </c>
      <c r="B4" s="6" t="n">
        <v>112544.138204018</v>
      </c>
      <c r="C4" s="6" t="n">
        <v>85809.4867361542</v>
      </c>
      <c r="D4" s="6" t="n">
        <v>198353.624940172</v>
      </c>
      <c r="E4" s="6" t="n">
        <v>61533.7526644869</v>
      </c>
      <c r="F4" s="6" t="n">
        <v>53857.6829724648</v>
      </c>
      <c r="G4" s="6" t="n">
        <v>67675.8478085243</v>
      </c>
      <c r="H4" s="6" t="n">
        <f aca="false">Table245[[#This Row],[FIELD USE (MMSCF)]]+Table245[[#This Row],[DOMESTIC SALES (MMSCF)]]+Table245[[#This Row],[EXPORT SALES (MMSCF)]]</f>
        <v>183067.283445476</v>
      </c>
      <c r="I4" s="7" t="n">
        <f aca="false">Table245[[#This Row],[TOTAL GAS UTILISED (MMSCF)]]/Table245[[#This Row],[TOTAL GAS PRODUCTION (MMSCF)]]</f>
        <v>0.92293389395174</v>
      </c>
      <c r="J4" s="6" t="n">
        <v>15149.4755284482</v>
      </c>
      <c r="K4" s="8" t="n">
        <f aca="false">Table245[[#This Row],[TOTAL GAS FLARED (MMSCF)]]/Table245[[#This Row],[TOTAL GAS PRODUCTION (MMSCF)]]</f>
        <v>0.0763760961415129</v>
      </c>
      <c r="L4" s="9" t="n">
        <f aca="false">Table245[[#This Row],[TOTAL GAS PRODUCTION (MMSCF)]]-Table245[[#This Row],[TOTAL GAS UTILISED (MMSCF)]]-Table245[[#This Row],[TOTAL GAS FLARED (MMSCF)]]</f>
        <v>136.865966247866</v>
      </c>
    </row>
    <row r="5" customFormat="false" ht="30" hidden="false" customHeight="true" outlineLevel="0" collapsed="false">
      <c r="A5" s="5" t="n">
        <v>45412</v>
      </c>
      <c r="B5" s="6" t="n">
        <v>109921.293244571</v>
      </c>
      <c r="C5" s="6" t="n">
        <v>79872.9623023059</v>
      </c>
      <c r="D5" s="6" t="n">
        <v>189794.255546876</v>
      </c>
      <c r="E5" s="6" t="n">
        <v>57235.1812339299</v>
      </c>
      <c r="F5" s="6" t="n">
        <v>52795.5150809542</v>
      </c>
      <c r="G5" s="6" t="n">
        <v>65120.9953955921</v>
      </c>
      <c r="H5" s="6" t="n">
        <f aca="false">Table245[[#This Row],[FIELD USE (MMSCF)]]+Table245[[#This Row],[DOMESTIC SALES (MMSCF)]]+Table245[[#This Row],[EXPORT SALES (MMSCF)]]</f>
        <v>175151.691710476</v>
      </c>
      <c r="I5" s="7" t="n">
        <f aca="false">Table245[[#This Row],[TOTAL GAS UTILISED (MMSCF)]]/Table245[[#This Row],[TOTAL GAS PRODUCTION (MMSCF)]]</f>
        <v>0.922850331827963</v>
      </c>
      <c r="J5" s="6" t="n">
        <v>14379.4677878008</v>
      </c>
      <c r="K5" s="8" t="n">
        <f aca="false">Table245[[#This Row],[TOTAL GAS FLARED (MMSCF)]]/Table245[[#This Row],[TOTAL GAS PRODUCTION (MMSCF)]]</f>
        <v>0.0757634510400094</v>
      </c>
      <c r="L5" s="9" t="n">
        <f aca="false">Table245[[#This Row],[TOTAL GAS PRODUCTION (MMSCF)]]-Table245[[#This Row],[TOTAL GAS UTILISED (MMSCF)]]-Table245[[#This Row],[TOTAL GAS FLARED (MMSCF)]]</f>
        <v>263.096048599477</v>
      </c>
    </row>
    <row r="6" customFormat="false" ht="30" hidden="false" customHeight="true" outlineLevel="0" collapsed="false">
      <c r="A6" s="5" t="n">
        <v>45443</v>
      </c>
      <c r="B6" s="6" t="n">
        <v>117632.664510953</v>
      </c>
      <c r="C6" s="6" t="n">
        <v>83859.8178518959</v>
      </c>
      <c r="D6" s="6" t="n">
        <v>201492.482362849</v>
      </c>
      <c r="E6" s="6" t="n">
        <v>60896.1267501843</v>
      </c>
      <c r="F6" s="6" t="n">
        <v>55496.7209743684</v>
      </c>
      <c r="G6" s="6" t="n">
        <v>70483.0548112394</v>
      </c>
      <c r="H6" s="6" t="n">
        <f aca="false">Table245[[#This Row],[FIELD USE (MMSCF)]]+Table245[[#This Row],[DOMESTIC SALES (MMSCF)]]+Table245[[#This Row],[EXPORT SALES (MMSCF)]]</f>
        <v>186875.902535792</v>
      </c>
      <c r="I6" s="7" t="n">
        <f aca="false">Table245[[#This Row],[TOTAL GAS UTILISED (MMSCF)]]/Table245[[#This Row],[TOTAL GAS PRODUCTION (MMSCF)]]</f>
        <v>0.927458435889758</v>
      </c>
      <c r="J6" s="6" t="n">
        <v>14109.4473883333</v>
      </c>
      <c r="K6" s="8" t="n">
        <f aca="false">Table245[[#This Row],[TOTAL GAS FLARED (MMSCF)]]/Table245[[#This Row],[TOTAL GAS PRODUCTION (MMSCF)]]</f>
        <v>0.0700246839131447</v>
      </c>
      <c r="L6" s="9" t="n">
        <f aca="false">Table245[[#This Row],[TOTAL GAS PRODUCTION (MMSCF)]]-Table245[[#This Row],[TOTAL GAS UTILISED (MMSCF)]]-Table245[[#This Row],[TOTAL GAS FLARED (MMSCF)]]</f>
        <v>507.132438723096</v>
      </c>
    </row>
    <row r="7" customFormat="false" ht="30" hidden="false" customHeight="true" outlineLevel="0" collapsed="false">
      <c r="A7" s="5" t="n">
        <v>45473</v>
      </c>
      <c r="B7" s="6" t="n">
        <v>114939.805038358</v>
      </c>
      <c r="C7" s="6" t="n">
        <v>86963.6567394977</v>
      </c>
      <c r="D7" s="6" t="n">
        <v>201903.461777856</v>
      </c>
      <c r="E7" s="6" t="n">
        <v>60335.6878991849</v>
      </c>
      <c r="F7" s="6" t="n">
        <v>52979.8444898123</v>
      </c>
      <c r="G7" s="6" t="n">
        <v>74076.2407976646</v>
      </c>
      <c r="H7" s="6" t="n">
        <f aca="false">Table245[[#This Row],[FIELD USE (MMSCF)]]+Table245[[#This Row],[DOMESTIC SALES (MMSCF)]]+Table245[[#This Row],[EXPORT SALES (MMSCF)]]</f>
        <v>187391.773186662</v>
      </c>
      <c r="I7" s="7" t="n">
        <f aca="false">Table245[[#This Row],[TOTAL GAS UTILISED (MMSCF)]]/Table245[[#This Row],[TOTAL GAS PRODUCTION (MMSCF)]]</f>
        <v>0.928125607835488</v>
      </c>
      <c r="J7" s="6" t="n">
        <v>14281.5496811371</v>
      </c>
      <c r="K7" s="8" t="n">
        <f aca="false">Table245[[#This Row],[TOTAL GAS FLARED (MMSCF)]]/Table245[[#This Row],[TOTAL GAS PRODUCTION (MMSCF)]]</f>
        <v>0.0707345458833707</v>
      </c>
      <c r="L7" s="9" t="n">
        <f aca="false">Table245[[#This Row],[TOTAL GAS PRODUCTION (MMSCF)]]-Table245[[#This Row],[TOTAL GAS UTILISED (MMSCF)]]-Table245[[#This Row],[TOTAL GAS FLARED (MMSCF)]]</f>
        <v>230.138910057107</v>
      </c>
    </row>
    <row r="8" customFormat="false" ht="30" hidden="false" customHeight="true" outlineLevel="0" collapsed="false">
      <c r="A8" s="5" t="n">
        <v>45504</v>
      </c>
      <c r="B8" s="6" t="n">
        <v>124233.619931635</v>
      </c>
      <c r="C8" s="6" t="n">
        <v>99489.754913822</v>
      </c>
      <c r="D8" s="6" t="n">
        <v>223723.374845457</v>
      </c>
      <c r="E8" s="6" t="n">
        <v>68327.1590977851</v>
      </c>
      <c r="F8" s="6" t="n">
        <v>59590.7181169113</v>
      </c>
      <c r="G8" s="6" t="n">
        <v>80140.1232673918</v>
      </c>
      <c r="H8" s="6" t="n">
        <f aca="false">Table245[[#This Row],[FIELD USE (MMSCF)]]+Table245[[#This Row],[DOMESTIC SALES (MMSCF)]]+Table245[[#This Row],[EXPORT SALES (MMSCF)]]</f>
        <v>208058.000482088</v>
      </c>
      <c r="I8" s="7" t="n">
        <f aca="false">Table245[[#This Row],[TOTAL GAS UTILISED (MMSCF)]]/Table245[[#This Row],[TOTAL GAS PRODUCTION (MMSCF)]]</f>
        <v>0.929978821505843</v>
      </c>
      <c r="J8" s="6" t="n">
        <v>15301.8527981518</v>
      </c>
      <c r="K8" s="8" t="n">
        <f aca="false">Table245[[#This Row],[TOTAL GAS FLARED (MMSCF)]]/Table245[[#This Row],[TOTAL GAS PRODUCTION (MMSCF)]]</f>
        <v>0.0683963077560488</v>
      </c>
      <c r="L8" s="9" t="n">
        <f aca="false">Table245[[#This Row],[TOTAL GAS PRODUCTION (MMSCF)]]-Table245[[#This Row],[TOTAL GAS UTILISED (MMSCF)]]-Table245[[#This Row],[TOTAL GAS FLARED (MMSCF)]]</f>
        <v>363.521565217294</v>
      </c>
    </row>
    <row r="9" customFormat="false" ht="30" hidden="false" customHeight="true" outlineLevel="0" collapsed="false">
      <c r="A9" s="5" t="n">
        <v>45535</v>
      </c>
      <c r="B9" s="6" t="n">
        <v>117395.887756574</v>
      </c>
      <c r="C9" s="6" t="n">
        <v>95192.7513240996</v>
      </c>
      <c r="D9" s="6" t="n">
        <v>212588.639080673</v>
      </c>
      <c r="E9" s="6" t="n">
        <v>61189.0328612733</v>
      </c>
      <c r="F9" s="6" t="n">
        <v>53957.2703334268</v>
      </c>
      <c r="G9" s="6" t="n">
        <v>81328.2538470513</v>
      </c>
      <c r="H9" s="6" t="n">
        <f aca="false">Table245[[#This Row],[FIELD USE (MMSCF)]]+Table245[[#This Row],[DOMESTIC SALES (MMSCF)]]+Table245[[#This Row],[EXPORT SALES (MMSCF)]]</f>
        <v>196474.557041751</v>
      </c>
      <c r="I9" s="7" t="n">
        <f aca="false">Table245[[#This Row],[TOTAL GAS UTILISED (MMSCF)]]/Table245[[#This Row],[TOTAL GAS PRODUCTION (MMSCF)]]</f>
        <v>0.924200643512249</v>
      </c>
      <c r="J9" s="6" t="n">
        <v>15843.4692188831</v>
      </c>
      <c r="K9" s="8" t="n">
        <f aca="false">Table245[[#This Row],[TOTAL GAS FLARED (MMSCF)]]/Table245[[#This Row],[TOTAL GAS PRODUCTION (MMSCF)]]</f>
        <v>0.0745264153691242</v>
      </c>
      <c r="L9" s="9" t="n">
        <f aca="false">Table245[[#This Row],[TOTAL GAS PRODUCTION (MMSCF)]]-Table245[[#This Row],[TOTAL GAS UTILISED (MMSCF)]]-Table245[[#This Row],[TOTAL GAS FLARED (MMSCF)]]</f>
        <v>270.612820038697</v>
      </c>
    </row>
    <row r="10" customFormat="false" ht="30" hidden="false" customHeight="true" outlineLevel="0" collapsed="false">
      <c r="A10" s="5" t="n">
        <v>45565</v>
      </c>
      <c r="B10" s="6" t="n">
        <v>113511.107813149</v>
      </c>
      <c r="C10" s="6" t="n">
        <v>90983.7651340321</v>
      </c>
      <c r="D10" s="6" t="n">
        <v>204494.872947181</v>
      </c>
      <c r="E10" s="6" t="n">
        <v>57208.9311287011</v>
      </c>
      <c r="F10" s="6" t="n">
        <v>56867.2092111709</v>
      </c>
      <c r="G10" s="6" t="n">
        <v>75571.9414543082</v>
      </c>
      <c r="H10" s="6" t="n">
        <f aca="false">Table245[[#This Row],[FIELD USE (MMSCF)]]+Table245[[#This Row],[DOMESTIC SALES (MMSCF)]]+Table245[[#This Row],[EXPORT SALES (MMSCF)]]</f>
        <v>189648.08179418</v>
      </c>
      <c r="I10" s="7" t="n">
        <f aca="false">Table245[[#This Row],[TOTAL GAS UTILISED (MMSCF)]]/Table245[[#This Row],[TOTAL GAS PRODUCTION (MMSCF)]]</f>
        <v>0.927397734040815</v>
      </c>
      <c r="J10" s="6" t="n">
        <v>14618.6194906329</v>
      </c>
      <c r="K10" s="8" t="n">
        <f aca="false">Table245[[#This Row],[TOTAL GAS FLARED (MMSCF)]]/Table245[[#This Row],[TOTAL GAS PRODUCTION (MMSCF)]]</f>
        <v>0.0714864841350262</v>
      </c>
      <c r="L10" s="9" t="n">
        <f aca="false">Table245[[#This Row],[TOTAL GAS PRODUCTION (MMSCF)]]-Table245[[#This Row],[TOTAL GAS UTILISED (MMSCF)]]-Table245[[#This Row],[TOTAL GAS FLARED (MMSCF)]]</f>
        <v>228.171662368137</v>
      </c>
    </row>
    <row r="11" customFormat="false" ht="30" hidden="false" customHeight="true" outlineLevel="0" collapsed="false">
      <c r="A11" s="5" t="n">
        <v>45596</v>
      </c>
      <c r="B11" s="6" t="n">
        <v>134524.074972199</v>
      </c>
      <c r="C11" s="6" t="n">
        <v>85870.077597888</v>
      </c>
      <c r="D11" s="6" t="n">
        <v>220396.447260087</v>
      </c>
      <c r="E11" s="6" t="n">
        <v>66728.9638682763</v>
      </c>
      <c r="F11" s="6" t="n">
        <v>64895.2858367368</v>
      </c>
      <c r="G11" s="6" t="n">
        <v>70698.8240413592</v>
      </c>
      <c r="H11" s="6" t="n">
        <f aca="false">Table245[[#This Row],[FIELD USE (MMSCF)]]+Table245[[#This Row],[DOMESTIC SALES (MMSCF)]]+Table245[[#This Row],[EXPORT SALES (MMSCF)]]</f>
        <v>202323.073746372</v>
      </c>
      <c r="I11" s="7" t="n">
        <f aca="false">Table245[[#This Row],[TOTAL GAS UTILISED (MMSCF)]]/Table245[[#This Row],[TOTAL GAS PRODUCTION (MMSCF)]]</f>
        <v>0.917996075987618</v>
      </c>
      <c r="J11" s="6" t="n">
        <v>18073.3735137152</v>
      </c>
      <c r="K11" s="8" t="n">
        <f aca="false">Table245[[#This Row],[TOTAL GAS FLARED (MMSCF)]]/Table245[[#This Row],[TOTAL GAS PRODUCTION (MMSCF)]]</f>
        <v>0.0820039240123822</v>
      </c>
      <c r="L11" s="9" t="n">
        <f aca="false">Table245[[#This Row],[TOTAL GAS PRODUCTION (MMSCF)]]-Table245[[#This Row],[TOTAL GAS UTILISED (MMSCF)]]-Table245[[#This Row],[TOTAL GAS FLARED (MMSCF)]]</f>
        <v>6.54836185276508E-011</v>
      </c>
    </row>
    <row r="12" customFormat="false" ht="30" hidden="false" customHeight="true" outlineLevel="0" collapsed="false">
      <c r="A12" s="10" t="n">
        <v>45626</v>
      </c>
      <c r="B12" s="6" t="n">
        <v>134000.239256344</v>
      </c>
      <c r="C12" s="6" t="n">
        <v>92800.9671058927</v>
      </c>
      <c r="D12" s="6" t="n">
        <v>226747.045762236</v>
      </c>
      <c r="E12" s="6" t="n">
        <v>65192.1694474616</v>
      </c>
      <c r="F12" s="6" t="n">
        <v>63097.2351043704</v>
      </c>
      <c r="G12" s="6" t="n">
        <v>80391.7449492557</v>
      </c>
      <c r="H12" s="6" t="n">
        <f aca="false">Table245[[#This Row],[FIELD USE (MMSCF)]]+Table245[[#This Row],[DOMESTIC SALES (MMSCF)]]+Table245[[#This Row],[EXPORT SALES (MMSCF)]]</f>
        <v>208681.149501088</v>
      </c>
      <c r="I12" s="7" t="n">
        <f aca="false">Table245[[#This Row],[TOTAL GAS UTILISED (MMSCF)]]/Table245[[#This Row],[TOTAL GAS PRODUCTION (MMSCF)]]</f>
        <v>0.920325770064973</v>
      </c>
      <c r="J12" s="6" t="n">
        <v>18065.6817911485</v>
      </c>
      <c r="K12" s="8" t="n">
        <f aca="false">Table245[[#This Row],[TOTAL GAS FLARED (MMSCF)]]/Table245[[#This Row],[TOTAL GAS PRODUCTION (MMSCF)]]</f>
        <v>0.0796732840792639</v>
      </c>
      <c r="L12" s="11" t="n">
        <f aca="false">Table245[[#This Row],[TOTAL GAS PRODUCTION (MMSCF)]]-Table245[[#This Row],[TOTAL GAS UTILISED (MMSCF)]]-Table245[[#This Row],[TOTAL GAS FLARED (MMSCF)]]</f>
        <v>0.214469999944413</v>
      </c>
    </row>
    <row r="13" customFormat="false" ht="30" hidden="false" customHeight="true" outlineLevel="0" collapsed="false">
      <c r="A13" s="5" t="n">
        <v>45657</v>
      </c>
      <c r="B13" s="6" t="n">
        <v>123078.042368531</v>
      </c>
      <c r="C13" s="6" t="n">
        <v>92246.403107746</v>
      </c>
      <c r="D13" s="6" t="n">
        <f aca="false">SUM(Table245[[#This Row],[AG PRODUCTION (MMSCF)]:[NAG PRODUCTION (MMSCF)]])</f>
        <v>215324.445476277</v>
      </c>
      <c r="E13" s="6" t="n">
        <v>53084.9680184964</v>
      </c>
      <c r="F13" s="6" t="n">
        <v>66986.5046574357</v>
      </c>
      <c r="G13" s="6" t="n">
        <v>76186.3008041628</v>
      </c>
      <c r="H13" s="6" t="n">
        <f aca="false">Table245[[#This Row],[FIELD USE (MMSCF)]]+Table245[[#This Row],[DOMESTIC SALES (MMSCF)]]+Table245[[#This Row],[EXPORT SALES (MMSCF)]]</f>
        <v>196257.773480095</v>
      </c>
      <c r="I13" s="7" t="n">
        <f aca="false">Table245[[#This Row],[TOTAL GAS UTILISED (MMSCF)]]/Table245[[#This Row],[TOTAL GAS PRODUCTION (MMSCF)]]</f>
        <v>0.91145142877759</v>
      </c>
      <c r="J13" s="6" t="n">
        <v>19066.6719961816</v>
      </c>
      <c r="K13" s="8" t="n">
        <f aca="false">Table245[[#This Row],[TOTAL GAS FLARED (MMSCF)]]/Table245[[#This Row],[TOTAL GAS PRODUCTION (MMSCF)]]</f>
        <v>0.0885485712224079</v>
      </c>
      <c r="L13" s="9" t="n">
        <f aca="false">Table245[[#This Row],[TOTAL GAS PRODUCTION (MMSCF)]]-Table245[[#This Row],[TOTAL GAS UTILISED (MMSCF)]]-Table245[[#This Row],[TOTAL GAS FLARED (MMSCF)]]</f>
        <v>4.62023308500648E-010</v>
      </c>
    </row>
    <row r="14" s="17" customFormat="true" ht="22.5" hidden="false" customHeight="true" outlineLevel="0" collapsed="false">
      <c r="A14" s="12" t="s">
        <v>12</v>
      </c>
      <c r="B14" s="13" t="n">
        <f aca="false">SUBTOTAL(109,B2:B13)</f>
        <v>1440742.48451767</v>
      </c>
      <c r="C14" s="13" t="n">
        <f aca="false">SUBTOTAL(109,C2:C13)</f>
        <v>1067585.02211975</v>
      </c>
      <c r="D14" s="13" t="n">
        <f aca="false">SUBTOTAL(109,D2:D13)</f>
        <v>2508275.64072742</v>
      </c>
      <c r="E14" s="13" t="n">
        <f aca="false">SUBTOTAL(109,E2:E13)</f>
        <v>733939.407800281</v>
      </c>
      <c r="F14" s="13" t="n">
        <f aca="false">SUBTOTAL(109,F2:F13)</f>
        <v>673644.81342991</v>
      </c>
      <c r="G14" s="13" t="n">
        <f aca="false">SUBTOTAL(109,G2:G13)</f>
        <v>905341.939504269</v>
      </c>
      <c r="H14" s="13" t="n">
        <f aca="false">SUBTOTAL(109,H2:H13)</f>
        <v>2312926.16073446</v>
      </c>
      <c r="I14" s="14" t="n">
        <f aca="false">Table245[[#This Row],[TOTAL GAS UTILISED (MMSCF)]]/Table245[[#This Row],[TOTAL GAS PRODUCTION (MMSCF)]]</f>
        <v>0.922118017325916</v>
      </c>
      <c r="J14" s="13" t="n">
        <f aca="false">SUM(J2:J13)</f>
        <v>192887.062937215</v>
      </c>
      <c r="K14" s="15" t="n">
        <f aca="false">Table245[[#This Row],[TOTAL GAS FLARED (MMSCF)]]/Table245[[#This Row],[TOTAL GAS PRODUCTION (MMSCF)]]</f>
        <v>0.0769002655869497</v>
      </c>
      <c r="L14" s="16" t="n">
        <f aca="false">Table245[[#This Row],[TOTAL GAS PRODUCTION (MMSCF)]]-Table245[[#This Row],[TOTAL GAS UTILISED (MMSCF)]]-Table245[[#This Row],[TOTAL GAS FLARED (MMSCF)]]</f>
        <v>2462.41705574605</v>
      </c>
      <c r="M14" s="1"/>
    </row>
    <row r="15" customFormat="false" ht="9" hidden="false" customHeight="tru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customFormat="false" ht="14.25" hidden="false" customHeight="false" outlineLevel="0" collapsed="false">
      <c r="A16" s="19" t="s">
        <v>13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9" customFormat="false" ht="14.25" hidden="false" customHeight="false" outlineLevel="0" collapsed="false">
      <c r="B19" s="20"/>
      <c r="D19" s="21"/>
      <c r="E19" s="21"/>
      <c r="F19" s="21"/>
    </row>
    <row r="20" customFormat="false" ht="14.25" hidden="false" customHeight="false" outlineLevel="0" collapsed="false">
      <c r="B20" s="20"/>
      <c r="C20" s="22"/>
      <c r="E20" s="22"/>
      <c r="F20" s="22"/>
      <c r="G20" s="22"/>
      <c r="H20" s="22"/>
      <c r="I20" s="22"/>
      <c r="J20" s="22"/>
      <c r="K20" s="22"/>
    </row>
    <row r="21" customFormat="false" ht="14.25" hidden="false" customHeight="false" outlineLevel="0" collapsed="false">
      <c r="B21" s="20"/>
      <c r="C21" s="22"/>
    </row>
    <row r="22" customFormat="false" ht="14.25" hidden="false" customHeight="false" outlineLevel="0" collapsed="false">
      <c r="D22" s="21"/>
      <c r="E22" s="22"/>
    </row>
    <row r="23" customFormat="false" ht="14.25" hidden="false" customHeight="false" outlineLevel="0" collapsed="false">
      <c r="B23" s="22"/>
      <c r="C23" s="22"/>
      <c r="D23" s="22"/>
      <c r="F23" s="22"/>
      <c r="K23" s="23"/>
      <c r="L23" s="23"/>
    </row>
    <row r="24" customFormat="false" ht="14.25" hidden="false" customHeight="false" outlineLevel="0" collapsed="false">
      <c r="B24" s="22"/>
      <c r="C24" s="22"/>
      <c r="D24" s="22"/>
      <c r="F24" s="22"/>
      <c r="K24" s="23"/>
      <c r="L24" s="23"/>
    </row>
    <row r="25" customFormat="false" ht="14.25" hidden="false" customHeight="false" outlineLevel="0" collapsed="false">
      <c r="B25" s="22"/>
      <c r="C25" s="22"/>
      <c r="D25" s="22"/>
      <c r="F25" s="22"/>
      <c r="K25" s="23"/>
      <c r="L25" s="23"/>
    </row>
    <row r="26" customFormat="false" ht="14.25" hidden="false" customHeight="false" outlineLevel="0" collapsed="false">
      <c r="A26" s="24"/>
      <c r="B26" s="24"/>
      <c r="C26" s="24"/>
      <c r="D26" s="24"/>
      <c r="E26" s="24"/>
      <c r="F26" s="24"/>
      <c r="G26" s="24"/>
      <c r="H26" s="24"/>
      <c r="I26" s="24"/>
      <c r="J26" s="23"/>
    </row>
    <row r="27" customFormat="false" ht="14.25" hidden="false" customHeight="false" outlineLevel="0" collapsed="false">
      <c r="A27" s="24"/>
      <c r="B27" s="24"/>
      <c r="C27" s="24"/>
      <c r="D27" s="24"/>
      <c r="E27" s="24"/>
      <c r="F27" s="24"/>
      <c r="G27" s="24"/>
      <c r="H27" s="24"/>
      <c r="I27" s="24"/>
      <c r="J27" s="23"/>
      <c r="K27" s="23"/>
    </row>
    <row r="28" customFormat="false" ht="14.25" hidden="false" customHeight="false" outlineLevel="0" collapsed="false">
      <c r="A28" s="24"/>
      <c r="B28" s="24"/>
      <c r="C28" s="24"/>
      <c r="D28" s="24"/>
      <c r="E28" s="24"/>
      <c r="F28" s="24"/>
      <c r="G28" s="24"/>
      <c r="H28" s="24"/>
      <c r="I28" s="24"/>
      <c r="J28" s="23"/>
      <c r="K28" s="23"/>
    </row>
    <row r="29" customFormat="false" ht="14.25" hidden="false" customHeight="false" outlineLevel="0" collapsed="false">
      <c r="K29" s="23"/>
    </row>
    <row r="31" customFormat="false" ht="14.25" hidden="false" customHeight="false" outlineLevel="0" collapsed="false">
      <c r="G31" s="23"/>
      <c r="K31" s="22"/>
      <c r="L31" s="22"/>
    </row>
    <row r="32" customFormat="false" ht="14.25" hidden="false" customHeight="false" outlineLevel="0" collapsed="false">
      <c r="K32" s="22"/>
      <c r="L32" s="22"/>
    </row>
    <row r="33" customFormat="false" ht="14.25" hidden="false" customHeight="false" outlineLevel="0" collapsed="false">
      <c r="K33" s="22"/>
      <c r="L33" s="2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6:L16"/>
  </mergeCells>
  <printOptions headings="false" gridLines="false" gridLinesSet="true" horizontalCentered="true" verticalCentered="false"/>
  <pageMargins left="0.315277777777778" right="0.118055555555556" top="0.551388888888889" bottom="0.354166666666667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362BA2239FE4CB9F0AA5AA8F843A6" ma:contentTypeVersion="13" ma:contentTypeDescription="Create a new document." ma:contentTypeScope="" ma:versionID="293247aa53d7197b2d7eaebaddea9199">
  <xsd:schema xmlns:xsd="http://www.w3.org/2001/XMLSchema" xmlns:xs="http://www.w3.org/2001/XMLSchema" xmlns:p="http://schemas.microsoft.com/office/2006/metadata/properties" xmlns:ns2="fd509e71-f5fc-452e-bf93-811b8bada609" xmlns:ns3="0f432df5-1a6a-4242-9ec4-b62c0cbb09dd" targetNamespace="http://schemas.microsoft.com/office/2006/metadata/properties" ma:root="true" ma:fieldsID="61b122f1de92aa21ad19bd0bc0e97a50" ns2:_="" ns3:_="">
    <xsd:import namespace="fd509e71-f5fc-452e-bf93-811b8bada609"/>
    <xsd:import namespace="0f432df5-1a6a-4242-9ec4-b62c0cbb09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09e71-f5fc-452e-bf93-811b8bada6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44c608f-27a8-4f83-aabd-9af6f37da60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32df5-1a6a-4242-9ec4-b62c0cbb09d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acd2204-2fdc-40f5-aa4a-91ffb324d13c}" ma:internalName="TaxCatchAll" ma:showField="CatchAllData" ma:web="0f432df5-1a6a-4242-9ec4-b62c0cbb09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432df5-1a6a-4242-9ec4-b62c0cbb09dd" xsi:nil="true"/>
    <lcf76f155ced4ddcb4097134ff3c332f xmlns="fd509e71-f5fc-452e-bf93-811b8bada6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FA026BA-EDB2-4BA8-8D2D-694255FB72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A704D5-F35D-4324-A08F-5937EC125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09e71-f5fc-452e-bf93-811b8bada609"/>
    <ds:schemaRef ds:uri="0f432df5-1a6a-4242-9ec4-b62c0cbb09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394EFC-8844-4298-BBA7-04DB56DF3EE3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d509e71-f5fc-452e-bf93-811b8bada609"/>
    <ds:schemaRef ds:uri="0f432df5-1a6a-4242-9ec4-b62c0cbb09dd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2024-05-17T17:09:30Z</dcterms:created>
  <dc:creator>Eric Pius</dc:creator>
  <dc:description/>
  <dc:language>en-US</dc:language>
  <cp:lastModifiedBy/>
  <cp:lastPrinted>2025-01-09T14:19:01Z</cp:lastPrinted>
  <dcterms:modified xsi:type="dcterms:W3CDTF">2025-03-18T08:59:47Z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0x0101007E7362BA2239FE4CB9F0AA5AA8F843A6</vt:lpwstr>
  </property>
  <property fmtid="{D5CDD505-2E9C-101B-9397-08002B2CF9AE}" pid="3" name="MSIP_Label_d3e72968-a733-4bf7-aea4-3c2d04a97618_ActionId">
    <vt:lpwstr>ecadebe4-ab1f-459d-9d62-af97cd59eacf</vt:lpwstr>
  </property>
  <property fmtid="{D5CDD505-2E9C-101B-9397-08002B2CF9AE}" pid="4" name="MSIP_Label_d3e72968-a733-4bf7-aea4-3c2d04a97618_ContentBits">
    <vt:lpwstr>0</vt:lpwstr>
  </property>
  <property fmtid="{D5CDD505-2E9C-101B-9397-08002B2CF9AE}" pid="5" name="MSIP_Label_d3e72968-a733-4bf7-aea4-3c2d04a97618_Enabled">
    <vt:lpwstr>true</vt:lpwstr>
  </property>
  <property fmtid="{D5CDD505-2E9C-101B-9397-08002B2CF9AE}" pid="6" name="MSIP_Label_d3e72968-a733-4bf7-aea4-3c2d04a97618_Method">
    <vt:lpwstr>Privileged</vt:lpwstr>
  </property>
  <property fmtid="{D5CDD505-2E9C-101B-9397-08002B2CF9AE}" pid="7" name="MSIP_Label_d3e72968-a733-4bf7-aea4-3c2d04a97618_Name">
    <vt:lpwstr>d3e72968-a733-4bf7-aea4-3c2d04a97618</vt:lpwstr>
  </property>
  <property fmtid="{D5CDD505-2E9C-101B-9397-08002B2CF9AE}" pid="8" name="MSIP_Label_d3e72968-a733-4bf7-aea4-3c2d04a97618_SetDate">
    <vt:lpwstr>2024-05-17T17:16:41Z</vt:lpwstr>
  </property>
  <property fmtid="{D5CDD505-2E9C-101B-9397-08002B2CF9AE}" pid="9" name="MSIP_Label_d3e72968-a733-4bf7-aea4-3c2d04a97618_SiteId">
    <vt:lpwstr>dde00ac9-104d-4c6f-af96-1adb1039445c</vt:lpwstr>
  </property>
  <property fmtid="{D5CDD505-2E9C-101B-9397-08002B2CF9AE}" pid="10" name="MediaServiceImageTags">
    <vt:lpwstr/>
  </property>
</Properties>
</file>