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petersenrr/Desktop/untitled folder 2/Eclipse/Database/"/>
    </mc:Choice>
  </mc:AlternateContent>
  <bookViews>
    <workbookView xWindow="0" yWindow="460" windowWidth="21580" windowHeight="10340" activeTab="1"/>
  </bookViews>
  <sheets>
    <sheet name="Ratios" sheetId="5" r:id="rId1"/>
    <sheet name="Balance Sheet" sheetId="6" r:id="rId2"/>
    <sheet name="Profit and Loss" sheetId="1" r:id="rId3"/>
    <sheet name="Cash Flow Statement" sheetId="4" r:id="rId4"/>
    <sheet name="December P&amp;L" sheetId="8" r:id="rId5"/>
    <sheet name="December Cash Flow" sheetId="7" r:id="rId6"/>
  </sheets>
  <definedNames>
    <definedName name="_xlnm.Print_Titles" localSheetId="1">'Balance Sheet'!$A:$E,'Balance Sheet'!$1:$1</definedName>
    <definedName name="_xlnm.Print_Titles" localSheetId="3">'Cash Flow Statement'!$A:$E,'Cash Flow Statement'!$1:$1</definedName>
    <definedName name="_xlnm.Print_Titles" localSheetId="5">'December Cash Flow'!$A:$E,'December Cash Flow'!$1:$1</definedName>
    <definedName name="_xlnm.Print_Titles" localSheetId="4">'December P&amp;L'!$A:$F,'December P&amp;L'!$1:$1</definedName>
    <definedName name="_xlnm.Print_Titles" localSheetId="2">'Profit and Loss'!$A:$F,'Profit and Loss'!$1:$1</definedName>
    <definedName name="QB_COLUMN_29" localSheetId="1" hidden="1">'Balance Sheet'!$F$1</definedName>
    <definedName name="QB_COLUMN_29" localSheetId="3" hidden="1">'Cash Flow Statement'!$F$1</definedName>
    <definedName name="QB_COLUMN_29" localSheetId="5" hidden="1">'December Cash Flow'!$F$1</definedName>
    <definedName name="QB_COLUMN_29" localSheetId="4" hidden="1">'December P&amp;L'!$G$1</definedName>
    <definedName name="QB_COLUMN_2921" localSheetId="2" hidden="1">'Profit and Loss'!$G$1</definedName>
    <definedName name="QB_COLUMN_2922" localSheetId="2" hidden="1">'Profit and Loss'!$I$1</definedName>
    <definedName name="QB_COLUMN_2923" localSheetId="2" hidden="1">'Profit and Loss'!$K$1</definedName>
    <definedName name="QB_COLUMN_2930" localSheetId="2" hidden="1">'Profit and Loss'!$M$1</definedName>
    <definedName name="QB_DATA_0" localSheetId="1" hidden="1">'Balance Sheet'!$5:$5,'Balance Sheet'!$8:$8,'Balance Sheet'!$11:$11,'Balance Sheet'!$12:$12,'Balance Sheet'!$13:$13,'Balance Sheet'!$17:$17,'Balance Sheet'!$19:$19,'Balance Sheet'!$25:$25,'Balance Sheet'!$27:$27,'Balance Sheet'!$29:$29,'Balance Sheet'!$30:$30,'Balance Sheet'!$31:$31,'Balance Sheet'!$32:$32,'Balance Sheet'!$36:$36,'Balance Sheet'!$37:$37,'Balance Sheet'!$41:$41</definedName>
    <definedName name="QB_DATA_0" localSheetId="3" hidden="1">'Cash Flow Statement'!$3:$3,'Cash Flow Statement'!$6:$6,'Cash Flow Statement'!$7:$7,'Cash Flow Statement'!$8:$8,'Cash Flow Statement'!$9:$9,'Cash Flow Statement'!$12:$12,'Cash Flow Statement'!$13:$13,'Cash Flow Statement'!$14:$14,'Cash Flow Statement'!$15:$15,'Cash Flow Statement'!$16:$16,'Cash Flow Statement'!$17:$17,'Cash Flow Statement'!$18:$18,'Cash Flow Statement'!$19:$19,'Cash Flow Statement'!$20:$20,'Cash Flow Statement'!$21:$21,'Cash Flow Statement'!$22:$22</definedName>
    <definedName name="QB_DATA_0" localSheetId="5" hidden="1">'December Cash Flow'!$3:$3,'December Cash Flow'!$6:$6,'December Cash Flow'!$7:$7,'December Cash Flow'!$8:$8,'December Cash Flow'!$11:$11</definedName>
    <definedName name="QB_DATA_0" localSheetId="4" hidden="1">'December P&amp;L'!$5:$5,'December P&amp;L'!$6:$6,'December P&amp;L'!$11:$11,'December P&amp;L'!$12:$12,'December P&amp;L'!$13:$13,'December P&amp;L'!$14:$14,'December P&amp;L'!$20:$20,'December P&amp;L'!$22:$22</definedName>
    <definedName name="QB_DATA_0" localSheetId="2" hidden="1">'Profit and Loss'!$5:$5,'Profit and Loss'!$6:$6,'Profit and Loss'!$11:$11,'Profit and Loss'!$12:$12,'Profit and Loss'!$13:$13,'Profit and Loss'!$14:$14,'Profit and Loss'!$15:$15,'Profit and Loss'!$21:$21,'Profit and Loss'!$23:$23</definedName>
    <definedName name="QB_DATA_1" localSheetId="1" hidden="1">'Balance Sheet'!$42:$42,'Balance Sheet'!$43:$43,'Balance Sheet'!$44:$44</definedName>
    <definedName name="QB_DATA_1" localSheetId="3" hidden="1">'Cash Flow Statement'!$23:$23,'Cash Flow Statement'!$24:$24,'Cash Flow Statement'!$25:$25,'Cash Flow Statement'!$26:$26,'Cash Flow Statement'!$27:$27,'Cash Flow Statement'!$28:$28,'Cash Flow Statement'!$29:$29,'Cash Flow Statement'!$30:$30,'Cash Flow Statement'!$31:$31,'Cash Flow Statement'!$32:$32,'Cash Flow Statement'!$35:$35</definedName>
    <definedName name="QB_FORMULA_0" localSheetId="1" hidden="1">'Balance Sheet'!$F$6,'Balance Sheet'!$F$9,'Balance Sheet'!$F$14,'Balance Sheet'!$F$15,'Balance Sheet'!$F$18,'Balance Sheet'!$F$20,'Balance Sheet'!$F$26,'Balance Sheet'!$F$33,'Balance Sheet'!$F$34,'Balance Sheet'!$F$38,'Balance Sheet'!$F$39,'Balance Sheet'!$F$45,'Balance Sheet'!$F$46</definedName>
    <definedName name="QB_FORMULA_0" localSheetId="3" hidden="1">'Cash Flow Statement'!$F$10,'Cash Flow Statement'!$F$33,'Cash Flow Statement'!$F$36,'Cash Flow Statement'!$F$37,'Cash Flow Statement'!$F$38</definedName>
    <definedName name="QB_FORMULA_0" localSheetId="5" hidden="1">'December Cash Flow'!$F$9,'December Cash Flow'!$F$10,'December Cash Flow'!$F$12</definedName>
    <definedName name="QB_FORMULA_0" localSheetId="4" hidden="1">'December P&amp;L'!$G$7,'December P&amp;L'!$G$8,'December P&amp;L'!$G$9,'December P&amp;L'!$G$15,'December P&amp;L'!$G$16,'December P&amp;L'!$G$23,'December P&amp;L'!$G$24,'December P&amp;L'!$G$25,'December P&amp;L'!$G$26,'December P&amp;L'!$G$27</definedName>
    <definedName name="QB_FORMULA_0" localSheetId="2" hidden="1">'Profit and Loss'!$M$5,'Profit and Loss'!$M$6,'Profit and Loss'!$G$7,'Profit and Loss'!$I$7,'Profit and Loss'!$K$7,'Profit and Loss'!$M$7,'Profit and Loss'!$G$8,'Profit and Loss'!$I$8,'Profit and Loss'!$K$8,'Profit and Loss'!$M$8,'Profit and Loss'!$G$9,'Profit and Loss'!$I$9,'Profit and Loss'!$K$9,'Profit and Loss'!$M$9,'Profit and Loss'!$M$11,'Profit and Loss'!$M$12</definedName>
    <definedName name="QB_FORMULA_1" localSheetId="2" hidden="1">'Profit and Loss'!$M$13,'Profit and Loss'!$M$14,'Profit and Loss'!$M$15,'Profit and Loss'!$G$16,'Profit and Loss'!$I$16,'Profit and Loss'!$K$16,'Profit and Loss'!$M$16,'Profit and Loss'!$G$17,'Profit and Loss'!$I$17,'Profit and Loss'!$K$17,'Profit and Loss'!$M$17,'Profit and Loss'!$M$21,'Profit and Loss'!$M$23,'Profit and Loss'!$G$24,'Profit and Loss'!$I$24,'Profit and Loss'!$K$24</definedName>
    <definedName name="QB_FORMULA_2" localSheetId="2" hidden="1">'Profit and Loss'!$M$24,'Profit and Loss'!$G$25,'Profit and Loss'!$I$25,'Profit and Loss'!$K$25,'Profit and Loss'!$M$25,'Profit and Loss'!$G$26,'Profit and Loss'!$I$26,'Profit and Loss'!$K$26,'Profit and Loss'!$M$26,'Profit and Loss'!$G$27,'Profit and Loss'!$I$27,'Profit and Loss'!$K$27,'Profit and Loss'!$M$27,'Profit and Loss'!$G$28,'Profit and Loss'!$I$28,'Profit and Loss'!$K$28</definedName>
    <definedName name="QB_FORMULA_3" localSheetId="2" hidden="1">'Profit and Loss'!$M$28</definedName>
    <definedName name="QB_ROW_1" localSheetId="1" hidden="1">'Balance Sheet'!$A$2</definedName>
    <definedName name="QB_ROW_10031" localSheetId="1" hidden="1">'Balance Sheet'!$D$24</definedName>
    <definedName name="QB_ROW_1011" localSheetId="1" hidden="1">'Balance Sheet'!$B$3</definedName>
    <definedName name="QB_ROW_10230" localSheetId="1" hidden="1">'Balance Sheet'!$D$8</definedName>
    <definedName name="QB_ROW_10240" localSheetId="3" hidden="1">'Cash Flow Statement'!$E$6</definedName>
    <definedName name="QB_ROW_10240" localSheetId="5" hidden="1">'December Cash Flow'!$E$6</definedName>
    <definedName name="QB_ROW_10331" localSheetId="1" hidden="1">'Balance Sheet'!$D$26</definedName>
    <definedName name="QB_ROW_11231" localSheetId="1" hidden="1">'Balance Sheet'!$D$27</definedName>
    <definedName name="QB_ROW_11320" localSheetId="1" hidden="1">'Balance Sheet'!$C$17</definedName>
    <definedName name="QB_ROW_12031" localSheetId="1" hidden="1">'Balance Sheet'!$D$28</definedName>
    <definedName name="QB_ROW_12331" localSheetId="1" hidden="1">'Balance Sheet'!$D$33</definedName>
    <definedName name="QB_ROW_13021" localSheetId="1" hidden="1">'Balance Sheet'!$C$35</definedName>
    <definedName name="QB_ROW_1311" localSheetId="1" hidden="1">'Balance Sheet'!$B$15</definedName>
    <definedName name="QB_ROW_13321" localSheetId="1" hidden="1">'Balance Sheet'!$C$38</definedName>
    <definedName name="QB_ROW_14011" localSheetId="1" hidden="1">'Balance Sheet'!$B$40</definedName>
    <definedName name="QB_ROW_14311" localSheetId="1" hidden="1">'Balance Sheet'!$B$45</definedName>
    <definedName name="QB_ROW_15230" localSheetId="3" hidden="1">'Cash Flow Statement'!$D$32</definedName>
    <definedName name="QB_ROW_16240" localSheetId="1" hidden="1">'Balance Sheet'!$E$29</definedName>
    <definedName name="QB_ROW_17221" localSheetId="1" hidden="1">'Balance Sheet'!$C$44</definedName>
    <definedName name="QB_ROW_17231" localSheetId="3" hidden="1">'Cash Flow Statement'!$D$3</definedName>
    <definedName name="QB_ROW_17231" localSheetId="5" hidden="1">'December Cash Flow'!$D$3</definedName>
    <definedName name="QB_ROW_17240" localSheetId="1" hidden="1">'Balance Sheet'!$E$30</definedName>
    <definedName name="QB_ROW_17240" localSheetId="3" hidden="1">'Cash Flow Statement'!$E$9</definedName>
    <definedName name="QB_ROW_18230" localSheetId="1" hidden="1">'Balance Sheet'!$D$36</definedName>
    <definedName name="QB_ROW_18301" localSheetId="4" hidden="1">'December P&amp;L'!$A$27</definedName>
    <definedName name="QB_ROW_18301" localSheetId="2" hidden="1">'Profit and Loss'!$A$28</definedName>
    <definedName name="QB_ROW_19011" localSheetId="4" hidden="1">'December P&amp;L'!$B$2</definedName>
    <definedName name="QB_ROW_19011" localSheetId="2" hidden="1">'Profit and Loss'!$B$2</definedName>
    <definedName name="QB_ROW_19311" localSheetId="4" hidden="1">'December P&amp;L'!$B$16</definedName>
    <definedName name="QB_ROW_19311" localSheetId="2" hidden="1">'Profit and Loss'!$B$17</definedName>
    <definedName name="QB_ROW_19320" localSheetId="1" hidden="1">'Balance Sheet'!$C$43</definedName>
    <definedName name="QB_ROW_20031" localSheetId="4" hidden="1">'December P&amp;L'!$D$3</definedName>
    <definedName name="QB_ROW_20031" localSheetId="2" hidden="1">'Profit and Loss'!$D$3</definedName>
    <definedName name="QB_ROW_2021" localSheetId="1" hidden="1">'Balance Sheet'!$C$4</definedName>
    <definedName name="QB_ROW_20230" localSheetId="3" hidden="1">'Cash Flow Statement'!$D$35</definedName>
    <definedName name="QB_ROW_20331" localSheetId="4" hidden="1">'December P&amp;L'!$D$8</definedName>
    <definedName name="QB_ROW_20331" localSheetId="2" hidden="1">'Profit and Loss'!$D$8</definedName>
    <definedName name="QB_ROW_21031" localSheetId="4" hidden="1">'December P&amp;L'!$D$10</definedName>
    <definedName name="QB_ROW_21031" localSheetId="2" hidden="1">'Profit and Loss'!$D$10</definedName>
    <definedName name="QB_ROW_21040" localSheetId="4" hidden="1">'December P&amp;L'!$E$4</definedName>
    <definedName name="QB_ROW_21040" localSheetId="2" hidden="1">'Profit and Loss'!$E$4</definedName>
    <definedName name="QB_ROW_21250" localSheetId="4" hidden="1">'December P&amp;L'!$F$6</definedName>
    <definedName name="QB_ROW_21250" localSheetId="2" hidden="1">'Profit and Loss'!$F$6</definedName>
    <definedName name="QB_ROW_21331" localSheetId="4" hidden="1">'December P&amp;L'!$D$15</definedName>
    <definedName name="QB_ROW_21331" localSheetId="2" hidden="1">'Profit and Loss'!$D$16</definedName>
    <definedName name="QB_ROW_21340" localSheetId="4" hidden="1">'December P&amp;L'!$E$7</definedName>
    <definedName name="QB_ROW_21340" localSheetId="2" hidden="1">'Profit and Loss'!$E$7</definedName>
    <definedName name="QB_ROW_22011" localSheetId="4" hidden="1">'December P&amp;L'!$B$17</definedName>
    <definedName name="QB_ROW_22011" localSheetId="2" hidden="1">'Profit and Loss'!$B$18</definedName>
    <definedName name="QB_ROW_2220" localSheetId="1" hidden="1">'Balance Sheet'!$C$42</definedName>
    <definedName name="QB_ROW_22311" localSheetId="4" hidden="1">'December P&amp;L'!$B$26</definedName>
    <definedName name="QB_ROW_22311" localSheetId="2" hidden="1">'Profit and Loss'!$B$27</definedName>
    <definedName name="QB_ROW_2321" localSheetId="1" hidden="1">'Balance Sheet'!$C$6</definedName>
    <definedName name="QB_ROW_24021" localSheetId="4" hidden="1">'December P&amp;L'!$C$18</definedName>
    <definedName name="QB_ROW_24021" localSheetId="2" hidden="1">'Profit and Loss'!$C$19</definedName>
    <definedName name="QB_ROW_24321" localSheetId="4" hidden="1">'December P&amp;L'!$C$25</definedName>
    <definedName name="QB_ROW_24321" localSheetId="2" hidden="1">'Profit and Loss'!$C$26</definedName>
    <definedName name="QB_ROW_27240" localSheetId="4" hidden="1">'December P&amp;L'!$E$13</definedName>
    <definedName name="QB_ROW_27240" localSheetId="2" hidden="1">'Profit and Loss'!$E$13</definedName>
    <definedName name="QB_ROW_28340" localSheetId="2" hidden="1">'Profit and Loss'!$E$14</definedName>
    <definedName name="QB_ROW_29240" localSheetId="4" hidden="1">'December P&amp;L'!$E$20</definedName>
    <definedName name="QB_ROW_29240" localSheetId="2" hidden="1">'Profit and Loss'!$E$21</definedName>
    <definedName name="QB_ROW_301" localSheetId="1" hidden="1">'Balance Sheet'!$A$20</definedName>
    <definedName name="QB_ROW_3021" localSheetId="1" hidden="1">'Balance Sheet'!$C$7</definedName>
    <definedName name="QB_ROW_3220" localSheetId="1" hidden="1">'Balance Sheet'!$C$41</definedName>
    <definedName name="QB_ROW_3321" localSheetId="1" hidden="1">'Balance Sheet'!$C$9</definedName>
    <definedName name="QB_ROW_33230" localSheetId="1" hidden="1">'Balance Sheet'!$D$11</definedName>
    <definedName name="QB_ROW_34250" localSheetId="4" hidden="1">'December P&amp;L'!$F$5</definedName>
    <definedName name="QB_ROW_34250" localSheetId="2" hidden="1">'Profit and Loss'!$F$5</definedName>
    <definedName name="QB_ROW_35230" localSheetId="1" hidden="1">'Balance Sheet'!$D$12</definedName>
    <definedName name="QB_ROW_37230" localSheetId="3" hidden="1">'Cash Flow Statement'!$D$12</definedName>
    <definedName name="QB_ROW_38230" localSheetId="3" hidden="1">'Cash Flow Statement'!$D$13</definedName>
    <definedName name="QB_ROW_39230" localSheetId="3" hidden="1">'Cash Flow Statement'!$D$14</definedName>
    <definedName name="QB_ROW_4021" localSheetId="1" hidden="1">'Balance Sheet'!$C$10</definedName>
    <definedName name="QB_ROW_40230" localSheetId="3" hidden="1">'Cash Flow Statement'!$D$15</definedName>
    <definedName name="QB_ROW_41230" localSheetId="3" hidden="1">'Cash Flow Statement'!$D$16</definedName>
    <definedName name="QB_ROW_42230" localSheetId="3" hidden="1">'Cash Flow Statement'!$D$17</definedName>
    <definedName name="QB_ROW_4321" localSheetId="1" hidden="1">'Balance Sheet'!$C$14</definedName>
    <definedName name="QB_ROW_43230" localSheetId="3" hidden="1">'Cash Flow Statement'!$D$18</definedName>
    <definedName name="QB_ROW_44230" localSheetId="3" hidden="1">'Cash Flow Statement'!$D$19</definedName>
    <definedName name="QB_ROW_45230" localSheetId="3" hidden="1">'Cash Flow Statement'!$D$20</definedName>
    <definedName name="QB_ROW_46230" localSheetId="3" hidden="1">'Cash Flow Statement'!$D$22</definedName>
    <definedName name="QB_ROW_47230" localSheetId="3" hidden="1">'Cash Flow Statement'!$D$23</definedName>
    <definedName name="QB_ROW_48230" localSheetId="3" hidden="1">'Cash Flow Statement'!$D$21</definedName>
    <definedName name="QB_ROW_501021" localSheetId="3" hidden="1">'Cash Flow Statement'!$C$2</definedName>
    <definedName name="QB_ROW_501021" localSheetId="5" hidden="1">'December Cash Flow'!$C$2</definedName>
    <definedName name="QB_ROW_5011" localSheetId="1" hidden="1">'Balance Sheet'!$B$16</definedName>
    <definedName name="QB_ROW_501321" localSheetId="3" hidden="1">'Cash Flow Statement'!$C$10</definedName>
    <definedName name="QB_ROW_501321" localSheetId="5" hidden="1">'December Cash Flow'!$C$9</definedName>
    <definedName name="QB_ROW_502021" localSheetId="3" hidden="1">'Cash Flow Statement'!$C$11</definedName>
    <definedName name="QB_ROW_50230" localSheetId="3" hidden="1">'Cash Flow Statement'!$D$24</definedName>
    <definedName name="QB_ROW_502321" localSheetId="3" hidden="1">'Cash Flow Statement'!$C$33</definedName>
    <definedName name="QB_ROW_503021" localSheetId="3" hidden="1">'Cash Flow Statement'!$C$34</definedName>
    <definedName name="QB_ROW_503321" localSheetId="3" hidden="1">'Cash Flow Statement'!$C$36</definedName>
    <definedName name="QB_ROW_504031" localSheetId="3" hidden="1">'Cash Flow Statement'!$D$4</definedName>
    <definedName name="QB_ROW_504031" localSheetId="5" hidden="1">'December Cash Flow'!$D$4</definedName>
    <definedName name="QB_ROW_505031" localSheetId="3" hidden="1">'Cash Flow Statement'!$D$5</definedName>
    <definedName name="QB_ROW_505031" localSheetId="5" hidden="1">'December Cash Flow'!$D$5</definedName>
    <definedName name="QB_ROW_511301" localSheetId="3" hidden="1">'Cash Flow Statement'!$A$38</definedName>
    <definedName name="QB_ROW_511301" localSheetId="5" hidden="1">'December Cash Flow'!$A$12</definedName>
    <definedName name="QB_ROW_51230" localSheetId="3" hidden="1">'Cash Flow Statement'!$D$25</definedName>
    <definedName name="QB_ROW_512311" localSheetId="3" hidden="1">'Cash Flow Statement'!$B$37</definedName>
    <definedName name="QB_ROW_512311" localSheetId="5" hidden="1">'December Cash Flow'!$B$10</definedName>
    <definedName name="QB_ROW_513211" localSheetId="5" hidden="1">'December Cash Flow'!$B$11</definedName>
    <definedName name="QB_ROW_52230" localSheetId="3" hidden="1">'Cash Flow Statement'!$D$26</definedName>
    <definedName name="QB_ROW_5240" localSheetId="1" hidden="1">'Balance Sheet'!$E$25</definedName>
    <definedName name="QB_ROW_5240" localSheetId="3" hidden="1">'Cash Flow Statement'!$E$8</definedName>
    <definedName name="QB_ROW_5240" localSheetId="5" hidden="1">'December Cash Flow'!$E$8</definedName>
    <definedName name="QB_ROW_5311" localSheetId="1" hidden="1">'Balance Sheet'!$B$18</definedName>
    <definedName name="QB_ROW_53230" localSheetId="3" hidden="1">'Cash Flow Statement'!$D$27</definedName>
    <definedName name="QB_ROW_54230" localSheetId="3" hidden="1">'Cash Flow Statement'!$D$28</definedName>
    <definedName name="QB_ROW_55230" localSheetId="3" hidden="1">'Cash Flow Statement'!$D$29</definedName>
    <definedName name="QB_ROW_56230" localSheetId="3" hidden="1">'Cash Flow Statement'!$D$30</definedName>
    <definedName name="QB_ROW_57230" localSheetId="3" hidden="1">'Cash Flow Statement'!$D$31</definedName>
    <definedName name="QB_ROW_58240" localSheetId="3" hidden="1">'Cash Flow Statement'!$E$7</definedName>
    <definedName name="QB_ROW_58240" localSheetId="5" hidden="1">'December Cash Flow'!$E$7</definedName>
    <definedName name="QB_ROW_59240" localSheetId="4" hidden="1">'December P&amp;L'!$E$14</definedName>
    <definedName name="QB_ROW_59240" localSheetId="2" hidden="1">'Profit and Loss'!$E$15</definedName>
    <definedName name="QB_ROW_60030" localSheetId="4" hidden="1">'December P&amp;L'!$D$19</definedName>
    <definedName name="QB_ROW_60030" localSheetId="2" hidden="1">'Profit and Loss'!$D$20</definedName>
    <definedName name="QB_ROW_60330" localSheetId="4" hidden="1">'December P&amp;L'!$D$24</definedName>
    <definedName name="QB_ROW_60330" localSheetId="2" hidden="1">'Profit and Loss'!$D$25</definedName>
    <definedName name="QB_ROW_61040" localSheetId="4" hidden="1">'December P&amp;L'!$E$21</definedName>
    <definedName name="QB_ROW_61040" localSheetId="2" hidden="1">'Profit and Loss'!$E$22</definedName>
    <definedName name="QB_ROW_61340" localSheetId="4" hidden="1">'December P&amp;L'!$E$23</definedName>
    <definedName name="QB_ROW_61340" localSheetId="2" hidden="1">'Profit and Loss'!$E$24</definedName>
    <definedName name="QB_ROW_6211" localSheetId="1" hidden="1">'Balance Sheet'!$B$19</definedName>
    <definedName name="QB_ROW_6240" localSheetId="4" hidden="1">'December P&amp;L'!$E$12</definedName>
    <definedName name="QB_ROW_6240" localSheetId="2" hidden="1">'Profit and Loss'!$E$12</definedName>
    <definedName name="QB_ROW_63240" localSheetId="1" hidden="1">'Balance Sheet'!$E$32</definedName>
    <definedName name="QB_ROW_64230" localSheetId="1" hidden="1">'Balance Sheet'!$D$13</definedName>
    <definedName name="QB_ROW_66240" localSheetId="1" hidden="1">'Balance Sheet'!$E$31</definedName>
    <definedName name="QB_ROW_67230" localSheetId="1" hidden="1">'Balance Sheet'!$D$37</definedName>
    <definedName name="QB_ROW_7001" localSheetId="1" hidden="1">'Balance Sheet'!$A$21</definedName>
    <definedName name="QB_ROW_7240" localSheetId="4" hidden="1">'December P&amp;L'!$E$11</definedName>
    <definedName name="QB_ROW_7240" localSheetId="2" hidden="1">'Profit and Loss'!$E$11</definedName>
    <definedName name="QB_ROW_7301" localSheetId="1" hidden="1">'Balance Sheet'!$A$46</definedName>
    <definedName name="QB_ROW_8011" localSheetId="1" hidden="1">'Balance Sheet'!$B$22</definedName>
    <definedName name="QB_ROW_8250" localSheetId="4" hidden="1">'December P&amp;L'!$F$22</definedName>
    <definedName name="QB_ROW_8250" localSheetId="2" hidden="1">'Profit and Loss'!$F$23</definedName>
    <definedName name="QB_ROW_8311" localSheetId="1" hidden="1">'Balance Sheet'!$B$39</definedName>
    <definedName name="QB_ROW_86321" localSheetId="4" hidden="1">'December P&amp;L'!$C$9</definedName>
    <definedName name="QB_ROW_86321" localSheetId="2" hidden="1">'Profit and Loss'!$C$9</definedName>
    <definedName name="QB_ROW_9021" localSheetId="1" hidden="1">'Balance Sheet'!$C$23</definedName>
    <definedName name="QB_ROW_9321" localSheetId="1" hidden="1">'Balance Sheet'!$C$34</definedName>
    <definedName name="QB_ROW_9330" localSheetId="1" hidden="1">'Balance Sheet'!$D$5</definedName>
    <definedName name="QBCANSUPPORTUPDATE" localSheetId="1">TRUE</definedName>
    <definedName name="QBCANSUPPORTUPDATE" localSheetId="3">TRUE</definedName>
    <definedName name="QBCANSUPPORTUPDATE" localSheetId="5">TRUE</definedName>
    <definedName name="QBCANSUPPORTUPDATE" localSheetId="4">TRUE</definedName>
    <definedName name="QBCANSUPPORTUPDATE" localSheetId="2">TRUE</definedName>
    <definedName name="QBCOMPANYFILENAME" localSheetId="1">"I:\Hampton Roads\Hampton Roads LLC.qbw"</definedName>
    <definedName name="QBCOMPANYFILENAME" localSheetId="3">"I:\Hampton Roads\Hampton Roads LLC.qbw"</definedName>
    <definedName name="QBCOMPANYFILENAME" localSheetId="5">"I:\Hampton Roads\Hampton Roads LLC.qbw"</definedName>
    <definedName name="QBCOMPANYFILENAME" localSheetId="4">"I:\Hampton Roads\Hampton Roads LLC.qbw"</definedName>
    <definedName name="QBCOMPANYFILENAME" localSheetId="2">"I:\Hampton Roads\Hampton Roads LLC.qbw"</definedName>
    <definedName name="QBENDDATE" localSheetId="1">20151231</definedName>
    <definedName name="QBENDDATE" localSheetId="3">20151231</definedName>
    <definedName name="QBENDDATE" localSheetId="5">20151231</definedName>
    <definedName name="QBENDDATE" localSheetId="4">20151231</definedName>
    <definedName name="QBENDDATE" localSheetId="2">20151231</definedName>
    <definedName name="QBHEADERSONSCREEN" localSheetId="1">FALSE</definedName>
    <definedName name="QBHEADERSONSCREEN" localSheetId="3">FALSE</definedName>
    <definedName name="QBHEADERSONSCREEN" localSheetId="5">FALSE</definedName>
    <definedName name="QBHEADERSONSCREEN" localSheetId="4">FALSE</definedName>
    <definedName name="QBHEADERSONSCREEN" localSheetId="2">FALSE</definedName>
    <definedName name="QBMETADATASIZE" localSheetId="1">5892</definedName>
    <definedName name="QBMETADATASIZE" localSheetId="3">5892</definedName>
    <definedName name="QBMETADATASIZE" localSheetId="5">5892</definedName>
    <definedName name="QBMETADATASIZE" localSheetId="4">5892</definedName>
    <definedName name="QBMETADATASIZE" localSheetId="2">5892</definedName>
    <definedName name="QBPRESERVECOLOR" localSheetId="1">TRUE</definedName>
    <definedName name="QBPRESERVECOLOR" localSheetId="3">TRUE</definedName>
    <definedName name="QBPRESERVECOLOR" localSheetId="5">TRUE</definedName>
    <definedName name="QBPRESERVECOLOR" localSheetId="4">TRUE</definedName>
    <definedName name="QBPRESERVECOLOR" localSheetId="2">TRUE</definedName>
    <definedName name="QBPRESERVEFONT" localSheetId="1">TRUE</definedName>
    <definedName name="QBPRESERVEFONT" localSheetId="3">TRUE</definedName>
    <definedName name="QBPRESERVEFONT" localSheetId="5">TRUE</definedName>
    <definedName name="QBPRESERVEFONT" localSheetId="4">TRUE</definedName>
    <definedName name="QBPRESERVEFONT" localSheetId="2">TRUE</definedName>
    <definedName name="QBPRESERVEROWHEIGHT" localSheetId="1">TRUE</definedName>
    <definedName name="QBPRESERVEROWHEIGHT" localSheetId="3">TRUE</definedName>
    <definedName name="QBPRESERVEROWHEIGHT" localSheetId="5">TRUE</definedName>
    <definedName name="QBPRESERVEROWHEIGHT" localSheetId="4">TRUE</definedName>
    <definedName name="QBPRESERVEROWHEIGHT" localSheetId="2">TRUE</definedName>
    <definedName name="QBPRESERVESPACE" localSheetId="1">TRUE</definedName>
    <definedName name="QBPRESERVESPACE" localSheetId="3">TRUE</definedName>
    <definedName name="QBPRESERVESPACE" localSheetId="5">TRUE</definedName>
    <definedName name="QBPRESERVESPACE" localSheetId="4">TRUE</definedName>
    <definedName name="QBPRESERVESPACE" localSheetId="2">TRUE</definedName>
    <definedName name="QBREPORTCOLAXIS" localSheetId="1">0</definedName>
    <definedName name="QBREPORTCOLAXIS" localSheetId="3">0</definedName>
    <definedName name="QBREPORTCOLAXIS" localSheetId="5">0</definedName>
    <definedName name="QBREPORTCOLAXIS" localSheetId="4">0</definedName>
    <definedName name="QBREPORTCOLAXIS" localSheetId="2">6</definedName>
    <definedName name="QBREPORTCOMPANYID" localSheetId="1">"6c0972495a534ceea9e3d50a0a8b298a"</definedName>
    <definedName name="QBREPORTCOMPANYID" localSheetId="3">"6c0972495a534ceea9e3d50a0a8b298a"</definedName>
    <definedName name="QBREPORTCOMPANYID" localSheetId="5">"6c0972495a534ceea9e3d50a0a8b298a"</definedName>
    <definedName name="QBREPORTCOMPANYID" localSheetId="4">"6c0972495a534ceea9e3d50a0a8b298a"</definedName>
    <definedName name="QBREPORTCOMPANYID" localSheetId="2">"6c0972495a534ceea9e3d50a0a8b298a"</definedName>
    <definedName name="QBREPORTCOMPARECOL_ANNUALBUDGET" localSheetId="1">FALSE</definedName>
    <definedName name="QBREPORTCOMPARECOL_ANNUALBUDGET" localSheetId="3">FALSE</definedName>
    <definedName name="QBREPORTCOMPARECOL_ANNUALBUDGET" localSheetId="5">FALSE</definedName>
    <definedName name="QBREPORTCOMPARECOL_ANNUALBUDGET" localSheetId="4">FALSE</definedName>
    <definedName name="QBREPORTCOMPARECOL_ANNUALBUDGET" localSheetId="2">FALSE</definedName>
    <definedName name="QBREPORTCOMPARECOL_AVGCOGS" localSheetId="1">FALSE</definedName>
    <definedName name="QBREPORTCOMPARECOL_AVGCOGS" localSheetId="3">FALSE</definedName>
    <definedName name="QBREPORTCOMPARECOL_AVGCOGS" localSheetId="5">FALSE</definedName>
    <definedName name="QBREPORTCOMPARECOL_AVGCOGS" localSheetId="4">FALSE</definedName>
    <definedName name="QBREPORTCOMPARECOL_AVGCOGS" localSheetId="2">FALSE</definedName>
    <definedName name="QBREPORTCOMPARECOL_AVGPRICE" localSheetId="1">FALSE</definedName>
    <definedName name="QBREPORTCOMPARECOL_AVGPRICE" localSheetId="3">FALSE</definedName>
    <definedName name="QBREPORTCOMPARECOL_AVGPRICE" localSheetId="5">FALSE</definedName>
    <definedName name="QBREPORTCOMPARECOL_AVGPRICE" localSheetId="4">FALSE</definedName>
    <definedName name="QBREPORTCOMPARECOL_AVGPRICE" localSheetId="2">FALSE</definedName>
    <definedName name="QBREPORTCOMPARECOL_BUDDIFF" localSheetId="1">FALSE</definedName>
    <definedName name="QBREPORTCOMPARECOL_BUDDIFF" localSheetId="3">FALSE</definedName>
    <definedName name="QBREPORTCOMPARECOL_BUDDIFF" localSheetId="5">FALSE</definedName>
    <definedName name="QBREPORTCOMPARECOL_BUDDIFF" localSheetId="4">FALSE</definedName>
    <definedName name="QBREPORTCOMPARECOL_BUDDIFF" localSheetId="2">FALSE</definedName>
    <definedName name="QBREPORTCOMPARECOL_BUDGET" localSheetId="1">FALSE</definedName>
    <definedName name="QBREPORTCOMPARECOL_BUDGET" localSheetId="3">FALSE</definedName>
    <definedName name="QBREPORTCOMPARECOL_BUDGET" localSheetId="5">FALSE</definedName>
    <definedName name="QBREPORTCOMPARECOL_BUDGET" localSheetId="4">FALSE</definedName>
    <definedName name="QBREPORTCOMPARECOL_BUDGET" localSheetId="2">FALSE</definedName>
    <definedName name="QBREPORTCOMPARECOL_BUDPCT" localSheetId="1">FALSE</definedName>
    <definedName name="QBREPORTCOMPARECOL_BUDPCT" localSheetId="3">FALSE</definedName>
    <definedName name="QBREPORTCOMPARECOL_BUDPCT" localSheetId="5">FALSE</definedName>
    <definedName name="QBREPORTCOMPARECOL_BUDPCT" localSheetId="4">FALSE</definedName>
    <definedName name="QBREPORTCOMPARECOL_BUDPCT" localSheetId="2">FALSE</definedName>
    <definedName name="QBREPORTCOMPARECOL_COGS" localSheetId="1">FALSE</definedName>
    <definedName name="QBREPORTCOMPARECOL_COGS" localSheetId="3">FALSE</definedName>
    <definedName name="QBREPORTCOMPARECOL_COGS" localSheetId="5">FALSE</definedName>
    <definedName name="QBREPORTCOMPARECOL_COGS" localSheetId="4">FALSE</definedName>
    <definedName name="QBREPORTCOMPARECOL_COGS" localSheetId="2">FALSE</definedName>
    <definedName name="QBREPORTCOMPARECOL_EXCLUDEAMOUNT" localSheetId="1">FALSE</definedName>
    <definedName name="QBREPORTCOMPARECOL_EXCLUDEAMOUNT" localSheetId="3">FALSE</definedName>
    <definedName name="QBREPORTCOMPARECOL_EXCLUDEAMOUNT" localSheetId="5">FALSE</definedName>
    <definedName name="QBREPORTCOMPARECOL_EXCLUDEAMOUNT" localSheetId="4">FALSE</definedName>
    <definedName name="QBREPORTCOMPARECOL_EXCLUDEAMOUNT" localSheetId="2">FALSE</definedName>
    <definedName name="QBREPORTCOMPARECOL_EXCLUDECURPERIOD" localSheetId="1">FALSE</definedName>
    <definedName name="QBREPORTCOMPARECOL_EXCLUDECURPERIOD" localSheetId="3">FALSE</definedName>
    <definedName name="QBREPORTCOMPARECOL_EXCLUDECURPERIOD" localSheetId="5">FALSE</definedName>
    <definedName name="QBREPORTCOMPARECOL_EXCLUDECURPERIOD" localSheetId="4">FALSE</definedName>
    <definedName name="QBREPORTCOMPARECOL_EXCLUDECURPERIOD" localSheetId="2">FALSE</definedName>
    <definedName name="QBREPORTCOMPARECOL_FORECAST" localSheetId="1">FALSE</definedName>
    <definedName name="QBREPORTCOMPARECOL_FORECAST" localSheetId="3">FALSE</definedName>
    <definedName name="QBREPORTCOMPARECOL_FORECAST" localSheetId="5">FALSE</definedName>
    <definedName name="QBREPORTCOMPARECOL_FORECAST" localSheetId="4">FALSE</definedName>
    <definedName name="QBREPORTCOMPARECOL_FORECAST" localSheetId="2">FALSE</definedName>
    <definedName name="QBREPORTCOMPARECOL_GROSSMARGIN" localSheetId="1">FALSE</definedName>
    <definedName name="QBREPORTCOMPARECOL_GROSSMARGIN" localSheetId="3">FALSE</definedName>
    <definedName name="QBREPORTCOMPARECOL_GROSSMARGIN" localSheetId="5">FALSE</definedName>
    <definedName name="QBREPORTCOMPARECOL_GROSSMARGIN" localSheetId="4">FALSE</definedName>
    <definedName name="QBREPORTCOMPARECOL_GROSSMARGIN" localSheetId="2">FALSE</definedName>
    <definedName name="QBREPORTCOMPARECOL_GROSSMARGINPCT" localSheetId="1">FALSE</definedName>
    <definedName name="QBREPORTCOMPARECOL_GROSSMARGINPCT" localSheetId="3">FALSE</definedName>
    <definedName name="QBREPORTCOMPARECOL_GROSSMARGINPCT" localSheetId="5">FALSE</definedName>
    <definedName name="QBREPORTCOMPARECOL_GROSSMARGINPCT" localSheetId="4">FALSE</definedName>
    <definedName name="QBREPORTCOMPARECOL_GROSSMARGINPCT" localSheetId="2">FALSE</definedName>
    <definedName name="QBREPORTCOMPARECOL_HOURS" localSheetId="1">FALSE</definedName>
    <definedName name="QBREPORTCOMPARECOL_HOURS" localSheetId="3">FALSE</definedName>
    <definedName name="QBREPORTCOMPARECOL_HOURS" localSheetId="5">FALSE</definedName>
    <definedName name="QBREPORTCOMPARECOL_HOURS" localSheetId="4">FALSE</definedName>
    <definedName name="QBREPORTCOMPARECOL_HOURS" localSheetId="2">FALSE</definedName>
    <definedName name="QBREPORTCOMPARECOL_PCTCOL" localSheetId="1">FALSE</definedName>
    <definedName name="QBREPORTCOMPARECOL_PCTCOL" localSheetId="3">FALSE</definedName>
    <definedName name="QBREPORTCOMPARECOL_PCTCOL" localSheetId="5">FALSE</definedName>
    <definedName name="QBREPORTCOMPARECOL_PCTCOL" localSheetId="4">FALSE</definedName>
    <definedName name="QBREPORTCOMPARECOL_PCTCOL" localSheetId="2">FALSE</definedName>
    <definedName name="QBREPORTCOMPARECOL_PCTEXPENSE" localSheetId="1">FALSE</definedName>
    <definedName name="QBREPORTCOMPARECOL_PCTEXPENSE" localSheetId="3">FALSE</definedName>
    <definedName name="QBREPORTCOMPARECOL_PCTEXPENSE" localSheetId="5">FALSE</definedName>
    <definedName name="QBREPORTCOMPARECOL_PCTEXPENSE" localSheetId="4">FALSE</definedName>
    <definedName name="QBREPORTCOMPARECOL_PCTEXPENSE" localSheetId="2">FALSE</definedName>
    <definedName name="QBREPORTCOMPARECOL_PCTINCOME" localSheetId="1">FALSE</definedName>
    <definedName name="QBREPORTCOMPARECOL_PCTINCOME" localSheetId="3">FALSE</definedName>
    <definedName name="QBREPORTCOMPARECOL_PCTINCOME" localSheetId="5">FALSE</definedName>
    <definedName name="QBREPORTCOMPARECOL_PCTINCOME" localSheetId="4">FALSE</definedName>
    <definedName name="QBREPORTCOMPARECOL_PCTINCOME" localSheetId="2">FALSE</definedName>
    <definedName name="QBREPORTCOMPARECOL_PCTOFSALES" localSheetId="1">FALSE</definedName>
    <definedName name="QBREPORTCOMPARECOL_PCTOFSALES" localSheetId="3">FALSE</definedName>
    <definedName name="QBREPORTCOMPARECOL_PCTOFSALES" localSheetId="5">FALSE</definedName>
    <definedName name="QBREPORTCOMPARECOL_PCTOFSALES" localSheetId="4">FALSE</definedName>
    <definedName name="QBREPORTCOMPARECOL_PCTOFSALES" localSheetId="2">FALSE</definedName>
    <definedName name="QBREPORTCOMPARECOL_PCTROW" localSheetId="1">FALSE</definedName>
    <definedName name="QBREPORTCOMPARECOL_PCTROW" localSheetId="3">FALSE</definedName>
    <definedName name="QBREPORTCOMPARECOL_PCTROW" localSheetId="5">FALSE</definedName>
    <definedName name="QBREPORTCOMPARECOL_PCTROW" localSheetId="4">FALSE</definedName>
    <definedName name="QBREPORTCOMPARECOL_PCTROW" localSheetId="2">FALSE</definedName>
    <definedName name="QBREPORTCOMPARECOL_PPDIFF" localSheetId="1">FALSE</definedName>
    <definedName name="QBREPORTCOMPARECOL_PPDIFF" localSheetId="3">FALSE</definedName>
    <definedName name="QBREPORTCOMPARECOL_PPDIFF" localSheetId="5">FALSE</definedName>
    <definedName name="QBREPORTCOMPARECOL_PPDIFF" localSheetId="4">FALSE</definedName>
    <definedName name="QBREPORTCOMPARECOL_PPDIFF" localSheetId="2">FALSE</definedName>
    <definedName name="QBREPORTCOMPARECOL_PPPCT" localSheetId="1">FALSE</definedName>
    <definedName name="QBREPORTCOMPARECOL_PPPCT" localSheetId="3">FALSE</definedName>
    <definedName name="QBREPORTCOMPARECOL_PPPCT" localSheetId="5">FALSE</definedName>
    <definedName name="QBREPORTCOMPARECOL_PPPCT" localSheetId="4">FALSE</definedName>
    <definedName name="QBREPORTCOMPARECOL_PPPCT" localSheetId="2">FALSE</definedName>
    <definedName name="QBREPORTCOMPARECOL_PREVPERIOD" localSheetId="1">FALSE</definedName>
    <definedName name="QBREPORTCOMPARECOL_PREVPERIOD" localSheetId="3">FALSE</definedName>
    <definedName name="QBREPORTCOMPARECOL_PREVPERIOD" localSheetId="5">FALSE</definedName>
    <definedName name="QBREPORTCOMPARECOL_PREVPERIOD" localSheetId="4">FALSE</definedName>
    <definedName name="QBREPORTCOMPARECOL_PREVPERIOD" localSheetId="2">FALSE</definedName>
    <definedName name="QBREPORTCOMPARECOL_PREVYEAR" localSheetId="1">FALSE</definedName>
    <definedName name="QBREPORTCOMPARECOL_PREVYEAR" localSheetId="3">FALSE</definedName>
    <definedName name="QBREPORTCOMPARECOL_PREVYEAR" localSheetId="5">FALSE</definedName>
    <definedName name="QBREPORTCOMPARECOL_PREVYEAR" localSheetId="4">FALSE</definedName>
    <definedName name="QBREPORTCOMPARECOL_PREVYEAR" localSheetId="2">FALSE</definedName>
    <definedName name="QBREPORTCOMPARECOL_PYDIFF" localSheetId="1">FALSE</definedName>
    <definedName name="QBREPORTCOMPARECOL_PYDIFF" localSheetId="3">FALSE</definedName>
    <definedName name="QBREPORTCOMPARECOL_PYDIFF" localSheetId="5">FALSE</definedName>
    <definedName name="QBREPORTCOMPARECOL_PYDIFF" localSheetId="4">FALSE</definedName>
    <definedName name="QBREPORTCOMPARECOL_PYDIFF" localSheetId="2">FALSE</definedName>
    <definedName name="QBREPORTCOMPARECOL_PYPCT" localSheetId="1">FALSE</definedName>
    <definedName name="QBREPORTCOMPARECOL_PYPCT" localSheetId="3">FALSE</definedName>
    <definedName name="QBREPORTCOMPARECOL_PYPCT" localSheetId="5">FALSE</definedName>
    <definedName name="QBREPORTCOMPARECOL_PYPCT" localSheetId="4">FALSE</definedName>
    <definedName name="QBREPORTCOMPARECOL_PYPCT" localSheetId="2">FALSE</definedName>
    <definedName name="QBREPORTCOMPARECOL_QTY" localSheetId="1">FALSE</definedName>
    <definedName name="QBREPORTCOMPARECOL_QTY" localSheetId="3">FALSE</definedName>
    <definedName name="QBREPORTCOMPARECOL_QTY" localSheetId="5">FALSE</definedName>
    <definedName name="QBREPORTCOMPARECOL_QTY" localSheetId="4">FALSE</definedName>
    <definedName name="QBREPORTCOMPARECOL_QTY" localSheetId="2">FALSE</definedName>
    <definedName name="QBREPORTCOMPARECOL_RATE" localSheetId="1">FALSE</definedName>
    <definedName name="QBREPORTCOMPARECOL_RATE" localSheetId="3">FALSE</definedName>
    <definedName name="QBREPORTCOMPARECOL_RATE" localSheetId="5">FALSE</definedName>
    <definedName name="QBREPORTCOMPARECOL_RATE" localSheetId="4">FALSE</definedName>
    <definedName name="QBREPORTCOMPARECOL_RATE" localSheetId="2">FALSE</definedName>
    <definedName name="QBREPORTCOMPARECOL_TRIPBILLEDMILES" localSheetId="1">FALSE</definedName>
    <definedName name="QBREPORTCOMPARECOL_TRIPBILLEDMILES" localSheetId="3">FALSE</definedName>
    <definedName name="QBREPORTCOMPARECOL_TRIPBILLEDMILES" localSheetId="5">FALSE</definedName>
    <definedName name="QBREPORTCOMPARECOL_TRIPBILLEDMILES" localSheetId="4">FALSE</definedName>
    <definedName name="QBREPORTCOMPARECOL_TRIPBILLEDMILES" localSheetId="2">FALSE</definedName>
    <definedName name="QBREPORTCOMPARECOL_TRIPBILLINGAMOUNT" localSheetId="1">FALSE</definedName>
    <definedName name="QBREPORTCOMPARECOL_TRIPBILLINGAMOUNT" localSheetId="3">FALSE</definedName>
    <definedName name="QBREPORTCOMPARECOL_TRIPBILLINGAMOUNT" localSheetId="5">FALSE</definedName>
    <definedName name="QBREPORTCOMPARECOL_TRIPBILLINGAMOUNT" localSheetId="4">FALSE</definedName>
    <definedName name="QBREPORTCOMPARECOL_TRIPBILLINGAMOUNT" localSheetId="2">FALSE</definedName>
    <definedName name="QBREPORTCOMPARECOL_TRIPMILES" localSheetId="1">FALSE</definedName>
    <definedName name="QBREPORTCOMPARECOL_TRIPMILES" localSheetId="3">FALSE</definedName>
    <definedName name="QBREPORTCOMPARECOL_TRIPMILES" localSheetId="5">FALSE</definedName>
    <definedName name="QBREPORTCOMPARECOL_TRIPMILES" localSheetId="4">FALSE</definedName>
    <definedName name="QBREPORTCOMPARECOL_TRIPMILES" localSheetId="2">FALSE</definedName>
    <definedName name="QBREPORTCOMPARECOL_TRIPNOTBILLABLEMILES" localSheetId="1">FALSE</definedName>
    <definedName name="QBREPORTCOMPARECOL_TRIPNOTBILLABLEMILES" localSheetId="3">FALSE</definedName>
    <definedName name="QBREPORTCOMPARECOL_TRIPNOTBILLABLEMILES" localSheetId="5">FALSE</definedName>
    <definedName name="QBREPORTCOMPARECOL_TRIPNOTBILLABLEMILES" localSheetId="4">FALSE</definedName>
    <definedName name="QBREPORTCOMPARECOL_TRIPNOTBILLABLEMILES" localSheetId="2">FALSE</definedName>
    <definedName name="QBREPORTCOMPARECOL_TRIPTAXDEDUCTIBLEAMOUNT" localSheetId="1">FALSE</definedName>
    <definedName name="QBREPORTCOMPARECOL_TRIPTAXDEDUCTIBLEAMOUNT" localSheetId="3">FALSE</definedName>
    <definedName name="QBREPORTCOMPARECOL_TRIPTAXDEDUCTIBLEAMOUNT" localSheetId="5">FALSE</definedName>
    <definedName name="QBREPORTCOMPARECOL_TRIPTAXDEDUCTIBLEAMOUNT" localSheetId="4">FALSE</definedName>
    <definedName name="QBREPORTCOMPARECOL_TRIPTAXDEDUCTIBLEAMOUNT" localSheetId="2">FALSE</definedName>
    <definedName name="QBREPORTCOMPARECOL_TRIPUNBILLEDMILES" localSheetId="1">FALSE</definedName>
    <definedName name="QBREPORTCOMPARECOL_TRIPUNBILLEDMILES" localSheetId="3">FALSE</definedName>
    <definedName name="QBREPORTCOMPARECOL_TRIPUNBILLEDMILES" localSheetId="5">FALSE</definedName>
    <definedName name="QBREPORTCOMPARECOL_TRIPUNBILLEDMILES" localSheetId="4">FALSE</definedName>
    <definedName name="QBREPORTCOMPARECOL_TRIPUNBILLEDMILES" localSheetId="2">FALSE</definedName>
    <definedName name="QBREPORTCOMPARECOL_YTD" localSheetId="1">FALSE</definedName>
    <definedName name="QBREPORTCOMPARECOL_YTD" localSheetId="3">FALSE</definedName>
    <definedName name="QBREPORTCOMPARECOL_YTD" localSheetId="5">FALSE</definedName>
    <definedName name="QBREPORTCOMPARECOL_YTD" localSheetId="4">FALSE</definedName>
    <definedName name="QBREPORTCOMPARECOL_YTD" localSheetId="2">FALSE</definedName>
    <definedName name="QBREPORTCOMPARECOL_YTDBUDGET" localSheetId="1">FALSE</definedName>
    <definedName name="QBREPORTCOMPARECOL_YTDBUDGET" localSheetId="3">FALSE</definedName>
    <definedName name="QBREPORTCOMPARECOL_YTDBUDGET" localSheetId="5">FALSE</definedName>
    <definedName name="QBREPORTCOMPARECOL_YTDBUDGET" localSheetId="4">FALSE</definedName>
    <definedName name="QBREPORTCOMPARECOL_YTDBUDGET" localSheetId="2">FALSE</definedName>
    <definedName name="QBREPORTCOMPARECOL_YTDPCT" localSheetId="1">FALSE</definedName>
    <definedName name="QBREPORTCOMPARECOL_YTDPCT" localSheetId="3">FALSE</definedName>
    <definedName name="QBREPORTCOMPARECOL_YTDPCT" localSheetId="5">FALSE</definedName>
    <definedName name="QBREPORTCOMPARECOL_YTDPCT" localSheetId="4">FALSE</definedName>
    <definedName name="QBREPORTCOMPARECOL_YTDPCT" localSheetId="2">FALSE</definedName>
    <definedName name="QBREPORTROWAXIS" localSheetId="1">9</definedName>
    <definedName name="QBREPORTROWAXIS" localSheetId="3">77</definedName>
    <definedName name="QBREPORTROWAXIS" localSheetId="5">77</definedName>
    <definedName name="QBREPORTROWAXIS" localSheetId="4">11</definedName>
    <definedName name="QBREPORTROWAXIS" localSheetId="2">11</definedName>
    <definedName name="QBREPORTSUBCOLAXIS" localSheetId="1">0</definedName>
    <definedName name="QBREPORTSUBCOLAXIS" localSheetId="3">0</definedName>
    <definedName name="QBREPORTSUBCOLAXIS" localSheetId="5">0</definedName>
    <definedName name="QBREPORTSUBCOLAXIS" localSheetId="4">0</definedName>
    <definedName name="QBREPORTSUBCOLAXIS" localSheetId="2">0</definedName>
    <definedName name="QBREPORTTYPE" localSheetId="1">5</definedName>
    <definedName name="QBREPORTTYPE" localSheetId="3">238</definedName>
    <definedName name="QBREPORTTYPE" localSheetId="5">238</definedName>
    <definedName name="QBREPORTTYPE" localSheetId="4">0</definedName>
    <definedName name="QBREPORTTYPE" localSheetId="2">0</definedName>
    <definedName name="QBROWHEADERS" localSheetId="1">5</definedName>
    <definedName name="QBROWHEADERS" localSheetId="3">5</definedName>
    <definedName name="QBROWHEADERS" localSheetId="5">5</definedName>
    <definedName name="QBROWHEADERS" localSheetId="4">6</definedName>
    <definedName name="QBROWHEADERS" localSheetId="2">6</definedName>
    <definedName name="QBSTARTDATE" localSheetId="1">20151231</definedName>
    <definedName name="QBSTARTDATE" localSheetId="3">20150101</definedName>
    <definedName name="QBSTARTDATE" localSheetId="5">20151201</definedName>
    <definedName name="QBSTARTDATE" localSheetId="4">20151201</definedName>
    <definedName name="QBSTARTDATE" localSheetId="2">20151001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5" l="1"/>
  <c r="B7" i="5"/>
  <c r="C9" i="5"/>
  <c r="C8" i="5"/>
  <c r="C6" i="5"/>
  <c r="C5" i="5"/>
  <c r="G7" i="8"/>
  <c r="G8" i="8"/>
  <c r="G9" i="8"/>
  <c r="G16" i="8"/>
  <c r="G15" i="8"/>
  <c r="G23" i="8"/>
  <c r="G24" i="8"/>
  <c r="G25" i="8"/>
  <c r="G26" i="8"/>
  <c r="F9" i="7"/>
  <c r="F10" i="7"/>
  <c r="F12" i="7"/>
  <c r="G27" i="8"/>
  <c r="B9" i="5"/>
  <c r="B5" i="5"/>
  <c r="B6" i="5"/>
  <c r="B8" i="5"/>
  <c r="F6" i="6"/>
  <c r="F9" i="6"/>
  <c r="F14" i="6"/>
  <c r="F15" i="6"/>
  <c r="F20" i="6"/>
  <c r="F18" i="6"/>
  <c r="F26" i="6"/>
  <c r="F33" i="6"/>
  <c r="F34" i="6"/>
  <c r="F39" i="6"/>
  <c r="F46" i="6"/>
  <c r="F38" i="6"/>
  <c r="F45" i="6"/>
  <c r="F10" i="4"/>
  <c r="F33" i="4"/>
  <c r="F36" i="4"/>
  <c r="M24" i="1"/>
  <c r="K24" i="1"/>
  <c r="K25" i="1"/>
  <c r="K26" i="1"/>
  <c r="K27" i="1"/>
  <c r="I24" i="1"/>
  <c r="I25" i="1"/>
  <c r="I26" i="1"/>
  <c r="I27" i="1"/>
  <c r="G24" i="1"/>
  <c r="G25" i="1"/>
  <c r="M23" i="1"/>
  <c r="M21" i="1"/>
  <c r="K16" i="1"/>
  <c r="I16" i="1"/>
  <c r="G16" i="1"/>
  <c r="M16" i="1"/>
  <c r="M15" i="1"/>
  <c r="M14" i="1"/>
  <c r="M13" i="1"/>
  <c r="M12" i="1"/>
  <c r="M11" i="1"/>
  <c r="K7" i="1"/>
  <c r="M7" i="1"/>
  <c r="I7" i="1"/>
  <c r="I8" i="1"/>
  <c r="I9" i="1"/>
  <c r="I17" i="1"/>
  <c r="I28" i="1"/>
  <c r="G7" i="1"/>
  <c r="G8" i="1"/>
  <c r="M6" i="1"/>
  <c r="M5" i="1"/>
  <c r="G9" i="1"/>
  <c r="M8" i="1"/>
  <c r="G26" i="1"/>
  <c r="M25" i="1"/>
  <c r="K8" i="1"/>
  <c r="K9" i="1"/>
  <c r="K17" i="1"/>
  <c r="K28" i="1"/>
  <c r="F37" i="4"/>
  <c r="F38" i="4"/>
  <c r="M26" i="1"/>
  <c r="G27" i="1"/>
  <c r="M27" i="1"/>
  <c r="G17" i="1"/>
  <c r="M9" i="1"/>
  <c r="M17" i="1"/>
  <c r="G28" i="1"/>
  <c r="M28" i="1"/>
</calcChain>
</file>

<file path=xl/sharedStrings.xml><?xml version="1.0" encoding="utf-8"?>
<sst xmlns="http://schemas.openxmlformats.org/spreadsheetml/2006/main" count="167" uniqueCount="124">
  <si>
    <t>Oct 15</t>
  </si>
  <si>
    <t>Nov 15</t>
  </si>
  <si>
    <t>Dec 15</t>
  </si>
  <si>
    <t>TOTAL</t>
  </si>
  <si>
    <t>Ordinary Income/Expense</t>
  </si>
  <si>
    <t>Income</t>
  </si>
  <si>
    <t>40100 · Rental Income</t>
  </si>
  <si>
    <t>40110 · Late Fee Income</t>
  </si>
  <si>
    <t>40100 · Rental Income - Other</t>
  </si>
  <si>
    <t>Total 40100 · Rental Income</t>
  </si>
  <si>
    <t>Total Income</t>
  </si>
  <si>
    <t>Gross Profit</t>
  </si>
  <si>
    <t>Expense</t>
  </si>
  <si>
    <t>Repairs and Maintenance</t>
  </si>
  <si>
    <t>60300 · Utilities</t>
  </si>
  <si>
    <t>60600 · Repairs &amp; Maintenance</t>
  </si>
  <si>
    <t>60700 · Taxes &amp; Licenses</t>
  </si>
  <si>
    <t>61100 · Management Fees</t>
  </si>
  <si>
    <t>Total Expense</t>
  </si>
  <si>
    <t>Net Ordinary Income</t>
  </si>
  <si>
    <t>Other Income/Expense</t>
  </si>
  <si>
    <t>Other Expense</t>
  </si>
  <si>
    <t>80000 · Other Expense</t>
  </si>
  <si>
    <t>80100 · Depreciation Expense</t>
  </si>
  <si>
    <t>80200 · Interest Expense</t>
  </si>
  <si>
    <t>80210 · Bank Charges</t>
  </si>
  <si>
    <t>Total 80200 · Interest Expense</t>
  </si>
  <si>
    <t>Total 80000 · Other Expense</t>
  </si>
  <si>
    <t>Total Other Expense</t>
  </si>
  <si>
    <t>Net Other Income</t>
  </si>
  <si>
    <t>Net Income</t>
  </si>
  <si>
    <t>TOTAL LIABILITIES &amp; EQUITY</t>
  </si>
  <si>
    <t>Total Equity</t>
  </si>
  <si>
    <t>30200 · Member's Equity</t>
  </si>
  <si>
    <t>30100 · Retained Earnings</t>
  </si>
  <si>
    <t>Opening Balance Equity</t>
  </si>
  <si>
    <t>Equity</t>
  </si>
  <si>
    <t>Total Liabilities</t>
  </si>
  <si>
    <t>Long Term Liabilities</t>
  </si>
  <si>
    <t>Total Current Liabilities</t>
  </si>
  <si>
    <t>Total Other Current Liabilities</t>
  </si>
  <si>
    <t>20500 · Accrued Property Tax</t>
  </si>
  <si>
    <t>20300 · Security Deposit</t>
  </si>
  <si>
    <t>20200 · Unearned Rent Revenue</t>
  </si>
  <si>
    <t>Other Current Liabilities</t>
  </si>
  <si>
    <t>Credit Cards</t>
  </si>
  <si>
    <t>Total Accounts Payable</t>
  </si>
  <si>
    <t>20100 · Accounts Payable</t>
  </si>
  <si>
    <t>Accounts Payable</t>
  </si>
  <si>
    <t>Current Liabilities</t>
  </si>
  <si>
    <t>Liabilities</t>
  </si>
  <si>
    <t>LIABILITIES &amp; EQUITY</t>
  </si>
  <si>
    <t>TOTAL ASSETS</t>
  </si>
  <si>
    <t>Other Assets</t>
  </si>
  <si>
    <t>Total Fixed Assets</t>
  </si>
  <si>
    <t>11000 · Fixed Assets</t>
  </si>
  <si>
    <t>Fixed Assets</t>
  </si>
  <si>
    <t>Total Current Assets</t>
  </si>
  <si>
    <t>Total Other Current Assets</t>
  </si>
  <si>
    <t>12200 · Prepaid Insurance</t>
  </si>
  <si>
    <t>12100 · Inventory Asset</t>
  </si>
  <si>
    <t>12000 · Undeposited Funds</t>
  </si>
  <si>
    <t>Other Current Assets</t>
  </si>
  <si>
    <t>Total Accounts Receivable</t>
  </si>
  <si>
    <t>10200 · Accounts Receivable</t>
  </si>
  <si>
    <t>Accounts Receivable</t>
  </si>
  <si>
    <t>Total Checking/Savings</t>
  </si>
  <si>
    <t>10100 · Cash and Cash Equivalents</t>
  </si>
  <si>
    <t>Checking/Savings</t>
  </si>
  <si>
    <t>Current Assets</t>
  </si>
  <si>
    <t>ASSETS</t>
  </si>
  <si>
    <t>Dec 31, 15</t>
  </si>
  <si>
    <t>Cash at end of period</t>
  </si>
  <si>
    <t>Net cash increase for period</t>
  </si>
  <si>
    <t>Net cash provided by Financing Activities</t>
  </si>
  <si>
    <t>30200 · Member's Equity:30210 · Member's Paid In Capital</t>
  </si>
  <si>
    <t>FINANCING ACTIVITIES</t>
  </si>
  <si>
    <t>Net cash provided by Investing Activities</t>
  </si>
  <si>
    <t>11000 · Fixed Assets:11200 · Land</t>
  </si>
  <si>
    <t>11000 · Fixed Assets:11100 · Mobile Home Unit:11122 · Unit 22</t>
  </si>
  <si>
    <t>11000 · Fixed Assets:11100 · Mobile Home Unit:11120 · Unit 20</t>
  </si>
  <si>
    <t>11000 · Fixed Assets:11100 · Mobile Home Unit:11119 · Unit 19</t>
  </si>
  <si>
    <t>11000 · Fixed Assets:11100 · Mobile Home Unit:11118 · Unit 18</t>
  </si>
  <si>
    <t>11000 · Fixed Assets:11100 · Mobile Home Unit:11117 · Unit 17</t>
  </si>
  <si>
    <t>11000 · Fixed Assets:11100 · Mobile Home Unit:11116 · Unit 16</t>
  </si>
  <si>
    <t>11000 · Fixed Assets:11100 · Mobile Home Unit:11115 · Unit 15</t>
  </si>
  <si>
    <t>11000 · Fixed Assets:11100 · Mobile Home Unit:11114 · Unit 14</t>
  </si>
  <si>
    <t>11000 · Fixed Assets:11100 · Mobile Home Unit:11112 · Unit 12</t>
  </si>
  <si>
    <t>11000 · Fixed Assets:11100 · Mobile Home Unit:11111 · Unit 11</t>
  </si>
  <si>
    <t>11000 · Fixed Assets:11100 · Mobile Home Unit:11110 · Unit 10</t>
  </si>
  <si>
    <t>11000 · Fixed Assets:11100 · Mobile Home Unit:11109 · Unit 9</t>
  </si>
  <si>
    <t>11000 · Fixed Assets:11100 · Mobile Home Unit:11108 · Unit 8</t>
  </si>
  <si>
    <t>11000 · Fixed Assets:11100 · Mobile Home Unit:11107 · Unit 7</t>
  </si>
  <si>
    <t>11000 · Fixed Assets:11100 · Mobile Home Unit:11106 · Unit 6</t>
  </si>
  <si>
    <t>11000 · Fixed Assets:11100 · Mobile Home Unit:11105 · Unit 5</t>
  </si>
  <si>
    <t>11000 · Fixed Assets:11100 · Mobile Home Unit:11104 · Unit 4</t>
  </si>
  <si>
    <t>11000 · Fixed Assets:11100 · Mobile Home Unit:11103 · Unit 3</t>
  </si>
  <si>
    <t>11000 · Fixed Assets:11100 · Mobile Home Unit:11102 · Unit 2</t>
  </si>
  <si>
    <t>11000 · Fixed Assets:11100 · Mobile Home Unit:11101 · Unit 1</t>
  </si>
  <si>
    <t>INVESTING ACTIVITIES</t>
  </si>
  <si>
    <t>Net cash provided by Operating Activities</t>
  </si>
  <si>
    <t>11000 · Fixed Assets:11100 · Mobile Home Unit:11150 · Accumulated Depreciation</t>
  </si>
  <si>
    <t>to net cash provided by operations:</t>
  </si>
  <si>
    <t>Adjustments to reconcile Net Income</t>
  </si>
  <si>
    <t>OPERATING ACTIVITIES</t>
  </si>
  <si>
    <t>Jan - Dec 15</t>
  </si>
  <si>
    <t>Capitalization Rate</t>
  </si>
  <si>
    <t>Net Operating Income</t>
  </si>
  <si>
    <t>Debt Coverage Ratio</t>
  </si>
  <si>
    <t>Operating Expense Ratio</t>
  </si>
  <si>
    <t>Cash on Cash Return</t>
  </si>
  <si>
    <t>Second Story Real Estate</t>
  </si>
  <si>
    <t>Financial Ratios</t>
  </si>
  <si>
    <t>Total Long Term Liabilities</t>
  </si>
  <si>
    <t>21199 · Current Portion Offset</t>
  </si>
  <si>
    <t>21100 · Notes Payable</t>
  </si>
  <si>
    <t>20400 · Current Portion of LT Debt</t>
  </si>
  <si>
    <t>Trailing Twelve Months</t>
  </si>
  <si>
    <t>Forecast</t>
  </si>
  <si>
    <t>Cash at beginning of period</t>
  </si>
  <si>
    <t>Trailing Twelve Months data would be based on the previous twelve months financial performance</t>
  </si>
  <si>
    <t>Forecast data is based on the prior months financial performance annualized for a 12 month period</t>
  </si>
  <si>
    <t>Notes:</t>
  </si>
  <si>
    <t>Company1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</si>
</sst>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8"/>
      <color rgb="FF323232"/>
      <name val="Arial"/>
      <family val="2"/>
    </font>
    <font>
      <sz val="8"/>
      <color rgb="FF323232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double">
        <color auto="1"/>
      </bottom>
      <diagonal/>
    </border>
  </borders>
  <cellStyleXfs count="5">
    <xf numFmtId="0" fontId="0" fillId="0" borderId="0"/>
    <xf numFmtId="0" fontId="3" fillId="0" borderId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2">
    <xf numFmtId="0" fontId="0" fillId="0" borderId="0" xfId="0"/>
    <xf numFmtId="49" fontId="1" fillId="0" borderId="0" xfId="0" applyNumberFormat="1" applyFont="1"/>
    <xf numFmtId="39" fontId="2" fillId="0" borderId="0" xfId="0" applyNumberFormat="1" applyFont="1"/>
    <xf numFmtId="49" fontId="2" fillId="0" borderId="0" xfId="0" applyNumberFormat="1" applyFont="1"/>
    <xf numFmtId="39" fontId="2" fillId="0" borderId="0" xfId="0" applyNumberFormat="1" applyFont="1" applyBorder="1"/>
    <xf numFmtId="39" fontId="2" fillId="0" borderId="4" xfId="0" applyNumberFormat="1" applyFont="1" applyBorder="1"/>
    <xf numFmtId="39" fontId="2" fillId="0" borderId="3" xfId="0" applyNumberFormat="1" applyFont="1" applyBorder="1"/>
    <xf numFmtId="39" fontId="1" fillId="0" borderId="5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  <xf numFmtId="39" fontId="2" fillId="0" borderId="2" xfId="0" applyNumberFormat="1" applyFont="1" applyBorder="1"/>
    <xf numFmtId="0" fontId="5" fillId="0" borderId="0" xfId="0" applyFont="1"/>
    <xf numFmtId="165" fontId="0" fillId="0" borderId="0" xfId="2" applyNumberFormat="1" applyFont="1"/>
    <xf numFmtId="9" fontId="0" fillId="0" borderId="0" xfId="4" applyFont="1"/>
    <xf numFmtId="9" fontId="0" fillId="0" borderId="0" xfId="4" applyNumberFormat="1" applyFont="1"/>
    <xf numFmtId="166" fontId="0" fillId="0" borderId="0" xfId="3" applyNumberFormat="1" applyFont="1"/>
    <xf numFmtId="164" fontId="0" fillId="0" borderId="0" xfId="0" applyNumberFormat="1"/>
  </cellXfs>
  <cellStyles count="5">
    <cellStyle name="Comma" xfId="2" builtinId="3"/>
    <cellStyle name="Currency" xfId="3" builtinId="4"/>
    <cellStyle name="Normal" xfId="0" builtinId="0"/>
    <cellStyle name="Normal 2" xfId="1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Relationship Id="rId2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Relationship Id="rId2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Relationship Id="rId2" Type="http://schemas.openxmlformats.org/officeDocument/2006/relationships/image" Target="../media/image6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Relationship Id="rId2" Type="http://schemas.openxmlformats.org/officeDocument/2006/relationships/image" Target="../media/image8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Relationship Id="rId2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25400</xdr:rowOff>
        </xdr:to>
        <xdr:sp macro="" textlink="">
          <xdr:nvSpPr>
            <xdr:cNvPr id="7169" name="FILTER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25400</xdr:rowOff>
        </xdr:to>
        <xdr:sp macro="" textlink="">
          <xdr:nvSpPr>
            <xdr:cNvPr id="7170" name="HEADER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25400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25400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25400</xdr:rowOff>
        </xdr:to>
        <xdr:sp macro="" textlink="">
          <xdr:nvSpPr>
            <xdr:cNvPr id="4097" name="FILTER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25400</xdr:rowOff>
        </xdr:to>
        <xdr:sp macro="" textlink="">
          <xdr:nvSpPr>
            <xdr:cNvPr id="4098" name="HEADER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25400</xdr:rowOff>
        </xdr:to>
        <xdr:sp macro="" textlink="">
          <xdr:nvSpPr>
            <xdr:cNvPr id="9217" name="FILTER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25400</xdr:rowOff>
        </xdr:to>
        <xdr:sp macro="" textlink="">
          <xdr:nvSpPr>
            <xdr:cNvPr id="9218" name="HEADER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25400</xdr:rowOff>
        </xdr:to>
        <xdr:sp macro="" textlink="">
          <xdr:nvSpPr>
            <xdr:cNvPr id="8193" name="FILTER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25400</xdr:rowOff>
        </xdr:to>
        <xdr:sp macro="" textlink="">
          <xdr:nvSpPr>
            <xdr:cNvPr id="8194" name="HEADER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23.1640625" bestFit="1" customWidth="1"/>
    <col min="2" max="2" width="22" bestFit="1" customWidth="1"/>
    <col min="3" max="3" width="13.6640625" customWidth="1"/>
  </cols>
  <sheetData>
    <row r="1" spans="1:5" x14ac:dyDescent="0.2">
      <c r="A1" s="16" t="s">
        <v>111</v>
      </c>
    </row>
    <row r="2" spans="1:5" x14ac:dyDescent="0.2">
      <c r="A2" s="16" t="s">
        <v>112</v>
      </c>
    </row>
    <row r="4" spans="1:5" x14ac:dyDescent="0.2">
      <c r="B4" s="16" t="s">
        <v>117</v>
      </c>
      <c r="C4" s="16" t="s">
        <v>118</v>
      </c>
    </row>
    <row r="5" spans="1:5" x14ac:dyDescent="0.2">
      <c r="A5" t="s">
        <v>106</v>
      </c>
      <c r="B5" s="19">
        <f>'Profit and Loss'!M17/'Balance Sheet'!F17</f>
        <v>1.8540870752013102E-2</v>
      </c>
      <c r="C5" s="19">
        <f>('December P&amp;L'!G16*12)/'Balance Sheet'!F17</f>
        <v>0.10070893953869249</v>
      </c>
    </row>
    <row r="6" spans="1:5" x14ac:dyDescent="0.2">
      <c r="A6" t="s">
        <v>107</v>
      </c>
      <c r="B6" s="20">
        <f>'Profit and Loss'!M17</f>
        <v>16981.12</v>
      </c>
      <c r="C6" s="20">
        <f>'December P&amp;L'!G16*12</f>
        <v>92236.799999999988</v>
      </c>
      <c r="E6" s="21"/>
    </row>
    <row r="7" spans="1:5" x14ac:dyDescent="0.2">
      <c r="A7" t="s">
        <v>108</v>
      </c>
      <c r="B7" s="17">
        <f>'Cash Flow Statement'!F10/('Balance Sheet'!F34+'Profit and Loss'!M24)</f>
        <v>2.7684187367651854</v>
      </c>
      <c r="C7" s="17">
        <f>('December Cash Flow'!F9*12)/('Balance Sheet'!F34+('December P&amp;L'!G23*12))</f>
        <v>11.640423800894938</v>
      </c>
    </row>
    <row r="8" spans="1:5" x14ac:dyDescent="0.2">
      <c r="A8" t="s">
        <v>109</v>
      </c>
      <c r="B8" s="19">
        <f>'Profit and Loss'!M16/'Profit and Loss'!M8</f>
        <v>0.25830443328237607</v>
      </c>
      <c r="C8" s="19">
        <f>'December P&amp;L'!G15/'December P&amp;L'!G7</f>
        <v>0.33851979345955246</v>
      </c>
    </row>
    <row r="9" spans="1:5" x14ac:dyDescent="0.2">
      <c r="A9" t="s">
        <v>110</v>
      </c>
      <c r="B9" s="19">
        <f>'Cash Flow Statement'!F10/'Balance Sheet'!F43</f>
        <v>3.0942294442059547E-2</v>
      </c>
      <c r="C9" s="19">
        <f>('December Cash Flow'!F9*12)/'Balance Sheet'!F43</f>
        <v>0.13821696545939291</v>
      </c>
    </row>
    <row r="10" spans="1:5" x14ac:dyDescent="0.2">
      <c r="B10" s="18"/>
    </row>
    <row r="12" spans="1:5" x14ac:dyDescent="0.2">
      <c r="A12" t="s">
        <v>122</v>
      </c>
    </row>
    <row r="13" spans="1:5" x14ac:dyDescent="0.2">
      <c r="A13" t="s">
        <v>120</v>
      </c>
    </row>
    <row r="14" spans="1:5" x14ac:dyDescent="0.2">
      <c r="A14" t="s">
        <v>121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 enableFormatConditionsCalculation="0"/>
  <dimension ref="A1:F47"/>
  <sheetViews>
    <sheetView tabSelected="1" workbookViewId="0">
      <pane xSplit="5" ySplit="1" topLeftCell="F2" activePane="bottomRight" state="frozenSplit"/>
      <selection pane="topRight" activeCell="F1" sqref="F1"/>
      <selection pane="bottomLeft" activeCell="A2" sqref="A2"/>
      <selection pane="bottomRight"/>
    </sheetView>
  </sheetViews>
  <sheetFormatPr baseColWidth="10" defaultColWidth="8.83203125" defaultRowHeight="15" x14ac:dyDescent="0.2"/>
  <cols>
    <col min="1" max="4" width="3" style="13" customWidth="1"/>
    <col min="5" max="5" width="28" style="13" customWidth="1"/>
    <col min="6" max="6" width="8.6640625" style="14" bestFit="1" customWidth="1"/>
  </cols>
  <sheetData>
    <row r="1" spans="1:6" s="12" customFormat="1" ht="16" thickBot="1" x14ac:dyDescent="0.25">
      <c r="A1" s="9" t="s">
        <v>123</v>
      </c>
      <c r="B1" s="9"/>
      <c r="C1" s="9"/>
      <c r="D1" s="9"/>
      <c r="E1" s="9"/>
      <c r="F1" s="10" t="s">
        <v>71</v>
      </c>
    </row>
    <row r="2" spans="1:6" ht="16" thickTop="1" x14ac:dyDescent="0.2">
      <c r="A2" s="1" t="s">
        <v>70</v>
      </c>
      <c r="B2" s="1"/>
      <c r="C2" s="1"/>
      <c r="D2" s="1"/>
      <c r="E2" s="1"/>
      <c r="F2" s="2"/>
    </row>
    <row r="3" spans="1:6" x14ac:dyDescent="0.2">
      <c r="A3" s="1"/>
      <c r="B3" s="1" t="s">
        <v>69</v>
      </c>
      <c r="C3" s="1"/>
      <c r="D3" s="1"/>
      <c r="E3" s="1"/>
      <c r="F3" s="2"/>
    </row>
    <row r="4" spans="1:6" x14ac:dyDescent="0.2">
      <c r="A4" s="1"/>
      <c r="B4" s="1"/>
      <c r="C4" s="1" t="s">
        <v>68</v>
      </c>
      <c r="D4" s="1"/>
      <c r="E4" s="1"/>
      <c r="F4" s="2"/>
    </row>
    <row r="5" spans="1:6" ht="16" thickBot="1" x14ac:dyDescent="0.25">
      <c r="A5" s="1"/>
      <c r="B5" s="1"/>
      <c r="C5" s="1"/>
      <c r="D5" s="1" t="s">
        <v>67</v>
      </c>
      <c r="E5" s="1"/>
      <c r="F5" s="15">
        <v>21212.45</v>
      </c>
    </row>
    <row r="6" spans="1:6" x14ac:dyDescent="0.2">
      <c r="A6" s="1"/>
      <c r="B6" s="1"/>
      <c r="C6" s="1" t="s">
        <v>66</v>
      </c>
      <c r="D6" s="1"/>
      <c r="E6" s="1"/>
      <c r="F6" s="2">
        <f>ROUND(SUM(F4:F5),5)</f>
        <v>21212.45</v>
      </c>
    </row>
    <row r="7" spans="1:6" x14ac:dyDescent="0.2">
      <c r="A7" s="1"/>
      <c r="B7" s="1"/>
      <c r="C7" s="1" t="s">
        <v>65</v>
      </c>
      <c r="D7" s="1"/>
      <c r="E7" s="1"/>
      <c r="F7" s="2"/>
    </row>
    <row r="8" spans="1:6" ht="16" thickBot="1" x14ac:dyDescent="0.25">
      <c r="A8" s="1"/>
      <c r="B8" s="1"/>
      <c r="C8" s="1"/>
      <c r="D8" s="1" t="s">
        <v>64</v>
      </c>
      <c r="E8" s="1"/>
      <c r="F8" s="15">
        <v>-1150</v>
      </c>
    </row>
    <row r="9" spans="1:6" x14ac:dyDescent="0.2">
      <c r="A9" s="1"/>
      <c r="B9" s="1"/>
      <c r="C9" s="1" t="s">
        <v>63</v>
      </c>
      <c r="D9" s="1"/>
      <c r="E9" s="1"/>
      <c r="F9" s="2">
        <f>ROUND(SUM(F7:F8),5)</f>
        <v>-1150</v>
      </c>
    </row>
    <row r="10" spans="1:6" x14ac:dyDescent="0.2">
      <c r="A10" s="1"/>
      <c r="B10" s="1"/>
      <c r="C10" s="1" t="s">
        <v>62</v>
      </c>
      <c r="D10" s="1"/>
      <c r="E10" s="1"/>
      <c r="F10" s="2"/>
    </row>
    <row r="11" spans="1:6" x14ac:dyDescent="0.2">
      <c r="A11" s="1"/>
      <c r="B11" s="1"/>
      <c r="C11" s="1"/>
      <c r="D11" s="1" t="s">
        <v>61</v>
      </c>
      <c r="E11" s="1"/>
      <c r="F11" s="2">
        <v>0</v>
      </c>
    </row>
    <row r="12" spans="1:6" x14ac:dyDescent="0.2">
      <c r="A12" s="1"/>
      <c r="B12" s="1"/>
      <c r="C12" s="1"/>
      <c r="D12" s="1" t="s">
        <v>60</v>
      </c>
      <c r="E12" s="1"/>
      <c r="F12" s="2">
        <v>0</v>
      </c>
    </row>
    <row r="13" spans="1:6" ht="16" thickBot="1" x14ac:dyDescent="0.25">
      <c r="A13" s="1"/>
      <c r="B13" s="1"/>
      <c r="C13" s="1"/>
      <c r="D13" s="1" t="s">
        <v>59</v>
      </c>
      <c r="E13" s="1"/>
      <c r="F13" s="4">
        <v>0</v>
      </c>
    </row>
    <row r="14" spans="1:6" ht="16" thickBot="1" x14ac:dyDescent="0.25">
      <c r="A14" s="1"/>
      <c r="B14" s="1"/>
      <c r="C14" s="1" t="s">
        <v>58</v>
      </c>
      <c r="D14" s="1"/>
      <c r="E14" s="1"/>
      <c r="F14" s="6">
        <f>ROUND(SUM(F10:F13),5)</f>
        <v>0</v>
      </c>
    </row>
    <row r="15" spans="1:6" x14ac:dyDescent="0.2">
      <c r="A15" s="1"/>
      <c r="B15" s="1" t="s">
        <v>57</v>
      </c>
      <c r="C15" s="1"/>
      <c r="D15" s="1"/>
      <c r="E15" s="1"/>
      <c r="F15" s="2">
        <f>ROUND(F3+F6+F9+F14,5)</f>
        <v>20062.45</v>
      </c>
    </row>
    <row r="16" spans="1:6" x14ac:dyDescent="0.2">
      <c r="A16" s="1"/>
      <c r="B16" s="1" t="s">
        <v>56</v>
      </c>
      <c r="C16" s="1"/>
      <c r="D16" s="1"/>
      <c r="E16" s="1"/>
      <c r="F16" s="2"/>
    </row>
    <row r="17" spans="1:6" ht="16" thickBot="1" x14ac:dyDescent="0.25">
      <c r="A17" s="1"/>
      <c r="B17" s="1"/>
      <c r="C17" s="1" t="s">
        <v>55</v>
      </c>
      <c r="D17" s="1"/>
      <c r="E17" s="1"/>
      <c r="F17" s="15">
        <v>915875</v>
      </c>
    </row>
    <row r="18" spans="1:6" x14ac:dyDescent="0.2">
      <c r="A18" s="1"/>
      <c r="B18" s="1" t="s">
        <v>54</v>
      </c>
      <c r="C18" s="1"/>
      <c r="D18" s="1"/>
      <c r="E18" s="1"/>
      <c r="F18" s="2">
        <f>ROUND(SUM(F16:F17),5)</f>
        <v>915875</v>
      </c>
    </row>
    <row r="19" spans="1:6" ht="16" thickBot="1" x14ac:dyDescent="0.25">
      <c r="A19" s="1"/>
      <c r="B19" s="1" t="s">
        <v>53</v>
      </c>
      <c r="C19" s="1"/>
      <c r="D19" s="1"/>
      <c r="E19" s="1"/>
      <c r="F19" s="4">
        <v>0</v>
      </c>
    </row>
    <row r="20" spans="1:6" s="8" customFormat="1" ht="12" thickBot="1" x14ac:dyDescent="0.2">
      <c r="A20" s="1" t="s">
        <v>52</v>
      </c>
      <c r="B20" s="1"/>
      <c r="C20" s="1"/>
      <c r="D20" s="1"/>
      <c r="E20" s="1"/>
      <c r="F20" s="7">
        <f>ROUND(F2+F15+SUM(F18:F19),5)</f>
        <v>935937.45</v>
      </c>
    </row>
    <row r="21" spans="1:6" ht="16" thickTop="1" x14ac:dyDescent="0.2">
      <c r="A21" s="1" t="s">
        <v>51</v>
      </c>
      <c r="B21" s="1"/>
      <c r="C21" s="1"/>
      <c r="D21" s="1"/>
      <c r="E21" s="1"/>
      <c r="F21" s="2"/>
    </row>
    <row r="22" spans="1:6" x14ac:dyDescent="0.2">
      <c r="A22" s="1"/>
      <c r="B22" s="1" t="s">
        <v>50</v>
      </c>
      <c r="C22" s="1"/>
      <c r="D22" s="1"/>
      <c r="E22" s="1"/>
      <c r="F22" s="2"/>
    </row>
    <row r="23" spans="1:6" x14ac:dyDescent="0.2">
      <c r="A23" s="1"/>
      <c r="B23" s="1"/>
      <c r="C23" s="1" t="s">
        <v>49</v>
      </c>
      <c r="D23" s="1"/>
      <c r="E23" s="1"/>
      <c r="F23" s="2"/>
    </row>
    <row r="24" spans="1:6" x14ac:dyDescent="0.2">
      <c r="A24" s="1"/>
      <c r="B24" s="1"/>
      <c r="C24" s="1"/>
      <c r="D24" s="1" t="s">
        <v>48</v>
      </c>
      <c r="E24" s="1"/>
      <c r="F24" s="2"/>
    </row>
    <row r="25" spans="1:6" ht="16" thickBot="1" x14ac:dyDescent="0.25">
      <c r="A25" s="1"/>
      <c r="B25" s="1"/>
      <c r="C25" s="1"/>
      <c r="D25" s="1"/>
      <c r="E25" s="1" t="s">
        <v>47</v>
      </c>
      <c r="F25" s="15">
        <v>2618.48</v>
      </c>
    </row>
    <row r="26" spans="1:6" x14ac:dyDescent="0.2">
      <c r="A26" s="1"/>
      <c r="B26" s="1"/>
      <c r="C26" s="1"/>
      <c r="D26" s="1" t="s">
        <v>46</v>
      </c>
      <c r="E26" s="1"/>
      <c r="F26" s="2">
        <f>ROUND(SUM(F24:F25),5)</f>
        <v>2618.48</v>
      </c>
    </row>
    <row r="27" spans="1:6" x14ac:dyDescent="0.2">
      <c r="A27" s="1"/>
      <c r="B27" s="1"/>
      <c r="C27" s="1"/>
      <c r="D27" s="1" t="s">
        <v>45</v>
      </c>
      <c r="E27" s="1"/>
      <c r="F27" s="2">
        <v>0</v>
      </c>
    </row>
    <row r="28" spans="1:6" x14ac:dyDescent="0.2">
      <c r="A28" s="1"/>
      <c r="B28" s="1"/>
      <c r="C28" s="1"/>
      <c r="D28" s="1" t="s">
        <v>44</v>
      </c>
      <c r="E28" s="1"/>
      <c r="F28" s="2"/>
    </row>
    <row r="29" spans="1:6" x14ac:dyDescent="0.2">
      <c r="A29" s="1"/>
      <c r="B29" s="1"/>
      <c r="C29" s="1"/>
      <c r="D29" s="1"/>
      <c r="E29" s="1" t="s">
        <v>43</v>
      </c>
      <c r="F29" s="2">
        <v>0</v>
      </c>
    </row>
    <row r="30" spans="1:6" x14ac:dyDescent="0.2">
      <c r="A30" s="1"/>
      <c r="B30" s="1"/>
      <c r="C30" s="1"/>
      <c r="D30" s="1"/>
      <c r="E30" s="1" t="s">
        <v>42</v>
      </c>
      <c r="F30" s="2">
        <v>7500</v>
      </c>
    </row>
    <row r="31" spans="1:6" x14ac:dyDescent="0.2">
      <c r="A31" s="1"/>
      <c r="B31" s="1"/>
      <c r="C31" s="1"/>
      <c r="D31" s="1"/>
      <c r="E31" s="1" t="s">
        <v>116</v>
      </c>
      <c r="F31" s="2">
        <v>0</v>
      </c>
    </row>
    <row r="32" spans="1:6" ht="16" thickBot="1" x14ac:dyDescent="0.25">
      <c r="A32" s="1"/>
      <c r="B32" s="1"/>
      <c r="C32" s="1"/>
      <c r="D32" s="1"/>
      <c r="E32" s="1" t="s">
        <v>41</v>
      </c>
      <c r="F32" s="4">
        <v>0</v>
      </c>
    </row>
    <row r="33" spans="1:6" ht="16" thickBot="1" x14ac:dyDescent="0.25">
      <c r="A33" s="1"/>
      <c r="B33" s="1"/>
      <c r="C33" s="1"/>
      <c r="D33" s="1" t="s">
        <v>40</v>
      </c>
      <c r="E33" s="1"/>
      <c r="F33" s="6">
        <f>ROUND(SUM(F28:F32),5)</f>
        <v>7500</v>
      </c>
    </row>
    <row r="34" spans="1:6" x14ac:dyDescent="0.2">
      <c r="A34" s="1"/>
      <c r="B34" s="1"/>
      <c r="C34" s="1" t="s">
        <v>39</v>
      </c>
      <c r="D34" s="1"/>
      <c r="E34" s="1"/>
      <c r="F34" s="2">
        <f>ROUND(F23+SUM(F26:F27)+F33,5)</f>
        <v>10118.48</v>
      </c>
    </row>
    <row r="35" spans="1:6" x14ac:dyDescent="0.2">
      <c r="A35" s="1"/>
      <c r="B35" s="1"/>
      <c r="C35" s="1" t="s">
        <v>38</v>
      </c>
      <c r="D35" s="1"/>
      <c r="E35" s="1"/>
      <c r="F35" s="2"/>
    </row>
    <row r="36" spans="1:6" x14ac:dyDescent="0.2">
      <c r="A36" s="1"/>
      <c r="B36" s="1"/>
      <c r="C36" s="1"/>
      <c r="D36" s="1" t="s">
        <v>115</v>
      </c>
      <c r="E36" s="1"/>
      <c r="F36" s="2">
        <v>0</v>
      </c>
    </row>
    <row r="37" spans="1:6" ht="16" thickBot="1" x14ac:dyDescent="0.25">
      <c r="A37" s="1"/>
      <c r="B37" s="1"/>
      <c r="C37" s="1"/>
      <c r="D37" s="1" t="s">
        <v>114</v>
      </c>
      <c r="E37" s="1"/>
      <c r="F37" s="4">
        <v>0</v>
      </c>
    </row>
    <row r="38" spans="1:6" ht="16" thickBot="1" x14ac:dyDescent="0.25">
      <c r="A38" s="1"/>
      <c r="B38" s="1"/>
      <c r="C38" s="1" t="s">
        <v>113</v>
      </c>
      <c r="D38" s="1"/>
      <c r="E38" s="1"/>
      <c r="F38" s="6">
        <f>ROUND(SUM(F35:F37),5)</f>
        <v>0</v>
      </c>
    </row>
    <row r="39" spans="1:6" x14ac:dyDescent="0.2">
      <c r="A39" s="1"/>
      <c r="B39" s="1" t="s">
        <v>37</v>
      </c>
      <c r="C39" s="1"/>
      <c r="D39" s="1"/>
      <c r="E39" s="1"/>
      <c r="F39" s="2">
        <f>ROUND(F22+F34+F38,5)</f>
        <v>10118.48</v>
      </c>
    </row>
    <row r="40" spans="1:6" x14ac:dyDescent="0.2">
      <c r="A40" s="1"/>
      <c r="B40" s="1" t="s">
        <v>36</v>
      </c>
      <c r="C40" s="1"/>
      <c r="D40" s="1"/>
      <c r="E40" s="1"/>
      <c r="F40" s="2"/>
    </row>
    <row r="41" spans="1:6" x14ac:dyDescent="0.2">
      <c r="A41" s="1"/>
      <c r="B41" s="1"/>
      <c r="C41" s="1" t="s">
        <v>35</v>
      </c>
      <c r="D41" s="1"/>
      <c r="E41" s="1"/>
      <c r="F41" s="2">
        <v>0</v>
      </c>
    </row>
    <row r="42" spans="1:6" x14ac:dyDescent="0.2">
      <c r="A42" s="1"/>
      <c r="B42" s="1"/>
      <c r="C42" s="1" t="s">
        <v>34</v>
      </c>
      <c r="D42" s="1"/>
      <c r="E42" s="1"/>
      <c r="F42" s="2">
        <v>0</v>
      </c>
    </row>
    <row r="43" spans="1:6" x14ac:dyDescent="0.2">
      <c r="A43" s="1"/>
      <c r="B43" s="1"/>
      <c r="C43" s="1" t="s">
        <v>33</v>
      </c>
      <c r="D43" s="1"/>
      <c r="E43" s="1"/>
      <c r="F43" s="2">
        <v>910940.85</v>
      </c>
    </row>
    <row r="44" spans="1:6" ht="16" thickBot="1" x14ac:dyDescent="0.25">
      <c r="A44" s="1"/>
      <c r="B44" s="1"/>
      <c r="C44" s="1" t="s">
        <v>30</v>
      </c>
      <c r="D44" s="1"/>
      <c r="E44" s="1"/>
      <c r="F44" s="4">
        <v>14878.12</v>
      </c>
    </row>
    <row r="45" spans="1:6" ht="16" thickBot="1" x14ac:dyDescent="0.25">
      <c r="A45" s="1"/>
      <c r="B45" s="1" t="s">
        <v>32</v>
      </c>
      <c r="C45" s="1"/>
      <c r="D45" s="1"/>
      <c r="E45" s="1"/>
      <c r="F45" s="5">
        <f>ROUND(SUM(F40:F44),5)</f>
        <v>925818.97</v>
      </c>
    </row>
    <row r="46" spans="1:6" s="8" customFormat="1" ht="12" thickBot="1" x14ac:dyDescent="0.2">
      <c r="A46" s="1" t="s">
        <v>31</v>
      </c>
      <c r="B46" s="1"/>
      <c r="C46" s="1"/>
      <c r="D46" s="1"/>
      <c r="E46" s="1"/>
      <c r="F46" s="7">
        <f>ROUND(F21+F39+F45,5)</f>
        <v>935937.45</v>
      </c>
    </row>
    <row r="47" spans="1:6" ht="16" thickTop="1" x14ac:dyDescent="0.2"/>
  </sheetData>
  <pageMargins left="0.7" right="0.7" top="0.75" bottom="0.75" header="0.1" footer="0.3"/>
  <pageSetup orientation="portrait" horizontalDpi="300" verticalDpi="300" r:id="rId1"/>
  <headerFooter>
    <oddHeader>&amp;L&amp;"Arial,Bold"&amp;8 3:47 PM
&amp;"Arial,Bold"&amp;8 02/10/16
&amp;"Arial,Bold"&amp;8 Accrual Basis&amp;C&amp;"Arial,Bold"&amp;12 
&amp;"Arial,Bold"&amp;14 Balance Sheet
&amp;"Arial,Bold"&amp;10 As of December 31, 2015</oddHeader>
    <oddFooter>&amp;R&amp;"Arial,Bold"&amp;8 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/>
  <dimension ref="A1:M29"/>
  <sheetViews>
    <sheetView workbookViewId="0">
      <pane xSplit="6" ySplit="1" topLeftCell="G2" activePane="bottomRight" state="frozenSplit"/>
      <selection pane="topRight" activeCell="G1" sqref="G1"/>
      <selection pane="bottomLeft" activeCell="A2" sqref="A2"/>
      <selection pane="bottomRight" activeCell="R11" sqref="R11"/>
    </sheetView>
  </sheetViews>
  <sheetFormatPr baseColWidth="10" defaultColWidth="8.83203125" defaultRowHeight="15" x14ac:dyDescent="0.2"/>
  <cols>
    <col min="1" max="5" width="3" style="13" customWidth="1"/>
    <col min="6" max="6" width="24.1640625" style="13" customWidth="1"/>
    <col min="7" max="7" width="6.33203125" style="14" bestFit="1" customWidth="1"/>
    <col min="8" max="8" width="2.33203125" style="14" customWidth="1"/>
    <col min="9" max="9" width="7.83203125" style="14" bestFit="1" customWidth="1"/>
    <col min="10" max="10" width="2.33203125" style="14" customWidth="1"/>
    <col min="11" max="11" width="7.83203125" style="14" bestFit="1" customWidth="1"/>
    <col min="12" max="12" width="2.33203125" style="14" customWidth="1"/>
    <col min="13" max="13" width="7.83203125" style="14" bestFit="1" customWidth="1"/>
  </cols>
  <sheetData>
    <row r="1" spans="1:13" s="12" customFormat="1" ht="16" thickBot="1" x14ac:dyDescent="0.25">
      <c r="A1" s="9"/>
      <c r="B1" s="9"/>
      <c r="C1" s="9"/>
      <c r="D1" s="9"/>
      <c r="E1" s="9"/>
      <c r="F1" s="9"/>
      <c r="G1" s="10" t="s">
        <v>0</v>
      </c>
      <c r="H1" s="11"/>
      <c r="I1" s="10" t="s">
        <v>1</v>
      </c>
      <c r="J1" s="11"/>
      <c r="K1" s="10" t="s">
        <v>2</v>
      </c>
      <c r="L1" s="11"/>
      <c r="M1" s="10" t="s">
        <v>3</v>
      </c>
    </row>
    <row r="2" spans="1:13" ht="16" thickTop="1" x14ac:dyDescent="0.2">
      <c r="A2" s="1"/>
      <c r="B2" s="1" t="s">
        <v>4</v>
      </c>
      <c r="C2" s="1"/>
      <c r="D2" s="1"/>
      <c r="E2" s="1"/>
      <c r="F2" s="1"/>
      <c r="G2" s="2"/>
      <c r="H2" s="3"/>
      <c r="I2" s="2"/>
      <c r="J2" s="3"/>
      <c r="K2" s="2"/>
      <c r="L2" s="3"/>
      <c r="M2" s="2"/>
    </row>
    <row r="3" spans="1:13" x14ac:dyDescent="0.2">
      <c r="A3" s="1"/>
      <c r="B3" s="1"/>
      <c r="C3" s="1"/>
      <c r="D3" s="1" t="s">
        <v>5</v>
      </c>
      <c r="E3" s="1"/>
      <c r="F3" s="1"/>
      <c r="G3" s="2"/>
      <c r="H3" s="3"/>
      <c r="I3" s="2"/>
      <c r="J3" s="3"/>
      <c r="K3" s="2"/>
      <c r="L3" s="3"/>
      <c r="M3" s="2"/>
    </row>
    <row r="4" spans="1:13" x14ac:dyDescent="0.2">
      <c r="A4" s="1"/>
      <c r="B4" s="1"/>
      <c r="C4" s="1"/>
      <c r="D4" s="1"/>
      <c r="E4" s="1" t="s">
        <v>6</v>
      </c>
      <c r="F4" s="1"/>
      <c r="G4" s="2"/>
      <c r="H4" s="3"/>
      <c r="I4" s="2"/>
      <c r="J4" s="3"/>
      <c r="K4" s="2"/>
      <c r="L4" s="3"/>
      <c r="M4" s="2"/>
    </row>
    <row r="5" spans="1:13" x14ac:dyDescent="0.2">
      <c r="A5" s="1"/>
      <c r="B5" s="1"/>
      <c r="C5" s="1"/>
      <c r="D5" s="1"/>
      <c r="E5" s="1"/>
      <c r="F5" s="1" t="s">
        <v>7</v>
      </c>
      <c r="G5" s="2">
        <v>0</v>
      </c>
      <c r="H5" s="3"/>
      <c r="I5" s="2">
        <v>0</v>
      </c>
      <c r="J5" s="3"/>
      <c r="K5" s="2">
        <v>145</v>
      </c>
      <c r="L5" s="3"/>
      <c r="M5" s="2">
        <f>ROUND(SUM(G5:K5),5)</f>
        <v>145</v>
      </c>
    </row>
    <row r="6" spans="1:13" ht="16" thickBot="1" x14ac:dyDescent="0.25">
      <c r="A6" s="1"/>
      <c r="B6" s="1"/>
      <c r="C6" s="1"/>
      <c r="D6" s="1"/>
      <c r="E6" s="1"/>
      <c r="F6" s="1" t="s">
        <v>8</v>
      </c>
      <c r="G6" s="4">
        <v>0</v>
      </c>
      <c r="H6" s="3"/>
      <c r="I6" s="4">
        <v>11275</v>
      </c>
      <c r="J6" s="3"/>
      <c r="K6" s="4">
        <v>11475</v>
      </c>
      <c r="L6" s="3"/>
      <c r="M6" s="4">
        <f>ROUND(SUM(G6:K6),5)</f>
        <v>22750</v>
      </c>
    </row>
    <row r="7" spans="1:13" ht="16" thickBot="1" x14ac:dyDescent="0.25">
      <c r="A7" s="1"/>
      <c r="B7" s="1"/>
      <c r="C7" s="1"/>
      <c r="D7" s="1"/>
      <c r="E7" s="1" t="s">
        <v>9</v>
      </c>
      <c r="F7" s="1"/>
      <c r="G7" s="5">
        <f>ROUND(SUM(G4:G6),5)</f>
        <v>0</v>
      </c>
      <c r="H7" s="3"/>
      <c r="I7" s="5">
        <f>ROUND(SUM(I4:I6),5)</f>
        <v>11275</v>
      </c>
      <c r="J7" s="3"/>
      <c r="K7" s="5">
        <f>ROUND(SUM(K4:K6),5)</f>
        <v>11620</v>
      </c>
      <c r="L7" s="3"/>
      <c r="M7" s="5">
        <f>ROUND(SUM(G7:K7),5)</f>
        <v>22895</v>
      </c>
    </row>
    <row r="8" spans="1:13" ht="16" thickBot="1" x14ac:dyDescent="0.25">
      <c r="A8" s="1"/>
      <c r="B8" s="1"/>
      <c r="C8" s="1"/>
      <c r="D8" s="1" t="s">
        <v>10</v>
      </c>
      <c r="E8" s="1"/>
      <c r="F8" s="1"/>
      <c r="G8" s="6">
        <f>ROUND(G3+G7,5)</f>
        <v>0</v>
      </c>
      <c r="H8" s="3"/>
      <c r="I8" s="6">
        <f>ROUND(I3+I7,5)</f>
        <v>11275</v>
      </c>
      <c r="J8" s="3"/>
      <c r="K8" s="6">
        <f>ROUND(K3+K7,5)</f>
        <v>11620</v>
      </c>
      <c r="L8" s="3"/>
      <c r="M8" s="6">
        <f>ROUND(SUM(G8:K8),5)</f>
        <v>22895</v>
      </c>
    </row>
    <row r="9" spans="1:13" x14ac:dyDescent="0.2">
      <c r="A9" s="1"/>
      <c r="B9" s="1"/>
      <c r="C9" s="1" t="s">
        <v>11</v>
      </c>
      <c r="D9" s="1"/>
      <c r="E9" s="1"/>
      <c r="F9" s="1"/>
      <c r="G9" s="2">
        <f>G8</f>
        <v>0</v>
      </c>
      <c r="H9" s="3"/>
      <c r="I9" s="2">
        <f>I8</f>
        <v>11275</v>
      </c>
      <c r="J9" s="3"/>
      <c r="K9" s="2">
        <f>K8</f>
        <v>11620</v>
      </c>
      <c r="L9" s="3"/>
      <c r="M9" s="2">
        <f>ROUND(SUM(G9:K9),5)</f>
        <v>22895</v>
      </c>
    </row>
    <row r="10" spans="1:13" x14ac:dyDescent="0.2">
      <c r="A10" s="1"/>
      <c r="B10" s="1"/>
      <c r="C10" s="1"/>
      <c r="D10" s="1" t="s">
        <v>12</v>
      </c>
      <c r="E10" s="1"/>
      <c r="F10" s="1"/>
      <c r="G10" s="2"/>
      <c r="H10" s="3"/>
      <c r="I10" s="2"/>
      <c r="J10" s="3"/>
      <c r="K10" s="2"/>
      <c r="L10" s="3"/>
      <c r="M10" s="2"/>
    </row>
    <row r="11" spans="1:13" x14ac:dyDescent="0.2">
      <c r="A11" s="1"/>
      <c r="B11" s="1"/>
      <c r="C11" s="1"/>
      <c r="D11" s="1"/>
      <c r="E11" s="1" t="s">
        <v>13</v>
      </c>
      <c r="F11" s="1"/>
      <c r="G11" s="2">
        <v>0</v>
      </c>
      <c r="H11" s="3"/>
      <c r="I11" s="2">
        <v>191.06</v>
      </c>
      <c r="J11" s="3"/>
      <c r="K11" s="2">
        <v>2032.9</v>
      </c>
      <c r="L11" s="3"/>
      <c r="M11" s="2">
        <f t="shared" ref="M11:M17" si="0">ROUND(SUM(G11:K11),5)</f>
        <v>2223.96</v>
      </c>
    </row>
    <row r="12" spans="1:13" x14ac:dyDescent="0.2">
      <c r="A12" s="1"/>
      <c r="B12" s="1"/>
      <c r="C12" s="1"/>
      <c r="D12" s="1"/>
      <c r="E12" s="1" t="s">
        <v>14</v>
      </c>
      <c r="F12" s="1"/>
      <c r="G12" s="2">
        <v>0</v>
      </c>
      <c r="H12" s="3"/>
      <c r="I12" s="2">
        <v>713.37</v>
      </c>
      <c r="J12" s="3"/>
      <c r="K12" s="2">
        <v>783.7</v>
      </c>
      <c r="L12" s="3"/>
      <c r="M12" s="2">
        <f t="shared" si="0"/>
        <v>1497.07</v>
      </c>
    </row>
    <row r="13" spans="1:13" x14ac:dyDescent="0.2">
      <c r="A13" s="1"/>
      <c r="B13" s="1"/>
      <c r="C13" s="1"/>
      <c r="D13" s="1"/>
      <c r="E13" s="1" t="s">
        <v>15</v>
      </c>
      <c r="F13" s="1"/>
      <c r="G13" s="2">
        <v>0</v>
      </c>
      <c r="H13" s="3"/>
      <c r="I13" s="2">
        <v>0</v>
      </c>
      <c r="J13" s="3"/>
      <c r="K13" s="2">
        <v>267</v>
      </c>
      <c r="L13" s="3"/>
      <c r="M13" s="2">
        <f t="shared" si="0"/>
        <v>267</v>
      </c>
    </row>
    <row r="14" spans="1:13" x14ac:dyDescent="0.2">
      <c r="A14" s="1"/>
      <c r="B14" s="1"/>
      <c r="C14" s="1"/>
      <c r="D14" s="1"/>
      <c r="E14" s="1" t="s">
        <v>16</v>
      </c>
      <c r="F14" s="1"/>
      <c r="G14" s="2">
        <v>425.85</v>
      </c>
      <c r="H14" s="3"/>
      <c r="I14" s="2">
        <v>0</v>
      </c>
      <c r="J14" s="3"/>
      <c r="K14" s="2">
        <v>0</v>
      </c>
      <c r="L14" s="3"/>
      <c r="M14" s="2">
        <f t="shared" si="0"/>
        <v>425.85</v>
      </c>
    </row>
    <row r="15" spans="1:13" ht="16" thickBot="1" x14ac:dyDescent="0.25">
      <c r="A15" s="1"/>
      <c r="B15" s="1"/>
      <c r="C15" s="1"/>
      <c r="D15" s="1"/>
      <c r="E15" s="1" t="s">
        <v>17</v>
      </c>
      <c r="F15" s="1"/>
      <c r="G15" s="4">
        <v>0</v>
      </c>
      <c r="H15" s="3"/>
      <c r="I15" s="4">
        <v>650</v>
      </c>
      <c r="J15" s="3"/>
      <c r="K15" s="4">
        <v>850</v>
      </c>
      <c r="L15" s="3"/>
      <c r="M15" s="4">
        <f t="shared" si="0"/>
        <v>1500</v>
      </c>
    </row>
    <row r="16" spans="1:13" ht="16" thickBot="1" x14ac:dyDescent="0.25">
      <c r="A16" s="1"/>
      <c r="B16" s="1"/>
      <c r="C16" s="1"/>
      <c r="D16" s="1" t="s">
        <v>18</v>
      </c>
      <c r="E16" s="1"/>
      <c r="F16" s="1"/>
      <c r="G16" s="6">
        <f>ROUND(SUM(G10:G15),5)</f>
        <v>425.85</v>
      </c>
      <c r="H16" s="3"/>
      <c r="I16" s="6">
        <f>ROUND(SUM(I10:I15),5)</f>
        <v>1554.43</v>
      </c>
      <c r="J16" s="3"/>
      <c r="K16" s="6">
        <f>ROUND(SUM(K10:K15),5)</f>
        <v>3933.6</v>
      </c>
      <c r="L16" s="3"/>
      <c r="M16" s="6">
        <f t="shared" si="0"/>
        <v>5913.88</v>
      </c>
    </row>
    <row r="17" spans="1:13" x14ac:dyDescent="0.2">
      <c r="A17" s="1"/>
      <c r="B17" s="1" t="s">
        <v>19</v>
      </c>
      <c r="C17" s="1"/>
      <c r="D17" s="1"/>
      <c r="E17" s="1"/>
      <c r="F17" s="1"/>
      <c r="G17" s="2">
        <f>ROUND(G2+G9-G16,5)</f>
        <v>-425.85</v>
      </c>
      <c r="H17" s="3"/>
      <c r="I17" s="2">
        <f>ROUND(I2+I9-I16,5)</f>
        <v>9720.57</v>
      </c>
      <c r="J17" s="3"/>
      <c r="K17" s="2">
        <f>ROUND(K2+K9-K16,5)</f>
        <v>7686.4</v>
      </c>
      <c r="L17" s="3"/>
      <c r="M17" s="2">
        <f t="shared" si="0"/>
        <v>16981.12</v>
      </c>
    </row>
    <row r="18" spans="1:13" x14ac:dyDescent="0.2">
      <c r="A18" s="1"/>
      <c r="B18" s="1" t="s">
        <v>20</v>
      </c>
      <c r="C18" s="1"/>
      <c r="D18" s="1"/>
      <c r="E18" s="1"/>
      <c r="F18" s="1"/>
      <c r="G18" s="2"/>
      <c r="H18" s="3"/>
      <c r="I18" s="2"/>
      <c r="J18" s="3"/>
      <c r="K18" s="2"/>
      <c r="L18" s="3"/>
      <c r="M18" s="2"/>
    </row>
    <row r="19" spans="1:13" x14ac:dyDescent="0.2">
      <c r="A19" s="1"/>
      <c r="B19" s="1"/>
      <c r="C19" s="1" t="s">
        <v>21</v>
      </c>
      <c r="D19" s="1"/>
      <c r="E19" s="1"/>
      <c r="F19" s="1"/>
      <c r="G19" s="2"/>
      <c r="H19" s="3"/>
      <c r="I19" s="2"/>
      <c r="J19" s="3"/>
      <c r="K19" s="2"/>
      <c r="L19" s="3"/>
      <c r="M19" s="2"/>
    </row>
    <row r="20" spans="1:13" x14ac:dyDescent="0.2">
      <c r="A20" s="1"/>
      <c r="B20" s="1"/>
      <c r="C20" s="1"/>
      <c r="D20" s="1" t="s">
        <v>22</v>
      </c>
      <c r="E20" s="1"/>
      <c r="F20" s="1"/>
      <c r="G20" s="2"/>
      <c r="H20" s="3"/>
      <c r="I20" s="2"/>
      <c r="J20" s="3"/>
      <c r="K20" s="2"/>
      <c r="L20" s="3"/>
      <c r="M20" s="2"/>
    </row>
    <row r="21" spans="1:13" x14ac:dyDescent="0.2">
      <c r="A21" s="1"/>
      <c r="B21" s="1"/>
      <c r="C21" s="1"/>
      <c r="D21" s="1"/>
      <c r="E21" s="1" t="s">
        <v>23</v>
      </c>
      <c r="F21" s="1"/>
      <c r="G21" s="2">
        <v>0</v>
      </c>
      <c r="H21" s="3"/>
      <c r="I21" s="2">
        <v>1020</v>
      </c>
      <c r="J21" s="3"/>
      <c r="K21" s="2">
        <v>1020</v>
      </c>
      <c r="L21" s="3"/>
      <c r="M21" s="2">
        <f>ROUND(SUM(G21:K21),5)</f>
        <v>2040</v>
      </c>
    </row>
    <row r="22" spans="1:13" x14ac:dyDescent="0.2">
      <c r="A22" s="1"/>
      <c r="B22" s="1"/>
      <c r="C22" s="1"/>
      <c r="D22" s="1"/>
      <c r="E22" s="1" t="s">
        <v>24</v>
      </c>
      <c r="F22" s="1"/>
      <c r="G22" s="2"/>
      <c r="H22" s="3"/>
      <c r="I22" s="2"/>
      <c r="J22" s="3"/>
      <c r="K22" s="2"/>
      <c r="L22" s="3"/>
      <c r="M22" s="2"/>
    </row>
    <row r="23" spans="1:13" ht="16" thickBot="1" x14ac:dyDescent="0.25">
      <c r="A23" s="1"/>
      <c r="B23" s="1"/>
      <c r="C23" s="1"/>
      <c r="D23" s="1"/>
      <c r="E23" s="1"/>
      <c r="F23" s="1" t="s">
        <v>25</v>
      </c>
      <c r="G23" s="4">
        <v>0</v>
      </c>
      <c r="H23" s="3"/>
      <c r="I23" s="4">
        <v>4.84</v>
      </c>
      <c r="J23" s="3"/>
      <c r="K23" s="4">
        <v>58.16</v>
      </c>
      <c r="L23" s="3"/>
      <c r="M23" s="4">
        <f t="shared" ref="M23:M28" si="1">ROUND(SUM(G23:K23),5)</f>
        <v>63</v>
      </c>
    </row>
    <row r="24" spans="1:13" ht="16" thickBot="1" x14ac:dyDescent="0.25">
      <c r="A24" s="1"/>
      <c r="B24" s="1"/>
      <c r="C24" s="1"/>
      <c r="D24" s="1"/>
      <c r="E24" s="1" t="s">
        <v>26</v>
      </c>
      <c r="F24" s="1"/>
      <c r="G24" s="5">
        <f>ROUND(SUM(G22:G23),5)</f>
        <v>0</v>
      </c>
      <c r="H24" s="3"/>
      <c r="I24" s="5">
        <f>ROUND(SUM(I22:I23),5)</f>
        <v>4.84</v>
      </c>
      <c r="J24" s="3"/>
      <c r="K24" s="5">
        <f>ROUND(SUM(K22:K23),5)</f>
        <v>58.16</v>
      </c>
      <c r="L24" s="3"/>
      <c r="M24" s="5">
        <f t="shared" si="1"/>
        <v>63</v>
      </c>
    </row>
    <row r="25" spans="1:13" ht="16" thickBot="1" x14ac:dyDescent="0.25">
      <c r="A25" s="1"/>
      <c r="B25" s="1"/>
      <c r="C25" s="1"/>
      <c r="D25" s="1" t="s">
        <v>27</v>
      </c>
      <c r="E25" s="1"/>
      <c r="F25" s="1"/>
      <c r="G25" s="5">
        <f>ROUND(SUM(G20:G21)+G24,5)</f>
        <v>0</v>
      </c>
      <c r="H25" s="3"/>
      <c r="I25" s="5">
        <f>ROUND(SUM(I20:I21)+I24,5)</f>
        <v>1024.8399999999999</v>
      </c>
      <c r="J25" s="3"/>
      <c r="K25" s="5">
        <f>ROUND(SUM(K20:K21)+K24,5)</f>
        <v>1078.1600000000001</v>
      </c>
      <c r="L25" s="3"/>
      <c r="M25" s="5">
        <f t="shared" si="1"/>
        <v>2103</v>
      </c>
    </row>
    <row r="26" spans="1:13" ht="16" thickBot="1" x14ac:dyDescent="0.25">
      <c r="A26" s="1"/>
      <c r="B26" s="1"/>
      <c r="C26" s="1" t="s">
        <v>28</v>
      </c>
      <c r="D26" s="1"/>
      <c r="E26" s="1"/>
      <c r="F26" s="1"/>
      <c r="G26" s="5">
        <f>ROUND(G19+G25,5)</f>
        <v>0</v>
      </c>
      <c r="H26" s="3"/>
      <c r="I26" s="5">
        <f>ROUND(I19+I25,5)</f>
        <v>1024.8399999999999</v>
      </c>
      <c r="J26" s="3"/>
      <c r="K26" s="5">
        <f>ROUND(K19+K25,5)</f>
        <v>1078.1600000000001</v>
      </c>
      <c r="L26" s="3"/>
      <c r="M26" s="5">
        <f t="shared" si="1"/>
        <v>2103</v>
      </c>
    </row>
    <row r="27" spans="1:13" ht="16" thickBot="1" x14ac:dyDescent="0.25">
      <c r="A27" s="1"/>
      <c r="B27" s="1" t="s">
        <v>29</v>
      </c>
      <c r="C27" s="1"/>
      <c r="D27" s="1"/>
      <c r="E27" s="1"/>
      <c r="F27" s="1"/>
      <c r="G27" s="5">
        <f>ROUND(G18-G26,5)</f>
        <v>0</v>
      </c>
      <c r="H27" s="3"/>
      <c r="I27" s="5">
        <f>ROUND(I18-I26,5)</f>
        <v>-1024.8399999999999</v>
      </c>
      <c r="J27" s="3"/>
      <c r="K27" s="5">
        <f>ROUND(K18-K26,5)</f>
        <v>-1078.1600000000001</v>
      </c>
      <c r="L27" s="3"/>
      <c r="M27" s="5">
        <f t="shared" si="1"/>
        <v>-2103</v>
      </c>
    </row>
    <row r="28" spans="1:13" s="8" customFormat="1" ht="12" thickBot="1" x14ac:dyDescent="0.2">
      <c r="A28" s="1" t="s">
        <v>30</v>
      </c>
      <c r="B28" s="1"/>
      <c r="C28" s="1"/>
      <c r="D28" s="1"/>
      <c r="E28" s="1"/>
      <c r="F28" s="1"/>
      <c r="G28" s="7">
        <f>ROUND(G17+G27,5)</f>
        <v>-425.85</v>
      </c>
      <c r="H28" s="1"/>
      <c r="I28" s="7">
        <f>ROUND(I17+I27,5)</f>
        <v>8695.73</v>
      </c>
      <c r="J28" s="1"/>
      <c r="K28" s="7">
        <f>ROUND(K17+K27,5)</f>
        <v>6608.24</v>
      </c>
      <c r="L28" s="1"/>
      <c r="M28" s="7">
        <f t="shared" si="1"/>
        <v>14878.12</v>
      </c>
    </row>
    <row r="29" spans="1:13" ht="16" thickTop="1" x14ac:dyDescent="0.2"/>
  </sheetData>
  <pageMargins left="0.7" right="0.7" top="0.75" bottom="0.75" header="0.1" footer="0.3"/>
  <pageSetup orientation="portrait" horizontalDpi="300" verticalDpi="300" r:id="rId1"/>
  <headerFooter>
    <oddHeader>&amp;L&amp;"Arial,Bold"&amp;8 3:04 PM
&amp;"Arial,Bold"&amp;8 02/10/16
&amp;"Arial,Bold"&amp;8 Accrual Basis&amp;C&amp;"Arial,Bold"&amp;12 
&amp;"Arial,Bold"&amp;14 Profit &amp;&amp; Loss
&amp;"Arial,Bold"&amp;10 October through December 2015</oddHeader>
    <oddFooter>&amp;R&amp;"Arial,Bold"&amp;8 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enableFormatConditionsCalculation="0"/>
  <dimension ref="A1:F39"/>
  <sheetViews>
    <sheetView workbookViewId="0">
      <pane xSplit="5" ySplit="1" topLeftCell="F2" activePane="bottomRight" state="frozenSplit"/>
      <selection pane="topRight" activeCell="F1" sqref="F1"/>
      <selection pane="bottomLeft" activeCell="A2" sqref="A2"/>
      <selection pane="bottomRight" activeCell="J19" sqref="J19"/>
    </sheetView>
  </sheetViews>
  <sheetFormatPr baseColWidth="10" defaultColWidth="8.83203125" defaultRowHeight="15" x14ac:dyDescent="0.2"/>
  <cols>
    <col min="1" max="4" width="3" style="13" customWidth="1"/>
    <col min="5" max="5" width="65.5" style="13" customWidth="1"/>
    <col min="6" max="6" width="10.1640625" style="14" bestFit="1" customWidth="1"/>
  </cols>
  <sheetData>
    <row r="1" spans="1:6" s="12" customFormat="1" ht="16" thickBot="1" x14ac:dyDescent="0.25">
      <c r="A1" s="9"/>
      <c r="B1" s="9"/>
      <c r="C1" s="9"/>
      <c r="D1" s="9"/>
      <c r="E1" s="9"/>
      <c r="F1" s="10" t="s">
        <v>105</v>
      </c>
    </row>
    <row r="2" spans="1:6" ht="16" thickTop="1" x14ac:dyDescent="0.2">
      <c r="A2" s="1"/>
      <c r="B2" s="1"/>
      <c r="C2" s="1" t="s">
        <v>104</v>
      </c>
      <c r="D2" s="1"/>
      <c r="E2" s="1"/>
      <c r="F2" s="2"/>
    </row>
    <row r="3" spans="1:6" x14ac:dyDescent="0.2">
      <c r="A3" s="1"/>
      <c r="B3" s="1"/>
      <c r="C3" s="1"/>
      <c r="D3" s="1" t="s">
        <v>30</v>
      </c>
      <c r="E3" s="1"/>
      <c r="F3" s="2">
        <v>14878.12</v>
      </c>
    </row>
    <row r="4" spans="1:6" x14ac:dyDescent="0.2">
      <c r="A4" s="1"/>
      <c r="B4" s="1"/>
      <c r="C4" s="1"/>
      <c r="D4" s="1" t="s">
        <v>103</v>
      </c>
      <c r="E4" s="1"/>
      <c r="F4" s="2"/>
    </row>
    <row r="5" spans="1:6" x14ac:dyDescent="0.2">
      <c r="A5" s="1"/>
      <c r="B5" s="1"/>
      <c r="C5" s="1"/>
      <c r="D5" s="1" t="s">
        <v>102</v>
      </c>
      <c r="E5" s="1"/>
      <c r="F5" s="2"/>
    </row>
    <row r="6" spans="1:6" x14ac:dyDescent="0.2">
      <c r="A6" s="1"/>
      <c r="B6" s="1"/>
      <c r="C6" s="1"/>
      <c r="D6" s="1"/>
      <c r="E6" s="1" t="s">
        <v>64</v>
      </c>
      <c r="F6" s="2">
        <v>1150</v>
      </c>
    </row>
    <row r="7" spans="1:6" x14ac:dyDescent="0.2">
      <c r="A7" s="1"/>
      <c r="B7" s="1"/>
      <c r="C7" s="1"/>
      <c r="D7" s="1"/>
      <c r="E7" s="1" t="s">
        <v>101</v>
      </c>
      <c r="F7" s="2">
        <v>2040</v>
      </c>
    </row>
    <row r="8" spans="1:6" x14ac:dyDescent="0.2">
      <c r="A8" s="1"/>
      <c r="B8" s="1"/>
      <c r="C8" s="1"/>
      <c r="D8" s="1"/>
      <c r="E8" s="1" t="s">
        <v>47</v>
      </c>
      <c r="F8" s="2">
        <v>2618.48</v>
      </c>
    </row>
    <row r="9" spans="1:6" ht="16" thickBot="1" x14ac:dyDescent="0.25">
      <c r="A9" s="1"/>
      <c r="B9" s="1"/>
      <c r="C9" s="1"/>
      <c r="D9" s="1"/>
      <c r="E9" s="1" t="s">
        <v>42</v>
      </c>
      <c r="F9" s="15">
        <v>7500</v>
      </c>
    </row>
    <row r="10" spans="1:6" x14ac:dyDescent="0.2">
      <c r="A10" s="1"/>
      <c r="B10" s="1"/>
      <c r="C10" s="1" t="s">
        <v>100</v>
      </c>
      <c r="D10" s="1"/>
      <c r="E10" s="1"/>
      <c r="F10" s="2">
        <f>ROUND(SUM(F2:F3)+SUM(F6:F9),5)</f>
        <v>28186.6</v>
      </c>
    </row>
    <row r="11" spans="1:6" x14ac:dyDescent="0.2">
      <c r="A11" s="1"/>
      <c r="B11" s="1"/>
      <c r="C11" s="1" t="s">
        <v>99</v>
      </c>
      <c r="D11" s="1"/>
      <c r="E11" s="1"/>
      <c r="F11" s="2"/>
    </row>
    <row r="12" spans="1:6" x14ac:dyDescent="0.2">
      <c r="A12" s="1"/>
      <c r="B12" s="1"/>
      <c r="C12" s="1"/>
      <c r="D12" s="1" t="s">
        <v>98</v>
      </c>
      <c r="E12" s="1"/>
      <c r="F12" s="2">
        <v>-1836</v>
      </c>
    </row>
    <row r="13" spans="1:6" x14ac:dyDescent="0.2">
      <c r="A13" s="1"/>
      <c r="B13" s="1"/>
      <c r="C13" s="1"/>
      <c r="D13" s="1" t="s">
        <v>97</v>
      </c>
      <c r="E13" s="1"/>
      <c r="F13" s="2">
        <v>-1836</v>
      </c>
    </row>
    <row r="14" spans="1:6" x14ac:dyDescent="0.2">
      <c r="A14" s="1"/>
      <c r="B14" s="1"/>
      <c r="C14" s="1"/>
      <c r="D14" s="1" t="s">
        <v>96</v>
      </c>
      <c r="E14" s="1"/>
      <c r="F14" s="2">
        <v>-1836</v>
      </c>
    </row>
    <row r="15" spans="1:6" x14ac:dyDescent="0.2">
      <c r="A15" s="1"/>
      <c r="B15" s="1"/>
      <c r="C15" s="1"/>
      <c r="D15" s="1" t="s">
        <v>95</v>
      </c>
      <c r="E15" s="1"/>
      <c r="F15" s="2">
        <v>-1836</v>
      </c>
    </row>
    <row r="16" spans="1:6" x14ac:dyDescent="0.2">
      <c r="A16" s="1"/>
      <c r="B16" s="1"/>
      <c r="C16" s="1"/>
      <c r="D16" s="1" t="s">
        <v>94</v>
      </c>
      <c r="E16" s="1"/>
      <c r="F16" s="2">
        <v>-1836</v>
      </c>
    </row>
    <row r="17" spans="1:6" x14ac:dyDescent="0.2">
      <c r="A17" s="1"/>
      <c r="B17" s="1"/>
      <c r="C17" s="1"/>
      <c r="D17" s="1" t="s">
        <v>93</v>
      </c>
      <c r="E17" s="1"/>
      <c r="F17" s="2">
        <v>-1836</v>
      </c>
    </row>
    <row r="18" spans="1:6" x14ac:dyDescent="0.2">
      <c r="A18" s="1"/>
      <c r="B18" s="1"/>
      <c r="C18" s="1"/>
      <c r="D18" s="1" t="s">
        <v>92</v>
      </c>
      <c r="E18" s="1"/>
      <c r="F18" s="2">
        <v>-1836</v>
      </c>
    </row>
    <row r="19" spans="1:6" x14ac:dyDescent="0.2">
      <c r="A19" s="1"/>
      <c r="B19" s="1"/>
      <c r="C19" s="1"/>
      <c r="D19" s="1" t="s">
        <v>91</v>
      </c>
      <c r="E19" s="1"/>
      <c r="F19" s="2">
        <v>-1836</v>
      </c>
    </row>
    <row r="20" spans="1:6" x14ac:dyDescent="0.2">
      <c r="A20" s="1"/>
      <c r="B20" s="1"/>
      <c r="C20" s="1"/>
      <c r="D20" s="1" t="s">
        <v>90</v>
      </c>
      <c r="E20" s="1"/>
      <c r="F20" s="2">
        <v>-1836</v>
      </c>
    </row>
    <row r="21" spans="1:6" x14ac:dyDescent="0.2">
      <c r="A21" s="1"/>
      <c r="B21" s="1"/>
      <c r="C21" s="1"/>
      <c r="D21" s="1" t="s">
        <v>89</v>
      </c>
      <c r="E21" s="1"/>
      <c r="F21" s="2">
        <v>-1836</v>
      </c>
    </row>
    <row r="22" spans="1:6" x14ac:dyDescent="0.2">
      <c r="A22" s="1"/>
      <c r="B22" s="1"/>
      <c r="C22" s="1"/>
      <c r="D22" s="1" t="s">
        <v>88</v>
      </c>
      <c r="E22" s="1"/>
      <c r="F22" s="2">
        <v>-1836</v>
      </c>
    </row>
    <row r="23" spans="1:6" x14ac:dyDescent="0.2">
      <c r="A23" s="1"/>
      <c r="B23" s="1"/>
      <c r="C23" s="1"/>
      <c r="D23" s="1" t="s">
        <v>87</v>
      </c>
      <c r="E23" s="1"/>
      <c r="F23" s="2">
        <v>-1836</v>
      </c>
    </row>
    <row r="24" spans="1:6" x14ac:dyDescent="0.2">
      <c r="A24" s="1"/>
      <c r="B24" s="1"/>
      <c r="C24" s="1"/>
      <c r="D24" s="1" t="s">
        <v>86</v>
      </c>
      <c r="E24" s="1"/>
      <c r="F24" s="2">
        <v>-1836</v>
      </c>
    </row>
    <row r="25" spans="1:6" x14ac:dyDescent="0.2">
      <c r="A25" s="1"/>
      <c r="B25" s="1"/>
      <c r="C25" s="1"/>
      <c r="D25" s="1" t="s">
        <v>85</v>
      </c>
      <c r="E25" s="1"/>
      <c r="F25" s="2">
        <v>-1836</v>
      </c>
    </row>
    <row r="26" spans="1:6" x14ac:dyDescent="0.2">
      <c r="A26" s="1"/>
      <c r="B26" s="1"/>
      <c r="C26" s="1"/>
      <c r="D26" s="1" t="s">
        <v>84</v>
      </c>
      <c r="E26" s="1"/>
      <c r="F26" s="2">
        <v>-1836</v>
      </c>
    </row>
    <row r="27" spans="1:6" x14ac:dyDescent="0.2">
      <c r="A27" s="1"/>
      <c r="B27" s="1"/>
      <c r="C27" s="1"/>
      <c r="D27" s="1" t="s">
        <v>83</v>
      </c>
      <c r="E27" s="1"/>
      <c r="F27" s="2">
        <v>-1836</v>
      </c>
    </row>
    <row r="28" spans="1:6" x14ac:dyDescent="0.2">
      <c r="A28" s="1"/>
      <c r="B28" s="1"/>
      <c r="C28" s="1"/>
      <c r="D28" s="1" t="s">
        <v>82</v>
      </c>
      <c r="E28" s="1"/>
      <c r="F28" s="2">
        <v>-1836</v>
      </c>
    </row>
    <row r="29" spans="1:6" x14ac:dyDescent="0.2">
      <c r="A29" s="1"/>
      <c r="B29" s="1"/>
      <c r="C29" s="1"/>
      <c r="D29" s="1" t="s">
        <v>81</v>
      </c>
      <c r="E29" s="1"/>
      <c r="F29" s="2">
        <v>-1836</v>
      </c>
    </row>
    <row r="30" spans="1:6" x14ac:dyDescent="0.2">
      <c r="A30" s="1"/>
      <c r="B30" s="1"/>
      <c r="C30" s="1"/>
      <c r="D30" s="1" t="s">
        <v>80</v>
      </c>
      <c r="E30" s="1"/>
      <c r="F30" s="2">
        <v>-1836</v>
      </c>
    </row>
    <row r="31" spans="1:6" x14ac:dyDescent="0.2">
      <c r="A31" s="1"/>
      <c r="B31" s="1"/>
      <c r="C31" s="1"/>
      <c r="D31" s="1" t="s">
        <v>79</v>
      </c>
      <c r="E31" s="1"/>
      <c r="F31" s="2">
        <v>-1836</v>
      </c>
    </row>
    <row r="32" spans="1:6" ht="16" thickBot="1" x14ac:dyDescent="0.25">
      <c r="A32" s="1"/>
      <c r="B32" s="1"/>
      <c r="C32" s="1"/>
      <c r="D32" s="1" t="s">
        <v>78</v>
      </c>
      <c r="E32" s="1"/>
      <c r="F32" s="15">
        <v>-881195</v>
      </c>
    </row>
    <row r="33" spans="1:6" x14ac:dyDescent="0.2">
      <c r="A33" s="1"/>
      <c r="B33" s="1"/>
      <c r="C33" s="1" t="s">
        <v>77</v>
      </c>
      <c r="D33" s="1"/>
      <c r="E33" s="1"/>
      <c r="F33" s="2">
        <f>ROUND(SUM(F11:F32),5)</f>
        <v>-917915</v>
      </c>
    </row>
    <row r="34" spans="1:6" x14ac:dyDescent="0.2">
      <c r="A34" s="1"/>
      <c r="B34" s="1"/>
      <c r="C34" s="1" t="s">
        <v>76</v>
      </c>
      <c r="D34" s="1"/>
      <c r="E34" s="1"/>
      <c r="F34" s="2"/>
    </row>
    <row r="35" spans="1:6" ht="16" thickBot="1" x14ac:dyDescent="0.25">
      <c r="A35" s="1"/>
      <c r="B35" s="1"/>
      <c r="C35" s="1"/>
      <c r="D35" s="1" t="s">
        <v>75</v>
      </c>
      <c r="E35" s="1"/>
      <c r="F35" s="4">
        <v>910940.85</v>
      </c>
    </row>
    <row r="36" spans="1:6" ht="16" thickBot="1" x14ac:dyDescent="0.25">
      <c r="A36" s="1"/>
      <c r="B36" s="1"/>
      <c r="C36" s="1" t="s">
        <v>74</v>
      </c>
      <c r="D36" s="1"/>
      <c r="E36" s="1"/>
      <c r="F36" s="5">
        <f>ROUND(SUM(F34:F35),5)</f>
        <v>910940.85</v>
      </c>
    </row>
    <row r="37" spans="1:6" ht="16" thickBot="1" x14ac:dyDescent="0.25">
      <c r="A37" s="1"/>
      <c r="B37" s="1" t="s">
        <v>73</v>
      </c>
      <c r="C37" s="1"/>
      <c r="D37" s="1"/>
      <c r="E37" s="1"/>
      <c r="F37" s="5">
        <f>ROUND(F10+F33+F36,5)</f>
        <v>21212.45</v>
      </c>
    </row>
    <row r="38" spans="1:6" s="8" customFormat="1" ht="12" thickBot="1" x14ac:dyDescent="0.2">
      <c r="A38" s="1" t="s">
        <v>72</v>
      </c>
      <c r="B38" s="1"/>
      <c r="C38" s="1"/>
      <c r="D38" s="1"/>
      <c r="E38" s="1"/>
      <c r="F38" s="7">
        <f>F37</f>
        <v>21212.45</v>
      </c>
    </row>
    <row r="39" spans="1:6" ht="16" thickTop="1" x14ac:dyDescent="0.2"/>
  </sheetData>
  <pageMargins left="0.7" right="0.7" top="0.75" bottom="0.75" header="0.1" footer="0.3"/>
  <pageSetup orientation="portrait" horizontalDpi="300" verticalDpi="300" r:id="rId1"/>
  <headerFooter>
    <oddHeader>&amp;L&amp;"Arial,Bold"&amp;8 3:31 PM
&amp;"Arial,Bold"&amp;8 02/10/16
&amp;"Arial,Bold"&amp;8 &amp;C&amp;"Arial,Bold"&amp;12 
&amp;"Arial,Bold"&amp;14 Statement of Cash Flows
&amp;"Arial,Bold"&amp;10 January through December 2015</oddHeader>
    <oddFooter>&amp;R&amp;"Arial,Bold"&amp;8 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 enableFormatConditionsCalculation="0"/>
  <dimension ref="A1:G28"/>
  <sheetViews>
    <sheetView workbookViewId="0">
      <pane xSplit="6" ySplit="1" topLeftCell="G2" activePane="bottomRight" state="frozenSplit"/>
      <selection pane="topRight" activeCell="G1" sqref="G1"/>
      <selection pane="bottomLeft" activeCell="A2" sqref="A2"/>
      <selection pane="bottomRight" activeCell="L28" sqref="L28"/>
    </sheetView>
  </sheetViews>
  <sheetFormatPr baseColWidth="10" defaultColWidth="8.83203125" defaultRowHeight="15" x14ac:dyDescent="0.2"/>
  <cols>
    <col min="1" max="5" width="3" style="13" customWidth="1"/>
    <col min="6" max="6" width="24.1640625" style="13" customWidth="1"/>
    <col min="7" max="7" width="7.83203125" style="14" bestFit="1" customWidth="1"/>
  </cols>
  <sheetData>
    <row r="1" spans="1:7" s="12" customFormat="1" ht="16" thickBot="1" x14ac:dyDescent="0.25">
      <c r="A1" s="9"/>
      <c r="B1" s="9"/>
      <c r="C1" s="9"/>
      <c r="D1" s="9"/>
      <c r="E1" s="9"/>
      <c r="F1" s="9"/>
      <c r="G1" s="10" t="s">
        <v>2</v>
      </c>
    </row>
    <row r="2" spans="1:7" ht="16" thickTop="1" x14ac:dyDescent="0.2">
      <c r="A2" s="1"/>
      <c r="B2" s="1" t="s">
        <v>4</v>
      </c>
      <c r="C2" s="1"/>
      <c r="D2" s="1"/>
      <c r="E2" s="1"/>
      <c r="F2" s="1"/>
      <c r="G2" s="2"/>
    </row>
    <row r="3" spans="1:7" x14ac:dyDescent="0.2">
      <c r="A3" s="1"/>
      <c r="B3" s="1"/>
      <c r="C3" s="1"/>
      <c r="D3" s="1" t="s">
        <v>5</v>
      </c>
      <c r="E3" s="1"/>
      <c r="F3" s="1"/>
      <c r="G3" s="2"/>
    </row>
    <row r="4" spans="1:7" x14ac:dyDescent="0.2">
      <c r="A4" s="1"/>
      <c r="B4" s="1"/>
      <c r="C4" s="1"/>
      <c r="D4" s="1"/>
      <c r="E4" s="1" t="s">
        <v>6</v>
      </c>
      <c r="F4" s="1"/>
      <c r="G4" s="2"/>
    </row>
    <row r="5" spans="1:7" x14ac:dyDescent="0.2">
      <c r="A5" s="1"/>
      <c r="B5" s="1"/>
      <c r="C5" s="1"/>
      <c r="D5" s="1"/>
      <c r="E5" s="1"/>
      <c r="F5" s="1" t="s">
        <v>7</v>
      </c>
      <c r="G5" s="2">
        <v>145</v>
      </c>
    </row>
    <row r="6" spans="1:7" ht="16" thickBot="1" x14ac:dyDescent="0.25">
      <c r="A6" s="1"/>
      <c r="B6" s="1"/>
      <c r="C6" s="1"/>
      <c r="D6" s="1"/>
      <c r="E6" s="1"/>
      <c r="F6" s="1" t="s">
        <v>8</v>
      </c>
      <c r="G6" s="4">
        <v>11475</v>
      </c>
    </row>
    <row r="7" spans="1:7" ht="16" thickBot="1" x14ac:dyDescent="0.25">
      <c r="A7" s="1"/>
      <c r="B7" s="1"/>
      <c r="C7" s="1"/>
      <c r="D7" s="1"/>
      <c r="E7" s="1" t="s">
        <v>9</v>
      </c>
      <c r="F7" s="1"/>
      <c r="G7" s="5">
        <f>ROUND(SUM(G4:G6),5)</f>
        <v>11620</v>
      </c>
    </row>
    <row r="8" spans="1:7" ht="16" thickBot="1" x14ac:dyDescent="0.25">
      <c r="A8" s="1"/>
      <c r="B8" s="1"/>
      <c r="C8" s="1"/>
      <c r="D8" s="1" t="s">
        <v>10</v>
      </c>
      <c r="E8" s="1"/>
      <c r="F8" s="1"/>
      <c r="G8" s="6">
        <f>ROUND(G3+G7,5)</f>
        <v>11620</v>
      </c>
    </row>
    <row r="9" spans="1:7" x14ac:dyDescent="0.2">
      <c r="A9" s="1"/>
      <c r="B9" s="1"/>
      <c r="C9" s="1" t="s">
        <v>11</v>
      </c>
      <c r="D9" s="1"/>
      <c r="E9" s="1"/>
      <c r="F9" s="1"/>
      <c r="G9" s="2">
        <f>G8</f>
        <v>11620</v>
      </c>
    </row>
    <row r="10" spans="1:7" x14ac:dyDescent="0.2">
      <c r="A10" s="1"/>
      <c r="B10" s="1"/>
      <c r="C10" s="1"/>
      <c r="D10" s="1" t="s">
        <v>12</v>
      </c>
      <c r="E10" s="1"/>
      <c r="F10" s="1"/>
      <c r="G10" s="2"/>
    </row>
    <row r="11" spans="1:7" x14ac:dyDescent="0.2">
      <c r="A11" s="1"/>
      <c r="B11" s="1"/>
      <c r="C11" s="1"/>
      <c r="D11" s="1"/>
      <c r="E11" s="1" t="s">
        <v>13</v>
      </c>
      <c r="F11" s="1"/>
      <c r="G11" s="2">
        <v>2032.9</v>
      </c>
    </row>
    <row r="12" spans="1:7" x14ac:dyDescent="0.2">
      <c r="A12" s="1"/>
      <c r="B12" s="1"/>
      <c r="C12" s="1"/>
      <c r="D12" s="1"/>
      <c r="E12" s="1" t="s">
        <v>14</v>
      </c>
      <c r="F12" s="1"/>
      <c r="G12" s="2">
        <v>783.7</v>
      </c>
    </row>
    <row r="13" spans="1:7" x14ac:dyDescent="0.2">
      <c r="A13" s="1"/>
      <c r="B13" s="1"/>
      <c r="C13" s="1"/>
      <c r="D13" s="1"/>
      <c r="E13" s="1" t="s">
        <v>15</v>
      </c>
      <c r="F13" s="1"/>
      <c r="G13" s="2">
        <v>267</v>
      </c>
    </row>
    <row r="14" spans="1:7" ht="16" thickBot="1" x14ac:dyDescent="0.25">
      <c r="A14" s="1"/>
      <c r="B14" s="1"/>
      <c r="C14" s="1"/>
      <c r="D14" s="1"/>
      <c r="E14" s="1" t="s">
        <v>17</v>
      </c>
      <c r="F14" s="1"/>
      <c r="G14" s="4">
        <v>850</v>
      </c>
    </row>
    <row r="15" spans="1:7" ht="16" thickBot="1" x14ac:dyDescent="0.25">
      <c r="A15" s="1"/>
      <c r="B15" s="1"/>
      <c r="C15" s="1"/>
      <c r="D15" s="1" t="s">
        <v>18</v>
      </c>
      <c r="E15" s="1"/>
      <c r="F15" s="1"/>
      <c r="G15" s="6">
        <f>ROUND(SUM(G10:G14),5)</f>
        <v>3933.6</v>
      </c>
    </row>
    <row r="16" spans="1:7" x14ac:dyDescent="0.2">
      <c r="A16" s="1"/>
      <c r="B16" s="1" t="s">
        <v>19</v>
      </c>
      <c r="C16" s="1"/>
      <c r="D16" s="1"/>
      <c r="E16" s="1"/>
      <c r="F16" s="1"/>
      <c r="G16" s="2">
        <f>ROUND(G2+G9-G15,5)</f>
        <v>7686.4</v>
      </c>
    </row>
    <row r="17" spans="1:7" x14ac:dyDescent="0.2">
      <c r="A17" s="1"/>
      <c r="B17" s="1" t="s">
        <v>20</v>
      </c>
      <c r="C17" s="1"/>
      <c r="D17" s="1"/>
      <c r="E17" s="1"/>
      <c r="F17" s="1"/>
      <c r="G17" s="2"/>
    </row>
    <row r="18" spans="1:7" x14ac:dyDescent="0.2">
      <c r="A18" s="1"/>
      <c r="B18" s="1"/>
      <c r="C18" s="1" t="s">
        <v>21</v>
      </c>
      <c r="D18" s="1"/>
      <c r="E18" s="1"/>
      <c r="F18" s="1"/>
      <c r="G18" s="2"/>
    </row>
    <row r="19" spans="1:7" x14ac:dyDescent="0.2">
      <c r="A19" s="1"/>
      <c r="B19" s="1"/>
      <c r="C19" s="1"/>
      <c r="D19" s="1" t="s">
        <v>22</v>
      </c>
      <c r="E19" s="1"/>
      <c r="F19" s="1"/>
      <c r="G19" s="2"/>
    </row>
    <row r="20" spans="1:7" x14ac:dyDescent="0.2">
      <c r="A20" s="1"/>
      <c r="B20" s="1"/>
      <c r="C20" s="1"/>
      <c r="D20" s="1"/>
      <c r="E20" s="1" t="s">
        <v>23</v>
      </c>
      <c r="F20" s="1"/>
      <c r="G20" s="2">
        <v>1020</v>
      </c>
    </row>
    <row r="21" spans="1:7" x14ac:dyDescent="0.2">
      <c r="A21" s="1"/>
      <c r="B21" s="1"/>
      <c r="C21" s="1"/>
      <c r="D21" s="1"/>
      <c r="E21" s="1" t="s">
        <v>24</v>
      </c>
      <c r="F21" s="1"/>
      <c r="G21" s="2"/>
    </row>
    <row r="22" spans="1:7" ht="16" thickBot="1" x14ac:dyDescent="0.25">
      <c r="A22" s="1"/>
      <c r="B22" s="1"/>
      <c r="C22" s="1"/>
      <c r="D22" s="1"/>
      <c r="E22" s="1"/>
      <c r="F22" s="1" t="s">
        <v>25</v>
      </c>
      <c r="G22" s="4">
        <v>58.16</v>
      </c>
    </row>
    <row r="23" spans="1:7" ht="16" thickBot="1" x14ac:dyDescent="0.25">
      <c r="A23" s="1"/>
      <c r="B23" s="1"/>
      <c r="C23" s="1"/>
      <c r="D23" s="1"/>
      <c r="E23" s="1" t="s">
        <v>26</v>
      </c>
      <c r="F23" s="1"/>
      <c r="G23" s="5">
        <f>ROUND(SUM(G21:G22),5)</f>
        <v>58.16</v>
      </c>
    </row>
    <row r="24" spans="1:7" ht="16" thickBot="1" x14ac:dyDescent="0.25">
      <c r="A24" s="1"/>
      <c r="B24" s="1"/>
      <c r="C24" s="1"/>
      <c r="D24" s="1" t="s">
        <v>27</v>
      </c>
      <c r="E24" s="1"/>
      <c r="F24" s="1"/>
      <c r="G24" s="5">
        <f>ROUND(SUM(G19:G20)+G23,5)</f>
        <v>1078.1600000000001</v>
      </c>
    </row>
    <row r="25" spans="1:7" ht="16" thickBot="1" x14ac:dyDescent="0.25">
      <c r="A25" s="1"/>
      <c r="B25" s="1"/>
      <c r="C25" s="1" t="s">
        <v>28</v>
      </c>
      <c r="D25" s="1"/>
      <c r="E25" s="1"/>
      <c r="F25" s="1"/>
      <c r="G25" s="5">
        <f>ROUND(G18+G24,5)</f>
        <v>1078.1600000000001</v>
      </c>
    </row>
    <row r="26" spans="1:7" ht="16" thickBot="1" x14ac:dyDescent="0.25">
      <c r="A26" s="1"/>
      <c r="B26" s="1" t="s">
        <v>29</v>
      </c>
      <c r="C26" s="1"/>
      <c r="D26" s="1"/>
      <c r="E26" s="1"/>
      <c r="F26" s="1"/>
      <c r="G26" s="5">
        <f>ROUND(G17-G25,5)</f>
        <v>-1078.1600000000001</v>
      </c>
    </row>
    <row r="27" spans="1:7" s="8" customFormat="1" ht="12" thickBot="1" x14ac:dyDescent="0.2">
      <c r="A27" s="1" t="s">
        <v>30</v>
      </c>
      <c r="B27" s="1"/>
      <c r="C27" s="1"/>
      <c r="D27" s="1"/>
      <c r="E27" s="1"/>
      <c r="F27" s="1"/>
      <c r="G27" s="7">
        <f>ROUND(G16+G26,5)</f>
        <v>6608.24</v>
      </c>
    </row>
    <row r="28" spans="1:7" ht="16" thickTop="1" x14ac:dyDescent="0.2"/>
  </sheetData>
  <pageMargins left="0.7" right="0.7" top="0.75" bottom="0.75" header="0.1" footer="0.3"/>
  <pageSetup orientation="portrait" horizontalDpi="300" verticalDpi="300" r:id="rId1"/>
  <headerFooter>
    <oddHeader>&amp;L&amp;"Arial,Bold"&amp;8 4:04 PM
&amp;"Arial,Bold"&amp;8 02/10/16
&amp;"Arial,Bold"&amp;8 Accrual Basis&amp;C&amp;"Arial,Bold"&amp;12 
&amp;"Arial,Bold"&amp;14 Profit &amp;&amp; Loss
&amp;"Arial,Bold"&amp;10 December 2015</oddHeader>
    <oddFooter>&amp;R&amp;"Arial,Bold"&amp;8 Page &amp;P of &amp;N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 enableFormatConditionsCalculation="0"/>
  <dimension ref="A1:F13"/>
  <sheetViews>
    <sheetView workbookViewId="0">
      <pane xSplit="5" ySplit="1" topLeftCell="F2" activePane="bottomRight" state="frozenSplit"/>
      <selection pane="topRight" activeCell="F1" sqref="F1"/>
      <selection pane="bottomLeft" activeCell="A2" sqref="A2"/>
      <selection pane="bottomRight" activeCell="H10" sqref="H10"/>
    </sheetView>
  </sheetViews>
  <sheetFormatPr baseColWidth="10" defaultColWidth="8.83203125" defaultRowHeight="15" x14ac:dyDescent="0.2"/>
  <cols>
    <col min="1" max="4" width="3" style="13" customWidth="1"/>
    <col min="5" max="5" width="65.5" style="13" customWidth="1"/>
    <col min="6" max="6" width="7.83203125" style="14" bestFit="1" customWidth="1"/>
  </cols>
  <sheetData>
    <row r="1" spans="1:6" s="12" customFormat="1" ht="16" thickBot="1" x14ac:dyDescent="0.25">
      <c r="A1" s="9"/>
      <c r="B1" s="9"/>
      <c r="C1" s="9"/>
      <c r="D1" s="9"/>
      <c r="E1" s="9"/>
      <c r="F1" s="10" t="s">
        <v>2</v>
      </c>
    </row>
    <row r="2" spans="1:6" ht="16" thickTop="1" x14ac:dyDescent="0.2">
      <c r="A2" s="1"/>
      <c r="B2" s="1"/>
      <c r="C2" s="1" t="s">
        <v>104</v>
      </c>
      <c r="D2" s="1"/>
      <c r="E2" s="1"/>
      <c r="F2" s="2"/>
    </row>
    <row r="3" spans="1:6" x14ac:dyDescent="0.2">
      <c r="A3" s="1"/>
      <c r="B3" s="1"/>
      <c r="C3" s="1"/>
      <c r="D3" s="1" t="s">
        <v>30</v>
      </c>
      <c r="E3" s="1"/>
      <c r="F3" s="2">
        <v>6608.24</v>
      </c>
    </row>
    <row r="4" spans="1:6" x14ac:dyDescent="0.2">
      <c r="A4" s="1"/>
      <c r="B4" s="1"/>
      <c r="C4" s="1"/>
      <c r="D4" s="1" t="s">
        <v>103</v>
      </c>
      <c r="E4" s="1"/>
      <c r="F4" s="2"/>
    </row>
    <row r="5" spans="1:6" x14ac:dyDescent="0.2">
      <c r="A5" s="1"/>
      <c r="B5" s="1"/>
      <c r="C5" s="1"/>
      <c r="D5" s="1" t="s">
        <v>102</v>
      </c>
      <c r="E5" s="1"/>
      <c r="F5" s="2"/>
    </row>
    <row r="6" spans="1:6" x14ac:dyDescent="0.2">
      <c r="A6" s="1"/>
      <c r="B6" s="1"/>
      <c r="C6" s="1"/>
      <c r="D6" s="1"/>
      <c r="E6" s="1" t="s">
        <v>64</v>
      </c>
      <c r="F6" s="2">
        <v>1150</v>
      </c>
    </row>
    <row r="7" spans="1:6" x14ac:dyDescent="0.2">
      <c r="A7" s="1"/>
      <c r="B7" s="1"/>
      <c r="C7" s="1"/>
      <c r="D7" s="1"/>
      <c r="E7" s="1" t="s">
        <v>101</v>
      </c>
      <c r="F7" s="2">
        <v>1020</v>
      </c>
    </row>
    <row r="8" spans="1:6" ht="16" thickBot="1" x14ac:dyDescent="0.25">
      <c r="A8" s="1"/>
      <c r="B8" s="1"/>
      <c r="C8" s="1"/>
      <c r="D8" s="1"/>
      <c r="E8" s="1" t="s">
        <v>47</v>
      </c>
      <c r="F8" s="4">
        <v>1714.05</v>
      </c>
    </row>
    <row r="9" spans="1:6" ht="16" thickBot="1" x14ac:dyDescent="0.25">
      <c r="A9" s="1"/>
      <c r="B9" s="1"/>
      <c r="C9" s="1" t="s">
        <v>100</v>
      </c>
      <c r="D9" s="1"/>
      <c r="E9" s="1"/>
      <c r="F9" s="6">
        <f>ROUND(SUM(F2:F3)+SUM(F6:F8),5)</f>
        <v>10492.29</v>
      </c>
    </row>
    <row r="10" spans="1:6" x14ac:dyDescent="0.2">
      <c r="A10" s="1"/>
      <c r="B10" s="1" t="s">
        <v>73</v>
      </c>
      <c r="C10" s="1"/>
      <c r="D10" s="1"/>
      <c r="E10" s="1"/>
      <c r="F10" s="2">
        <f>F9</f>
        <v>10492.29</v>
      </c>
    </row>
    <row r="11" spans="1:6" ht="16" thickBot="1" x14ac:dyDescent="0.25">
      <c r="A11" s="1"/>
      <c r="B11" s="1" t="s">
        <v>119</v>
      </c>
      <c r="C11" s="1"/>
      <c r="D11" s="1"/>
      <c r="E11" s="1"/>
      <c r="F11" s="4">
        <v>10720.16</v>
      </c>
    </row>
    <row r="12" spans="1:6" s="8" customFormat="1" ht="12" thickBot="1" x14ac:dyDescent="0.2">
      <c r="A12" s="1" t="s">
        <v>72</v>
      </c>
      <c r="B12" s="1"/>
      <c r="C12" s="1"/>
      <c r="D12" s="1"/>
      <c r="E12" s="1"/>
      <c r="F12" s="7">
        <f>ROUND(SUM(F10:F11),5)</f>
        <v>21212.45</v>
      </c>
    </row>
    <row r="13" spans="1:6" ht="16" thickTop="1" x14ac:dyDescent="0.2"/>
  </sheetData>
  <pageMargins left="0.7" right="0.7" top="0.75" bottom="0.75" header="0.1" footer="0.3"/>
  <pageSetup orientation="portrait" horizontalDpi="300" verticalDpi="300" r:id="rId1"/>
  <headerFooter>
    <oddHeader>&amp;L&amp;"Arial,Bold"&amp;8 4:05 PM
&amp;"Arial,Bold"&amp;8 02/10/16
&amp;"Arial,Bold"&amp;8 &amp;C&amp;"Arial,Bold"&amp;12 
&amp;"Arial,Bold"&amp;14 Statement of Cash Flows
&amp;"Arial,Bold"&amp;10 December 2015</oddHeader>
    <oddFooter>&amp;R&amp;"Arial,Bold"&amp;8 Page &amp;P of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Ratios</vt:lpstr>
      <vt:lpstr>Balance Sheet</vt:lpstr>
      <vt:lpstr>Profit and Loss</vt:lpstr>
      <vt:lpstr>Cash Flow Statement</vt:lpstr>
      <vt:lpstr>December P&amp;L</vt:lpstr>
      <vt:lpstr>December Cash Flow</vt:lpstr>
    </vt:vector>
  </TitlesOfParts>
  <Company>Right Networks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davidjohnson</dc:creator>
  <cp:lastModifiedBy>Microsoft Office User</cp:lastModifiedBy>
  <dcterms:created xsi:type="dcterms:W3CDTF">2016-02-10T22:04:37Z</dcterms:created>
  <dcterms:modified xsi:type="dcterms:W3CDTF">2016-04-13T01:44:08Z</dcterms:modified>
</cp:coreProperties>
</file>