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wnerdefence.sharepoint.com/teams/PlatformDevelopment/Shared Documents/General/Pricing/Solution Costings/"/>
    </mc:Choice>
  </mc:AlternateContent>
  <xr:revisionPtr revIDLastSave="278" documentId="8_{3CF6B34D-7FBA-4024-BE7B-04196B83E4DB}" xr6:coauthVersionLast="47" xr6:coauthVersionMax="47" xr10:uidLastSave="{6C29B518-CD4E-4939-8BB6-228A19B0E985}"/>
  <bookViews>
    <workbookView xWindow="-120" yWindow="-120" windowWidth="38640" windowHeight="21240" tabRatio="646" activeTab="1" xr2:uid="{FC7E6839-5404-4125-8E65-0AC18CF09236}"/>
  </bookViews>
  <sheets>
    <sheet name="Inputs" sheetId="5" r:id="rId1"/>
    <sheet name="Summary" sheetId="14" r:id="rId2"/>
    <sheet name="per Customer Costs" sheetId="6" r:id="rId3"/>
  </sheets>
  <externalReferences>
    <externalReference r:id="rId4"/>
  </externalReferences>
  <definedNames>
    <definedName name="FTE">Inputs!$C$7</definedName>
    <definedName name="Loading24x7">Inputs!$C$16</definedName>
    <definedName name="LoadingEveryDay">Inputs!$C$15</definedName>
    <definedName name="LoadingWeekDays">Inputs!$C$14</definedName>
    <definedName name="Margin">Inputs!$C$6</definedName>
    <definedName name="Sharing">Inputs!#REF!</definedName>
    <definedName name="Types">Inputs!$H$5:$H$9</definedName>
    <definedName name="USExchange">Inputs!$C$8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7" i="6" l="1"/>
  <c r="C8" i="6" l="1"/>
  <c r="C9" i="6"/>
  <c r="C10" i="6"/>
  <c r="C11" i="6"/>
  <c r="C12" i="6"/>
  <c r="C13" i="6"/>
  <c r="H5" i="5" a="1"/>
  <c r="H5" i="5" s="1"/>
  <c r="C7" i="14" l="1"/>
  <c r="C8" i="14"/>
  <c r="C9" i="14"/>
  <c r="C5" i="14" l="1"/>
  <c r="B5" i="5" l="1" a="1"/>
  <c r="E5" i="6" l="1"/>
  <c r="C5" i="6" s="1"/>
  <c r="E6" i="6"/>
  <c r="C6" i="6" s="1"/>
  <c r="E7" i="6"/>
  <c r="C7" i="6" s="1"/>
  <c r="B5" i="5"/>
  <c r="C6" i="14" l="1"/>
  <c r="C14" i="6"/>
  <c r="C10" i="1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<sst xmlns="http://schemas.openxmlformats.org/spreadsheetml/2006/main" count="42" uniqueCount="31">
  <si>
    <t>Description</t>
  </si>
  <si>
    <t>Value</t>
  </si>
  <si>
    <t>per</t>
  </si>
  <si>
    <t>Working</t>
  </si>
  <si>
    <t>Note</t>
  </si>
  <si>
    <t>FTE</t>
  </si>
  <si>
    <t>Infrastructure</t>
  </si>
  <si>
    <t>Traffic</t>
  </si>
  <si>
    <t>Total</t>
  </si>
  <si>
    <t>Monthly</t>
  </si>
  <si>
    <t>Type</t>
  </si>
  <si>
    <t>Licence</t>
  </si>
  <si>
    <t>Platform Inputs</t>
  </si>
  <si>
    <t>Platform</t>
  </si>
  <si>
    <t>Other</t>
  </si>
  <si>
    <t>Types</t>
  </si>
  <si>
    <t>Customer</t>
  </si>
  <si>
    <t>Spt Mgmt</t>
  </si>
  <si>
    <t>Account Mgmt</t>
  </si>
  <si>
    <t>Billing Mgmt</t>
  </si>
  <si>
    <t>App Gateway</t>
  </si>
  <si>
    <t>Web Application Firewall V2 tier, 730 Fixed gateway Hours, 0 GB Data transfer</t>
  </si>
  <si>
    <t>Vnet Data Traffic</t>
  </si>
  <si>
    <t>200 GB Data Traffic egress</t>
  </si>
  <si>
    <t>Cost</t>
  </si>
  <si>
    <t>Qty</t>
  </si>
  <si>
    <t>Peering</t>
  </si>
  <si>
    <t>per gateway back to gateway management</t>
  </si>
  <si>
    <t>1 hr per month prepairing the bill</t>
  </si>
  <si>
    <t>1 hr per week looking after the customer</t>
  </si>
  <si>
    <t>1 hr per week looking after the enguagement with the servicedesk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</si>
</sst>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C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theme="6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theme="6" tint="0.79998168889431442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/>
      <top style="thin">
        <color theme="6" tint="0.39997558519241921"/>
      </top>
      <bottom/>
      <diagonal/>
    </border>
    <border>
      <left/>
      <right style="thin">
        <color theme="6" tint="0.39997558519241921"/>
      </right>
      <top style="thin">
        <color theme="6" tint="0.39997558519241921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0" applyFont="1"/>
    <xf numFmtId="0" fontId="0" fillId="0" borderId="0" xfId="0" quotePrefix="1"/>
    <xf numFmtId="44" fontId="0" fillId="0" borderId="0" xfId="1" applyFont="1"/>
    <xf numFmtId="44" fontId="0" fillId="0" borderId="0" xfId="0" applyNumberFormat="1"/>
    <xf numFmtId="0" fontId="2" fillId="0" borderId="0" xfId="0" applyFont="1" applyAlignment="1"/>
    <xf numFmtId="0" fontId="0" fillId="0" borderId="0" xfId="0" applyNumberFormat="1" applyFont="1"/>
    <xf numFmtId="44" fontId="0" fillId="0" borderId="0" xfId="0" applyNumberFormat="1" applyFont="1"/>
    <xf numFmtId="0" fontId="4" fillId="3" borderId="4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0" fontId="4" fillId="2" borderId="7" xfId="0" applyFont="1" applyFill="1" applyBorder="1"/>
    <xf numFmtId="0" fontId="0" fillId="5" borderId="6" xfId="0" applyNumberFormat="1" applyFill="1" applyBorder="1"/>
    <xf numFmtId="0" fontId="0" fillId="5" borderId="6" xfId="0" applyFill="1" applyBorder="1"/>
    <xf numFmtId="0" fontId="0" fillId="5" borderId="7" xfId="0" applyFill="1" applyBorder="1"/>
    <xf numFmtId="9" fontId="0" fillId="6" borderId="6" xfId="2" applyFont="1" applyFill="1" applyBorder="1"/>
    <xf numFmtId="0" fontId="0" fillId="6" borderId="6" xfId="0" applyFill="1" applyBorder="1"/>
    <xf numFmtId="0" fontId="0" fillId="6" borderId="7" xfId="0" applyFill="1" applyBorder="1"/>
    <xf numFmtId="44" fontId="0" fillId="5" borderId="6" xfId="1" applyFont="1" applyFill="1" applyBorder="1"/>
    <xf numFmtId="2" fontId="0" fillId="6" borderId="6" xfId="1" applyNumberFormat="1" applyFont="1" applyFill="1" applyBorder="1"/>
    <xf numFmtId="164" fontId="0" fillId="5" borderId="6" xfId="1" applyNumberFormat="1" applyFont="1" applyFill="1" applyBorder="1"/>
    <xf numFmtId="164" fontId="0" fillId="5" borderId="6" xfId="0" applyNumberFormat="1" applyFill="1" applyBorder="1"/>
    <xf numFmtId="164" fontId="0" fillId="6" borderId="6" xfId="0" applyNumberFormat="1" applyFill="1" applyBorder="1"/>
    <xf numFmtId="164" fontId="0" fillId="6" borderId="2" xfId="0" applyNumberFormat="1" applyFill="1" applyBorder="1"/>
    <xf numFmtId="0" fontId="0" fillId="6" borderId="2" xfId="0" applyFill="1" applyBorder="1"/>
    <xf numFmtId="0" fontId="0" fillId="6" borderId="3" xfId="0" applyFill="1" applyBorder="1"/>
    <xf numFmtId="0" fontId="0" fillId="5" borderId="2" xfId="0" applyFont="1" applyFill="1" applyBorder="1"/>
    <xf numFmtId="0" fontId="0" fillId="5" borderId="3" xfId="0" applyFont="1" applyFill="1" applyBorder="1"/>
    <xf numFmtId="0" fontId="2" fillId="7" borderId="5" xfId="0" applyFont="1" applyFill="1" applyBorder="1"/>
    <xf numFmtId="0" fontId="0" fillId="8" borderId="5" xfId="0" applyFill="1" applyBorder="1" applyAlignment="1">
      <alignment horizontal="left" indent="1"/>
    </xf>
    <xf numFmtId="0" fontId="0" fillId="7" borderId="5" xfId="0" applyFill="1" applyBorder="1" applyAlignment="1">
      <alignment horizontal="left" indent="1"/>
    </xf>
    <xf numFmtId="0" fontId="0" fillId="8" borderId="5" xfId="1" applyNumberFormat="1" applyFont="1" applyFill="1" applyBorder="1" applyAlignment="1">
      <alignment horizontal="left" indent="1"/>
    </xf>
    <xf numFmtId="0" fontId="2" fillId="7" borderId="5" xfId="1" applyNumberFormat="1" applyFont="1" applyFill="1" applyBorder="1"/>
    <xf numFmtId="0" fontId="0" fillId="8" borderId="1" xfId="0" applyFill="1" applyBorder="1" applyAlignment="1">
      <alignment horizontal="left" indent="1"/>
    </xf>
    <xf numFmtId="0" fontId="0" fillId="7" borderId="1" xfId="0" applyFont="1" applyFill="1" applyBorder="1" applyAlignment="1">
      <alignment horizontal="left" indent="1"/>
    </xf>
    <xf numFmtId="0" fontId="0" fillId="4" borderId="4" xfId="0" applyFill="1" applyBorder="1"/>
    <xf numFmtId="0" fontId="0" fillId="0" borderId="4" xfId="0" applyBorder="1"/>
    <xf numFmtId="0" fontId="0" fillId="0" borderId="0" xfId="0" applyAlignment="1">
      <alignment horizontal="right"/>
    </xf>
    <xf numFmtId="0" fontId="0" fillId="0" borderId="0" xfId="1" applyNumberFormat="1" applyFont="1"/>
    <xf numFmtId="0" fontId="0" fillId="0" borderId="0" xfId="0" applyAlignment="1">
      <alignment vertical="top" wrapText="1"/>
    </xf>
    <xf numFmtId="0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9"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numFmt numFmtId="34" formatCode="_-&quot;$&quot;* #,##0.00_-;\-&quot;$&quot;* #,##0.00_-;_-&quot;$&quot;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2MSE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</sheetNames>
    <sheetDataSet>
      <sheetData sheetId="0">
        <row r="5">
          <cell r="B5" t="str">
            <v>Financial</v>
          </cell>
        </row>
        <row r="6">
          <cell r="B6" t="str">
            <v>Margin</v>
          </cell>
          <cell r="C6">
            <v>0.25</v>
          </cell>
        </row>
        <row r="7">
          <cell r="B7" t="str">
            <v>FTE</v>
          </cell>
          <cell r="C7">
            <v>16000</v>
          </cell>
          <cell r="D7" t="str">
            <v>/month</v>
          </cell>
        </row>
        <row r="8">
          <cell r="B8" t="str">
            <v>US-&gt;AU</v>
          </cell>
          <cell r="C8">
            <v>1.4285714285714286</v>
          </cell>
        </row>
        <row r="9">
          <cell r="B9" t="str">
            <v>Calendar</v>
          </cell>
        </row>
        <row r="10">
          <cell r="B10" t="str">
            <v>Working days</v>
          </cell>
          <cell r="C10">
            <v>215</v>
          </cell>
          <cell r="D10" t="str">
            <v>/year</v>
          </cell>
        </row>
        <row r="11">
          <cell r="B11" t="str">
            <v>Weeks days</v>
          </cell>
          <cell r="C11">
            <v>260</v>
          </cell>
          <cell r="D11" t="str">
            <v>/year</v>
          </cell>
        </row>
        <row r="12">
          <cell r="B12" t="str">
            <v>Days</v>
          </cell>
          <cell r="C12">
            <v>364</v>
          </cell>
          <cell r="D12" t="str">
            <v>/year</v>
          </cell>
        </row>
        <row r="13">
          <cell r="B13" t="str">
            <v>Support</v>
          </cell>
        </row>
        <row r="14">
          <cell r="B14" t="str">
            <v>Weekday factor</v>
          </cell>
          <cell r="C14">
            <v>1.3</v>
          </cell>
        </row>
        <row r="15">
          <cell r="B15" t="str">
            <v>Every day factor</v>
          </cell>
          <cell r="C15">
            <v>1.7000000000000002</v>
          </cell>
        </row>
        <row r="16">
          <cell r="B16" t="str">
            <v>24 x 7 factor</v>
          </cell>
          <cell r="C16">
            <v>5.0999999999999996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9573B96-69FD-4050-94C6-EB7022EBD3F7}" name="Summary" displayName="Summary" ref="B4:C10" totalsRowCount="1">
  <autoFilter ref="B4:C9" xr:uid="{90BBF1C0-67A8-4166-AD60-C0CB2EA144BA}"/>
  <tableColumns count="2">
    <tableColumn id="1" xr3:uid="{683655E3-BEE9-40BE-8FDD-C63D11D75D02}" name="Description" totalsRowLabel="Total"/>
    <tableColumn id="2" xr3:uid="{811F0885-FFE8-4A4B-9332-561957730635}" name="Monthly" totalsRowFunction="sum" totalsRowDxfId="8" dataCellStyle="Currency">
      <calculatedColumnFormula>SUMIF(Costs[Type],$B5,Costs[Monthly])</calculatedColumnFormula>
    </tableColumn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92755C-E21E-4FB8-BE2F-368CF3A0203B}" name="Costs" displayName="Costs" ref="B4:G14" totalsRowCount="1" headerRowDxfId="7">
  <autoFilter ref="B4:G13" xr:uid="{9F75F74E-771C-4861-B39A-D4385BC526A8}"/>
  <tableColumns count="6">
    <tableColumn id="1" xr3:uid="{A87151C9-959B-4F91-BACE-238554C9B6C1}" name="Description" totalsRowLabel="Total" totalsRowDxfId="6"/>
    <tableColumn id="2" xr3:uid="{24CFF5EF-2DAB-4F68-BAF5-093A45CC1B5C}" name="Monthly" totalsRowFunction="sum" dataDxfId="5" totalsRowDxfId="4" dataCellStyle="Currency">
      <calculatedColumnFormula>Costs[[#This Row],[Cost]]*Costs[[#This Row],[Qty]]</calculatedColumnFormula>
    </tableColumn>
    <tableColumn id="3" xr3:uid="{B28954E8-67C9-46AF-B3AB-729D076FCBC4}" name="Type"/>
    <tableColumn id="6" xr3:uid="{8351D360-F97C-4455-B483-33459608D139}" name="Cost" dataDxfId="3" dataCellStyle="Currency">
      <calculatedColumnFormula>FTE</calculatedColumnFormula>
    </tableColumn>
    <tableColumn id="4" xr3:uid="{6C61BECC-61CC-4828-A625-20D8CD85BBF1}" name="Qty" dataDxfId="2" totalsRowDxfId="1" dataCellStyle="Currency"/>
    <tableColumn id="5" xr3:uid="{6C55B588-D437-4589-AFD7-579EBAC5C75A}" name="Note" totalsRowDxfId="0"/>
  </tableColumns>
  <tableStyleInfo name="TableStyleMedium4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F99CE-C05E-4158-8630-CA0C2B65A40A}">
  <dimension ref="B2:H17"/>
  <sheetViews>
    <sheetView workbookViewId="0">
      <selection activeCell="F19" sqref="F19"/>
    </sheetView>
  </sheetViews>
  <sheetFormatPr defaultRowHeight="15" customHeight="1" x14ac:dyDescent="0.25"/>
  <cols>
    <col min="2" max="2" width="30.7109375" customWidth="1"/>
    <col min="3" max="5" width="15.7109375" customWidth="1"/>
    <col min="6" max="6" width="60.7109375" customWidth="1"/>
    <col min="8" max="8" width="21" customWidth="1"/>
    <col min="9" max="9" width="21.42578125" customWidth="1"/>
    <col min="10" max="10" width="12" customWidth="1"/>
  </cols>
  <sheetData>
    <row r="2" spans="2:8" ht="21" x14ac:dyDescent="0.35">
      <c r="B2" s="1" t="s">
        <v>12</v>
      </c>
    </row>
    <row r="4" spans="2:8" ht="15" customHeight="1" x14ac:dyDescent="0.25">
      <c r="B4" s="9" t="s">
        <v>0</v>
      </c>
      <c r="C4" s="10" t="s">
        <v>1</v>
      </c>
      <c r="D4" s="10" t="s">
        <v>2</v>
      </c>
      <c r="E4" s="10" t="s">
        <v>3</v>
      </c>
      <c r="F4" s="11" t="s">
        <v>4</v>
      </c>
      <c r="H4" s="8" t="s">
        <v>15</v>
      </c>
    </row>
    <row r="5" spans="2:8" ht="15" customHeight="1" x14ac:dyDescent="0.25">
      <c r="B5" s="28" t="str" cm="1">
        <f t="array" ref="B5:D16">[1]Inputs!$B$5:$D$16</f>
        <v>Financial</v>
      </c>
      <c r="C5" s="12">
        <v>0</v>
      </c>
      <c r="D5" s="12">
        <v>0</v>
      </c>
      <c r="E5" s="13"/>
      <c r="F5" s="14"/>
      <c r="H5" s="35" t="str" cm="1">
        <f t="array" ref="H5:H9">[1]!Types[Types]</f>
        <v>Infrastructure</v>
      </c>
    </row>
    <row r="6" spans="2:8" ht="15" customHeight="1" x14ac:dyDescent="0.25">
      <c r="B6" s="29" t="str">
        <v>Margin</v>
      </c>
      <c r="C6" s="15">
        <v>0.25</v>
      </c>
      <c r="D6" s="16">
        <v>0</v>
      </c>
      <c r="E6" s="16"/>
      <c r="F6" s="17"/>
      <c r="H6" s="36" t="str">
        <v>FTE</v>
      </c>
    </row>
    <row r="7" spans="2:8" ht="15" customHeight="1" x14ac:dyDescent="0.25">
      <c r="B7" s="30" t="str">
        <v>FTE</v>
      </c>
      <c r="C7" s="18">
        <v>16000</v>
      </c>
      <c r="D7" s="13" t="str">
        <v>/month</v>
      </c>
      <c r="E7" s="13"/>
      <c r="F7" s="14"/>
      <c r="H7" s="35" t="str">
        <v>Licence</v>
      </c>
    </row>
    <row r="8" spans="2:8" ht="15" customHeight="1" x14ac:dyDescent="0.25">
      <c r="B8" s="31" t="str">
        <v>US-&gt;AU</v>
      </c>
      <c r="C8" s="19">
        <v>1.4285714285714286</v>
      </c>
      <c r="D8" s="16">
        <v>0</v>
      </c>
      <c r="E8" s="16"/>
      <c r="F8" s="17"/>
      <c r="H8" s="36" t="str">
        <v>Traffic</v>
      </c>
    </row>
    <row r="9" spans="2:8" ht="15" customHeight="1" x14ac:dyDescent="0.25">
      <c r="B9" s="32" t="str">
        <v>Calendar</v>
      </c>
      <c r="C9" s="20">
        <v>0</v>
      </c>
      <c r="D9" s="13">
        <v>0</v>
      </c>
      <c r="E9" s="13"/>
      <c r="F9" s="14"/>
      <c r="H9" s="35" t="str">
        <v>Other</v>
      </c>
    </row>
    <row r="10" spans="2:8" ht="15" customHeight="1" x14ac:dyDescent="0.25">
      <c r="B10" s="29" t="str">
        <v>Working days</v>
      </c>
      <c r="C10" s="16">
        <v>215</v>
      </c>
      <c r="D10" s="16" t="str">
        <v>/year</v>
      </c>
      <c r="E10" s="16"/>
      <c r="F10" s="17"/>
    </row>
    <row r="11" spans="2:8" ht="15" customHeight="1" x14ac:dyDescent="0.25">
      <c r="B11" s="30" t="str">
        <v>Weeks days</v>
      </c>
      <c r="C11" s="13">
        <v>260</v>
      </c>
      <c r="D11" s="13" t="str">
        <v>/year</v>
      </c>
      <c r="E11" s="13"/>
      <c r="F11" s="14"/>
    </row>
    <row r="12" spans="2:8" ht="15" customHeight="1" x14ac:dyDescent="0.25">
      <c r="B12" s="29" t="str">
        <v>Days</v>
      </c>
      <c r="C12" s="16">
        <v>364</v>
      </c>
      <c r="D12" s="16" t="str">
        <v>/year</v>
      </c>
      <c r="E12" s="16"/>
      <c r="F12" s="17"/>
    </row>
    <row r="13" spans="2:8" ht="15" customHeight="1" x14ac:dyDescent="0.25">
      <c r="B13" s="28" t="str">
        <v>Support</v>
      </c>
      <c r="C13" s="21">
        <v>0</v>
      </c>
      <c r="D13" s="13">
        <v>0</v>
      </c>
      <c r="E13" s="13"/>
      <c r="F13" s="14"/>
    </row>
    <row r="14" spans="2:8" ht="15" customHeight="1" x14ac:dyDescent="0.25">
      <c r="B14" s="29" t="str">
        <v>Weekday factor</v>
      </c>
      <c r="C14" s="22">
        <v>1.3</v>
      </c>
      <c r="D14" s="16">
        <v>0</v>
      </c>
      <c r="E14" s="16"/>
      <c r="F14" s="17"/>
    </row>
    <row r="15" spans="2:8" ht="15" customHeight="1" x14ac:dyDescent="0.25">
      <c r="B15" s="30" t="str">
        <v>Every day factor</v>
      </c>
      <c r="C15" s="21">
        <v>1.7000000000000002</v>
      </c>
      <c r="D15" s="13">
        <v>0</v>
      </c>
      <c r="E15" s="13"/>
      <c r="F15" s="14"/>
    </row>
    <row r="16" spans="2:8" ht="15" customHeight="1" x14ac:dyDescent="0.25">
      <c r="B16" s="33" t="str">
        <v>24 x 7 factor</v>
      </c>
      <c r="C16" s="23">
        <v>5.0999999999999996</v>
      </c>
      <c r="D16" s="24">
        <v>0</v>
      </c>
      <c r="E16" s="24"/>
      <c r="F16" s="25"/>
    </row>
    <row r="17" spans="2:6" ht="15" customHeight="1" x14ac:dyDescent="0.25">
      <c r="B17" s="34"/>
      <c r="C17" s="26"/>
      <c r="D17" s="26"/>
      <c r="E17" s="26"/>
      <c r="F17" s="2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8ABA0-A729-4160-9054-FCC36B1876AF}">
  <dimension ref="B1:C29"/>
  <sheetViews>
    <sheetView tabSelected="1" workbookViewId="0">
      <selection activeCell="B4" sqref="B4"/>
    </sheetView>
  </sheetViews>
  <sheetFormatPr defaultRowHeight="15" customHeight="1" x14ac:dyDescent="0.25"/>
  <cols>
    <col min="2" max="2" width="30.7109375" customWidth="1"/>
    <col min="3" max="3" width="15.7109375" style="3" customWidth="1"/>
  </cols>
  <sheetData>
    <row r="1" spans="2:3" ht="15" customHeight="1" x14ac:dyDescent="0.25">
      <c r="C1"/>
    </row>
    <row r="2" spans="2:3" ht="18.75" customHeight="1" x14ac:dyDescent="0.35">
      <c r="B2" s="1" t="s">
        <v>13</v>
      </c>
      <c r="C2"/>
    </row>
    <row r="3" spans="2:3" ht="15" customHeight="1" x14ac:dyDescent="0.25">
      <c r="C3"/>
    </row>
    <row r="4" spans="2:3" ht="15" customHeight="1" x14ac:dyDescent="0.25">
      <c r="B4" t="s">
        <v>0</v>
      </c>
      <c r="C4" t="s">
        <v>9</v>
      </c>
    </row>
    <row r="5" spans="2:3" ht="15" customHeight="1" x14ac:dyDescent="0.25">
      <c r="B5" t="s">
        <v>6</v>
      </c>
      <c r="C5" s="3">
        <f>SUMIF(Costs[Type],$B5,Costs[Monthly])</f>
        <v>704</v>
      </c>
    </row>
    <row r="6" spans="2:3" ht="15" customHeight="1" x14ac:dyDescent="0.25">
      <c r="B6" t="s">
        <v>5</v>
      </c>
      <c r="C6" s="3">
        <f>SUMIF(Costs[Type],$B6,Costs[Monthly])</f>
        <v>1170</v>
      </c>
    </row>
    <row r="7" spans="2:3" ht="15" customHeight="1" x14ac:dyDescent="0.25">
      <c r="B7" t="s">
        <v>7</v>
      </c>
      <c r="C7" s="3">
        <f>SUMIF(Costs[Type],$B7,Costs[Monthly])</f>
        <v>50</v>
      </c>
    </row>
    <row r="8" spans="2:3" ht="15" customHeight="1" x14ac:dyDescent="0.25">
      <c r="B8" t="s">
        <v>11</v>
      </c>
      <c r="C8" s="3">
        <f>SUMIF(Costs[Type],$B8,Costs[Monthly])</f>
        <v>0</v>
      </c>
    </row>
    <row r="9" spans="2:3" ht="15" customHeight="1" x14ac:dyDescent="0.25">
      <c r="B9" t="s">
        <v>14</v>
      </c>
      <c r="C9" s="3">
        <f>SUMIF(Costs[Type],$B9,Costs[Monthly])</f>
        <v>0</v>
      </c>
    </row>
    <row r="10" spans="2:3" ht="15" customHeight="1" x14ac:dyDescent="0.25">
      <c r="B10" t="s">
        <v>8</v>
      </c>
      <c r="C10" s="4">
        <f>SUBTOTAL(109,Summary[Monthly])</f>
        <v>1924</v>
      </c>
    </row>
    <row r="11" spans="2:3" ht="15" customHeight="1" x14ac:dyDescent="0.25">
      <c r="C11"/>
    </row>
    <row r="12" spans="2:3" ht="15" customHeight="1" x14ac:dyDescent="0.25">
      <c r="C12"/>
    </row>
    <row r="13" spans="2:3" ht="15" customHeight="1" x14ac:dyDescent="0.25">
      <c r="C13"/>
    </row>
    <row r="14" spans="2:3" ht="15" customHeight="1" x14ac:dyDescent="0.25">
      <c r="C14"/>
    </row>
    <row r="15" spans="2:3" ht="15" customHeight="1" x14ac:dyDescent="0.25">
      <c r="C15"/>
    </row>
    <row r="16" spans="2:3" ht="15" customHeight="1" x14ac:dyDescent="0.25">
      <c r="C16"/>
    </row>
    <row r="17" spans="3:3" ht="15" customHeight="1" x14ac:dyDescent="0.25">
      <c r="C17"/>
    </row>
    <row r="18" spans="3:3" ht="15" customHeight="1" x14ac:dyDescent="0.25">
      <c r="C18"/>
    </row>
    <row r="19" spans="3:3" ht="15" customHeight="1" x14ac:dyDescent="0.25">
      <c r="C19"/>
    </row>
    <row r="20" spans="3:3" ht="15" customHeight="1" x14ac:dyDescent="0.25">
      <c r="C20"/>
    </row>
    <row r="21" spans="3:3" ht="15" customHeight="1" x14ac:dyDescent="0.25">
      <c r="C21"/>
    </row>
    <row r="22" spans="3:3" ht="15" customHeight="1" x14ac:dyDescent="0.25">
      <c r="C22"/>
    </row>
    <row r="23" spans="3:3" ht="15" customHeight="1" x14ac:dyDescent="0.25">
      <c r="C23"/>
    </row>
    <row r="24" spans="3:3" ht="15" customHeight="1" x14ac:dyDescent="0.25">
      <c r="C24"/>
    </row>
    <row r="25" spans="3:3" ht="15" customHeight="1" x14ac:dyDescent="0.25">
      <c r="C25"/>
    </row>
    <row r="26" spans="3:3" ht="15" customHeight="1" x14ac:dyDescent="0.25">
      <c r="C26"/>
    </row>
    <row r="27" spans="3:3" ht="15" customHeight="1" x14ac:dyDescent="0.25">
      <c r="C27"/>
    </row>
    <row r="28" spans="3:3" ht="15" customHeight="1" x14ac:dyDescent="0.25">
      <c r="C28"/>
    </row>
    <row r="29" spans="3:3" ht="15" customHeight="1" x14ac:dyDescent="0.25">
      <c r="C29"/>
    </row>
  </sheetData>
  <phoneticPr fontId="5" type="noConversion"/>
  <dataValidations count="1">
    <dataValidation type="list" allowBlank="1" showInputMessage="1" showErrorMessage="1" sqref="B5:B9" xr:uid="{22FCFF90-55FD-4313-B9F1-F47203E908A1}">
      <formula1>Types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B02F3-BFBA-45CB-9FBF-E76E2D24C301}">
  <dimension ref="B1:G23"/>
  <sheetViews>
    <sheetView workbookViewId="0">
      <selection activeCell="C6" sqref="C6"/>
    </sheetView>
  </sheetViews>
  <sheetFormatPr defaultRowHeight="15" customHeight="1" x14ac:dyDescent="0.25"/>
  <cols>
    <col min="2" max="2" width="30.7109375" customWidth="1"/>
    <col min="3" max="3" width="15.7109375" style="3" customWidth="1"/>
    <col min="4" max="6" width="15.7109375" customWidth="1"/>
    <col min="7" max="7" width="60.7109375" customWidth="1"/>
  </cols>
  <sheetData>
    <row r="1" spans="2:7" ht="15" customHeight="1" x14ac:dyDescent="0.25">
      <c r="C1"/>
    </row>
    <row r="2" spans="2:7" ht="18.75" customHeight="1" x14ac:dyDescent="0.35">
      <c r="B2" s="1" t="s">
        <v>16</v>
      </c>
      <c r="C2"/>
    </row>
    <row r="3" spans="2:7" ht="15" customHeight="1" x14ac:dyDescent="0.25">
      <c r="C3"/>
    </row>
    <row r="4" spans="2:7" ht="15" customHeight="1" x14ac:dyDescent="0.25">
      <c r="B4" s="5" t="s">
        <v>0</v>
      </c>
      <c r="C4" s="5" t="s">
        <v>9</v>
      </c>
      <c r="D4" s="5" t="s">
        <v>10</v>
      </c>
      <c r="E4" s="5" t="s">
        <v>24</v>
      </c>
      <c r="F4" s="5" t="s">
        <v>25</v>
      </c>
      <c r="G4" s="5" t="s">
        <v>4</v>
      </c>
    </row>
    <row r="5" spans="2:7" ht="15" customHeight="1" x14ac:dyDescent="0.25">
      <c r="B5" t="s">
        <v>17</v>
      </c>
      <c r="C5" s="3">
        <f>Costs[[#This Row],[Cost]]*Costs[[#This Row],[Qty]]</f>
        <v>520</v>
      </c>
      <c r="D5" s="38" t="s">
        <v>5</v>
      </c>
      <c r="E5" s="3">
        <f>FTE*LoadingWeekDays</f>
        <v>20800</v>
      </c>
      <c r="F5" s="40">
        <v>2.5000000000000001E-2</v>
      </c>
      <c r="G5" t="s">
        <v>30</v>
      </c>
    </row>
    <row r="6" spans="2:7" ht="15" customHeight="1" x14ac:dyDescent="0.25">
      <c r="B6" t="s">
        <v>18</v>
      </c>
      <c r="C6" s="3">
        <f>Costs[[#This Row],[Cost]]*Costs[[#This Row],[Qty]]</f>
        <v>520</v>
      </c>
      <c r="D6" s="38" t="s">
        <v>5</v>
      </c>
      <c r="E6" s="3">
        <f>FTE*LoadingWeekDays</f>
        <v>20800</v>
      </c>
      <c r="F6" s="40">
        <v>2.5000000000000001E-2</v>
      </c>
      <c r="G6" t="s">
        <v>29</v>
      </c>
    </row>
    <row r="7" spans="2:7" ht="15" customHeight="1" x14ac:dyDescent="0.25">
      <c r="B7" t="s">
        <v>19</v>
      </c>
      <c r="C7" s="3">
        <f>Costs[[#This Row],[Cost]]*Costs[[#This Row],[Qty]]</f>
        <v>130</v>
      </c>
      <c r="D7" s="38" t="s">
        <v>5</v>
      </c>
      <c r="E7" s="3">
        <f>FTE*LoadingWeekDays</f>
        <v>20800</v>
      </c>
      <c r="F7" s="40">
        <f>0.025/4</f>
        <v>6.2500000000000003E-3</v>
      </c>
      <c r="G7" t="s">
        <v>28</v>
      </c>
    </row>
    <row r="8" spans="2:7" ht="15" customHeight="1" x14ac:dyDescent="0.25">
      <c r="B8" t="s">
        <v>20</v>
      </c>
      <c r="C8" s="3">
        <f>Costs[[#This Row],[Cost]]*Costs[[#This Row],[Qty]]</f>
        <v>700</v>
      </c>
      <c r="D8" s="38" t="s">
        <v>6</v>
      </c>
      <c r="E8" s="3">
        <v>700</v>
      </c>
      <c r="F8" s="40">
        <v>1</v>
      </c>
      <c r="G8" s="39" t="s">
        <v>21</v>
      </c>
    </row>
    <row r="9" spans="2:7" ht="15" customHeight="1" x14ac:dyDescent="0.25">
      <c r="B9" t="s">
        <v>22</v>
      </c>
      <c r="C9" s="3">
        <f>Costs[[#This Row],[Cost]]*Costs[[#This Row],[Qty]]</f>
        <v>50</v>
      </c>
      <c r="D9" s="38" t="s">
        <v>7</v>
      </c>
      <c r="E9" s="3">
        <v>5</v>
      </c>
      <c r="F9" s="40">
        <v>10</v>
      </c>
      <c r="G9" t="s">
        <v>23</v>
      </c>
    </row>
    <row r="10" spans="2:7" ht="15" customHeight="1" x14ac:dyDescent="0.25">
      <c r="B10" t="s">
        <v>26</v>
      </c>
      <c r="C10" s="3">
        <f>Costs[[#This Row],[Cost]]*Costs[[#This Row],[Qty]]</f>
        <v>4</v>
      </c>
      <c r="D10" t="s">
        <v>6</v>
      </c>
      <c r="E10" s="3">
        <v>2</v>
      </c>
      <c r="F10" s="40">
        <v>2</v>
      </c>
      <c r="G10" s="39" t="s">
        <v>27</v>
      </c>
    </row>
    <row r="11" spans="2:7" ht="15" customHeight="1" x14ac:dyDescent="0.25">
      <c r="C11" s="3">
        <f>Costs[[#This Row],[Cost]]*Costs[[#This Row],[Qty]]</f>
        <v>0</v>
      </c>
      <c r="E11" s="3"/>
      <c r="F11" s="40"/>
    </row>
    <row r="12" spans="2:7" ht="15" customHeight="1" x14ac:dyDescent="0.25">
      <c r="C12" s="3">
        <f>Costs[[#This Row],[Cost]]*Costs[[#This Row],[Qty]]</f>
        <v>0</v>
      </c>
      <c r="E12" s="3"/>
      <c r="F12" s="38"/>
    </row>
    <row r="13" spans="2:7" ht="15" customHeight="1" x14ac:dyDescent="0.25">
      <c r="C13" s="3">
        <f>Costs[[#This Row],[Cost]]*Costs[[#This Row],[Qty]]</f>
        <v>0</v>
      </c>
      <c r="E13" s="3"/>
      <c r="F13" s="38"/>
    </row>
    <row r="14" spans="2:7" ht="15" customHeight="1" x14ac:dyDescent="0.25">
      <c r="B14" s="37" t="s">
        <v>8</v>
      </c>
      <c r="C14" s="7">
        <f>SUBTOTAL(109,Costs[Monthly])</f>
        <v>1924</v>
      </c>
      <c r="F14" s="6"/>
      <c r="G14" s="37"/>
    </row>
    <row r="15" spans="2:7" ht="15" customHeight="1" x14ac:dyDescent="0.25">
      <c r="F15" s="3"/>
    </row>
    <row r="16" spans="2:7" ht="15" customHeight="1" x14ac:dyDescent="0.25">
      <c r="F16" s="3"/>
    </row>
    <row r="17" spans="6:7" ht="15" customHeight="1" x14ac:dyDescent="0.25">
      <c r="F17" s="3"/>
    </row>
    <row r="18" spans="6:7" ht="15" customHeight="1" x14ac:dyDescent="0.25">
      <c r="F18" s="3"/>
    </row>
    <row r="19" spans="6:7" ht="15" customHeight="1" x14ac:dyDescent="0.25">
      <c r="F19" s="3"/>
      <c r="G19" s="2"/>
    </row>
    <row r="20" spans="6:7" ht="15" customHeight="1" x14ac:dyDescent="0.25">
      <c r="F20" s="3"/>
    </row>
    <row r="21" spans="6:7" ht="15" customHeight="1" x14ac:dyDescent="0.25">
      <c r="F21" s="3"/>
    </row>
    <row r="22" spans="6:7" ht="15" customHeight="1" x14ac:dyDescent="0.25">
      <c r="F22" s="3"/>
      <c r="G22" s="2"/>
    </row>
    <row r="23" spans="6:7" ht="15" customHeight="1" x14ac:dyDescent="0.25">
      <c r="F23" s="3"/>
      <c r="G23" s="2"/>
    </row>
  </sheetData>
  <dataValidations count="1">
    <dataValidation type="list" allowBlank="1" showInputMessage="1" showErrorMessage="1" sqref="D5:D13" xr:uid="{B65921EB-4BB9-4EF4-909A-34149D05A29E}">
      <formula1>Types</formula1>
    </dataValidation>
  </dataValidation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3cb71c2-76c4-4ed5-91e3-1b1a8259efa9" xsi:nil="true"/>
    <TaxKeywordTaxHTField xmlns="a3cb71c2-76c4-4ed5-91e3-1b1a8259efa9">
      <Terms xmlns="http://schemas.microsoft.com/office/infopath/2007/PartnerControls"/>
    </TaxKeywordTaxHTField>
    <_dlc_DocId xmlns="d68f2192-67e8-4830-9b0f-d4451957ae0c">NMMYAU2A64ZX-1145827562-2812</_dlc_DocId>
    <_dlc_DocIdUrl xmlns="d68f2192-67e8-4830-9b0f-d4451957ae0c">
      <Url>https://downerdefence.sharepoint.com/teams/PlatformDevelopment/_layouts/15/DocIdRedir.aspx?ID=NMMYAU2A64ZX-1145827562-2812</Url>
      <Description>NMMYAU2A64ZX-1145827562-2812</Description>
    </_dlc_DocIdUrl>
    <Assigned_x0020_To0 xmlns="b271748a-5363-4cf6-a96d-99d3cd70a791">
      <UserInfo>
        <DisplayName/>
        <AccountId xsi:nil="true"/>
        <AccountType/>
      </UserInfo>
    </Assigned_x0020_To0>
    <Status xmlns="b271748a-5363-4cf6-a96d-99d3cd70a791">Draft</Status>
    <Detail xmlns="b271748a-5363-4cf6-a96d-99d3cd70a791" xsi:nil="true"/>
    <ReleaseV xmlns="b271748a-5363-4cf6-a96d-99d3cd70a791" xsi:nil="true"/>
    <TaskDueDate xmlns="http://schemas.microsoft.com/sharepoint/v3/fields" xsi:nil="true"/>
    <lcf76f155ced4ddcb4097134ff3c332f xmlns="b271748a-5363-4cf6-a96d-99d3cd70a791">
      <Terms xmlns="http://schemas.microsoft.com/office/infopath/2007/PartnerControls"/>
    </lcf76f155ced4ddcb4097134ff3c332f>
    <StartDate xmlns="http://schemas.microsoft.com/sharepoint/v3">2022-02-24T20:06:30+00:00</StartDate>
  </documentManagement>
</p:properti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FDBC57320C424CA438A2AE638FB473" ma:contentTypeVersion="24" ma:contentTypeDescription="Create a new document." ma:contentTypeScope="" ma:versionID="ab65395c5259ec180f6c1415a9c85e6b">
  <xsd:schema xmlns:xsd="http://www.w3.org/2001/XMLSchema" xmlns:xs="http://www.w3.org/2001/XMLSchema" xmlns:p="http://schemas.microsoft.com/office/2006/metadata/properties" xmlns:ns1="http://schemas.microsoft.com/sharepoint/v3" xmlns:ns2="b271748a-5363-4cf6-a96d-99d3cd70a791" xmlns:ns3="a3cb71c2-76c4-4ed5-91e3-1b1a8259efa9" xmlns:ns4="d68f2192-67e8-4830-9b0f-d4451957ae0c" xmlns:ns5="http://schemas.microsoft.com/sharepoint/v3/fields" targetNamespace="http://schemas.microsoft.com/office/2006/metadata/properties" ma:root="true" ma:fieldsID="546b6a6d706885a07101d10d6e14841f" ns1:_="" ns2:_="" ns3:_="" ns4:_="" ns5:_="">
    <xsd:import namespace="http://schemas.microsoft.com/sharepoint/v3"/>
    <xsd:import namespace="b271748a-5363-4cf6-a96d-99d3cd70a791"/>
    <xsd:import namespace="a3cb71c2-76c4-4ed5-91e3-1b1a8259efa9"/>
    <xsd:import namespace="d68f2192-67e8-4830-9b0f-d4451957ae0c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TaxKeywordTaxHTField" minOccurs="0"/>
                <xsd:element ref="ns3:TaxCatchAll" minOccurs="0"/>
                <xsd:element ref="ns4:SharedWithUsers" minOccurs="0"/>
                <xsd:element ref="ns4:SharedWithDetails" minOccurs="0"/>
                <xsd:element ref="ns2:MediaServiceLocation" minOccurs="0"/>
                <xsd:element ref="ns4:_dlc_DocId" minOccurs="0"/>
                <xsd:element ref="ns4:_dlc_DocIdUrl" minOccurs="0"/>
                <xsd:element ref="ns4:_dlc_DocIdPersistId" minOccurs="0"/>
                <xsd:element ref="ns2:Assigned_x0020_To0" minOccurs="0"/>
                <xsd:element ref="ns2:Status" minOccurs="0"/>
                <xsd:element ref="ns2:MediaLengthInSeconds" minOccurs="0"/>
                <xsd:element ref="ns2:Detail" minOccurs="0"/>
                <xsd:element ref="ns2:ReleaseV" minOccurs="0"/>
                <xsd:element ref="ns1:StartDate" minOccurs="0"/>
                <xsd:element ref="ns5:TaskDueDate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tartDate" ma:index="30" nillable="true" ma:displayName="Start Date" ma:default="[today]" ma:format="DateOnly" ma:internalName="Start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71748a-5363-4cf6-a96d-99d3cd70a7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Assigned_x0020_To0" ma:index="25" nillable="true" ma:displayName="Assigned To" ma:list="UserInfo" ma:SearchPeopleOnly="false" ma:SharePointGroup="0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26" nillable="true" ma:displayName="Status" ma:default="Draft" ma:format="Dropdown" ma:internalName="Status">
      <xsd:simpleType>
        <xsd:restriction base="dms:Choice">
          <xsd:enumeration value="Draft"/>
          <xsd:enumeration value="Review"/>
          <xsd:enumeration value="Final"/>
        </xsd:restriction>
      </xsd:simpleType>
    </xsd:element>
    <xsd:element name="MediaLengthInSeconds" ma:index="27" nillable="true" ma:displayName="Length (seconds)" ma:internalName="MediaLengthInSeconds" ma:readOnly="true">
      <xsd:simpleType>
        <xsd:restriction base="dms:Unknown"/>
      </xsd:simpleType>
    </xsd:element>
    <xsd:element name="Detail" ma:index="28" nillable="true" ma:displayName="Detail" ma:description="Change Detail" ma:format="Dropdown" ma:internalName="Detail">
      <xsd:simpleType>
        <xsd:restriction base="dms:Note">
          <xsd:maxLength value="255"/>
        </xsd:restriction>
      </xsd:simpleType>
    </xsd:element>
    <xsd:element name="ReleaseV" ma:index="29" nillable="true" ma:displayName="Release Version" ma:description="Version in doc" ma:format="Dropdown" ma:internalName="ReleaseV" ma:percentage="FALSE">
      <xsd:simpleType>
        <xsd:restriction base="dms:Number"/>
      </xsd:simpleType>
    </xsd:element>
    <xsd:element name="lcf76f155ced4ddcb4097134ff3c332f" ma:index="33" nillable="true" ma:taxonomy="true" ma:internalName="lcf76f155ced4ddcb4097134ff3c332f" ma:taxonomyFieldName="MediaServiceImageTags" ma:displayName="Image Tags" ma:readOnly="false" ma:fieldId="{5cf76f15-5ced-4ddc-b409-7134ff3c332f}" ma:taxonomyMulti="true" ma:sspId="44dfbd39-0ade-4fbd-acb1-2bd5955483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cb71c2-76c4-4ed5-91e3-1b1a8259efa9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17" nillable="true" ma:taxonomy="true" ma:internalName="TaxKeywordTaxHTField" ma:taxonomyFieldName="TaxKeyword" ma:displayName="Enterprise Keywords" ma:fieldId="{23f27201-bee3-471e-b2e7-b64fd8b7ca38}" ma:taxonomyMulti="true" ma:sspId="44dfbd39-0ade-4fbd-acb1-2bd595548348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hidden="true" ma:list="{937034a9-4384-4ad4-b42a-6b84846c07f2}" ma:internalName="TaxCatchAll" ma:showField="CatchAllData" ma:web="d68f2192-67e8-4830-9b0f-d4451957ae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8f2192-67e8-4830-9b0f-d4451957ae0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TaskDueDate" ma:index="31" nillable="true" ma:displayName="Due Date" ma:format="DateOnly" ma:internalName="TaskDue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0B8D5D-A411-4098-B929-63C03EFBBE91}">
  <ds:schemaRefs>
    <ds:schemaRef ds:uri="http://purl.org/dc/terms/"/>
    <ds:schemaRef ds:uri="b271748a-5363-4cf6-a96d-99d3cd70a791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d68f2192-67e8-4830-9b0f-d4451957ae0c"/>
    <ds:schemaRef ds:uri="a3cb71c2-76c4-4ed5-91e3-1b1a8259efa9"/>
  </ds:schemaRefs>
</ds:datastoreItem>
</file>

<file path=customXml/itemProps2.xml><?xml version="1.0" encoding="utf-8"?>
<ds:datastoreItem xmlns:ds="http://schemas.openxmlformats.org/officeDocument/2006/customXml" ds:itemID="{D99E3F42-BF57-4B4C-A6B7-D1F0086E6C2F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6FB3AC07-2E50-4739-8D66-E0AEC466B2F1}"/>
</file>

<file path=customXml/itemProps4.xml><?xml version="1.0" encoding="utf-8"?>
<ds:datastoreItem xmlns:ds="http://schemas.openxmlformats.org/officeDocument/2006/customXml" ds:itemID="{F39E2715-A938-48E3-91A6-571B7DC8777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Inputs</vt:lpstr>
      <vt:lpstr>Summary</vt:lpstr>
      <vt:lpstr>per Customer Costs</vt:lpstr>
      <vt:lpstr>FTE</vt:lpstr>
      <vt:lpstr>Loading24x7</vt:lpstr>
      <vt:lpstr>LoadingEveryDay</vt:lpstr>
      <vt:lpstr>LoadingWeekDays</vt:lpstr>
      <vt:lpstr>Margin</vt:lpstr>
      <vt:lpstr>Types</vt:lpstr>
      <vt:lpstr>USExchange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Bede Matthews</dc:creator>
  <cp:keywords/>
  <dc:description/>
  <cp:lastModifiedBy>Scott Egan</cp:lastModifiedBy>
  <cp:revision/>
  <dcterms:created xsi:type="dcterms:W3CDTF">2020-05-21T07:33:58Z</dcterms:created>
  <dcterms:modified xsi:type="dcterms:W3CDTF">2021-08-16T05:11:49Z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0x0101002BFDBC57320C424CA438A2AE638FB473</vt:lpwstr>
  </property>
  <property fmtid="{D5CDD505-2E9C-101B-9397-08002B2CF9AE}" pid="3" name="ComplianceAssetId">
    <vt:lpwstr/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emplateUrl">
    <vt:lpwstr/>
  </property>
  <property fmtid="{D5CDD505-2E9C-101B-9397-08002B2CF9AE}" pid="7" name="TaxKeyword">
    <vt:lpwstr/>
  </property>
  <property fmtid="{D5CDD505-2E9C-101B-9397-08002B2CF9AE}" pid="8" name="_dlc_DocIdItemGuid">
    <vt:lpwstr>a59f577c-4379-4ce5-9beb-8b04cce6c5a8</vt:lpwstr>
  </property>
  <property fmtid="{D5CDD505-2E9C-101B-9397-08002B2CF9AE}" pid="9" name="MediaServiceImageTags">
    <vt:lpwstr/>
  </property>
</Properties>
</file>