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kako_\Downloads\"/>
    </mc:Choice>
  </mc:AlternateContent>
  <xr:revisionPtr revIDLastSave="0" documentId="13_ncr:1_{4EB0A532-4BC7-4A13-85DF-3674D7E89BCB}" xr6:coauthVersionLast="47" xr6:coauthVersionMax="47" xr10:uidLastSave="{00000000-0000-0000-0000-000000000000}"/>
  <bookViews>
    <workbookView xWindow="-108" yWindow="-108" windowWidth="23256" windowHeight="12576" tabRatio="855" xr2:uid="{00000000-000D-0000-FFFF-FFFF00000000}"/>
  </bookViews>
  <sheets>
    <sheet name="Demografia" sheetId="1" r:id="rId1"/>
    <sheet name="nasc_vivos_uf_instrucao_mae" sheetId="3" r:id="rId2"/>
    <sheet name="nasc-vivos_mun_instrucao_mae" sheetId="2" r:id="rId3"/>
    <sheet name="pop_uf_faixa_etaria" sheetId="5" r:id="rId4"/>
    <sheet name="pop_municipal_faixa_etaria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13" i="1" l="1"/>
  <c r="BQ12" i="1"/>
  <c r="BQ11" i="1"/>
  <c r="W9" i="1"/>
  <c r="W8" i="1"/>
  <c r="W7" i="1"/>
  <c r="CS19" i="1"/>
  <c r="CR19" i="1"/>
  <c r="CS18" i="1"/>
  <c r="CR18" i="1"/>
  <c r="B23" i="2"/>
  <c r="B22" i="3"/>
  <c r="X121" i="1"/>
  <c r="T121" i="1"/>
  <c r="X99" i="1"/>
  <c r="T99" i="1"/>
  <c r="T76" i="1"/>
  <c r="X76" i="1"/>
  <c r="X57" i="1"/>
  <c r="T57" i="1"/>
  <c r="Y89" i="1"/>
  <c r="Y90" i="1"/>
  <c r="Y111" i="1"/>
  <c r="Y112" i="1"/>
  <c r="Y49" i="1"/>
  <c r="Y48" i="1"/>
  <c r="U51" i="1" l="1"/>
  <c r="U52" i="1"/>
  <c r="U53" i="1"/>
  <c r="U71" i="1"/>
  <c r="U72" i="1"/>
  <c r="U73" i="1"/>
  <c r="U114" i="1"/>
  <c r="U115" i="1"/>
  <c r="U116" i="1"/>
  <c r="U92" i="1"/>
  <c r="U93" i="1"/>
  <c r="U94" i="1"/>
  <c r="BR29" i="1"/>
  <c r="BR28" i="1"/>
  <c r="BS29" i="1"/>
  <c r="BS28" i="1"/>
  <c r="BS27" i="1"/>
  <c r="Y68" i="1"/>
  <c r="Y69" i="1"/>
  <c r="T110" i="1"/>
  <c r="T88" i="1"/>
  <c r="T67" i="1"/>
  <c r="T47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13" i="1"/>
  <c r="B92" i="1"/>
  <c r="B93" i="1"/>
  <c r="B94" i="1"/>
  <c r="B95" i="1"/>
  <c r="B96" i="1"/>
  <c r="B97" i="1"/>
  <c r="B98" i="1"/>
  <c r="B99" i="1"/>
  <c r="B100" i="1"/>
  <c r="B101" i="1"/>
  <c r="B102" i="1"/>
  <c r="B103" i="1"/>
  <c r="B91" i="1"/>
  <c r="B71" i="1"/>
  <c r="B72" i="1"/>
  <c r="B73" i="1"/>
  <c r="B74" i="1"/>
  <c r="B75" i="1"/>
  <c r="B76" i="1"/>
  <c r="B77" i="1"/>
  <c r="B78" i="1"/>
  <c r="B79" i="1"/>
  <c r="B80" i="1"/>
  <c r="B81" i="1"/>
  <c r="B82" i="1"/>
  <c r="B70" i="1"/>
  <c r="B51" i="1"/>
  <c r="B52" i="1"/>
  <c r="B53" i="1"/>
  <c r="B54" i="1"/>
  <c r="B55" i="1"/>
  <c r="B56" i="1"/>
  <c r="B57" i="1"/>
  <c r="B58" i="1"/>
  <c r="B59" i="1"/>
  <c r="B60" i="1"/>
  <c r="B61" i="1"/>
  <c r="B62" i="1"/>
  <c r="B50" i="1"/>
  <c r="Y110" i="1" l="1"/>
  <c r="Y67" i="1"/>
  <c r="BR27" i="1"/>
  <c r="Y47" i="1"/>
  <c r="Y88" i="1"/>
</calcChain>
</file>

<file path=xl/sharedStrings.xml><?xml version="1.0" encoding="utf-8"?>
<sst xmlns="http://schemas.openxmlformats.org/spreadsheetml/2006/main" count="345" uniqueCount="63">
  <si>
    <t xml:space="preserve"> População Residente - Rio de Janeiro</t>
  </si>
  <si>
    <t>População residente por Sexo e Ano</t>
  </si>
  <si>
    <t>Período:1980-2012</t>
  </si>
  <si>
    <t>Sexo</t>
  </si>
  <si>
    <t>Masculino</t>
  </si>
  <si>
    <t>Feminino</t>
  </si>
  <si>
    <t>Total</t>
  </si>
  <si>
    <t>Ano</t>
  </si>
  <si>
    <t>UF</t>
  </si>
  <si>
    <t>População residente por Faixa Etária e Sexo</t>
  </si>
  <si>
    <t>Período:2010</t>
  </si>
  <si>
    <t>Faixa Etária</t>
  </si>
  <si>
    <t>Menor 1 ano</t>
  </si>
  <si>
    <t>1 a 4 anos</t>
  </si>
  <si>
    <t>5 a 9 anos</t>
  </si>
  <si>
    <t>10 a 14 anos</t>
  </si>
  <si>
    <t>15 a 19 anos</t>
  </si>
  <si>
    <t>20 a 29 anos</t>
  </si>
  <si>
    <t>30 a 39 anos</t>
  </si>
  <si>
    <t>40 a 49 anos</t>
  </si>
  <si>
    <t>50 a 59 anos</t>
  </si>
  <si>
    <t>60 a 69 anos</t>
  </si>
  <si>
    <t>70 a 79 anos</t>
  </si>
  <si>
    <t>80 anos e mais</t>
  </si>
  <si>
    <t xml:space="preserve"> População Residente - UF</t>
  </si>
  <si>
    <t>Período:2000</t>
  </si>
  <si>
    <t>Município: 330455 Rio de Janeiro</t>
  </si>
  <si>
    <t>Indíce de envelhecimento</t>
  </si>
  <si>
    <t>Prop. Idosos</t>
  </si>
  <si>
    <t>Razão de dependência</t>
  </si>
  <si>
    <t>Jovem</t>
  </si>
  <si>
    <t>Idosos</t>
  </si>
  <si>
    <t>Taxa geral de Fecundidade(por mil)</t>
  </si>
  <si>
    <t>Taxa de natalidade(por mil)</t>
  </si>
  <si>
    <t>Taxa de crescimento</t>
  </si>
  <si>
    <t>80/91</t>
  </si>
  <si>
    <t>91/2000</t>
  </si>
  <si>
    <t>2000/2010</t>
  </si>
  <si>
    <t>período</t>
  </si>
  <si>
    <t xml:space="preserve"> Nascidos vivos - Rio de Janeiro</t>
  </si>
  <si>
    <t>Nascim p/resid.mãe por Instrução da mãe</t>
  </si>
  <si>
    <t>Instrução da mãe</t>
  </si>
  <si>
    <t>Nascim_p/resid.mãe</t>
  </si>
  <si>
    <t>Nenhuma</t>
  </si>
  <si>
    <t>1 a 3 anos</t>
  </si>
  <si>
    <t>4 a 7 anos</t>
  </si>
  <si>
    <t>8 a 11 anos</t>
  </si>
  <si>
    <t>12 anos e mais</t>
  </si>
  <si>
    <t>9 a 11 anos</t>
  </si>
  <si>
    <t>1º grau incompleto</t>
  </si>
  <si>
    <t>1º grau completo</t>
  </si>
  <si>
    <t>Ignorado</t>
  </si>
  <si>
    <t>Sexo: Masculino, Feminino</t>
  </si>
  <si>
    <t>Razão de sexos</t>
  </si>
  <si>
    <t>Município</t>
  </si>
  <si>
    <t>UF 2010: PIRÂMIDES ETÁRIAS ------ ÍNDICE DE ENVELHECIMENTO ------- PROP. IDOSOS ------- RAZÃO DE DEP. ------- TAXAS DE FECUNDIDADE E NATALIDADE ------- NASCIDOS VIVOS POR INSTRUÇÃO DA MÃE</t>
  </si>
  <si>
    <t>UF 2000: PIRÂMIDES ETÁRIAS ------ ÍNDICE DE ENVELHECIMENTO ------- PROP. IDOSOS ------- RAZÃO DE DEP. ------- TAXAS DE FECUNDIDADE E NATALIDADE ------- NASCIDOS VIVOS POR INSTRUÇÃO DA MÃE</t>
  </si>
  <si>
    <t>MUNICÍPIO 2000: PIRÂMIDES ETÁRIAS ------ ÍNDICE DE ENVELHECIMENTO ------- PROP. IDOSOS ------- RAZÃO DE DEP. ------- TAXAS DE FECUNDIDADE E NATALIDADE ------- NASCIDOS VIVOS POR INSTRUÇÃO DA MÃE</t>
  </si>
  <si>
    <t>MUNICÍPIO 2010: PIRÂMIDES ETÁRIAS ------ ÍNDICE DE ENVELHECIMENTO ------- PROP. IDOSOS ------- RAZÃO DE DEP. ------- TAXAS DE FECUNDIDADE E NATALIDADE ------- NASCIDOS VIVOS POR INSTRUÇÃO DA MÃE</t>
  </si>
  <si>
    <t>Proporção de idosos</t>
  </si>
  <si>
    <t>População residente por Ano e Sexo</t>
  </si>
  <si>
    <t xml:space="preserve"> População Residente - Município - Rio de Janeiro</t>
  </si>
  <si>
    <t>taxa de crescimento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</si>
</sst>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#,##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37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0" borderId="1" xfId="0" applyFont="1" applyBorder="1"/>
    <xf numFmtId="0" fontId="0" fillId="2" borderId="2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População Total Residente por sexo - 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Demografia!$B$4</c:f>
              <c:strCache>
                <c:ptCount val="1"/>
                <c:pt idx="0">
                  <c:v>Masculino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Demografia!$A$5:$A$37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Demografia!$B$5:$B$37</c:f>
              <c:numCache>
                <c:formatCode>General</c:formatCode>
                <c:ptCount val="33"/>
                <c:pt idx="0">
                  <c:v>5524041</c:v>
                </c:pt>
                <c:pt idx="1">
                  <c:v>5573313</c:v>
                </c:pt>
                <c:pt idx="2">
                  <c:v>5635002</c:v>
                </c:pt>
                <c:pt idx="3">
                  <c:v>5696890</c:v>
                </c:pt>
                <c:pt idx="4">
                  <c:v>5758605</c:v>
                </c:pt>
                <c:pt idx="5">
                  <c:v>5820136</c:v>
                </c:pt>
                <c:pt idx="6">
                  <c:v>5881133</c:v>
                </c:pt>
                <c:pt idx="7">
                  <c:v>5941178</c:v>
                </c:pt>
                <c:pt idx="8">
                  <c:v>5999974</c:v>
                </c:pt>
                <c:pt idx="9">
                  <c:v>6057327</c:v>
                </c:pt>
                <c:pt idx="10">
                  <c:v>6113235</c:v>
                </c:pt>
                <c:pt idx="11">
                  <c:v>6177601</c:v>
                </c:pt>
                <c:pt idx="12">
                  <c:v>6222388</c:v>
                </c:pt>
                <c:pt idx="13">
                  <c:v>6302941</c:v>
                </c:pt>
                <c:pt idx="14">
                  <c:v>6359396</c:v>
                </c:pt>
                <c:pt idx="15">
                  <c:v>6414456</c:v>
                </c:pt>
                <c:pt idx="16">
                  <c:v>6447635</c:v>
                </c:pt>
                <c:pt idx="17">
                  <c:v>6520774</c:v>
                </c:pt>
                <c:pt idx="18">
                  <c:v>6582307</c:v>
                </c:pt>
                <c:pt idx="19">
                  <c:v>6643936</c:v>
                </c:pt>
                <c:pt idx="20">
                  <c:v>6900335</c:v>
                </c:pt>
                <c:pt idx="21">
                  <c:v>6981562</c:v>
                </c:pt>
                <c:pt idx="22">
                  <c:v>7061877</c:v>
                </c:pt>
                <c:pt idx="23">
                  <c:v>7136931</c:v>
                </c:pt>
                <c:pt idx="24">
                  <c:v>7211674</c:v>
                </c:pt>
                <c:pt idx="25">
                  <c:v>7381430</c:v>
                </c:pt>
                <c:pt idx="26">
                  <c:v>7467871</c:v>
                </c:pt>
                <c:pt idx="27">
                  <c:v>7531335</c:v>
                </c:pt>
                <c:pt idx="28">
                  <c:v>7594357</c:v>
                </c:pt>
                <c:pt idx="29">
                  <c:v>7657302</c:v>
                </c:pt>
                <c:pt idx="30">
                  <c:v>7625679</c:v>
                </c:pt>
                <c:pt idx="31">
                  <c:v>7684746</c:v>
                </c:pt>
                <c:pt idx="32">
                  <c:v>7741923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8-4ABF-9FE3-CB790B598F47}"/>
            </c:ext>
          </c:extLst>
        </c:ser>
        <c:ser>
          <c:idx val="1"/>
          <c:order val="1"/>
          <c:tx>
            <c:strRef>
              <c:f>Demografia!$C$4</c:f>
              <c:strCache>
                <c:ptCount val="1"/>
                <c:pt idx="0">
                  <c:v>Feminino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Demografia!$A$5:$A$37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Demografia!$C$5:$C$37</c:f>
              <c:numCache>
                <c:formatCode>General</c:formatCode>
                <c:ptCount val="33"/>
                <c:pt idx="0">
                  <c:v>5767590</c:v>
                </c:pt>
                <c:pt idx="1">
                  <c:v>5835449</c:v>
                </c:pt>
                <c:pt idx="2">
                  <c:v>5916539</c:v>
                </c:pt>
                <c:pt idx="3">
                  <c:v>5997924</c:v>
                </c:pt>
                <c:pt idx="4">
                  <c:v>6079106</c:v>
                </c:pt>
                <c:pt idx="5">
                  <c:v>6160006</c:v>
                </c:pt>
                <c:pt idx="6">
                  <c:v>6240108</c:v>
                </c:pt>
                <c:pt idx="7">
                  <c:v>6319146</c:v>
                </c:pt>
                <c:pt idx="8">
                  <c:v>6396553</c:v>
                </c:pt>
                <c:pt idx="9">
                  <c:v>6471884</c:v>
                </c:pt>
                <c:pt idx="10">
                  <c:v>6545444</c:v>
                </c:pt>
                <c:pt idx="11">
                  <c:v>6630105</c:v>
                </c:pt>
                <c:pt idx="12">
                  <c:v>6693833</c:v>
                </c:pt>
                <c:pt idx="13">
                  <c:v>6762327</c:v>
                </c:pt>
                <c:pt idx="14">
                  <c:v>6822906</c:v>
                </c:pt>
                <c:pt idx="15">
                  <c:v>6881986</c:v>
                </c:pt>
                <c:pt idx="16">
                  <c:v>6958673</c:v>
                </c:pt>
                <c:pt idx="17">
                  <c:v>7034878</c:v>
                </c:pt>
                <c:pt idx="18">
                  <c:v>7099124</c:v>
                </c:pt>
                <c:pt idx="19">
                  <c:v>7163432</c:v>
                </c:pt>
                <c:pt idx="20">
                  <c:v>7490947</c:v>
                </c:pt>
                <c:pt idx="21">
                  <c:v>7576999</c:v>
                </c:pt>
                <c:pt idx="22">
                  <c:v>7662602</c:v>
                </c:pt>
                <c:pt idx="23">
                  <c:v>7742213</c:v>
                </c:pt>
                <c:pt idx="24">
                  <c:v>7821643</c:v>
                </c:pt>
                <c:pt idx="25">
                  <c:v>8001992</c:v>
                </c:pt>
                <c:pt idx="26">
                  <c:v>8093849</c:v>
                </c:pt>
                <c:pt idx="27">
                  <c:v>8207201</c:v>
                </c:pt>
                <c:pt idx="28">
                  <c:v>8278005</c:v>
                </c:pt>
                <c:pt idx="29">
                  <c:v>8353084</c:v>
                </c:pt>
                <c:pt idx="30">
                  <c:v>8364250</c:v>
                </c:pt>
                <c:pt idx="31">
                  <c:v>8427932</c:v>
                </c:pt>
                <c:pt idx="32">
                  <c:v>8489442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8-4ABF-9FE3-CB790B598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481919"/>
        <c:axId val="1018482335"/>
      </c:lineChart>
      <c:catAx>
        <c:axId val="10184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8482335"/>
        <c:crosses val="autoZero"/>
        <c:auto val="1"/>
        <c:lblAlgn val="ctr"/>
        <c:lblOffset val="100"/>
        <c:noMultiLvlLbl val="0"/>
      </c:catAx>
      <c:valAx>
        <c:axId val="1018482335"/>
        <c:scaling>
          <c:orientation val="minMax"/>
          <c:min val="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84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Nascidos Vivos por instrução da mãe(valor absoluto)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Município 2000</a:t>
            </a:r>
          </a:p>
        </c:rich>
      </c:tx>
      <c:layout>
        <c:manualLayout>
          <c:xMode val="edge"/>
          <c:yMode val="edge"/>
          <c:x val="0.14976869265667223"/>
          <c:y val="1.5767350138191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'nasc-vivos_mun_instrucao_mae'!$A$19:$A$23</c:f>
              <c:strCache>
                <c:ptCount val="5"/>
                <c:pt idx="0">
                  <c:v>Nenhuma</c:v>
                </c:pt>
                <c:pt idx="1">
                  <c:v>1 a 3 anos</c:v>
                </c:pt>
                <c:pt idx="2">
                  <c:v>4 a 7 anos</c:v>
                </c:pt>
                <c:pt idx="3">
                  <c:v>8 a 11 anos</c:v>
                </c:pt>
                <c:pt idx="4">
                  <c:v>12 anos e mais</c:v>
                </c:pt>
              </c:strCache>
            </c:strRef>
          </c:cat>
          <c:val>
            <c:numRef>
              <c:f>'nasc-vivos_mun_instrucao_mae'!$B$19:$B$23</c:f>
              <c:numCache>
                <c:formatCode>General</c:formatCode>
                <c:ptCount val="5"/>
                <c:pt idx="0">
                  <c:v>987</c:v>
                </c:pt>
                <c:pt idx="1">
                  <c:v>6938</c:v>
                </c:pt>
                <c:pt idx="2">
                  <c:v>33787</c:v>
                </c:pt>
                <c:pt idx="3">
                  <c:v>33168</c:v>
                </c:pt>
                <c:pt idx="4">
                  <c:v>19955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C-41B5-94BE-DDDEAE884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8211040"/>
        <c:axId val="2008197312"/>
      </c:barChart>
      <c:catAx>
        <c:axId val="200821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197312"/>
        <c:crosses val="autoZero"/>
        <c:auto val="1"/>
        <c:lblAlgn val="ctr"/>
        <c:lblOffset val="100"/>
        <c:noMultiLvlLbl val="0"/>
      </c:catAx>
      <c:valAx>
        <c:axId val="20081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21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/>
              </a:rPr>
              <a:t>Proporção Idosos MunicÍpio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Demografia!$BR$26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Demografia!$BQ$27:$BQ$29</c15:sqref>
                  </c15:fullRef>
                </c:ext>
              </c:extLst>
              <c:f>Demografia!$BQ$27:$BQ$28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Demografia!$BR$27:$BR$29</c15:sqref>
                  </c15:fullRef>
                </c:ext>
              </c:extLst>
              <c:f>Demografia!$BR$27:$BR$28</c:f>
              <c:numCache>
                <c:formatCode>General</c:formatCode>
                <c:ptCount val="2"/>
                <c:pt idx="0">
                  <c:v>10.694603592316703</c:v>
                </c:pt>
                <c:pt idx="1">
                  <c:v>14.719266207274451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6-458A-900F-E16529044D3B}"/>
            </c:ext>
          </c:extLst>
        </c:ser>
        <c:ser>
          <c:idx val="1"/>
          <c:order val="1"/>
          <c:tx>
            <c:strRef>
              <c:f>Demografia!$BS$26</c:f>
              <c:strCache>
                <c:ptCount val="1"/>
                <c:pt idx="0">
                  <c:v>2010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Demografia!$BQ$27:$BQ$29</c15:sqref>
                  </c15:fullRef>
                </c:ext>
              </c:extLst>
              <c:f>Demografia!$BQ$27:$BQ$28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Demografia!$BS$27:$BS$29</c15:sqref>
                  </c15:fullRef>
                </c:ext>
              </c:extLst>
              <c:f>Demografia!$BS$27:$BS$28</c:f>
              <c:numCache>
                <c:formatCode>General</c:formatCode>
                <c:ptCount val="2"/>
                <c:pt idx="0">
                  <c:v>17.121288901571699</c:v>
                </c:pt>
                <c:pt idx="1">
                  <c:v>14.885832423851101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6-458A-900F-E1652904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9774288"/>
        <c:axId val="1688034672"/>
      </c:barChart>
      <c:catAx>
        <c:axId val="151977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034672"/>
        <c:crosses val="autoZero"/>
        <c:auto val="1"/>
        <c:lblAlgn val="ctr"/>
        <c:lblOffset val="100"/>
        <c:noMultiLvlLbl val="0"/>
      </c:catAx>
      <c:valAx>
        <c:axId val="168803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977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/>
              </a:rPr>
              <a:t>População Total Residente por sexo - Município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Demografia!$AR$4</c:f>
              <c:strCache>
                <c:ptCount val="1"/>
                <c:pt idx="0">
                  <c:v>Masculino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Demografia!$AQ$5:$AQ$37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Demografia!$AR$5:$AR$37</c:f>
              <c:numCache>
                <c:formatCode>General</c:formatCode>
                <c:ptCount val="33"/>
                <c:pt idx="0">
                  <c:v>2434442</c:v>
                </c:pt>
                <c:pt idx="1">
                  <c:v>2445279</c:v>
                </c:pt>
                <c:pt idx="2">
                  <c:v>2459355</c:v>
                </c:pt>
                <c:pt idx="3">
                  <c:v>2473479</c:v>
                </c:pt>
                <c:pt idx="4">
                  <c:v>2487562</c:v>
                </c:pt>
                <c:pt idx="5">
                  <c:v>2501605</c:v>
                </c:pt>
                <c:pt idx="6">
                  <c:v>2515515</c:v>
                </c:pt>
                <c:pt idx="7">
                  <c:v>2529230</c:v>
                </c:pt>
                <c:pt idx="8">
                  <c:v>2542654</c:v>
                </c:pt>
                <c:pt idx="9">
                  <c:v>2555737</c:v>
                </c:pt>
                <c:pt idx="10">
                  <c:v>2568500</c:v>
                </c:pt>
                <c:pt idx="11">
                  <c:v>2583192</c:v>
                </c:pt>
                <c:pt idx="12">
                  <c:v>2587840</c:v>
                </c:pt>
                <c:pt idx="13">
                  <c:v>2614423</c:v>
                </c:pt>
                <c:pt idx="14">
                  <c:v>2637838</c:v>
                </c:pt>
                <c:pt idx="15">
                  <c:v>2660675</c:v>
                </c:pt>
                <c:pt idx="16">
                  <c:v>2608818</c:v>
                </c:pt>
                <c:pt idx="17">
                  <c:v>2617110</c:v>
                </c:pt>
                <c:pt idx="18">
                  <c:v>2624096</c:v>
                </c:pt>
                <c:pt idx="19">
                  <c:v>2631100</c:v>
                </c:pt>
                <c:pt idx="20">
                  <c:v>2748143</c:v>
                </c:pt>
                <c:pt idx="21">
                  <c:v>2766714</c:v>
                </c:pt>
                <c:pt idx="22">
                  <c:v>2785367</c:v>
                </c:pt>
                <c:pt idx="23">
                  <c:v>2802646</c:v>
                </c:pt>
                <c:pt idx="24">
                  <c:v>2819881</c:v>
                </c:pt>
                <c:pt idx="25">
                  <c:v>2858990</c:v>
                </c:pt>
                <c:pt idx="26">
                  <c:v>2878918</c:v>
                </c:pt>
                <c:pt idx="27">
                  <c:v>2892562</c:v>
                </c:pt>
                <c:pt idx="28">
                  <c:v>2883078</c:v>
                </c:pt>
                <c:pt idx="29">
                  <c:v>2893771</c:v>
                </c:pt>
                <c:pt idx="30">
                  <c:v>2959817</c:v>
                </c:pt>
                <c:pt idx="31">
                  <c:v>2976446</c:v>
                </c:pt>
                <c:pt idx="32">
                  <c:v>2992522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6-4BEF-AC21-4CD430A198B4}"/>
            </c:ext>
          </c:extLst>
        </c:ser>
        <c:ser>
          <c:idx val="1"/>
          <c:order val="1"/>
          <c:tx>
            <c:strRef>
              <c:f>Demografia!$AS$4</c:f>
              <c:strCache>
                <c:ptCount val="1"/>
                <c:pt idx="0">
                  <c:v>Feminino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Demografia!$AQ$5:$AQ$37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Demografia!$AS$5:$AS$37</c:f>
              <c:numCache>
                <c:formatCode>General</c:formatCode>
                <c:ptCount val="33"/>
                <c:pt idx="0">
                  <c:v>2656281</c:v>
                </c:pt>
                <c:pt idx="1">
                  <c:v>2675589</c:v>
                </c:pt>
                <c:pt idx="2">
                  <c:v>2698243</c:v>
                </c:pt>
                <c:pt idx="3">
                  <c:v>2720980</c:v>
                </c:pt>
                <c:pt idx="4">
                  <c:v>2743653</c:v>
                </c:pt>
                <c:pt idx="5">
                  <c:v>2766252</c:v>
                </c:pt>
                <c:pt idx="6">
                  <c:v>2788643</c:v>
                </c:pt>
                <c:pt idx="7">
                  <c:v>2810713</c:v>
                </c:pt>
                <c:pt idx="8">
                  <c:v>2832332</c:v>
                </c:pt>
                <c:pt idx="9">
                  <c:v>2853383</c:v>
                </c:pt>
                <c:pt idx="10">
                  <c:v>2873924</c:v>
                </c:pt>
                <c:pt idx="11">
                  <c:v>2897576</c:v>
                </c:pt>
                <c:pt idx="12">
                  <c:v>2905763</c:v>
                </c:pt>
                <c:pt idx="13">
                  <c:v>2932607</c:v>
                </c:pt>
                <c:pt idx="14">
                  <c:v>2958874</c:v>
                </c:pt>
                <c:pt idx="15">
                  <c:v>2984491</c:v>
                </c:pt>
                <c:pt idx="16">
                  <c:v>2942720</c:v>
                </c:pt>
                <c:pt idx="17">
                  <c:v>2952071</c:v>
                </c:pt>
                <c:pt idx="18">
                  <c:v>2959952</c:v>
                </c:pt>
                <c:pt idx="19">
                  <c:v>2967855</c:v>
                </c:pt>
                <c:pt idx="20">
                  <c:v>3109761</c:v>
                </c:pt>
                <c:pt idx="21">
                  <c:v>3130773</c:v>
                </c:pt>
                <c:pt idx="22">
                  <c:v>3151884</c:v>
                </c:pt>
                <c:pt idx="23">
                  <c:v>3171436</c:v>
                </c:pt>
                <c:pt idx="24">
                  <c:v>3190933</c:v>
                </c:pt>
                <c:pt idx="25">
                  <c:v>3235192</c:v>
                </c:pt>
                <c:pt idx="26">
                  <c:v>3257738</c:v>
                </c:pt>
                <c:pt idx="27">
                  <c:v>3286200</c:v>
                </c:pt>
                <c:pt idx="28">
                  <c:v>3277969</c:v>
                </c:pt>
                <c:pt idx="29">
                  <c:v>3292942</c:v>
                </c:pt>
                <c:pt idx="30">
                  <c:v>3360629</c:v>
                </c:pt>
                <c:pt idx="31">
                  <c:v>3379503</c:v>
                </c:pt>
                <c:pt idx="32">
                  <c:v>3397768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6-4BEF-AC21-4CD430A198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7212176"/>
        <c:axId val="1697213424"/>
      </c:lineChart>
      <c:catAx>
        <c:axId val="16972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7213424"/>
        <c:crosses val="autoZero"/>
        <c:auto val="1"/>
        <c:lblAlgn val="ctr"/>
        <c:lblOffset val="100"/>
        <c:noMultiLvlLbl val="0"/>
      </c:catAx>
      <c:valAx>
        <c:axId val="1697213424"/>
        <c:scaling>
          <c:orientation val="minMax"/>
          <c:min val="22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72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barras para Razão de Sexos (%)</a:t>
            </a:r>
          </a:p>
        </c:rich>
      </c:tx>
      <c:layout>
        <c:manualLayout>
          <c:xMode val="edge"/>
          <c:yMode val="edge"/>
          <c:x val="0.23844217601135662"/>
          <c:y val="2.9886965419500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Demografia!$CQ$18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Demografia!$CR$17:$CS$17</c:f>
              <c:strCache>
                <c:ptCount val="2"/>
                <c:pt idx="0">
                  <c:v>UF</c:v>
                </c:pt>
                <c:pt idx="1">
                  <c:v>Município</c:v>
                </c:pt>
              </c:strCache>
            </c:strRef>
          </c:cat>
          <c:val>
            <c:numRef>
              <c:f>Demografia!$CR$18:$CS$18</c:f>
              <c:numCache>
                <c:formatCode>General</c:formatCode>
                <c:ptCount val="2"/>
                <c:pt idx="0">
                  <c:v>92.115656404991256</c:v>
                </c:pt>
                <c:pt idx="1">
                  <c:v>88.371517939803084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3-4EE0-AC74-BB143CD51E12}"/>
            </c:ext>
          </c:extLst>
        </c:ser>
        <c:ser>
          <c:idx val="1"/>
          <c:order val="1"/>
          <c:tx>
            <c:strRef>
              <c:f>Demografia!$CQ$19</c:f>
              <c:strCache>
                <c:ptCount val="1"/>
                <c:pt idx="0">
                  <c:v>2010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Demografia!$CR$17:$CS$17</c:f>
              <c:strCache>
                <c:ptCount val="2"/>
                <c:pt idx="0">
                  <c:v>UF</c:v>
                </c:pt>
                <c:pt idx="1">
                  <c:v>Município</c:v>
                </c:pt>
              </c:strCache>
            </c:strRef>
          </c:cat>
          <c:val>
            <c:numRef>
              <c:f>Demografia!$CR$19:$CS$19</c:f>
              <c:numCache>
                <c:formatCode>General</c:formatCode>
                <c:ptCount val="2"/>
                <c:pt idx="0">
                  <c:v>91.169907642645782</c:v>
                </c:pt>
                <c:pt idx="1">
                  <c:v>88.073304134434366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3-4EE0-AC74-BB143CD51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271840"/>
        <c:axId val="57272256"/>
      </c:barChart>
      <c:catAx>
        <c:axId val="572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72256"/>
        <c:crosses val="autoZero"/>
        <c:auto val="1"/>
        <c:lblAlgn val="ctr"/>
        <c:lblOffset val="100"/>
        <c:noMultiLvlLbl val="0"/>
      </c:catAx>
      <c:valAx>
        <c:axId val="572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Pirâmide Etária - Estado -Censo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426264640106331E-2"/>
          <c:y val="0.14396896911429269"/>
          <c:w val="0.89512094771937289"/>
          <c:h val="0.677192048381383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Demografia!$B$49</c:f>
              <c:strCache>
                <c:ptCount val="1"/>
                <c:pt idx="0">
                  <c:v>Masculino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Demografia!$A$50:$A$61</c:f>
              <c:strCache>
                <c:ptCount val="12"/>
                <c:pt idx="0">
                  <c:v>Menor 1 ano</c:v>
                </c:pt>
                <c:pt idx="1">
                  <c:v>1 a 4 anos</c:v>
                </c:pt>
                <c:pt idx="2">
                  <c:v>5 a 9 anos</c:v>
                </c:pt>
                <c:pt idx="3">
                  <c:v>10 a 14 anos</c:v>
                </c:pt>
                <c:pt idx="4">
                  <c:v>15 a 19 anos</c:v>
                </c:pt>
                <c:pt idx="5">
                  <c:v>20 a 29 anos</c:v>
                </c:pt>
                <c:pt idx="6">
                  <c:v>30 a 39 anos</c:v>
                </c:pt>
                <c:pt idx="7">
                  <c:v>40 a 49 anos</c:v>
                </c:pt>
                <c:pt idx="8">
                  <c:v>50 a 59 anos</c:v>
                </c:pt>
                <c:pt idx="9">
                  <c:v>60 a 69 anos</c:v>
                </c:pt>
                <c:pt idx="10">
                  <c:v>70 a 79 anos</c:v>
                </c:pt>
                <c:pt idx="11">
                  <c:v>80 anos e mais</c:v>
                </c:pt>
              </c:strCache>
            </c:strRef>
          </c:cat>
          <c:val>
            <c:numRef>
              <c:f>Demografia!$B$50:$B$61</c:f>
              <c:numCache>
                <c:formatCode>#,##0;#,##0</c:formatCode>
                <c:ptCount val="12"/>
                <c:pt idx="0">
                  <c:v>-99210</c:v>
                </c:pt>
                <c:pt idx="1">
                  <c:v>-401592</c:v>
                </c:pt>
                <c:pt idx="2">
                  <c:v>-555463</c:v>
                </c:pt>
                <c:pt idx="3">
                  <c:v>-662506</c:v>
                </c:pt>
                <c:pt idx="4">
                  <c:v>-638420</c:v>
                </c:pt>
                <c:pt idx="5">
                  <c:v>-1311708</c:v>
                </c:pt>
                <c:pt idx="6">
                  <c:v>-1203989</c:v>
                </c:pt>
                <c:pt idx="7">
                  <c:v>-1058659</c:v>
                </c:pt>
                <c:pt idx="8">
                  <c:v>-836449</c:v>
                </c:pt>
                <c:pt idx="9">
                  <c:v>-496422</c:v>
                </c:pt>
                <c:pt idx="10">
                  <c:v>-260375</c:v>
                </c:pt>
                <c:pt idx="11">
                  <c:v>-100886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8-4EE2-83D9-F42EB1F5F553}"/>
            </c:ext>
          </c:extLst>
        </c:ser>
        <c:ser>
          <c:idx val="1"/>
          <c:order val="1"/>
          <c:tx>
            <c:strRef>
              <c:f>Demografia!$C$49</c:f>
              <c:strCache>
                <c:ptCount val="1"/>
                <c:pt idx="0">
                  <c:v>Feminino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Demografia!$A$50:$A$61</c:f>
              <c:strCache>
                <c:ptCount val="12"/>
                <c:pt idx="0">
                  <c:v>Menor 1 ano</c:v>
                </c:pt>
                <c:pt idx="1">
                  <c:v>1 a 4 anos</c:v>
                </c:pt>
                <c:pt idx="2">
                  <c:v>5 a 9 anos</c:v>
                </c:pt>
                <c:pt idx="3">
                  <c:v>10 a 14 anos</c:v>
                </c:pt>
                <c:pt idx="4">
                  <c:v>15 a 19 anos</c:v>
                </c:pt>
                <c:pt idx="5">
                  <c:v>20 a 29 anos</c:v>
                </c:pt>
                <c:pt idx="6">
                  <c:v>30 a 39 anos</c:v>
                </c:pt>
                <c:pt idx="7">
                  <c:v>40 a 49 anos</c:v>
                </c:pt>
                <c:pt idx="8">
                  <c:v>50 a 59 anos</c:v>
                </c:pt>
                <c:pt idx="9">
                  <c:v>60 a 69 anos</c:v>
                </c:pt>
                <c:pt idx="10">
                  <c:v>70 a 79 anos</c:v>
                </c:pt>
                <c:pt idx="11">
                  <c:v>80 anos e mais</c:v>
                </c:pt>
              </c:strCache>
            </c:strRef>
          </c:cat>
          <c:val>
            <c:numRef>
              <c:f>Demografia!$C$50:$C$61</c:f>
              <c:numCache>
                <c:formatCode>#,##0_);\(#,##0\)</c:formatCode>
                <c:ptCount val="12"/>
                <c:pt idx="0">
                  <c:v>95990</c:v>
                </c:pt>
                <c:pt idx="1">
                  <c:v>390823</c:v>
                </c:pt>
                <c:pt idx="2">
                  <c:v>537528</c:v>
                </c:pt>
                <c:pt idx="3">
                  <c:v>642527</c:v>
                </c:pt>
                <c:pt idx="4">
                  <c:v>631856</c:v>
                </c:pt>
                <c:pt idx="5">
                  <c:v>1355428</c:v>
                </c:pt>
                <c:pt idx="6">
                  <c:v>1309208</c:v>
                </c:pt>
                <c:pt idx="7">
                  <c:v>1186159</c:v>
                </c:pt>
                <c:pt idx="8">
                  <c:v>991806</c:v>
                </c:pt>
                <c:pt idx="9">
                  <c:v>633664</c:v>
                </c:pt>
                <c:pt idx="10">
                  <c:v>385306</c:v>
                </c:pt>
                <c:pt idx="11">
                  <c:v>203955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8-4EE2-83D9-F42EB1F5F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5362415"/>
        <c:axId val="1255669055"/>
      </c:barChart>
      <c:catAx>
        <c:axId val="1055362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669055"/>
        <c:crosses val="autoZero"/>
        <c:auto val="1"/>
        <c:lblAlgn val="ctr"/>
        <c:lblOffset val="100"/>
        <c:noMultiLvlLbl val="0"/>
      </c:catAx>
      <c:valAx>
        <c:axId val="125566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36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8552920927559"/>
          <c:y val="0.90344445643227334"/>
          <c:w val="0.2368783205086562"/>
          <c:h val="7.3265874797552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Pirâmide Etária - Estado -Censo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426264640106331E-2"/>
          <c:y val="0.14396896911429269"/>
          <c:w val="0.89512094771937289"/>
          <c:h val="0.677192048381383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Demografia!$B$69</c:f>
              <c:strCache>
                <c:ptCount val="1"/>
                <c:pt idx="0">
                  <c:v>Masculino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Demografia!$A$70:$A$81</c:f>
              <c:strCache>
                <c:ptCount val="12"/>
                <c:pt idx="0">
                  <c:v>Menor 1 ano</c:v>
                </c:pt>
                <c:pt idx="1">
                  <c:v>1 a 4 anos</c:v>
                </c:pt>
                <c:pt idx="2">
                  <c:v>5 a 9 anos</c:v>
                </c:pt>
                <c:pt idx="3">
                  <c:v>10 a 14 anos</c:v>
                </c:pt>
                <c:pt idx="4">
                  <c:v>15 a 19 anos</c:v>
                </c:pt>
                <c:pt idx="5">
                  <c:v>20 a 29 anos</c:v>
                </c:pt>
                <c:pt idx="6">
                  <c:v>30 a 39 anos</c:v>
                </c:pt>
                <c:pt idx="7">
                  <c:v>40 a 49 anos</c:v>
                </c:pt>
                <c:pt idx="8">
                  <c:v>50 a 59 anos</c:v>
                </c:pt>
                <c:pt idx="9">
                  <c:v>60 a 69 anos</c:v>
                </c:pt>
                <c:pt idx="10">
                  <c:v>70 a 79 anos</c:v>
                </c:pt>
                <c:pt idx="11">
                  <c:v>80 anos e mais</c:v>
                </c:pt>
              </c:strCache>
            </c:strRef>
          </c:cat>
          <c:val>
            <c:numRef>
              <c:f>Demografia!$B$70:$B$81</c:f>
              <c:numCache>
                <c:formatCode>#,##0;#,##0</c:formatCode>
                <c:ptCount val="12"/>
                <c:pt idx="0">
                  <c:v>-122345</c:v>
                </c:pt>
                <c:pt idx="1">
                  <c:v>-498975</c:v>
                </c:pt>
                <c:pt idx="2">
                  <c:v>-606627</c:v>
                </c:pt>
                <c:pt idx="3">
                  <c:v>-608822</c:v>
                </c:pt>
                <c:pt idx="4">
                  <c:v>-656590</c:v>
                </c:pt>
                <c:pt idx="5">
                  <c:v>-1208174</c:v>
                </c:pt>
                <c:pt idx="6">
                  <c:v>-1076118</c:v>
                </c:pt>
                <c:pt idx="7">
                  <c:v>-899479</c:v>
                </c:pt>
                <c:pt idx="8">
                  <c:v>-584345</c:v>
                </c:pt>
                <c:pt idx="9">
                  <c:v>-376996</c:v>
                </c:pt>
                <c:pt idx="10">
                  <c:v>-198873</c:v>
                </c:pt>
                <c:pt idx="11">
                  <c:v>-62991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A-4E90-AF23-5FDF0F3DCBF5}"/>
            </c:ext>
          </c:extLst>
        </c:ser>
        <c:ser>
          <c:idx val="1"/>
          <c:order val="1"/>
          <c:tx>
            <c:strRef>
              <c:f>Demografia!$C$69</c:f>
              <c:strCache>
                <c:ptCount val="1"/>
                <c:pt idx="0">
                  <c:v>Feminino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Demografia!$A$70:$A$81</c:f>
              <c:strCache>
                <c:ptCount val="12"/>
                <c:pt idx="0">
                  <c:v>Menor 1 ano</c:v>
                </c:pt>
                <c:pt idx="1">
                  <c:v>1 a 4 anos</c:v>
                </c:pt>
                <c:pt idx="2">
                  <c:v>5 a 9 anos</c:v>
                </c:pt>
                <c:pt idx="3">
                  <c:v>10 a 14 anos</c:v>
                </c:pt>
                <c:pt idx="4">
                  <c:v>15 a 19 anos</c:v>
                </c:pt>
                <c:pt idx="5">
                  <c:v>20 a 29 anos</c:v>
                </c:pt>
                <c:pt idx="6">
                  <c:v>30 a 39 anos</c:v>
                </c:pt>
                <c:pt idx="7">
                  <c:v>40 a 49 anos</c:v>
                </c:pt>
                <c:pt idx="8">
                  <c:v>50 a 59 anos</c:v>
                </c:pt>
                <c:pt idx="9">
                  <c:v>60 a 69 anos</c:v>
                </c:pt>
                <c:pt idx="10">
                  <c:v>70 a 79 anos</c:v>
                </c:pt>
                <c:pt idx="11">
                  <c:v>80 anos e mais</c:v>
                </c:pt>
              </c:strCache>
            </c:strRef>
          </c:cat>
          <c:val>
            <c:numRef>
              <c:f>Demografia!$C$70:$C$81</c:f>
              <c:numCache>
                <c:formatCode>#,##0;#,##0</c:formatCode>
                <c:ptCount val="12"/>
                <c:pt idx="0">
                  <c:v>118082</c:v>
                </c:pt>
                <c:pt idx="1">
                  <c:v>481746</c:v>
                </c:pt>
                <c:pt idx="2">
                  <c:v>588635</c:v>
                </c:pt>
                <c:pt idx="3">
                  <c:v>594407</c:v>
                </c:pt>
                <c:pt idx="4">
                  <c:v>659702</c:v>
                </c:pt>
                <c:pt idx="5">
                  <c:v>1257964</c:v>
                </c:pt>
                <c:pt idx="6">
                  <c:v>1182198</c:v>
                </c:pt>
                <c:pt idx="7">
                  <c:v>1023524</c:v>
                </c:pt>
                <c:pt idx="8">
                  <c:v>682795</c:v>
                </c:pt>
                <c:pt idx="9">
                  <c:v>482790</c:v>
                </c:pt>
                <c:pt idx="10">
                  <c:v>294699</c:v>
                </c:pt>
                <c:pt idx="11">
                  <c:v>124405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A-4E90-AF23-5FDF0F3DC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5362415"/>
        <c:axId val="1255669055"/>
      </c:barChart>
      <c:catAx>
        <c:axId val="1055362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669055"/>
        <c:crosses val="autoZero"/>
        <c:auto val="1"/>
        <c:lblAlgn val="ctr"/>
        <c:lblOffset val="100"/>
        <c:noMultiLvlLbl val="0"/>
      </c:catAx>
      <c:valAx>
        <c:axId val="125566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36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8552920927559"/>
          <c:y val="0.90344445643227334"/>
          <c:w val="0.2368783205086562"/>
          <c:h val="7.3265874797552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Pirâmide Etária - Município -Censo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426264640106331E-2"/>
          <c:y val="0.14396896911429269"/>
          <c:w val="0.89512094771937289"/>
          <c:h val="0.677192048381383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Demografia!$B$90</c:f>
              <c:strCache>
                <c:ptCount val="1"/>
                <c:pt idx="0">
                  <c:v>Masculino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Demografia!$A$91:$A$102</c:f>
              <c:strCache>
                <c:ptCount val="12"/>
                <c:pt idx="0">
                  <c:v>Menor 1 ano</c:v>
                </c:pt>
                <c:pt idx="1">
                  <c:v>1 a 4 anos</c:v>
                </c:pt>
                <c:pt idx="2">
                  <c:v>5 a 9 anos</c:v>
                </c:pt>
                <c:pt idx="3">
                  <c:v>10 a 14 anos</c:v>
                </c:pt>
                <c:pt idx="4">
                  <c:v>15 a 19 anos</c:v>
                </c:pt>
                <c:pt idx="5">
                  <c:v>20 a 29 anos</c:v>
                </c:pt>
                <c:pt idx="6">
                  <c:v>30 a 39 anos</c:v>
                </c:pt>
                <c:pt idx="7">
                  <c:v>40 a 49 anos</c:v>
                </c:pt>
                <c:pt idx="8">
                  <c:v>50 a 59 anos</c:v>
                </c:pt>
                <c:pt idx="9">
                  <c:v>60 a 69 anos</c:v>
                </c:pt>
                <c:pt idx="10">
                  <c:v>70 a 79 anos</c:v>
                </c:pt>
                <c:pt idx="11">
                  <c:v>80 anos e mais</c:v>
                </c:pt>
              </c:strCache>
            </c:strRef>
          </c:cat>
          <c:val>
            <c:numRef>
              <c:f>Demografia!$B$91:$B$102</c:f>
              <c:numCache>
                <c:formatCode>#,##0;#,##0</c:formatCode>
                <c:ptCount val="12"/>
                <c:pt idx="0">
                  <c:v>-45116</c:v>
                </c:pt>
                <c:pt idx="1">
                  <c:v>-182955</c:v>
                </c:pt>
                <c:pt idx="2">
                  <c:v>-220179</c:v>
                </c:pt>
                <c:pt idx="3">
                  <c:v>-222911</c:v>
                </c:pt>
                <c:pt idx="4">
                  <c:v>-250932</c:v>
                </c:pt>
                <c:pt idx="5">
                  <c:v>-483180</c:v>
                </c:pt>
                <c:pt idx="6">
                  <c:v>-426061</c:v>
                </c:pt>
                <c:pt idx="7">
                  <c:v>-372554</c:v>
                </c:pt>
                <c:pt idx="8">
                  <c:v>-250352</c:v>
                </c:pt>
                <c:pt idx="9">
                  <c:v>-169297</c:v>
                </c:pt>
                <c:pt idx="10">
                  <c:v>-94637</c:v>
                </c:pt>
                <c:pt idx="11">
                  <c:v>-29969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D-4B7C-993A-B025C248EE5D}"/>
            </c:ext>
          </c:extLst>
        </c:ser>
        <c:ser>
          <c:idx val="1"/>
          <c:order val="1"/>
          <c:tx>
            <c:strRef>
              <c:f>Demografia!$C$90</c:f>
              <c:strCache>
                <c:ptCount val="1"/>
                <c:pt idx="0">
                  <c:v>Feminino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Demografia!$A$91:$A$102</c:f>
              <c:strCache>
                <c:ptCount val="12"/>
                <c:pt idx="0">
                  <c:v>Menor 1 ano</c:v>
                </c:pt>
                <c:pt idx="1">
                  <c:v>1 a 4 anos</c:v>
                </c:pt>
                <c:pt idx="2">
                  <c:v>5 a 9 anos</c:v>
                </c:pt>
                <c:pt idx="3">
                  <c:v>10 a 14 anos</c:v>
                </c:pt>
                <c:pt idx="4">
                  <c:v>15 a 19 anos</c:v>
                </c:pt>
                <c:pt idx="5">
                  <c:v>20 a 29 anos</c:v>
                </c:pt>
                <c:pt idx="6">
                  <c:v>30 a 39 anos</c:v>
                </c:pt>
                <c:pt idx="7">
                  <c:v>40 a 49 anos</c:v>
                </c:pt>
                <c:pt idx="8">
                  <c:v>50 a 59 anos</c:v>
                </c:pt>
                <c:pt idx="9">
                  <c:v>60 a 69 anos</c:v>
                </c:pt>
                <c:pt idx="10">
                  <c:v>70 a 79 anos</c:v>
                </c:pt>
                <c:pt idx="11">
                  <c:v>80 anos e mais</c:v>
                </c:pt>
              </c:strCache>
            </c:strRef>
          </c:cat>
          <c:val>
            <c:numRef>
              <c:f>Demografia!$C$91:$C$102</c:f>
              <c:numCache>
                <c:formatCode>#,##0;#,##0</c:formatCode>
                <c:ptCount val="12"/>
                <c:pt idx="0">
                  <c:v>43500</c:v>
                </c:pt>
                <c:pt idx="1">
                  <c:v>175734</c:v>
                </c:pt>
                <c:pt idx="2">
                  <c:v>213728</c:v>
                </c:pt>
                <c:pt idx="3">
                  <c:v>219459</c:v>
                </c:pt>
                <c:pt idx="4">
                  <c:v>254532</c:v>
                </c:pt>
                <c:pt idx="5">
                  <c:v>506910</c:v>
                </c:pt>
                <c:pt idx="6">
                  <c:v>478459</c:v>
                </c:pt>
                <c:pt idx="7">
                  <c:v>447059</c:v>
                </c:pt>
                <c:pt idx="8">
                  <c:v>312646</c:v>
                </c:pt>
                <c:pt idx="9">
                  <c:v>234984</c:v>
                </c:pt>
                <c:pt idx="10">
                  <c:v>155338</c:v>
                </c:pt>
                <c:pt idx="11">
                  <c:v>67412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D-4B7C-993A-B025C248E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5362415"/>
        <c:axId val="1255669055"/>
      </c:barChart>
      <c:catAx>
        <c:axId val="1055362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669055"/>
        <c:crosses val="autoZero"/>
        <c:auto val="1"/>
        <c:lblAlgn val="ctr"/>
        <c:lblOffset val="100"/>
        <c:noMultiLvlLbl val="0"/>
      </c:catAx>
      <c:valAx>
        <c:axId val="125566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36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8552920927559"/>
          <c:y val="0.90344445643227334"/>
          <c:w val="0.2368783205086562"/>
          <c:h val="7.3265874797552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Pirâmide Etária - Município -Censo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426264640106331E-2"/>
          <c:y val="0.14396896911429269"/>
          <c:w val="0.89512094771937289"/>
          <c:h val="0.677192048381383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Demografia!$B$112</c:f>
              <c:strCache>
                <c:ptCount val="1"/>
                <c:pt idx="0">
                  <c:v>Masculino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Demografia!$A$113:$A$124</c:f>
              <c:strCache>
                <c:ptCount val="12"/>
                <c:pt idx="0">
                  <c:v>Menor 1 ano</c:v>
                </c:pt>
                <c:pt idx="1">
                  <c:v>1 a 4 anos</c:v>
                </c:pt>
                <c:pt idx="2">
                  <c:v>5 a 9 anos</c:v>
                </c:pt>
                <c:pt idx="3">
                  <c:v>10 a 14 anos</c:v>
                </c:pt>
                <c:pt idx="4">
                  <c:v>15 a 19 anos</c:v>
                </c:pt>
                <c:pt idx="5">
                  <c:v>20 a 29 anos</c:v>
                </c:pt>
                <c:pt idx="6">
                  <c:v>30 a 39 anos</c:v>
                </c:pt>
                <c:pt idx="7">
                  <c:v>40 a 49 anos</c:v>
                </c:pt>
                <c:pt idx="8">
                  <c:v>50 a 59 anos</c:v>
                </c:pt>
                <c:pt idx="9">
                  <c:v>60 a 69 anos</c:v>
                </c:pt>
                <c:pt idx="10">
                  <c:v>70 a 79 anos</c:v>
                </c:pt>
                <c:pt idx="11">
                  <c:v>80 anos e mais</c:v>
                </c:pt>
              </c:strCache>
            </c:strRef>
          </c:cat>
          <c:val>
            <c:numRef>
              <c:f>Demografia!$B$113:$B$124</c:f>
              <c:numCache>
                <c:formatCode>#,##0;#,##0</c:formatCode>
                <c:ptCount val="12"/>
                <c:pt idx="0">
                  <c:v>-36934</c:v>
                </c:pt>
                <c:pt idx="1">
                  <c:v>-147835</c:v>
                </c:pt>
                <c:pt idx="2">
                  <c:v>-201020</c:v>
                </c:pt>
                <c:pt idx="3">
                  <c:v>-236743</c:v>
                </c:pt>
                <c:pt idx="4">
                  <c:v>-233567</c:v>
                </c:pt>
                <c:pt idx="5">
                  <c:v>-522469</c:v>
                </c:pt>
                <c:pt idx="6">
                  <c:v>-473244</c:v>
                </c:pt>
                <c:pt idx="7">
                  <c:v>-406008</c:v>
                </c:pt>
                <c:pt idx="8">
                  <c:v>-336529</c:v>
                </c:pt>
                <c:pt idx="9">
                  <c:v>-203917</c:v>
                </c:pt>
                <c:pt idx="10">
                  <c:v>-113914</c:v>
                </c:pt>
                <c:pt idx="11">
                  <c:v>-47637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F-4313-9DA4-964618DD0A66}"/>
            </c:ext>
          </c:extLst>
        </c:ser>
        <c:ser>
          <c:idx val="1"/>
          <c:order val="1"/>
          <c:tx>
            <c:strRef>
              <c:f>Demografia!$C$112</c:f>
              <c:strCache>
                <c:ptCount val="1"/>
                <c:pt idx="0">
                  <c:v>Feminino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Demografia!$A$113:$A$124</c:f>
              <c:strCache>
                <c:ptCount val="12"/>
                <c:pt idx="0">
                  <c:v>Menor 1 ano</c:v>
                </c:pt>
                <c:pt idx="1">
                  <c:v>1 a 4 anos</c:v>
                </c:pt>
                <c:pt idx="2">
                  <c:v>5 a 9 anos</c:v>
                </c:pt>
                <c:pt idx="3">
                  <c:v>10 a 14 anos</c:v>
                </c:pt>
                <c:pt idx="4">
                  <c:v>15 a 19 anos</c:v>
                </c:pt>
                <c:pt idx="5">
                  <c:v>20 a 29 anos</c:v>
                </c:pt>
                <c:pt idx="6">
                  <c:v>30 a 39 anos</c:v>
                </c:pt>
                <c:pt idx="7">
                  <c:v>40 a 49 anos</c:v>
                </c:pt>
                <c:pt idx="8">
                  <c:v>50 a 59 anos</c:v>
                </c:pt>
                <c:pt idx="9">
                  <c:v>60 a 69 anos</c:v>
                </c:pt>
                <c:pt idx="10">
                  <c:v>70 a 79 anos</c:v>
                </c:pt>
                <c:pt idx="11">
                  <c:v>80 anos e mais</c:v>
                </c:pt>
              </c:strCache>
            </c:strRef>
          </c:cat>
          <c:val>
            <c:numRef>
              <c:f>Demografia!$C$113:$C$124</c:f>
              <c:numCache>
                <c:formatCode>#,##0;#,##0</c:formatCode>
                <c:ptCount val="12"/>
                <c:pt idx="0">
                  <c:v>35894</c:v>
                </c:pt>
                <c:pt idx="1">
                  <c:v>143369</c:v>
                </c:pt>
                <c:pt idx="2">
                  <c:v>194739</c:v>
                </c:pt>
                <c:pt idx="3">
                  <c:v>229824</c:v>
                </c:pt>
                <c:pt idx="4">
                  <c:v>230583</c:v>
                </c:pt>
                <c:pt idx="5">
                  <c:v>537341</c:v>
                </c:pt>
                <c:pt idx="6">
                  <c:v>519742</c:v>
                </c:pt>
                <c:pt idx="7">
                  <c:v>470479</c:v>
                </c:pt>
                <c:pt idx="8">
                  <c:v>423275</c:v>
                </c:pt>
                <c:pt idx="9">
                  <c:v>281408</c:v>
                </c:pt>
                <c:pt idx="10">
                  <c:v>186369</c:v>
                </c:pt>
                <c:pt idx="11">
                  <c:v>107606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F-4313-9DA4-964618DD0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5362415"/>
        <c:axId val="1255669055"/>
      </c:barChart>
      <c:catAx>
        <c:axId val="1055362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669055"/>
        <c:crosses val="autoZero"/>
        <c:auto val="1"/>
        <c:lblAlgn val="ctr"/>
        <c:lblOffset val="100"/>
        <c:noMultiLvlLbl val="0"/>
      </c:catAx>
      <c:valAx>
        <c:axId val="125566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36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8552920927559"/>
          <c:y val="0.90344445643227334"/>
          <c:w val="0.2368783205086562"/>
          <c:h val="7.3265874797552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Nascidos Vivos por instrução da mãe(valor absoluto)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Estado 2000</a:t>
            </a:r>
          </a:p>
        </c:rich>
      </c:tx>
      <c:layout>
        <c:manualLayout>
          <c:xMode val="edge"/>
          <c:yMode val="edge"/>
          <c:x val="0.14976869265667223"/>
          <c:y val="1.5767350138191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nasc_vivos_uf_instrucao_mae!$A$18:$A$22</c:f>
              <c:strCache>
                <c:ptCount val="5"/>
                <c:pt idx="0">
                  <c:v>Nenhuma</c:v>
                </c:pt>
                <c:pt idx="1">
                  <c:v>1 a 3 anos</c:v>
                </c:pt>
                <c:pt idx="2">
                  <c:v>4 a 7 anos</c:v>
                </c:pt>
                <c:pt idx="3">
                  <c:v>8 a 11 anos</c:v>
                </c:pt>
                <c:pt idx="4">
                  <c:v>12 anos e mais</c:v>
                </c:pt>
              </c:strCache>
            </c:strRef>
          </c:cat>
          <c:val>
            <c:numRef>
              <c:f>nasc_vivos_uf_instrucao_mae!$B$18:$B$22</c:f>
              <c:numCache>
                <c:formatCode>General</c:formatCode>
                <c:ptCount val="5"/>
                <c:pt idx="0">
                  <c:v>3617</c:v>
                </c:pt>
                <c:pt idx="1">
                  <c:v>29280</c:v>
                </c:pt>
                <c:pt idx="2">
                  <c:v>98879</c:v>
                </c:pt>
                <c:pt idx="3">
                  <c:v>78904</c:v>
                </c:pt>
                <c:pt idx="4">
                  <c:v>41594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A-4298-8857-94EC715DD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8211040"/>
        <c:axId val="2008197312"/>
      </c:barChart>
      <c:catAx>
        <c:axId val="200821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197312"/>
        <c:crosses val="autoZero"/>
        <c:auto val="1"/>
        <c:lblAlgn val="ctr"/>
        <c:lblOffset val="100"/>
        <c:noMultiLvlLbl val="0"/>
      </c:catAx>
      <c:valAx>
        <c:axId val="20081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21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 Idosos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Demografia!$V$26</c:f>
              <c:strCache>
                <c:ptCount val="1"/>
                <c:pt idx="0">
                  <c:v>Masculino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Demografia!$W$25:$X$25</c:f>
              <c:numCache>
                <c:formatCode>General</c:formatCode>
                <c:ptCount val="2"/>
                <c:pt idx="0">
                  <c:v>2000</c:v>
                </c:pt>
                <c:pt idx="1">
                  <c:v>2010</c:v>
                </c:pt>
              </c:numCache>
            </c:numRef>
          </c:cat>
          <c:val>
            <c:numRef>
              <c:f>Demografia!$W$26:$X$26</c:f>
              <c:numCache>
                <c:formatCode>General</c:formatCode>
                <c:ptCount val="2"/>
                <c:pt idx="0">
                  <c:v>9.2583910781143235</c:v>
                </c:pt>
                <c:pt idx="1">
                  <c:v>11.24730007649155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E-4115-9562-2DB5AD4B8127}"/>
            </c:ext>
          </c:extLst>
        </c:ser>
        <c:ser>
          <c:idx val="1"/>
          <c:order val="1"/>
          <c:tx>
            <c:strRef>
              <c:f>Demografia!$V$27</c:f>
              <c:strCache>
                <c:ptCount val="1"/>
                <c:pt idx="0">
                  <c:v>Feminino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Demografia!$W$25:$X$25</c:f>
              <c:numCache>
                <c:formatCode>General</c:formatCode>
                <c:ptCount val="2"/>
                <c:pt idx="0">
                  <c:v>2000</c:v>
                </c:pt>
                <c:pt idx="1">
                  <c:v>2010</c:v>
                </c:pt>
              </c:numCache>
            </c:numRef>
          </c:cat>
          <c:val>
            <c:numRef>
              <c:f>Demografia!$W$27:$X$27</c:f>
              <c:numCache>
                <c:formatCode>General</c:formatCode>
                <c:ptCount val="2"/>
                <c:pt idx="0">
                  <c:v>12.039786157878304</c:v>
                </c:pt>
                <c:pt idx="1">
                  <c:v>14.62085662193263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E-4115-9562-2DB5AD4B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0328864"/>
        <c:axId val="2000315968"/>
      </c:barChart>
      <c:catAx>
        <c:axId val="20003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315968"/>
        <c:crosses val="autoZero"/>
        <c:auto val="1"/>
        <c:lblAlgn val="ctr"/>
        <c:lblOffset val="100"/>
        <c:noMultiLvlLbl val="0"/>
      </c:catAx>
      <c:valAx>
        <c:axId val="20003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3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3079617824074"/>
          <c:y val="0.88569285230097161"/>
          <c:w val="0.26242225313175027"/>
          <c:h val="9.1350154402349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Nascidos Vivos por instrução da mãe(valor absoluto)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/>
              </a:rPr>
              <a:t>Município</a:t>
            </a:r>
            <a:r>
              <a:rPr lang="pt-BR"/>
              <a:t> 2010</a:t>
            </a:r>
          </a:p>
        </c:rich>
      </c:tx>
      <c:layout>
        <c:manualLayout>
          <c:xMode val="edge"/>
          <c:yMode val="edge"/>
          <c:x val="0.14976869265667223"/>
          <c:y val="1.5767350138191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'nasc-vivos_mun_instrucao_mae'!$F$19:$F$23</c:f>
              <c:strCache>
                <c:ptCount val="5"/>
                <c:pt idx="0">
                  <c:v>Nenhuma</c:v>
                </c:pt>
                <c:pt idx="1">
                  <c:v>1 a 3 anos</c:v>
                </c:pt>
                <c:pt idx="2">
                  <c:v>4 a 7 anos</c:v>
                </c:pt>
                <c:pt idx="3">
                  <c:v>8 a 11 anos</c:v>
                </c:pt>
                <c:pt idx="4">
                  <c:v>12 anos e mais</c:v>
                </c:pt>
              </c:strCache>
            </c:strRef>
          </c:cat>
          <c:val>
            <c:numRef>
              <c:f>'nasc-vivos_mun_instrucao_mae'!$G$19:$G$23</c:f>
              <c:numCache>
                <c:formatCode>General</c:formatCode>
                <c:ptCount val="5"/>
                <c:pt idx="0">
                  <c:v>260</c:v>
                </c:pt>
                <c:pt idx="1">
                  <c:v>2511</c:v>
                </c:pt>
                <c:pt idx="2">
                  <c:v>20357</c:v>
                </c:pt>
                <c:pt idx="3">
                  <c:v>36143</c:v>
                </c:pt>
                <c:pt idx="4">
                  <c:v>23036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4-4FB9-8707-F4568D7A2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8211040"/>
        <c:axId val="2008197312"/>
      </c:barChart>
      <c:catAx>
        <c:axId val="200821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197312"/>
        <c:crosses val="autoZero"/>
        <c:auto val="1"/>
        <c:lblAlgn val="ctr"/>
        <c:lblOffset val="100"/>
        <c:noMultiLvlLbl val="0"/>
      </c:catAx>
      <c:valAx>
        <c:axId val="20081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21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Nascidos Vivos por instrução da mãe(valor absoluto)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Estado 2010</a:t>
            </a:r>
          </a:p>
        </c:rich>
      </c:tx>
      <c:layout>
        <c:manualLayout>
          <c:xMode val="edge"/>
          <c:yMode val="edge"/>
          <c:x val="0.14976869265667223"/>
          <c:y val="1.5767350138191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980558344817227E-2"/>
                      <c:h val="0.158562402383260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310-4DCB-8218-F892EBCCE523}"/>
                </c:ext>
              </c:extLst>
            </c:dLbl>
            <c:dLbl>
              <c:idx val="3"/>
              <c:layout>
                <c:manualLayout>
                  <c:x val="-1.833648783489537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10-4DCB-8218-F892EBCCE5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nasc_vivos_uf_instrucao_mae!$D$18:$D$22</c:f>
              <c:strCache>
                <c:ptCount val="5"/>
                <c:pt idx="0">
                  <c:v>Nenhuma</c:v>
                </c:pt>
                <c:pt idx="1">
                  <c:v>1 a 3 anos</c:v>
                </c:pt>
                <c:pt idx="2">
                  <c:v>4 a 7 anos</c:v>
                </c:pt>
                <c:pt idx="3">
                  <c:v>8 a 11 anos</c:v>
                </c:pt>
                <c:pt idx="4">
                  <c:v>12 anos e mais</c:v>
                </c:pt>
              </c:strCache>
            </c:strRef>
          </c:cat>
          <c:val>
            <c:numRef>
              <c:f>nasc_vivos_uf_instrucao_mae!$E$18:$E$22</c:f>
              <c:numCache>
                <c:formatCode>General</c:formatCode>
                <c:ptCount val="5"/>
                <c:pt idx="0">
                  <c:v>791</c:v>
                </c:pt>
                <c:pt idx="1">
                  <c:v>7145</c:v>
                </c:pt>
                <c:pt idx="2">
                  <c:v>56963</c:v>
                </c:pt>
                <c:pt idx="3">
                  <c:v>97731</c:v>
                </c:pt>
                <c:pt idx="4">
                  <c:v>50432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0-4DCB-8218-F892EBCC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8211040"/>
        <c:axId val="2008197312"/>
      </c:barChart>
      <c:catAx>
        <c:axId val="200821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197312"/>
        <c:crosses val="autoZero"/>
        <c:auto val="1"/>
        <c:lblAlgn val="ctr"/>
        <c:lblOffset val="100"/>
        <c:noMultiLvlLbl val="0"/>
      </c:catAx>
      <c:valAx>
        <c:axId val="20081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21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1</xdr:row>
      <xdr:rowOff>119062</xdr:rowOff>
    </xdr:from>
    <xdr:to>
      <xdr:col>20</xdr:col>
      <xdr:colOff>466725</xdr:colOff>
      <xdr:row>34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47624</xdr:colOff>
      <xdr:row>44</xdr:row>
      <xdr:rowOff>171450</xdr:rowOff>
    </xdr:from>
    <xdr:to>
      <xdr:col>17</xdr:col>
      <xdr:colOff>38099</xdr:colOff>
      <xdr:row>62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64</xdr:row>
      <xdr:rowOff>142164</xdr:rowOff>
    </xdr:from>
    <xdr:to>
      <xdr:col>17</xdr:col>
      <xdr:colOff>270112</xdr:colOff>
      <xdr:row>82</xdr:row>
      <xdr:rowOff>42862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86</xdr:row>
      <xdr:rowOff>0</xdr:rowOff>
    </xdr:from>
    <xdr:to>
      <xdr:col>17</xdr:col>
      <xdr:colOff>85298</xdr:colOff>
      <xdr:row>102</xdr:row>
      <xdr:rowOff>99515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600075</xdr:colOff>
      <xdr:row>107</xdr:row>
      <xdr:rowOff>171450</xdr:rowOff>
    </xdr:from>
    <xdr:to>
      <xdr:col>16</xdr:col>
      <xdr:colOff>590550</xdr:colOff>
      <xdr:row>125</xdr:row>
      <xdr:rowOff>14287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298545</xdr:colOff>
      <xdr:row>64</xdr:row>
      <xdr:rowOff>85297</xdr:rowOff>
    </xdr:from>
    <xdr:to>
      <xdr:col>38</xdr:col>
      <xdr:colOff>520478</xdr:colOff>
      <xdr:row>81</xdr:row>
      <xdr:rowOff>71082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359390</xdr:colOff>
      <xdr:row>15</xdr:row>
      <xdr:rowOff>46914</xdr:rowOff>
    </xdr:from>
    <xdr:to>
      <xdr:col>35</xdr:col>
      <xdr:colOff>241394</xdr:colOff>
      <xdr:row>35</xdr:row>
      <xdr:rowOff>106766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259568</xdr:colOff>
      <xdr:row>107</xdr:row>
      <xdr:rowOff>20496</xdr:rowOff>
    </xdr:from>
    <xdr:to>
      <xdr:col>40</xdr:col>
      <xdr:colOff>461283</xdr:colOff>
      <xdr:row>130</xdr:row>
      <xdr:rowOff>83995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113732</xdr:colOff>
      <xdr:row>44</xdr:row>
      <xdr:rowOff>42650</xdr:rowOff>
    </xdr:from>
    <xdr:to>
      <xdr:col>37</xdr:col>
      <xdr:colOff>315447</xdr:colOff>
      <xdr:row>61</xdr:row>
      <xdr:rowOff>28434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398060</xdr:colOff>
      <xdr:row>84</xdr:row>
      <xdr:rowOff>99514</xdr:rowOff>
    </xdr:from>
    <xdr:to>
      <xdr:col>40</xdr:col>
      <xdr:colOff>130633</xdr:colOff>
      <xdr:row>104</xdr:row>
      <xdr:rowOff>120364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389672</xdr:colOff>
      <xdr:row>14</xdr:row>
      <xdr:rowOff>180549</xdr:rowOff>
    </xdr:from>
    <xdr:to>
      <xdr:col>85</xdr:col>
      <xdr:colOff>146325</xdr:colOff>
      <xdr:row>37</xdr:row>
      <xdr:rowOff>105793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400048</xdr:colOff>
      <xdr:row>4</xdr:row>
      <xdr:rowOff>38099</xdr:rowOff>
    </xdr:from>
    <xdr:to>
      <xdr:col>64</xdr:col>
      <xdr:colOff>438149</xdr:colOff>
      <xdr:row>36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EAFD82-7D31-E5E2-0F14-78C101A2E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97</xdr:col>
      <xdr:colOff>239486</xdr:colOff>
      <xdr:row>7</xdr:row>
      <xdr:rowOff>130629</xdr:rowOff>
    </xdr:from>
    <xdr:to>
      <xdr:col>109</xdr:col>
      <xdr:colOff>283030</xdr:colOff>
      <xdr:row>29</xdr:row>
      <xdr:rowOff>21774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460755-C439-A20B-058A-E9E7E8238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4:D37" totalsRowShown="0">
  <autoFilter ref="A4:D37" xr:uid="{00000000-0009-0000-0100-000001000000}"/>
  <tableColumns count="4">
    <tableColumn id="1" xr3:uid="{00000000-0010-0000-0000-000001000000}" name="Sexo"/>
    <tableColumn id="2" xr3:uid="{00000000-0010-0000-0000-000002000000}" name="Masculino"/>
    <tableColumn id="3" xr3:uid="{00000000-0010-0000-0000-000003000000}" name="Feminino"/>
    <tableColumn id="4" xr3:uid="{00000000-0010-0000-0000-000004000000}" name="Total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A4935B-2390-46E5-8533-470FE8AFA12F}" name="Tabela3" displayName="Tabela3" ref="AQ4:AT37" totalsRowShown="0">
  <autoFilter ref="AQ4:AT37" xr:uid="{A6A4935B-2390-46E5-8533-470FE8AFA12F}"/>
  <tableColumns count="4">
    <tableColumn id="1" xr3:uid="{EE5E4177-0073-4F4B-90E0-47A6584A1D44}" name="Ano"/>
    <tableColumn id="2" xr3:uid="{06390E57-A314-4AEC-A3CA-E90828174392}" name="Masculino"/>
    <tableColumn id="3" xr3:uid="{4DA55D57-7039-4091-B17A-C2BCED9A8A97}" name="Feminino"/>
    <tableColumn id="4" xr3:uid="{E4EFB934-411B-41E4-862E-A025811EE43C}" name="Total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EE125"/>
  <sheetViews>
    <sheetView tabSelected="1" zoomScale="70" zoomScaleNormal="70" workbookViewId="0">
      <selection activeCell="CR22" sqref="CR22"/>
    </sheetView>
  </sheetViews>
  <sheetFormatPr defaultRowHeight="14.4" x14ac:dyDescent="0.3"/>
  <cols>
    <col min="1" max="1" width="16.88671875" bestFit="1" customWidth="1"/>
    <col min="2" max="2" width="12.6640625" bestFit="1" customWidth="1"/>
    <col min="3" max="3" width="11.88671875" bestFit="1" customWidth="1"/>
    <col min="4" max="4" width="9" bestFit="1" customWidth="1"/>
    <col min="5" max="5" width="9.6640625" bestFit="1" customWidth="1"/>
    <col min="6" max="6" width="7.21875" bestFit="1" customWidth="1"/>
    <col min="7" max="7" width="12.6640625" bestFit="1" customWidth="1"/>
    <col min="8" max="8" width="11.88671875" bestFit="1" customWidth="1"/>
    <col min="9" max="9" width="8" bestFit="1" customWidth="1"/>
    <col min="20" max="21" width="12" bestFit="1" customWidth="1"/>
    <col min="23" max="23" width="23.33203125" bestFit="1" customWidth="1"/>
    <col min="24" max="24" width="9.77734375" bestFit="1" customWidth="1"/>
    <col min="25" max="25" width="23.33203125" bestFit="1" customWidth="1"/>
    <col min="27" max="27" width="9.109375" customWidth="1"/>
    <col min="40" max="40" width="10.5546875" customWidth="1"/>
    <col min="69" max="69" width="23.33203125" bestFit="1" customWidth="1"/>
  </cols>
  <sheetData>
    <row r="1" spans="1:97" x14ac:dyDescent="0.3">
      <c r="A1" s="9" t="s">
        <v>0</v>
      </c>
      <c r="B1" s="9"/>
      <c r="C1" s="9"/>
      <c r="D1" s="9"/>
      <c r="AQ1" s="9" t="s">
        <v>61</v>
      </c>
      <c r="AR1" s="9"/>
      <c r="AS1" s="9"/>
      <c r="AT1" s="9"/>
    </row>
    <row r="2" spans="1:97" x14ac:dyDescent="0.3">
      <c r="A2" s="9" t="s">
        <v>1</v>
      </c>
      <c r="B2" s="9"/>
      <c r="C2" s="9"/>
      <c r="D2" s="9"/>
      <c r="AQ2" s="9" t="s">
        <v>60</v>
      </c>
      <c r="AR2" s="9"/>
      <c r="AS2" s="9"/>
      <c r="AT2" s="9"/>
    </row>
    <row r="3" spans="1:97" x14ac:dyDescent="0.3">
      <c r="A3" s="9" t="s">
        <v>2</v>
      </c>
      <c r="B3" s="9"/>
      <c r="C3" s="9"/>
      <c r="D3" s="9"/>
      <c r="AQ3" s="9" t="s">
        <v>2</v>
      </c>
      <c r="AR3" s="9"/>
      <c r="AS3" s="9"/>
      <c r="AT3" s="9"/>
    </row>
    <row r="4" spans="1:97" x14ac:dyDescent="0.3">
      <c r="A4" t="s">
        <v>3</v>
      </c>
      <c r="B4" t="s">
        <v>4</v>
      </c>
      <c r="C4" t="s">
        <v>5</v>
      </c>
      <c r="D4" t="s">
        <v>6</v>
      </c>
      <c r="AQ4" t="s">
        <v>7</v>
      </c>
      <c r="AR4" t="s">
        <v>4</v>
      </c>
      <c r="AS4" t="s">
        <v>5</v>
      </c>
      <c r="AT4" t="s">
        <v>6</v>
      </c>
    </row>
    <row r="5" spans="1:97" x14ac:dyDescent="0.3">
      <c r="A5">
        <v>1980</v>
      </c>
      <c r="B5">
        <v>5524041</v>
      </c>
      <c r="C5">
        <v>5767590</v>
      </c>
      <c r="D5">
        <v>11291631</v>
      </c>
      <c r="V5" s="10" t="s">
        <v>34</v>
      </c>
      <c r="W5" s="10"/>
      <c r="AQ5">
        <v>1980</v>
      </c>
      <c r="AR5">
        <v>2434442</v>
      </c>
      <c r="AS5">
        <v>2656281</v>
      </c>
      <c r="AT5">
        <v>5090723</v>
      </c>
    </row>
    <row r="6" spans="1:97" x14ac:dyDescent="0.3">
      <c r="A6">
        <v>1981</v>
      </c>
      <c r="B6">
        <v>5573313</v>
      </c>
      <c r="C6">
        <v>5835449</v>
      </c>
      <c r="D6">
        <v>11408762</v>
      </c>
      <c r="V6" s="5" t="s">
        <v>38</v>
      </c>
      <c r="W6" s="5" t="s">
        <v>62</v>
      </c>
      <c r="AQ6">
        <v>1981</v>
      </c>
      <c r="AR6">
        <v>2445279</v>
      </c>
      <c r="AS6">
        <v>2675589</v>
      </c>
      <c r="AT6">
        <v>5120868</v>
      </c>
    </row>
    <row r="7" spans="1:97" x14ac:dyDescent="0.3">
      <c r="A7">
        <v>1982</v>
      </c>
      <c r="B7">
        <v>5635002</v>
      </c>
      <c r="C7">
        <v>5916539</v>
      </c>
      <c r="D7">
        <v>11551541</v>
      </c>
      <c r="V7" s="5" t="s">
        <v>35</v>
      </c>
      <c r="W7" s="5">
        <f>(POWER($D$16/$D$5, 1/(11))-1)*100</f>
        <v>1.1519038015143979</v>
      </c>
      <c r="AQ7">
        <v>1982</v>
      </c>
      <c r="AR7">
        <v>2459355</v>
      </c>
      <c r="AS7">
        <v>2698243</v>
      </c>
      <c r="AT7">
        <v>5157598</v>
      </c>
    </row>
    <row r="8" spans="1:97" x14ac:dyDescent="0.3">
      <c r="A8">
        <v>1983</v>
      </c>
      <c r="B8">
        <v>5696890</v>
      </c>
      <c r="C8">
        <v>5997924</v>
      </c>
      <c r="D8">
        <v>11694814</v>
      </c>
      <c r="V8" s="5" t="s">
        <v>36</v>
      </c>
      <c r="W8" s="5">
        <f>(POWER($D$25/$D$16,1/9)-1)*100</f>
        <v>1.3037094279835237</v>
      </c>
      <c r="AQ8">
        <v>1983</v>
      </c>
      <c r="AR8">
        <v>2473479</v>
      </c>
      <c r="AS8">
        <v>2720980</v>
      </c>
      <c r="AT8">
        <v>5194459</v>
      </c>
    </row>
    <row r="9" spans="1:97" x14ac:dyDescent="0.3">
      <c r="A9">
        <v>1984</v>
      </c>
      <c r="B9">
        <v>5758605</v>
      </c>
      <c r="C9">
        <v>6079106</v>
      </c>
      <c r="D9">
        <v>11837711</v>
      </c>
      <c r="V9" s="5" t="s">
        <v>37</v>
      </c>
      <c r="W9" s="5">
        <f>(POWER($D$35/$D$25,1/10)-1)*100</f>
        <v>1.0589322180861949</v>
      </c>
      <c r="AQ9">
        <v>1984</v>
      </c>
      <c r="AR9">
        <v>2487562</v>
      </c>
      <c r="AS9">
        <v>2743653</v>
      </c>
      <c r="AT9">
        <v>5231215</v>
      </c>
      <c r="BP9" s="10" t="s">
        <v>34</v>
      </c>
      <c r="BQ9" s="10"/>
    </row>
    <row r="10" spans="1:97" x14ac:dyDescent="0.3">
      <c r="A10">
        <v>1985</v>
      </c>
      <c r="B10">
        <v>5820136</v>
      </c>
      <c r="C10">
        <v>6160006</v>
      </c>
      <c r="D10">
        <v>11980142</v>
      </c>
      <c r="AQ10">
        <v>1985</v>
      </c>
      <c r="AR10">
        <v>2501605</v>
      </c>
      <c r="AS10">
        <v>2766252</v>
      </c>
      <c r="AT10">
        <v>5267857</v>
      </c>
      <c r="BP10" s="5" t="s">
        <v>38</v>
      </c>
      <c r="BQ10" s="5" t="s">
        <v>62</v>
      </c>
    </row>
    <row r="11" spans="1:97" x14ac:dyDescent="0.3">
      <c r="A11">
        <v>1986</v>
      </c>
      <c r="B11">
        <v>5881133</v>
      </c>
      <c r="C11">
        <v>6240108</v>
      </c>
      <c r="D11">
        <v>12121241</v>
      </c>
      <c r="AQ11">
        <v>1986</v>
      </c>
      <c r="AR11">
        <v>2515515</v>
      </c>
      <c r="AS11">
        <v>2788643</v>
      </c>
      <c r="AT11">
        <v>5304158</v>
      </c>
      <c r="BP11" s="5" t="s">
        <v>35</v>
      </c>
      <c r="BQ11" s="5">
        <f>(POWER($AT$16/$AT$5, 1/(11))-1)*100</f>
        <v>0.67339694812511564</v>
      </c>
    </row>
    <row r="12" spans="1:97" x14ac:dyDescent="0.3">
      <c r="A12">
        <v>1987</v>
      </c>
      <c r="B12">
        <v>5941178</v>
      </c>
      <c r="C12">
        <v>6319146</v>
      </c>
      <c r="D12">
        <v>12260324</v>
      </c>
      <c r="AQ12">
        <v>1987</v>
      </c>
      <c r="AR12">
        <v>2529230</v>
      </c>
      <c r="AS12">
        <v>2810713</v>
      </c>
      <c r="AT12">
        <v>5339943</v>
      </c>
      <c r="BP12" s="5" t="s">
        <v>36</v>
      </c>
      <c r="BQ12" s="5">
        <f>(POWER($AT$25/$AT$16,1/9)-1)*100</f>
        <v>0.74214728854173906</v>
      </c>
    </row>
    <row r="13" spans="1:97" x14ac:dyDescent="0.3">
      <c r="A13">
        <v>1988</v>
      </c>
      <c r="B13">
        <v>5999974</v>
      </c>
      <c r="C13">
        <v>6396553</v>
      </c>
      <c r="D13">
        <v>12396527</v>
      </c>
      <c r="AQ13">
        <v>1988</v>
      </c>
      <c r="AR13">
        <v>2542654</v>
      </c>
      <c r="AS13">
        <v>2832332</v>
      </c>
      <c r="AT13">
        <v>5374986</v>
      </c>
      <c r="BP13" s="5" t="s">
        <v>37</v>
      </c>
      <c r="BQ13" s="5">
        <f>(POWER($AT$35/$AT$25,1/10)-1)*100</f>
        <v>0.76287431975206044</v>
      </c>
    </row>
    <row r="14" spans="1:97" x14ac:dyDescent="0.3">
      <c r="A14">
        <v>1989</v>
      </c>
      <c r="B14">
        <v>6057327</v>
      </c>
      <c r="C14">
        <v>6471884</v>
      </c>
      <c r="D14">
        <v>12529211</v>
      </c>
      <c r="AQ14">
        <v>1989</v>
      </c>
      <c r="AR14">
        <v>2555737</v>
      </c>
      <c r="AS14">
        <v>2853383</v>
      </c>
      <c r="AT14">
        <v>5409120</v>
      </c>
    </row>
    <row r="15" spans="1:97" x14ac:dyDescent="0.3">
      <c r="A15">
        <v>1990</v>
      </c>
      <c r="B15">
        <v>6113235</v>
      </c>
      <c r="C15">
        <v>6545444</v>
      </c>
      <c r="D15">
        <v>12658679</v>
      </c>
      <c r="AQ15">
        <v>1990</v>
      </c>
      <c r="AR15">
        <v>2568500</v>
      </c>
      <c r="AS15">
        <v>2873924</v>
      </c>
      <c r="AT15">
        <v>5442424</v>
      </c>
    </row>
    <row r="16" spans="1:97" x14ac:dyDescent="0.3">
      <c r="A16">
        <v>1991</v>
      </c>
      <c r="B16">
        <v>6177601</v>
      </c>
      <c r="C16">
        <v>6630105</v>
      </c>
      <c r="D16">
        <v>12807706</v>
      </c>
      <c r="AQ16">
        <v>1991</v>
      </c>
      <c r="AR16">
        <v>2583192</v>
      </c>
      <c r="AS16">
        <v>2897576</v>
      </c>
      <c r="AT16">
        <v>5480768</v>
      </c>
      <c r="CQ16" s="13" t="s">
        <v>53</v>
      </c>
      <c r="CR16" s="13"/>
      <c r="CS16" s="13"/>
    </row>
    <row r="17" spans="1:97" x14ac:dyDescent="0.3">
      <c r="A17">
        <v>1992</v>
      </c>
      <c r="B17">
        <v>6222388</v>
      </c>
      <c r="C17">
        <v>6693833</v>
      </c>
      <c r="D17">
        <v>12916221</v>
      </c>
      <c r="AQ17">
        <v>1992</v>
      </c>
      <c r="AR17">
        <v>2587840</v>
      </c>
      <c r="AS17">
        <v>2905763</v>
      </c>
      <c r="AT17">
        <v>5493603</v>
      </c>
      <c r="CQ17" s="5" t="s">
        <v>7</v>
      </c>
      <c r="CR17" s="5" t="s">
        <v>8</v>
      </c>
      <c r="CS17" s="5" t="s">
        <v>54</v>
      </c>
    </row>
    <row r="18" spans="1:97" x14ac:dyDescent="0.3">
      <c r="A18">
        <v>1993</v>
      </c>
      <c r="B18">
        <v>6302941</v>
      </c>
      <c r="C18">
        <v>6762327</v>
      </c>
      <c r="D18">
        <v>13065268</v>
      </c>
      <c r="AE18" s="1"/>
      <c r="AQ18">
        <v>1993</v>
      </c>
      <c r="AR18">
        <v>2614423</v>
      </c>
      <c r="AS18">
        <v>2932607</v>
      </c>
      <c r="AT18">
        <v>5547030</v>
      </c>
      <c r="CQ18" s="5">
        <v>2000</v>
      </c>
      <c r="CR18" s="12">
        <f>pop_uf_faixa_etaria!$B$18/pop_uf_faixa_etaria!$C$18*100</f>
        <v>92.115656404991256</v>
      </c>
      <c r="CS18" s="12">
        <f>pop_municipal_faixa_etaria!$B$19/pop_municipal_faixa_etaria!$C$19*100</f>
        <v>88.371517939803084</v>
      </c>
    </row>
    <row r="19" spans="1:97" x14ac:dyDescent="0.3">
      <c r="A19">
        <v>1994</v>
      </c>
      <c r="B19">
        <v>6359396</v>
      </c>
      <c r="C19">
        <v>6822906</v>
      </c>
      <c r="D19">
        <v>13182302</v>
      </c>
      <c r="AQ19">
        <v>1994</v>
      </c>
      <c r="AR19">
        <v>2637838</v>
      </c>
      <c r="AS19">
        <v>2958874</v>
      </c>
      <c r="AT19">
        <v>5596712</v>
      </c>
      <c r="CQ19" s="5">
        <v>2010</v>
      </c>
      <c r="CR19" s="12">
        <f>pop_uf_faixa_etaria!$H$18/pop_uf_faixa_etaria!$I$18*100</f>
        <v>91.169907642645782</v>
      </c>
      <c r="CS19" s="12">
        <f>pop_municipal_faixa_etaria!$H$19/pop_municipal_faixa_etaria!$I$19*100</f>
        <v>88.073304134434366</v>
      </c>
    </row>
    <row r="20" spans="1:97" x14ac:dyDescent="0.3">
      <c r="A20">
        <v>1995</v>
      </c>
      <c r="B20">
        <v>6414456</v>
      </c>
      <c r="C20">
        <v>6881986</v>
      </c>
      <c r="D20">
        <v>13296442</v>
      </c>
      <c r="AQ20">
        <v>1995</v>
      </c>
      <c r="AR20">
        <v>2660675</v>
      </c>
      <c r="AS20">
        <v>2984491</v>
      </c>
      <c r="AT20">
        <v>5645166</v>
      </c>
    </row>
    <row r="21" spans="1:97" x14ac:dyDescent="0.3">
      <c r="A21">
        <v>1996</v>
      </c>
      <c r="B21">
        <v>6447635</v>
      </c>
      <c r="C21">
        <v>6958673</v>
      </c>
      <c r="D21">
        <v>13406308</v>
      </c>
      <c r="AQ21">
        <v>1996</v>
      </c>
      <c r="AR21">
        <v>2608818</v>
      </c>
      <c r="AS21">
        <v>2942720</v>
      </c>
      <c r="AT21">
        <v>5551538</v>
      </c>
    </row>
    <row r="22" spans="1:97" x14ac:dyDescent="0.3">
      <c r="A22">
        <v>1997</v>
      </c>
      <c r="B22">
        <v>6520774</v>
      </c>
      <c r="C22">
        <v>7034878</v>
      </c>
      <c r="D22">
        <v>13555652</v>
      </c>
      <c r="AQ22">
        <v>1997</v>
      </c>
      <c r="AR22">
        <v>2617110</v>
      </c>
      <c r="AS22">
        <v>2952071</v>
      </c>
      <c r="AT22">
        <v>5569181</v>
      </c>
    </row>
    <row r="23" spans="1:97" x14ac:dyDescent="0.3">
      <c r="A23">
        <v>1998</v>
      </c>
      <c r="B23">
        <v>6582307</v>
      </c>
      <c r="C23">
        <v>7099124</v>
      </c>
      <c r="D23">
        <v>13681431</v>
      </c>
      <c r="V23" s="13" t="s">
        <v>59</v>
      </c>
      <c r="W23" s="13"/>
      <c r="X23" s="13"/>
      <c r="AQ23">
        <v>1998</v>
      </c>
      <c r="AR23">
        <v>2624096</v>
      </c>
      <c r="AS23">
        <v>2959952</v>
      </c>
      <c r="AT23">
        <v>5584048</v>
      </c>
      <c r="BQ23" s="13" t="s">
        <v>59</v>
      </c>
      <c r="BR23" s="13"/>
      <c r="BS23" s="13"/>
    </row>
    <row r="24" spans="1:97" x14ac:dyDescent="0.3">
      <c r="A24">
        <v>1999</v>
      </c>
      <c r="B24">
        <v>6643936</v>
      </c>
      <c r="C24">
        <v>7163432</v>
      </c>
      <c r="D24">
        <v>13807368</v>
      </c>
      <c r="AQ24">
        <v>1999</v>
      </c>
      <c r="AR24">
        <v>2631100</v>
      </c>
      <c r="AS24">
        <v>2967855</v>
      </c>
      <c r="AT24">
        <v>5598955</v>
      </c>
    </row>
    <row r="25" spans="1:97" x14ac:dyDescent="0.3">
      <c r="A25">
        <v>2000</v>
      </c>
      <c r="B25">
        <v>6900335</v>
      </c>
      <c r="C25">
        <v>7490947</v>
      </c>
      <c r="D25">
        <v>14391282</v>
      </c>
      <c r="W25" s="5">
        <v>2000</v>
      </c>
      <c r="X25" s="5">
        <v>2010</v>
      </c>
      <c r="AQ25">
        <v>2000</v>
      </c>
      <c r="AR25">
        <v>2748143</v>
      </c>
      <c r="AS25">
        <v>3109761</v>
      </c>
      <c r="AT25">
        <v>5857904</v>
      </c>
    </row>
    <row r="26" spans="1:97" x14ac:dyDescent="0.3">
      <c r="A26">
        <v>2001</v>
      </c>
      <c r="B26">
        <v>6981562</v>
      </c>
      <c r="C26">
        <v>7576999</v>
      </c>
      <c r="D26">
        <v>14558561</v>
      </c>
      <c r="V26" s="5" t="s">
        <v>4</v>
      </c>
      <c r="W26" s="6">
        <v>9.2583910781143235</v>
      </c>
      <c r="X26" s="6">
        <v>11.24730007649155</v>
      </c>
      <c r="AQ26">
        <v>2001</v>
      </c>
      <c r="AR26">
        <v>2766714</v>
      </c>
      <c r="AS26">
        <v>3130773</v>
      </c>
      <c r="AT26">
        <v>5897487</v>
      </c>
      <c r="BR26" s="6">
        <v>2000</v>
      </c>
      <c r="BS26" s="6">
        <v>2010</v>
      </c>
    </row>
    <row r="27" spans="1:97" x14ac:dyDescent="0.3">
      <c r="A27">
        <v>2002</v>
      </c>
      <c r="B27">
        <v>7061877</v>
      </c>
      <c r="C27">
        <v>7662602</v>
      </c>
      <c r="D27">
        <v>14724479</v>
      </c>
      <c r="V27" s="5" t="s">
        <v>5</v>
      </c>
      <c r="W27" s="6">
        <v>12.039786157878304</v>
      </c>
      <c r="X27" s="6">
        <v>14.62085662193263</v>
      </c>
      <c r="AQ27">
        <v>2002</v>
      </c>
      <c r="AR27">
        <v>2785367</v>
      </c>
      <c r="AS27">
        <v>3151884</v>
      </c>
      <c r="AT27">
        <v>5937251</v>
      </c>
      <c r="BQ27" s="6" t="s">
        <v>4</v>
      </c>
      <c r="BR27" s="6">
        <f>SUM(B$100:B$102)/B$103*100</f>
        <v>10.694603592316703</v>
      </c>
      <c r="BS27" s="6">
        <f>SUM(C$122:C$124)/C$125*100</f>
        <v>17.121288901571699</v>
      </c>
    </row>
    <row r="28" spans="1:97" x14ac:dyDescent="0.3">
      <c r="A28">
        <v>2003</v>
      </c>
      <c r="B28">
        <v>7136931</v>
      </c>
      <c r="C28">
        <v>7742213</v>
      </c>
      <c r="D28">
        <v>14879144</v>
      </c>
      <c r="V28" s="5" t="s">
        <v>6</v>
      </c>
      <c r="W28" s="6">
        <v>10.706162244614482</v>
      </c>
      <c r="X28" s="6">
        <v>13.011990234603294</v>
      </c>
      <c r="AQ28">
        <v>2003</v>
      </c>
      <c r="AR28">
        <v>2802646</v>
      </c>
      <c r="AS28">
        <v>3171436</v>
      </c>
      <c r="AT28">
        <v>5974082</v>
      </c>
      <c r="BQ28" s="6" t="s">
        <v>5</v>
      </c>
      <c r="BR28" s="6">
        <f>SUM(C$100:C$102)/C$103*100</f>
        <v>14.719266207274451</v>
      </c>
      <c r="BS28" s="6">
        <f>SUM(D$122:D$124)/D$125*100</f>
        <v>14.885832423851101</v>
      </c>
    </row>
    <row r="29" spans="1:97" x14ac:dyDescent="0.3">
      <c r="A29">
        <v>2004</v>
      </c>
      <c r="B29">
        <v>7211674</v>
      </c>
      <c r="C29">
        <v>7821643</v>
      </c>
      <c r="D29">
        <v>15033317</v>
      </c>
      <c r="AQ29">
        <v>2004</v>
      </c>
      <c r="AR29">
        <v>2819881</v>
      </c>
      <c r="AS29">
        <v>3190933</v>
      </c>
      <c r="AT29">
        <v>6010814</v>
      </c>
      <c r="BQ29" s="6" t="s">
        <v>6</v>
      </c>
      <c r="BR29" s="6">
        <f>SUM(D$100:D$102)/D$103*100</f>
        <v>12.831159404455928</v>
      </c>
      <c r="BS29" s="6">
        <f>SUM(E$122:E$124)/E$125*100</f>
        <v>12.347655277336402</v>
      </c>
    </row>
    <row r="30" spans="1:97" x14ac:dyDescent="0.3">
      <c r="A30">
        <v>2005</v>
      </c>
      <c r="B30">
        <v>7381430</v>
      </c>
      <c r="C30">
        <v>8001992</v>
      </c>
      <c r="D30">
        <v>15383422</v>
      </c>
      <c r="AQ30">
        <v>2005</v>
      </c>
      <c r="AR30">
        <v>2858990</v>
      </c>
      <c r="AS30">
        <v>3235192</v>
      </c>
      <c r="AT30">
        <v>6094182</v>
      </c>
    </row>
    <row r="31" spans="1:97" x14ac:dyDescent="0.3">
      <c r="A31">
        <v>2006</v>
      </c>
      <c r="B31">
        <v>7467871</v>
      </c>
      <c r="C31">
        <v>8093849</v>
      </c>
      <c r="D31">
        <v>15561720</v>
      </c>
      <c r="AQ31">
        <v>2006</v>
      </c>
      <c r="AR31">
        <v>2878918</v>
      </c>
      <c r="AS31">
        <v>3257738</v>
      </c>
      <c r="AT31">
        <v>6136656</v>
      </c>
    </row>
    <row r="32" spans="1:97" x14ac:dyDescent="0.3">
      <c r="A32">
        <v>2007</v>
      </c>
      <c r="B32">
        <v>7531335</v>
      </c>
      <c r="C32">
        <v>8207201</v>
      </c>
      <c r="D32">
        <v>15738536</v>
      </c>
      <c r="AQ32">
        <v>2007</v>
      </c>
      <c r="AR32">
        <v>2892562</v>
      </c>
      <c r="AS32">
        <v>3286200</v>
      </c>
      <c r="AT32">
        <v>6178762</v>
      </c>
    </row>
    <row r="33" spans="1:132" x14ac:dyDescent="0.3">
      <c r="A33">
        <v>2008</v>
      </c>
      <c r="B33">
        <v>7594357</v>
      </c>
      <c r="C33">
        <v>8278005</v>
      </c>
      <c r="D33">
        <v>15872362</v>
      </c>
      <c r="AQ33">
        <v>2008</v>
      </c>
      <c r="AR33">
        <v>2883078</v>
      </c>
      <c r="AS33">
        <v>3277969</v>
      </c>
      <c r="AT33">
        <v>6161047</v>
      </c>
    </row>
    <row r="34" spans="1:132" x14ac:dyDescent="0.3">
      <c r="A34">
        <v>2009</v>
      </c>
      <c r="B34">
        <v>7657302</v>
      </c>
      <c r="C34">
        <v>8353084</v>
      </c>
      <c r="D34">
        <v>16010386</v>
      </c>
      <c r="AQ34">
        <v>2009</v>
      </c>
      <c r="AR34">
        <v>2893771</v>
      </c>
      <c r="AS34">
        <v>3292942</v>
      </c>
      <c r="AT34">
        <v>6186713</v>
      </c>
    </row>
    <row r="35" spans="1:132" x14ac:dyDescent="0.3">
      <c r="A35">
        <v>2010</v>
      </c>
      <c r="B35">
        <v>7625679</v>
      </c>
      <c r="C35">
        <v>8364250</v>
      </c>
      <c r="D35">
        <v>15989929</v>
      </c>
      <c r="AQ35">
        <v>2010</v>
      </c>
      <c r="AR35">
        <v>2959817</v>
      </c>
      <c r="AS35">
        <v>3360629</v>
      </c>
      <c r="AT35">
        <v>6320446</v>
      </c>
    </row>
    <row r="36" spans="1:132" x14ac:dyDescent="0.3">
      <c r="A36">
        <v>2011</v>
      </c>
      <c r="B36">
        <v>7684746</v>
      </c>
      <c r="C36">
        <v>8427932</v>
      </c>
      <c r="D36">
        <v>16112678</v>
      </c>
      <c r="AQ36">
        <v>2011</v>
      </c>
      <c r="AR36">
        <v>2976446</v>
      </c>
      <c r="AS36">
        <v>3379503</v>
      </c>
      <c r="AT36">
        <v>6355949</v>
      </c>
    </row>
    <row r="37" spans="1:132" x14ac:dyDescent="0.3">
      <c r="A37">
        <v>2012</v>
      </c>
      <c r="B37">
        <v>7741923</v>
      </c>
      <c r="C37">
        <v>8489442</v>
      </c>
      <c r="D37">
        <v>16231365</v>
      </c>
      <c r="AQ37">
        <v>2012</v>
      </c>
      <c r="AR37">
        <v>2992522</v>
      </c>
      <c r="AS37">
        <v>3397768</v>
      </c>
      <c r="AT37">
        <v>6390290</v>
      </c>
    </row>
    <row r="39" spans="1:132" x14ac:dyDescent="0.3">
      <c r="A39" s="15" t="s">
        <v>55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</row>
    <row r="40" spans="1:132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</row>
    <row r="41" spans="1:132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</row>
    <row r="42" spans="1:132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</row>
    <row r="43" spans="1:132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</row>
    <row r="45" spans="1:132" x14ac:dyDescent="0.3">
      <c r="D45" s="1"/>
    </row>
    <row r="46" spans="1:132" x14ac:dyDescent="0.3">
      <c r="A46" s="9" t="s">
        <v>24</v>
      </c>
      <c r="B46" s="9"/>
      <c r="C46" s="9"/>
      <c r="D46" s="9"/>
      <c r="E46" s="9"/>
      <c r="T46" s="9" t="s">
        <v>27</v>
      </c>
      <c r="U46" s="9"/>
      <c r="V46" s="9"/>
      <c r="X46" s="9" t="s">
        <v>28</v>
      </c>
      <c r="Y46" s="9"/>
    </row>
    <row r="47" spans="1:132" x14ac:dyDescent="0.3">
      <c r="A47" s="8" t="s">
        <v>9</v>
      </c>
      <c r="B47" s="8"/>
      <c r="C47" s="8"/>
      <c r="D47" s="8"/>
      <c r="T47" s="8">
        <f>SUM(D59:D61)/SUM(D50:D53)*100</f>
        <v>61.453923469099927</v>
      </c>
      <c r="U47" s="8"/>
      <c r="V47" s="8"/>
      <c r="X47" t="s">
        <v>4</v>
      </c>
      <c r="Y47" s="4">
        <f>SUM(B$59:B$61)/B62*100</f>
        <v>11.24730007649155</v>
      </c>
    </row>
    <row r="48" spans="1:132" x14ac:dyDescent="0.3">
      <c r="A48" s="8" t="s">
        <v>10</v>
      </c>
      <c r="B48" s="8"/>
      <c r="C48" s="8"/>
      <c r="D48" s="8"/>
      <c r="X48" t="s">
        <v>5</v>
      </c>
      <c r="Y48" s="4">
        <f>SUM(C$59:C$61)/C62*100</f>
        <v>14.62085662193263</v>
      </c>
    </row>
    <row r="49" spans="1:135" x14ac:dyDescent="0.3">
      <c r="A49" t="s">
        <v>11</v>
      </c>
      <c r="B49" t="s">
        <v>4</v>
      </c>
      <c r="C49" t="s">
        <v>5</v>
      </c>
      <c r="D49" t="s">
        <v>6</v>
      </c>
      <c r="E49" t="s">
        <v>4</v>
      </c>
      <c r="X49" t="s">
        <v>6</v>
      </c>
      <c r="Y49" s="4">
        <f>SUM(D$59:D$61)/D62*100</f>
        <v>13.011990234603294</v>
      </c>
    </row>
    <row r="50" spans="1:135" x14ac:dyDescent="0.3">
      <c r="A50" t="s">
        <v>12</v>
      </c>
      <c r="B50" s="2">
        <f t="shared" ref="B50:B62" si="0">-1*E50</f>
        <v>-99210</v>
      </c>
      <c r="C50" s="3">
        <v>95990</v>
      </c>
      <c r="D50">
        <v>195200</v>
      </c>
      <c r="E50">
        <v>99210</v>
      </c>
      <c r="T50" s="10" t="s">
        <v>29</v>
      </c>
      <c r="U50" s="10"/>
    </row>
    <row r="51" spans="1:135" x14ac:dyDescent="0.3">
      <c r="A51" t="s">
        <v>13</v>
      </c>
      <c r="B51" s="2">
        <f t="shared" si="0"/>
        <v>-401592</v>
      </c>
      <c r="C51" s="3">
        <v>390823</v>
      </c>
      <c r="D51">
        <v>792415</v>
      </c>
      <c r="E51">
        <v>401592</v>
      </c>
      <c r="T51" t="s">
        <v>30</v>
      </c>
      <c r="U51" s="4">
        <f>SUM(D50:D53)/SUM(D54:D58)*100</f>
        <v>32.171620161080504</v>
      </c>
    </row>
    <row r="52" spans="1:135" x14ac:dyDescent="0.3">
      <c r="A52" t="s">
        <v>14</v>
      </c>
      <c r="B52" s="2">
        <f t="shared" si="0"/>
        <v>-555463</v>
      </c>
      <c r="C52" s="3">
        <v>537528</v>
      </c>
      <c r="D52">
        <v>1092991</v>
      </c>
      <c r="E52">
        <v>555463</v>
      </c>
      <c r="T52" t="s">
        <v>31</v>
      </c>
      <c r="U52">
        <f>SUM(D59:D61)/SUM(D54:D58)*100</f>
        <v>19.770722832559933</v>
      </c>
    </row>
    <row r="53" spans="1:135" x14ac:dyDescent="0.3">
      <c r="A53" t="s">
        <v>15</v>
      </c>
      <c r="B53" s="2">
        <f t="shared" si="0"/>
        <v>-662506</v>
      </c>
      <c r="C53" s="3">
        <v>642527</v>
      </c>
      <c r="D53">
        <v>1305033</v>
      </c>
      <c r="E53">
        <v>662506</v>
      </c>
      <c r="T53" t="s">
        <v>6</v>
      </c>
      <c r="U53">
        <f>SUM(D50:D53,D59:D61)/SUM(D54:D58)*100</f>
        <v>51.94234299364043</v>
      </c>
    </row>
    <row r="54" spans="1:135" x14ac:dyDescent="0.3">
      <c r="A54" t="s">
        <v>16</v>
      </c>
      <c r="B54" s="2">
        <f t="shared" si="0"/>
        <v>-638420</v>
      </c>
      <c r="C54" s="3">
        <v>631856</v>
      </c>
      <c r="D54">
        <v>1270276</v>
      </c>
      <c r="E54">
        <v>638420</v>
      </c>
    </row>
    <row r="55" spans="1:135" x14ac:dyDescent="0.3">
      <c r="A55" t="s">
        <v>17</v>
      </c>
      <c r="B55" s="2">
        <f t="shared" si="0"/>
        <v>-1311708</v>
      </c>
      <c r="C55" s="3">
        <v>1355428</v>
      </c>
      <c r="D55">
        <v>2667136</v>
      </c>
      <c r="E55">
        <v>1311708</v>
      </c>
    </row>
    <row r="56" spans="1:135" x14ac:dyDescent="0.3">
      <c r="A56" t="s">
        <v>18</v>
      </c>
      <c r="B56" s="2">
        <f t="shared" si="0"/>
        <v>-1203989</v>
      </c>
      <c r="C56" s="3">
        <v>1309208</v>
      </c>
      <c r="D56">
        <v>2513197</v>
      </c>
      <c r="E56">
        <v>1203989</v>
      </c>
      <c r="T56" s="10" t="s">
        <v>32</v>
      </c>
      <c r="U56" s="10"/>
      <c r="V56" s="10"/>
      <c r="X56" s="10" t="s">
        <v>33</v>
      </c>
      <c r="Y56" s="10"/>
    </row>
    <row r="57" spans="1:135" x14ac:dyDescent="0.3">
      <c r="A57" t="s">
        <v>19</v>
      </c>
      <c r="B57" s="2">
        <f t="shared" si="0"/>
        <v>-1058659</v>
      </c>
      <c r="C57" s="3">
        <v>1186159</v>
      </c>
      <c r="D57">
        <v>2244818</v>
      </c>
      <c r="E57">
        <v>1058659</v>
      </c>
      <c r="T57" s="8">
        <f>nasc_vivos_uf_instrucao_mae!H11/SUM(Demografia!C54:C57)*1000</f>
        <v>48.021137492077791</v>
      </c>
      <c r="U57" s="8"/>
      <c r="V57" s="8"/>
      <c r="X57" s="8">
        <f>nasc_vivos_uf_instrucao_mae!H11/Demografia!D62*1000</f>
        <v>13.462348707114336</v>
      </c>
      <c r="Y57" s="8"/>
    </row>
    <row r="58" spans="1:135" x14ac:dyDescent="0.3">
      <c r="A58" t="s">
        <v>20</v>
      </c>
      <c r="B58" s="2">
        <f t="shared" si="0"/>
        <v>-836449</v>
      </c>
      <c r="C58" s="3">
        <v>991806</v>
      </c>
      <c r="D58">
        <v>1828255</v>
      </c>
      <c r="E58">
        <v>836449</v>
      </c>
    </row>
    <row r="59" spans="1:135" x14ac:dyDescent="0.3">
      <c r="A59" t="s">
        <v>21</v>
      </c>
      <c r="B59" s="2">
        <f t="shared" si="0"/>
        <v>-496422</v>
      </c>
      <c r="C59" s="3">
        <v>633664</v>
      </c>
      <c r="D59">
        <v>1130086</v>
      </c>
      <c r="E59">
        <v>496422</v>
      </c>
    </row>
    <row r="60" spans="1:135" x14ac:dyDescent="0.3">
      <c r="A60" t="s">
        <v>22</v>
      </c>
      <c r="B60" s="2">
        <f t="shared" si="0"/>
        <v>-260375</v>
      </c>
      <c r="C60" s="3">
        <v>385306</v>
      </c>
      <c r="D60">
        <v>645681</v>
      </c>
      <c r="E60">
        <v>260375</v>
      </c>
    </row>
    <row r="61" spans="1:135" x14ac:dyDescent="0.3">
      <c r="A61" t="s">
        <v>23</v>
      </c>
      <c r="B61" s="2">
        <f t="shared" si="0"/>
        <v>-100886</v>
      </c>
      <c r="C61" s="3">
        <v>203955</v>
      </c>
      <c r="D61">
        <v>304841</v>
      </c>
      <c r="E61">
        <v>100886</v>
      </c>
    </row>
    <row r="62" spans="1:135" x14ac:dyDescent="0.3">
      <c r="A62" t="s">
        <v>6</v>
      </c>
      <c r="B62" s="2">
        <f t="shared" si="0"/>
        <v>-7625679</v>
      </c>
      <c r="C62" s="3">
        <v>8364250</v>
      </c>
      <c r="D62">
        <v>15989929</v>
      </c>
      <c r="E62">
        <v>7625679</v>
      </c>
    </row>
    <row r="63" spans="1:135" x14ac:dyDescent="0.3">
      <c r="A63" s="15" t="s">
        <v>56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</row>
    <row r="64" spans="1:135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</row>
    <row r="65" spans="1:135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</row>
    <row r="66" spans="1:135" x14ac:dyDescent="0.3">
      <c r="A66" s="9" t="s">
        <v>0</v>
      </c>
      <c r="B66" s="9"/>
      <c r="C66" s="9"/>
      <c r="D66" s="9"/>
      <c r="E66" s="9"/>
      <c r="T66" s="9" t="s">
        <v>27</v>
      </c>
      <c r="U66" s="9"/>
      <c r="V66" s="9"/>
      <c r="X66" s="9" t="s">
        <v>28</v>
      </c>
      <c r="Y66" s="9"/>
    </row>
    <row r="67" spans="1:135" x14ac:dyDescent="0.3">
      <c r="A67" s="8" t="s">
        <v>9</v>
      </c>
      <c r="B67" s="8"/>
      <c r="C67" s="8"/>
      <c r="D67" s="8"/>
      <c r="E67" s="8"/>
      <c r="T67" s="8">
        <f>SUM(D79:D81)/SUM(D70:D73)*100</f>
        <v>42.566510085674295</v>
      </c>
      <c r="U67" s="8"/>
      <c r="V67" s="8"/>
      <c r="X67" t="s">
        <v>4</v>
      </c>
      <c r="Y67" s="4">
        <f>SUM(B$79:B$81)/B82*100</f>
        <v>9.2583910781143235</v>
      </c>
    </row>
    <row r="68" spans="1:135" x14ac:dyDescent="0.3">
      <c r="A68" s="8" t="s">
        <v>25</v>
      </c>
      <c r="B68" s="8"/>
      <c r="C68" s="8"/>
      <c r="D68" s="8"/>
      <c r="E68" s="8"/>
      <c r="X68" t="s">
        <v>5</v>
      </c>
      <c r="Y68" s="4">
        <f>SUM(C$79:C$81)/C82*100</f>
        <v>12.039786157878304</v>
      </c>
    </row>
    <row r="69" spans="1:135" x14ac:dyDescent="0.3">
      <c r="A69" t="s">
        <v>11</v>
      </c>
      <c r="B69" t="s">
        <v>4</v>
      </c>
      <c r="C69" t="s">
        <v>5</v>
      </c>
      <c r="D69" t="s">
        <v>6</v>
      </c>
      <c r="E69" t="s">
        <v>4</v>
      </c>
      <c r="X69" t="s">
        <v>6</v>
      </c>
      <c r="Y69" s="4">
        <f>SUM(D$79:D$81)/D82*100</f>
        <v>10.706162244614482</v>
      </c>
    </row>
    <row r="70" spans="1:135" x14ac:dyDescent="0.3">
      <c r="A70" t="s">
        <v>12</v>
      </c>
      <c r="B70" s="2">
        <f>-1*E70</f>
        <v>-122345</v>
      </c>
      <c r="C70" s="2">
        <v>118082</v>
      </c>
      <c r="D70">
        <v>240427</v>
      </c>
      <c r="E70">
        <v>122345</v>
      </c>
      <c r="T70" s="10" t="s">
        <v>29</v>
      </c>
      <c r="U70" s="10"/>
    </row>
    <row r="71" spans="1:135" x14ac:dyDescent="0.3">
      <c r="A71" t="s">
        <v>13</v>
      </c>
      <c r="B71" s="2">
        <f t="shared" ref="B71:B82" si="1">-1*E71</f>
        <v>-498975</v>
      </c>
      <c r="C71" s="2">
        <v>481746</v>
      </c>
      <c r="D71">
        <v>980721</v>
      </c>
      <c r="E71">
        <v>498975</v>
      </c>
      <c r="T71" t="s">
        <v>30</v>
      </c>
      <c r="U71" s="4">
        <f>SUM(D70:D73)/SUM(D74:D78)*100</f>
        <v>39.212247054427799</v>
      </c>
    </row>
    <row r="72" spans="1:135" x14ac:dyDescent="0.3">
      <c r="A72" t="s">
        <v>14</v>
      </c>
      <c r="B72" s="2">
        <f t="shared" si="1"/>
        <v>-606627</v>
      </c>
      <c r="C72" s="2">
        <v>588635</v>
      </c>
      <c r="D72">
        <v>1195262</v>
      </c>
      <c r="E72">
        <v>606627</v>
      </c>
      <c r="T72" t="s">
        <v>31</v>
      </c>
      <c r="U72">
        <f>SUM(D79:D81)/SUM(D74:D78)*100</f>
        <v>16.691285097242531</v>
      </c>
    </row>
    <row r="73" spans="1:135" x14ac:dyDescent="0.3">
      <c r="A73" t="s">
        <v>15</v>
      </c>
      <c r="B73" s="2">
        <f t="shared" si="1"/>
        <v>-608822</v>
      </c>
      <c r="C73" s="2">
        <v>594407</v>
      </c>
      <c r="D73">
        <v>1203229</v>
      </c>
      <c r="E73">
        <v>608822</v>
      </c>
      <c r="T73" t="s">
        <v>6</v>
      </c>
      <c r="U73">
        <f>SUM(D70:D73,D79:D81)/SUM(D74:D78)*100</f>
        <v>55.903532151670333</v>
      </c>
    </row>
    <row r="74" spans="1:135" x14ac:dyDescent="0.3">
      <c r="A74" t="s">
        <v>16</v>
      </c>
      <c r="B74" s="2">
        <f t="shared" si="1"/>
        <v>-656590</v>
      </c>
      <c r="C74" s="2">
        <v>659702</v>
      </c>
      <c r="D74">
        <v>1316292</v>
      </c>
      <c r="E74">
        <v>656590</v>
      </c>
    </row>
    <row r="75" spans="1:135" x14ac:dyDescent="0.3">
      <c r="A75" t="s">
        <v>17</v>
      </c>
      <c r="B75" s="2">
        <f t="shared" si="1"/>
        <v>-1208174</v>
      </c>
      <c r="C75" s="2">
        <v>1257964</v>
      </c>
      <c r="D75">
        <v>2466138</v>
      </c>
      <c r="E75">
        <v>1208174</v>
      </c>
      <c r="T75" s="10" t="s">
        <v>32</v>
      </c>
      <c r="U75" s="10"/>
      <c r="V75" s="10"/>
      <c r="X75" s="10" t="s">
        <v>33</v>
      </c>
      <c r="Y75" s="10"/>
    </row>
    <row r="76" spans="1:135" x14ac:dyDescent="0.3">
      <c r="A76" t="s">
        <v>18</v>
      </c>
      <c r="B76" s="2">
        <f t="shared" si="1"/>
        <v>-1076118</v>
      </c>
      <c r="C76" s="2">
        <v>1182198</v>
      </c>
      <c r="D76">
        <v>2258316</v>
      </c>
      <c r="E76">
        <v>1076118</v>
      </c>
      <c r="T76" s="8">
        <f>nasc_vivos_uf_instrucao_mae!B14/SUM(Demografia!C74:C77)*1000</f>
        <v>62.84104236613193</v>
      </c>
      <c r="U76" s="8"/>
      <c r="V76" s="8"/>
      <c r="X76" s="8">
        <f>nasc_vivos_uf_instrucao_mae!B14/Demografia!D82*1000</f>
        <v>18.005206207480335</v>
      </c>
      <c r="Y76" s="8"/>
    </row>
    <row r="77" spans="1:135" x14ac:dyDescent="0.3">
      <c r="A77" t="s">
        <v>19</v>
      </c>
      <c r="B77" s="2">
        <f t="shared" si="1"/>
        <v>-899479</v>
      </c>
      <c r="C77" s="2">
        <v>1023524</v>
      </c>
      <c r="D77">
        <v>1923003</v>
      </c>
      <c r="E77">
        <v>899479</v>
      </c>
    </row>
    <row r="78" spans="1:135" x14ac:dyDescent="0.3">
      <c r="A78" t="s">
        <v>20</v>
      </c>
      <c r="B78" s="2">
        <f t="shared" si="1"/>
        <v>-584345</v>
      </c>
      <c r="C78" s="2">
        <v>682795</v>
      </c>
      <c r="D78">
        <v>1267140</v>
      </c>
      <c r="E78">
        <v>584345</v>
      </c>
    </row>
    <row r="79" spans="1:135" x14ac:dyDescent="0.3">
      <c r="A79" t="s">
        <v>21</v>
      </c>
      <c r="B79" s="2">
        <f t="shared" si="1"/>
        <v>-376996</v>
      </c>
      <c r="C79" s="2">
        <v>482790</v>
      </c>
      <c r="D79">
        <v>859786</v>
      </c>
      <c r="E79">
        <v>376996</v>
      </c>
    </row>
    <row r="80" spans="1:135" x14ac:dyDescent="0.3">
      <c r="A80" t="s">
        <v>22</v>
      </c>
      <c r="B80" s="2">
        <f t="shared" si="1"/>
        <v>-198873</v>
      </c>
      <c r="C80" s="2">
        <v>294699</v>
      </c>
      <c r="D80">
        <v>493572</v>
      </c>
      <c r="E80">
        <v>198873</v>
      </c>
    </row>
    <row r="81" spans="1:132" x14ac:dyDescent="0.3">
      <c r="A81" t="s">
        <v>23</v>
      </c>
      <c r="B81" s="2">
        <f t="shared" si="1"/>
        <v>-62991</v>
      </c>
      <c r="C81" s="2">
        <v>124405</v>
      </c>
      <c r="D81">
        <v>187396</v>
      </c>
      <c r="E81">
        <v>62991</v>
      </c>
    </row>
    <row r="82" spans="1:132" x14ac:dyDescent="0.3">
      <c r="A82" t="s">
        <v>6</v>
      </c>
      <c r="B82" s="2">
        <f t="shared" si="1"/>
        <v>-6900335</v>
      </c>
      <c r="C82" s="2">
        <v>7490947</v>
      </c>
      <c r="D82">
        <v>14391282</v>
      </c>
      <c r="E82">
        <v>6900335</v>
      </c>
    </row>
    <row r="83" spans="1:132" x14ac:dyDescent="0.3">
      <c r="A83" s="15" t="s">
        <v>57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</row>
    <row r="84" spans="1:132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</row>
    <row r="85" spans="1:132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</row>
    <row r="86" spans="1:132" x14ac:dyDescent="0.3">
      <c r="A86" s="9" t="s">
        <v>0</v>
      </c>
      <c r="B86" s="9"/>
      <c r="C86" s="9"/>
      <c r="D86" s="9"/>
      <c r="E86" s="9"/>
    </row>
    <row r="87" spans="1:132" x14ac:dyDescent="0.3">
      <c r="A87" s="8" t="s">
        <v>9</v>
      </c>
      <c r="B87" s="8"/>
      <c r="C87" s="8"/>
      <c r="D87" s="8"/>
      <c r="T87" s="9" t="s">
        <v>27</v>
      </c>
      <c r="U87" s="9"/>
      <c r="V87" s="9"/>
      <c r="X87" s="9" t="s">
        <v>28</v>
      </c>
      <c r="Y87" s="9"/>
    </row>
    <row r="88" spans="1:132" x14ac:dyDescent="0.3">
      <c r="A88" s="8" t="s">
        <v>26</v>
      </c>
      <c r="B88" s="8"/>
      <c r="C88" s="8"/>
      <c r="D88" s="8"/>
      <c r="T88" s="8">
        <f>SUM(D100:D102)/SUM(D91:D94)*100</f>
        <v>56.78809473081381</v>
      </c>
      <c r="U88" s="8"/>
      <c r="V88" s="8"/>
      <c r="X88" t="s">
        <v>4</v>
      </c>
      <c r="Y88">
        <f>SUM(B$100:B$102)/B$103*100</f>
        <v>10.694603592316703</v>
      </c>
    </row>
    <row r="89" spans="1:132" x14ac:dyDescent="0.3">
      <c r="A89" s="8" t="s">
        <v>25</v>
      </c>
      <c r="B89" s="8"/>
      <c r="C89" s="8"/>
      <c r="D89" s="8"/>
      <c r="X89" t="s">
        <v>5</v>
      </c>
      <c r="Y89">
        <f>SUM(C$100:C$102)/C$103*100</f>
        <v>14.719266207274451</v>
      </c>
    </row>
    <row r="90" spans="1:132" x14ac:dyDescent="0.3">
      <c r="A90" t="s">
        <v>11</v>
      </c>
      <c r="B90" t="s">
        <v>4</v>
      </c>
      <c r="C90" t="s">
        <v>5</v>
      </c>
      <c r="D90" t="s">
        <v>6</v>
      </c>
      <c r="E90" t="s">
        <v>4</v>
      </c>
      <c r="X90" t="s">
        <v>6</v>
      </c>
      <c r="Y90">
        <f>SUM(D$100:D$102)/D$103*100</f>
        <v>12.831159404455928</v>
      </c>
      <c r="AF90" s="4"/>
    </row>
    <row r="91" spans="1:132" x14ac:dyDescent="0.3">
      <c r="A91" t="s">
        <v>12</v>
      </c>
      <c r="B91" s="2">
        <f>-1*E91</f>
        <v>-45116</v>
      </c>
      <c r="C91" s="2">
        <v>43500</v>
      </c>
      <c r="D91">
        <v>88616</v>
      </c>
      <c r="E91">
        <v>45116</v>
      </c>
      <c r="T91" s="10" t="s">
        <v>29</v>
      </c>
      <c r="U91" s="10"/>
    </row>
    <row r="92" spans="1:132" x14ac:dyDescent="0.3">
      <c r="A92" t="s">
        <v>13</v>
      </c>
      <c r="B92" s="2">
        <f t="shared" ref="B92:B103" si="2">-1*E92</f>
        <v>-182955</v>
      </c>
      <c r="C92" s="2">
        <v>175734</v>
      </c>
      <c r="D92">
        <v>358689</v>
      </c>
      <c r="E92">
        <v>182955</v>
      </c>
      <c r="T92" t="s">
        <v>30</v>
      </c>
      <c r="U92">
        <f>SUM(D91:D94)/SUM(D95:D99)*100</f>
        <v>34.990542432161284</v>
      </c>
    </row>
    <row r="93" spans="1:132" x14ac:dyDescent="0.3">
      <c r="A93" t="s">
        <v>14</v>
      </c>
      <c r="B93" s="2">
        <f t="shared" si="2"/>
        <v>-220179</v>
      </c>
      <c r="C93" s="2">
        <v>213728</v>
      </c>
      <c r="D93">
        <v>433907</v>
      </c>
      <c r="E93">
        <v>220179</v>
      </c>
      <c r="T93" t="s">
        <v>31</v>
      </c>
      <c r="U93">
        <f>SUM(D100:D102)/SUM(D95:D99)*100</f>
        <v>19.87046238320135</v>
      </c>
    </row>
    <row r="94" spans="1:132" x14ac:dyDescent="0.3">
      <c r="A94" t="s">
        <v>15</v>
      </c>
      <c r="B94" s="2">
        <f t="shared" si="2"/>
        <v>-222911</v>
      </c>
      <c r="C94" s="2">
        <v>219459</v>
      </c>
      <c r="D94">
        <v>442370</v>
      </c>
      <c r="E94">
        <v>222911</v>
      </c>
      <c r="T94" t="s">
        <v>6</v>
      </c>
      <c r="U94" s="4">
        <f>SUM(D91:D94,D100:D102)/SUM(D95:D99)*100</f>
        <v>54.861004815362634</v>
      </c>
    </row>
    <row r="95" spans="1:132" x14ac:dyDescent="0.3">
      <c r="A95" t="s">
        <v>16</v>
      </c>
      <c r="B95" s="2">
        <f t="shared" si="2"/>
        <v>-250932</v>
      </c>
      <c r="C95" s="2">
        <v>254532</v>
      </c>
      <c r="D95">
        <v>505464</v>
      </c>
      <c r="E95">
        <v>250932</v>
      </c>
    </row>
    <row r="96" spans="1:132" x14ac:dyDescent="0.3">
      <c r="A96" t="s">
        <v>17</v>
      </c>
      <c r="B96" s="2">
        <f t="shared" si="2"/>
        <v>-483180</v>
      </c>
      <c r="C96" s="2">
        <v>506910</v>
      </c>
      <c r="D96">
        <v>990090</v>
      </c>
      <c r="E96">
        <v>483180</v>
      </c>
    </row>
    <row r="97" spans="1:132" x14ac:dyDescent="0.3">
      <c r="A97" t="s">
        <v>18</v>
      </c>
      <c r="B97" s="2">
        <f t="shared" si="2"/>
        <v>-426061</v>
      </c>
      <c r="C97" s="2">
        <v>478459</v>
      </c>
      <c r="D97">
        <v>904520</v>
      </c>
      <c r="E97">
        <v>426061</v>
      </c>
    </row>
    <row r="98" spans="1:132" x14ac:dyDescent="0.3">
      <c r="A98" t="s">
        <v>19</v>
      </c>
      <c r="B98" s="2">
        <f t="shared" si="2"/>
        <v>-372554</v>
      </c>
      <c r="C98" s="2">
        <v>447059</v>
      </c>
      <c r="D98">
        <v>819613</v>
      </c>
      <c r="E98">
        <v>372554</v>
      </c>
      <c r="T98" s="10" t="s">
        <v>32</v>
      </c>
      <c r="U98" s="10"/>
      <c r="V98" s="10"/>
      <c r="X98" s="10" t="s">
        <v>33</v>
      </c>
      <c r="Y98" s="10"/>
    </row>
    <row r="99" spans="1:132" x14ac:dyDescent="0.3">
      <c r="A99" t="s">
        <v>20</v>
      </c>
      <c r="B99" s="2">
        <f t="shared" si="2"/>
        <v>-250352</v>
      </c>
      <c r="C99" s="2">
        <v>312646</v>
      </c>
      <c r="D99">
        <v>562998</v>
      </c>
      <c r="E99">
        <v>250352</v>
      </c>
      <c r="T99" s="8">
        <f>'nasc-vivos_mun_instrucao_mae'!B15/SUM(Demografia!C95:C98)*1000</f>
        <v>58.562147294541667</v>
      </c>
      <c r="U99" s="8"/>
      <c r="V99" s="8"/>
      <c r="X99" s="8">
        <f>'nasc-vivos_mun_instrucao_mae'!B15/Demografia!D103*1000</f>
        <v>16.864735236357578</v>
      </c>
      <c r="Y99" s="8"/>
    </row>
    <row r="100" spans="1:132" x14ac:dyDescent="0.3">
      <c r="A100" t="s">
        <v>21</v>
      </c>
      <c r="B100" s="2">
        <f t="shared" si="2"/>
        <v>-169297</v>
      </c>
      <c r="C100" s="2">
        <v>234984</v>
      </c>
      <c r="D100">
        <v>404281</v>
      </c>
      <c r="E100">
        <v>169297</v>
      </c>
    </row>
    <row r="101" spans="1:132" x14ac:dyDescent="0.3">
      <c r="A101" t="s">
        <v>22</v>
      </c>
      <c r="B101" s="2">
        <f t="shared" si="2"/>
        <v>-94637</v>
      </c>
      <c r="C101" s="2">
        <v>155338</v>
      </c>
      <c r="D101">
        <v>249975</v>
      </c>
      <c r="E101">
        <v>94637</v>
      </c>
    </row>
    <row r="102" spans="1:132" x14ac:dyDescent="0.3">
      <c r="A102" t="s">
        <v>23</v>
      </c>
      <c r="B102" s="2">
        <f t="shared" si="2"/>
        <v>-29969</v>
      </c>
      <c r="C102" s="2">
        <v>67412</v>
      </c>
      <c r="D102">
        <v>97381</v>
      </c>
      <c r="E102">
        <v>29969</v>
      </c>
    </row>
    <row r="103" spans="1:132" x14ac:dyDescent="0.3">
      <c r="A103" t="s">
        <v>6</v>
      </c>
      <c r="B103" s="2">
        <f t="shared" si="2"/>
        <v>-2748143</v>
      </c>
      <c r="C103" s="2">
        <v>3109761</v>
      </c>
      <c r="D103">
        <v>5857904</v>
      </c>
      <c r="E103">
        <v>2748143</v>
      </c>
    </row>
    <row r="104" spans="1:132" x14ac:dyDescent="0.3">
      <c r="A104" s="15" t="s">
        <v>58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</row>
    <row r="105" spans="1:132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</row>
    <row r="106" spans="1:132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</row>
    <row r="107" spans="1:132" ht="18" x14ac:dyDescent="0.3">
      <c r="A107" s="1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6"/>
    </row>
    <row r="108" spans="1:132" x14ac:dyDescent="0.3">
      <c r="A108" s="9" t="s">
        <v>0</v>
      </c>
      <c r="B108" s="9"/>
      <c r="C108" s="9"/>
      <c r="D108" s="9"/>
      <c r="E108" s="9"/>
    </row>
    <row r="109" spans="1:132" x14ac:dyDescent="0.3">
      <c r="A109" s="8" t="s">
        <v>9</v>
      </c>
      <c r="B109" s="8"/>
      <c r="C109" s="8"/>
      <c r="D109" s="8"/>
      <c r="E109" s="8"/>
      <c r="T109" s="9" t="s">
        <v>27</v>
      </c>
      <c r="U109" s="9"/>
      <c r="V109" s="9"/>
      <c r="X109" s="9" t="s">
        <v>28</v>
      </c>
      <c r="Y109" s="9"/>
    </row>
    <row r="110" spans="1:132" x14ac:dyDescent="0.3">
      <c r="A110" s="8" t="s">
        <v>26</v>
      </c>
      <c r="B110" s="8"/>
      <c r="C110" s="8"/>
      <c r="D110" s="8"/>
      <c r="E110" s="8"/>
      <c r="T110">
        <f>SUM(D122:D124)/SUM(D113:D116)*100</f>
        <v>76.71911464678341</v>
      </c>
      <c r="X110" t="s">
        <v>4</v>
      </c>
      <c r="Y110">
        <f>SUM(B$122:B$124)/B$125*100</f>
        <v>12.347655277336402</v>
      </c>
    </row>
    <row r="111" spans="1:132" x14ac:dyDescent="0.3">
      <c r="A111" s="8" t="s">
        <v>10</v>
      </c>
      <c r="B111" s="8"/>
      <c r="C111" s="8"/>
      <c r="D111" s="8"/>
      <c r="E111" s="8"/>
      <c r="X111" t="s">
        <v>5</v>
      </c>
      <c r="Y111">
        <f>SUM(C$122:C$124)/C$125*100</f>
        <v>17.121288901571699</v>
      </c>
    </row>
    <row r="112" spans="1:132" x14ac:dyDescent="0.3">
      <c r="A112" t="s">
        <v>11</v>
      </c>
      <c r="B112" t="s">
        <v>4</v>
      </c>
      <c r="C112" t="s">
        <v>5</v>
      </c>
      <c r="D112" t="s">
        <v>6</v>
      </c>
      <c r="E112" t="s">
        <v>4</v>
      </c>
      <c r="X112" t="s">
        <v>6</v>
      </c>
      <c r="Y112">
        <f>SUM(D$122:D$124)/D$125*100</f>
        <v>14.885832423851101</v>
      </c>
    </row>
    <row r="113" spans="1:25" x14ac:dyDescent="0.3">
      <c r="A113" t="s">
        <v>12</v>
      </c>
      <c r="B113" s="2">
        <f>-1*E113</f>
        <v>-36934</v>
      </c>
      <c r="C113" s="2">
        <v>35894</v>
      </c>
      <c r="D113">
        <v>72828</v>
      </c>
      <c r="E113">
        <v>36934</v>
      </c>
      <c r="T113" s="10" t="s">
        <v>29</v>
      </c>
      <c r="U113" s="10"/>
    </row>
    <row r="114" spans="1:25" x14ac:dyDescent="0.3">
      <c r="A114" t="s">
        <v>13</v>
      </c>
      <c r="B114" s="2">
        <f t="shared" ref="B114:B125" si="3">-1*E114</f>
        <v>-147835</v>
      </c>
      <c r="C114" s="2">
        <v>143369</v>
      </c>
      <c r="D114">
        <v>291204</v>
      </c>
      <c r="E114">
        <v>147835</v>
      </c>
      <c r="T114" t="s">
        <v>30</v>
      </c>
      <c r="U114">
        <f>SUM(D113:D116)/SUM(D117:D121)*100</f>
        <v>29.527763525173256</v>
      </c>
    </row>
    <row r="115" spans="1:25" x14ac:dyDescent="0.3">
      <c r="A115" t="s">
        <v>14</v>
      </c>
      <c r="B115" s="2">
        <f t="shared" si="3"/>
        <v>-201020</v>
      </c>
      <c r="C115" s="2">
        <v>194739</v>
      </c>
      <c r="D115">
        <v>395759</v>
      </c>
      <c r="E115">
        <v>201020</v>
      </c>
      <c r="T115" t="s">
        <v>31</v>
      </c>
      <c r="U115">
        <f>SUM(D122:D124)/SUM(D117:D121)*100</f>
        <v>22.653438751508766</v>
      </c>
    </row>
    <row r="116" spans="1:25" x14ac:dyDescent="0.3">
      <c r="A116" t="s">
        <v>15</v>
      </c>
      <c r="B116" s="2">
        <f t="shared" si="3"/>
        <v>-236743</v>
      </c>
      <c r="C116" s="2">
        <v>229824</v>
      </c>
      <c r="D116">
        <v>466567</v>
      </c>
      <c r="E116">
        <v>236743</v>
      </c>
      <c r="T116" t="s">
        <v>6</v>
      </c>
      <c r="U116">
        <f>SUM(D113:D116,D122:D124)/SUM(D117:D121)*100</f>
        <v>52.181202276682015</v>
      </c>
    </row>
    <row r="117" spans="1:25" x14ac:dyDescent="0.3">
      <c r="A117" t="s">
        <v>16</v>
      </c>
      <c r="B117" s="2">
        <f t="shared" si="3"/>
        <v>-233567</v>
      </c>
      <c r="C117" s="2">
        <v>230583</v>
      </c>
      <c r="D117">
        <v>464150</v>
      </c>
      <c r="E117">
        <v>233567</v>
      </c>
    </row>
    <row r="118" spans="1:25" x14ac:dyDescent="0.3">
      <c r="A118" t="s">
        <v>17</v>
      </c>
      <c r="B118" s="2">
        <f t="shared" si="3"/>
        <v>-522469</v>
      </c>
      <c r="C118" s="2">
        <v>537341</v>
      </c>
      <c r="D118">
        <v>1059810</v>
      </c>
      <c r="E118">
        <v>522469</v>
      </c>
    </row>
    <row r="119" spans="1:25" x14ac:dyDescent="0.3">
      <c r="A119" t="s">
        <v>18</v>
      </c>
      <c r="B119" s="2">
        <f t="shared" si="3"/>
        <v>-473244</v>
      </c>
      <c r="C119" s="2">
        <v>519742</v>
      </c>
      <c r="D119">
        <v>992986</v>
      </c>
      <c r="E119">
        <v>473244</v>
      </c>
    </row>
    <row r="120" spans="1:25" x14ac:dyDescent="0.3">
      <c r="A120" t="s">
        <v>19</v>
      </c>
      <c r="B120" s="2">
        <f t="shared" si="3"/>
        <v>-406008</v>
      </c>
      <c r="C120" s="2">
        <v>470479</v>
      </c>
      <c r="D120">
        <v>876487</v>
      </c>
      <c r="E120">
        <v>406008</v>
      </c>
      <c r="T120" s="10" t="s">
        <v>32</v>
      </c>
      <c r="U120" s="10"/>
      <c r="V120" s="10"/>
      <c r="X120" s="10" t="s">
        <v>33</v>
      </c>
      <c r="Y120" s="10"/>
    </row>
    <row r="121" spans="1:25" x14ac:dyDescent="0.3">
      <c r="A121" t="s">
        <v>20</v>
      </c>
      <c r="B121" s="2">
        <f t="shared" si="3"/>
        <v>-336529</v>
      </c>
      <c r="C121" s="2">
        <v>423275</v>
      </c>
      <c r="D121">
        <v>759804</v>
      </c>
      <c r="E121">
        <v>336529</v>
      </c>
      <c r="T121" s="8">
        <f>'nasc-vivos_mun_instrucao_mae'!H12/SUM(Demografia!C117:C120)*1000</f>
        <v>47.335686191980756</v>
      </c>
      <c r="U121" s="8"/>
      <c r="V121" s="8"/>
      <c r="X121" s="8">
        <f>'nasc-vivos_mun_instrucao_mae'!H12/Demografia!D125*1000</f>
        <v>13.167266993500142</v>
      </c>
      <c r="Y121" s="8"/>
    </row>
    <row r="122" spans="1:25" x14ac:dyDescent="0.3">
      <c r="A122" t="s">
        <v>21</v>
      </c>
      <c r="B122" s="2">
        <f t="shared" si="3"/>
        <v>-203917</v>
      </c>
      <c r="C122" s="2">
        <v>281408</v>
      </c>
      <c r="D122">
        <v>485325</v>
      </c>
      <c r="E122">
        <v>203917</v>
      </c>
    </row>
    <row r="123" spans="1:25" x14ac:dyDescent="0.3">
      <c r="A123" t="s">
        <v>22</v>
      </c>
      <c r="B123" s="2">
        <f t="shared" si="3"/>
        <v>-113914</v>
      </c>
      <c r="C123" s="2">
        <v>186369</v>
      </c>
      <c r="D123">
        <v>300283</v>
      </c>
      <c r="E123">
        <v>113914</v>
      </c>
    </row>
    <row r="124" spans="1:25" x14ac:dyDescent="0.3">
      <c r="A124" t="s">
        <v>23</v>
      </c>
      <c r="B124" s="2">
        <f t="shared" si="3"/>
        <v>-47637</v>
      </c>
      <c r="C124" s="2">
        <v>107606</v>
      </c>
      <c r="D124">
        <v>155243</v>
      </c>
      <c r="E124">
        <v>47637</v>
      </c>
    </row>
    <row r="125" spans="1:25" x14ac:dyDescent="0.3">
      <c r="A125" t="s">
        <v>6</v>
      </c>
      <c r="B125" s="2">
        <f t="shared" si="3"/>
        <v>-2959817</v>
      </c>
      <c r="C125" s="2">
        <v>3360629</v>
      </c>
      <c r="D125">
        <v>6320446</v>
      </c>
      <c r="E125">
        <v>2959817</v>
      </c>
    </row>
  </sheetData>
  <mergeCells count="278">
    <mergeCell ref="EA104:EA106"/>
    <mergeCell ref="EB104:EB106"/>
    <mergeCell ref="DV104:DV106"/>
    <mergeCell ref="DW104:DW106"/>
    <mergeCell ref="DX104:DX106"/>
    <mergeCell ref="DY104:DY106"/>
    <mergeCell ref="DZ104:DZ106"/>
    <mergeCell ref="DQ104:DQ106"/>
    <mergeCell ref="DR104:DR106"/>
    <mergeCell ref="DS104:DS106"/>
    <mergeCell ref="DT104:DT106"/>
    <mergeCell ref="DU104:DU106"/>
    <mergeCell ref="DL104:DL106"/>
    <mergeCell ref="DM104:DM106"/>
    <mergeCell ref="DN104:DN106"/>
    <mergeCell ref="DO104:DO106"/>
    <mergeCell ref="DP104:DP106"/>
    <mergeCell ref="DG104:DG106"/>
    <mergeCell ref="DH104:DH106"/>
    <mergeCell ref="DI104:DI106"/>
    <mergeCell ref="DJ104:DJ106"/>
    <mergeCell ref="DK104:DK106"/>
    <mergeCell ref="DB104:DB106"/>
    <mergeCell ref="DC104:DC106"/>
    <mergeCell ref="DD104:DD106"/>
    <mergeCell ref="DE104:DE106"/>
    <mergeCell ref="DF104:DF106"/>
    <mergeCell ref="CW104:CW106"/>
    <mergeCell ref="CX104:CX106"/>
    <mergeCell ref="CY104:CY106"/>
    <mergeCell ref="CZ104:CZ106"/>
    <mergeCell ref="DA104:DA106"/>
    <mergeCell ref="CR104:CR106"/>
    <mergeCell ref="CS104:CS106"/>
    <mergeCell ref="CT104:CT106"/>
    <mergeCell ref="CU104:CU106"/>
    <mergeCell ref="CV104:CV106"/>
    <mergeCell ref="CM104:CM106"/>
    <mergeCell ref="CN104:CN106"/>
    <mergeCell ref="CO104:CO106"/>
    <mergeCell ref="CP104:CP106"/>
    <mergeCell ref="CQ104:CQ106"/>
    <mergeCell ref="CH104:CH106"/>
    <mergeCell ref="CI104:CI106"/>
    <mergeCell ref="CJ104:CJ106"/>
    <mergeCell ref="CK104:CK106"/>
    <mergeCell ref="CL104:CL106"/>
    <mergeCell ref="CC104:CC106"/>
    <mergeCell ref="CD104:CD106"/>
    <mergeCell ref="CE104:CE106"/>
    <mergeCell ref="CF104:CF106"/>
    <mergeCell ref="CG104:CG106"/>
    <mergeCell ref="BX104:BX106"/>
    <mergeCell ref="BY104:BY106"/>
    <mergeCell ref="BZ104:BZ106"/>
    <mergeCell ref="CA104:CA106"/>
    <mergeCell ref="CB104:CB106"/>
    <mergeCell ref="BS104:BS106"/>
    <mergeCell ref="BT104:BT106"/>
    <mergeCell ref="BU104:BU106"/>
    <mergeCell ref="BV104:BV106"/>
    <mergeCell ref="BW104:BW106"/>
    <mergeCell ref="BN104:BN106"/>
    <mergeCell ref="BO104:BO106"/>
    <mergeCell ref="BP104:BP106"/>
    <mergeCell ref="BQ104:BQ106"/>
    <mergeCell ref="BR104:BR106"/>
    <mergeCell ref="BI104:BI106"/>
    <mergeCell ref="BJ104:BJ106"/>
    <mergeCell ref="BK104:BK106"/>
    <mergeCell ref="BL104:BL106"/>
    <mergeCell ref="BM104:BM106"/>
    <mergeCell ref="BD104:BD106"/>
    <mergeCell ref="BE104:BE106"/>
    <mergeCell ref="BF104:BF106"/>
    <mergeCell ref="BG104:BG106"/>
    <mergeCell ref="BH104:BH106"/>
    <mergeCell ref="AY104:AY106"/>
    <mergeCell ref="AZ104:AZ106"/>
    <mergeCell ref="BA104:BA106"/>
    <mergeCell ref="BB104:BB106"/>
    <mergeCell ref="BC104:BC106"/>
    <mergeCell ref="AT104:AT106"/>
    <mergeCell ref="AU104:AU106"/>
    <mergeCell ref="AV104:AV106"/>
    <mergeCell ref="AW104:AW106"/>
    <mergeCell ref="AX104:AX106"/>
    <mergeCell ref="AO104:AO106"/>
    <mergeCell ref="AP104:AP106"/>
    <mergeCell ref="AQ104:AQ106"/>
    <mergeCell ref="AR104:AR106"/>
    <mergeCell ref="AS104:AS106"/>
    <mergeCell ref="DY83:DY85"/>
    <mergeCell ref="DZ83:DZ85"/>
    <mergeCell ref="EA83:EA85"/>
    <mergeCell ref="EB83:EB85"/>
    <mergeCell ref="AC104:AC106"/>
    <mergeCell ref="AD104:AD106"/>
    <mergeCell ref="AE104:AE106"/>
    <mergeCell ref="AF104:AF106"/>
    <mergeCell ref="AG104:AG106"/>
    <mergeCell ref="AH104:AH106"/>
    <mergeCell ref="AI104:AI106"/>
    <mergeCell ref="AJ104:AJ106"/>
    <mergeCell ref="AK104:AK106"/>
    <mergeCell ref="AL104:AL106"/>
    <mergeCell ref="AM104:AM106"/>
    <mergeCell ref="AN104:AN106"/>
    <mergeCell ref="DT83:DT85"/>
    <mergeCell ref="DU83:DU85"/>
    <mergeCell ref="DV83:DV85"/>
    <mergeCell ref="DW83:DW85"/>
    <mergeCell ref="DX83:DX85"/>
    <mergeCell ref="DO83:DO85"/>
    <mergeCell ref="DP83:DP85"/>
    <mergeCell ref="DQ83:DQ85"/>
    <mergeCell ref="DR83:DR85"/>
    <mergeCell ref="DS83:DS85"/>
    <mergeCell ref="DJ83:DJ85"/>
    <mergeCell ref="DK83:DK85"/>
    <mergeCell ref="DL83:DL85"/>
    <mergeCell ref="DM83:DM85"/>
    <mergeCell ref="DN83:DN85"/>
    <mergeCell ref="DE83:DE85"/>
    <mergeCell ref="DF83:DF85"/>
    <mergeCell ref="DG83:DG85"/>
    <mergeCell ref="DH83:DH85"/>
    <mergeCell ref="DI83:DI85"/>
    <mergeCell ref="CZ83:CZ85"/>
    <mergeCell ref="DA83:DA85"/>
    <mergeCell ref="DB83:DB85"/>
    <mergeCell ref="DC83:DC85"/>
    <mergeCell ref="DD83:DD85"/>
    <mergeCell ref="CU83:CU85"/>
    <mergeCell ref="CV83:CV85"/>
    <mergeCell ref="CW83:CW85"/>
    <mergeCell ref="CX83:CX85"/>
    <mergeCell ref="CY83:CY85"/>
    <mergeCell ref="CP83:CP85"/>
    <mergeCell ref="CQ83:CQ85"/>
    <mergeCell ref="CR83:CR85"/>
    <mergeCell ref="CS83:CS85"/>
    <mergeCell ref="CT83:CT85"/>
    <mergeCell ref="CK83:CK85"/>
    <mergeCell ref="CL83:CL85"/>
    <mergeCell ref="CM83:CM85"/>
    <mergeCell ref="CN83:CN85"/>
    <mergeCell ref="CO83:CO85"/>
    <mergeCell ref="CF83:CF85"/>
    <mergeCell ref="CG83:CG85"/>
    <mergeCell ref="CH83:CH85"/>
    <mergeCell ref="CI83:CI85"/>
    <mergeCell ref="CJ83:CJ85"/>
    <mergeCell ref="CA83:CA85"/>
    <mergeCell ref="CB83:CB85"/>
    <mergeCell ref="CC83:CC85"/>
    <mergeCell ref="CD83:CD85"/>
    <mergeCell ref="CE83:CE85"/>
    <mergeCell ref="BV83:BV85"/>
    <mergeCell ref="BW83:BW85"/>
    <mergeCell ref="BX83:BX85"/>
    <mergeCell ref="BY83:BY85"/>
    <mergeCell ref="BZ83:BZ85"/>
    <mergeCell ref="BQ83:BQ85"/>
    <mergeCell ref="BR83:BR85"/>
    <mergeCell ref="BS83:BS85"/>
    <mergeCell ref="BT83:BT85"/>
    <mergeCell ref="BU83:BU85"/>
    <mergeCell ref="BL83:BL85"/>
    <mergeCell ref="BM83:BM85"/>
    <mergeCell ref="BN83:BN85"/>
    <mergeCell ref="BO83:BO85"/>
    <mergeCell ref="BP83:BP85"/>
    <mergeCell ref="BG83:BG85"/>
    <mergeCell ref="BH83:BH85"/>
    <mergeCell ref="BI83:BI85"/>
    <mergeCell ref="BJ83:BJ85"/>
    <mergeCell ref="BK83:BK85"/>
    <mergeCell ref="BB83:BB85"/>
    <mergeCell ref="BC83:BC85"/>
    <mergeCell ref="BD83:BD85"/>
    <mergeCell ref="BE83:BE85"/>
    <mergeCell ref="BF83:BF85"/>
    <mergeCell ref="AW83:AW85"/>
    <mergeCell ref="AX83:AX85"/>
    <mergeCell ref="AY83:AY85"/>
    <mergeCell ref="AZ83:AZ85"/>
    <mergeCell ref="BA83:BA85"/>
    <mergeCell ref="AR83:AR85"/>
    <mergeCell ref="AS83:AS85"/>
    <mergeCell ref="AT83:AT85"/>
    <mergeCell ref="AU83:AU85"/>
    <mergeCell ref="AV83:AV85"/>
    <mergeCell ref="AM83:AM85"/>
    <mergeCell ref="AN83:AN85"/>
    <mergeCell ref="AO83:AO85"/>
    <mergeCell ref="AP83:AP85"/>
    <mergeCell ref="AQ83:AQ85"/>
    <mergeCell ref="AH83:AH85"/>
    <mergeCell ref="AI83:AI85"/>
    <mergeCell ref="AJ83:AJ85"/>
    <mergeCell ref="AK83:AK85"/>
    <mergeCell ref="AL83:AL85"/>
    <mergeCell ref="AC83:AC85"/>
    <mergeCell ref="AD83:AD85"/>
    <mergeCell ref="AE83:AE85"/>
    <mergeCell ref="AF83:AF85"/>
    <mergeCell ref="AG83:AG85"/>
    <mergeCell ref="BO39:CU43"/>
    <mergeCell ref="CV39:EB43"/>
    <mergeCell ref="BC63:CC65"/>
    <mergeCell ref="CD63:DD65"/>
    <mergeCell ref="DE63:EE65"/>
    <mergeCell ref="A3:D3"/>
    <mergeCell ref="AQ1:AT1"/>
    <mergeCell ref="AQ2:AT2"/>
    <mergeCell ref="AQ3:AT3"/>
    <mergeCell ref="BP9:BQ9"/>
    <mergeCell ref="T121:V121"/>
    <mergeCell ref="A86:E86"/>
    <mergeCell ref="X121:Y121"/>
    <mergeCell ref="X120:Y120"/>
    <mergeCell ref="X98:Y98"/>
    <mergeCell ref="X99:Y99"/>
    <mergeCell ref="T113:U113"/>
    <mergeCell ref="T98:V98"/>
    <mergeCell ref="T99:V99"/>
    <mergeCell ref="T120:V120"/>
    <mergeCell ref="T91:U91"/>
    <mergeCell ref="X87:Y87"/>
    <mergeCell ref="X109:Y109"/>
    <mergeCell ref="A104:AA106"/>
    <mergeCell ref="A107:AA107"/>
    <mergeCell ref="A111:E111"/>
    <mergeCell ref="T46:V46"/>
    <mergeCell ref="T66:V66"/>
    <mergeCell ref="T87:V87"/>
    <mergeCell ref="T109:V109"/>
    <mergeCell ref="A88:D88"/>
    <mergeCell ref="A87:D87"/>
    <mergeCell ref="A89:D89"/>
    <mergeCell ref="A108:E108"/>
    <mergeCell ref="A109:E109"/>
    <mergeCell ref="A110:E110"/>
    <mergeCell ref="A48:D48"/>
    <mergeCell ref="A66:E66"/>
    <mergeCell ref="T56:V56"/>
    <mergeCell ref="T57:V57"/>
    <mergeCell ref="T75:V75"/>
    <mergeCell ref="A1:D1"/>
    <mergeCell ref="A2:D2"/>
    <mergeCell ref="A47:D47"/>
    <mergeCell ref="A63:AA65"/>
    <mergeCell ref="T47:V47"/>
    <mergeCell ref="X56:Y56"/>
    <mergeCell ref="X57:Y57"/>
    <mergeCell ref="V5:W5"/>
    <mergeCell ref="T50:U50"/>
    <mergeCell ref="X46:Y46"/>
    <mergeCell ref="AB63:BB65"/>
    <mergeCell ref="AH39:BN43"/>
    <mergeCell ref="CQ16:CS16"/>
    <mergeCell ref="V23:X23"/>
    <mergeCell ref="BQ23:BS23"/>
    <mergeCell ref="A39:AG43"/>
    <mergeCell ref="A67:E67"/>
    <mergeCell ref="A68:E68"/>
    <mergeCell ref="A46:E46"/>
    <mergeCell ref="T67:V67"/>
    <mergeCell ref="T88:V88"/>
    <mergeCell ref="X75:Y75"/>
    <mergeCell ref="X76:Y76"/>
    <mergeCell ref="T76:V76"/>
    <mergeCell ref="T70:U70"/>
    <mergeCell ref="X66:Y66"/>
    <mergeCell ref="A83:AA85"/>
    <mergeCell ref="AB83:AB85"/>
    <mergeCell ref="AB104:AB106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H22"/>
  <sheetViews>
    <sheetView workbookViewId="0">
      <selection activeCell="D23" sqref="D23"/>
    </sheetView>
  </sheetViews>
  <sheetFormatPr defaultRowHeight="14.4" x14ac:dyDescent="0.3"/>
  <sheetData>
    <row r="1" spans="1:8" x14ac:dyDescent="0.3">
      <c r="A1" t="s">
        <v>39</v>
      </c>
      <c r="G1" t="s">
        <v>39</v>
      </c>
    </row>
    <row r="2" spans="1:8" x14ac:dyDescent="0.3">
      <c r="A2" t="s">
        <v>40</v>
      </c>
      <c r="G2" t="s">
        <v>40</v>
      </c>
    </row>
    <row r="3" spans="1:8" x14ac:dyDescent="0.3">
      <c r="A3" t="s">
        <v>25</v>
      </c>
      <c r="G3" t="s">
        <v>10</v>
      </c>
    </row>
    <row r="4" spans="1:8" x14ac:dyDescent="0.3">
      <c r="A4" t="s">
        <v>41</v>
      </c>
      <c r="B4" t="s">
        <v>42</v>
      </c>
      <c r="G4" t="s">
        <v>41</v>
      </c>
      <c r="H4" t="s">
        <v>42</v>
      </c>
    </row>
    <row r="5" spans="1:8" x14ac:dyDescent="0.3">
      <c r="A5" t="s">
        <v>43</v>
      </c>
      <c r="B5">
        <v>3617</v>
      </c>
      <c r="G5" t="s">
        <v>43</v>
      </c>
      <c r="H5">
        <v>791</v>
      </c>
    </row>
    <row r="6" spans="1:8" x14ac:dyDescent="0.3">
      <c r="A6" t="s">
        <v>44</v>
      </c>
      <c r="B6">
        <v>29280</v>
      </c>
      <c r="G6" t="s">
        <v>44</v>
      </c>
      <c r="H6">
        <v>7145</v>
      </c>
    </row>
    <row r="7" spans="1:8" x14ac:dyDescent="0.3">
      <c r="A7" t="s">
        <v>45</v>
      </c>
      <c r="B7">
        <v>98879</v>
      </c>
      <c r="G7" t="s">
        <v>45</v>
      </c>
      <c r="H7">
        <v>56963</v>
      </c>
    </row>
    <row r="8" spans="1:8" x14ac:dyDescent="0.3">
      <c r="A8" t="s">
        <v>46</v>
      </c>
      <c r="B8">
        <v>78904</v>
      </c>
      <c r="G8" t="s">
        <v>46</v>
      </c>
      <c r="H8">
        <v>97731</v>
      </c>
    </row>
    <row r="9" spans="1:8" x14ac:dyDescent="0.3">
      <c r="A9" t="s">
        <v>47</v>
      </c>
      <c r="B9">
        <v>41512</v>
      </c>
      <c r="G9" t="s">
        <v>47</v>
      </c>
      <c r="H9">
        <v>50432</v>
      </c>
    </row>
    <row r="10" spans="1:8" x14ac:dyDescent="0.3">
      <c r="A10" t="s">
        <v>48</v>
      </c>
      <c r="B10">
        <v>21</v>
      </c>
      <c r="G10" t="s">
        <v>51</v>
      </c>
      <c r="H10">
        <v>2200</v>
      </c>
    </row>
    <row r="11" spans="1:8" x14ac:dyDescent="0.3">
      <c r="A11" t="s">
        <v>49</v>
      </c>
      <c r="B11">
        <v>79</v>
      </c>
      <c r="G11" t="s">
        <v>6</v>
      </c>
      <c r="H11">
        <v>215262</v>
      </c>
    </row>
    <row r="12" spans="1:8" x14ac:dyDescent="0.3">
      <c r="A12" t="s">
        <v>50</v>
      </c>
      <c r="B12">
        <v>3</v>
      </c>
    </row>
    <row r="13" spans="1:8" x14ac:dyDescent="0.3">
      <c r="A13" t="s">
        <v>51</v>
      </c>
      <c r="B13">
        <v>6823</v>
      </c>
    </row>
    <row r="14" spans="1:8" x14ac:dyDescent="0.3">
      <c r="A14" t="s">
        <v>6</v>
      </c>
      <c r="B14">
        <v>259118</v>
      </c>
    </row>
    <row r="17" spans="1:5" x14ac:dyDescent="0.3">
      <c r="A17" s="11" t="s">
        <v>25</v>
      </c>
      <c r="B17" s="11"/>
      <c r="D17" s="11" t="s">
        <v>10</v>
      </c>
      <c r="E17" s="11"/>
    </row>
    <row r="18" spans="1:5" x14ac:dyDescent="0.3">
      <c r="A18" t="s">
        <v>43</v>
      </c>
      <c r="B18">
        <v>3617</v>
      </c>
      <c r="D18" t="s">
        <v>43</v>
      </c>
      <c r="E18">
        <v>791</v>
      </c>
    </row>
    <row r="19" spans="1:5" x14ac:dyDescent="0.3">
      <c r="A19" t="s">
        <v>44</v>
      </c>
      <c r="B19">
        <v>29280</v>
      </c>
      <c r="D19" t="s">
        <v>44</v>
      </c>
      <c r="E19">
        <v>7145</v>
      </c>
    </row>
    <row r="20" spans="1:5" x14ac:dyDescent="0.3">
      <c r="A20" t="s">
        <v>45</v>
      </c>
      <c r="B20">
        <v>98879</v>
      </c>
      <c r="D20" t="s">
        <v>45</v>
      </c>
      <c r="E20">
        <v>56963</v>
      </c>
    </row>
    <row r="21" spans="1:5" x14ac:dyDescent="0.3">
      <c r="A21" t="s">
        <v>46</v>
      </c>
      <c r="B21">
        <v>78904</v>
      </c>
      <c r="D21" t="s">
        <v>46</v>
      </c>
      <c r="E21">
        <v>97731</v>
      </c>
    </row>
    <row r="22" spans="1:5" x14ac:dyDescent="0.3">
      <c r="A22" t="s">
        <v>47</v>
      </c>
      <c r="B22">
        <f>SUM(B9,B11:B12)</f>
        <v>41594</v>
      </c>
      <c r="D22" t="s">
        <v>47</v>
      </c>
      <c r="E22">
        <v>50432</v>
      </c>
    </row>
  </sheetData>
  <mergeCells count="2">
    <mergeCell ref="A17:B17"/>
    <mergeCell ref="D17:E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5"/>
  <dimension ref="A1:H23"/>
  <sheetViews>
    <sheetView workbookViewId="0">
      <selection activeCell="D23" sqref="D23"/>
    </sheetView>
  </sheetViews>
  <sheetFormatPr defaultRowHeight="14.4" x14ac:dyDescent="0.3"/>
  <sheetData>
    <row r="1" spans="1:8" x14ac:dyDescent="0.3">
      <c r="A1" t="s">
        <v>39</v>
      </c>
      <c r="G1" t="s">
        <v>39</v>
      </c>
    </row>
    <row r="2" spans="1:8" x14ac:dyDescent="0.3">
      <c r="A2" t="s">
        <v>40</v>
      </c>
      <c r="G2" t="s">
        <v>40</v>
      </c>
    </row>
    <row r="3" spans="1:8" x14ac:dyDescent="0.3">
      <c r="A3" t="s">
        <v>26</v>
      </c>
      <c r="G3" t="s">
        <v>26</v>
      </c>
    </row>
    <row r="4" spans="1:8" x14ac:dyDescent="0.3">
      <c r="A4" t="s">
        <v>25</v>
      </c>
      <c r="G4" t="s">
        <v>10</v>
      </c>
    </row>
    <row r="5" spans="1:8" x14ac:dyDescent="0.3">
      <c r="A5" t="s">
        <v>41</v>
      </c>
      <c r="B5" t="s">
        <v>42</v>
      </c>
      <c r="G5" t="s">
        <v>41</v>
      </c>
      <c r="H5" t="s">
        <v>42</v>
      </c>
    </row>
    <row r="6" spans="1:8" x14ac:dyDescent="0.3">
      <c r="A6" t="s">
        <v>43</v>
      </c>
      <c r="B6">
        <v>987</v>
      </c>
      <c r="G6" t="s">
        <v>43</v>
      </c>
      <c r="H6">
        <v>260</v>
      </c>
    </row>
    <row r="7" spans="1:8" x14ac:dyDescent="0.3">
      <c r="A7" t="s">
        <v>44</v>
      </c>
      <c r="B7">
        <v>6938</v>
      </c>
      <c r="G7" t="s">
        <v>44</v>
      </c>
      <c r="H7">
        <v>2511</v>
      </c>
    </row>
    <row r="8" spans="1:8" x14ac:dyDescent="0.3">
      <c r="A8" t="s">
        <v>45</v>
      </c>
      <c r="B8">
        <v>33787</v>
      </c>
      <c r="G8" t="s">
        <v>45</v>
      </c>
      <c r="H8">
        <v>20357</v>
      </c>
    </row>
    <row r="9" spans="1:8" x14ac:dyDescent="0.3">
      <c r="A9" t="s">
        <v>46</v>
      </c>
      <c r="B9">
        <v>33168</v>
      </c>
      <c r="G9" t="s">
        <v>46</v>
      </c>
      <c r="H9">
        <v>36143</v>
      </c>
    </row>
    <row r="10" spans="1:8" x14ac:dyDescent="0.3">
      <c r="A10" t="s">
        <v>47</v>
      </c>
      <c r="B10">
        <v>19910</v>
      </c>
      <c r="G10" t="s">
        <v>47</v>
      </c>
      <c r="H10">
        <v>23036</v>
      </c>
    </row>
    <row r="11" spans="1:8" x14ac:dyDescent="0.3">
      <c r="A11" t="s">
        <v>48</v>
      </c>
      <c r="B11">
        <v>7</v>
      </c>
      <c r="G11" t="s">
        <v>51</v>
      </c>
      <c r="H11">
        <v>916</v>
      </c>
    </row>
    <row r="12" spans="1:8" x14ac:dyDescent="0.3">
      <c r="A12" t="s">
        <v>49</v>
      </c>
      <c r="B12">
        <v>43</v>
      </c>
      <c r="G12" t="s">
        <v>6</v>
      </c>
      <c r="H12">
        <v>83223</v>
      </c>
    </row>
    <row r="13" spans="1:8" x14ac:dyDescent="0.3">
      <c r="A13" t="s">
        <v>50</v>
      </c>
      <c r="B13">
        <v>2</v>
      </c>
    </row>
    <row r="14" spans="1:8" x14ac:dyDescent="0.3">
      <c r="A14" t="s">
        <v>51</v>
      </c>
      <c r="B14">
        <v>3950</v>
      </c>
    </row>
    <row r="15" spans="1:8" x14ac:dyDescent="0.3">
      <c r="A15" t="s">
        <v>6</v>
      </c>
      <c r="B15">
        <v>98792</v>
      </c>
    </row>
    <row r="18" spans="1:7" x14ac:dyDescent="0.3">
      <c r="A18" s="11" t="s">
        <v>25</v>
      </c>
      <c r="B18" s="11"/>
      <c r="F18" s="11" t="s">
        <v>10</v>
      </c>
      <c r="G18" s="11"/>
    </row>
    <row r="19" spans="1:7" x14ac:dyDescent="0.3">
      <c r="A19" t="s">
        <v>43</v>
      </c>
      <c r="B19">
        <v>987</v>
      </c>
      <c r="F19" t="s">
        <v>43</v>
      </c>
      <c r="G19">
        <v>260</v>
      </c>
    </row>
    <row r="20" spans="1:7" x14ac:dyDescent="0.3">
      <c r="A20" t="s">
        <v>44</v>
      </c>
      <c r="B20">
        <v>6938</v>
      </c>
      <c r="F20" t="s">
        <v>44</v>
      </c>
      <c r="G20">
        <v>2511</v>
      </c>
    </row>
    <row r="21" spans="1:7" x14ac:dyDescent="0.3">
      <c r="A21" t="s">
        <v>45</v>
      </c>
      <c r="B21">
        <v>33787</v>
      </c>
      <c r="F21" t="s">
        <v>45</v>
      </c>
      <c r="G21">
        <v>20357</v>
      </c>
    </row>
    <row r="22" spans="1:7" x14ac:dyDescent="0.3">
      <c r="A22" t="s">
        <v>46</v>
      </c>
      <c r="B22">
        <v>33168</v>
      </c>
      <c r="F22" t="s">
        <v>46</v>
      </c>
      <c r="G22">
        <v>36143</v>
      </c>
    </row>
    <row r="23" spans="1:7" x14ac:dyDescent="0.3">
      <c r="A23" t="s">
        <v>47</v>
      </c>
      <c r="B23">
        <f>SUM(B10,B12:B13)</f>
        <v>19955</v>
      </c>
      <c r="F23" t="s">
        <v>47</v>
      </c>
      <c r="G23">
        <v>23036</v>
      </c>
    </row>
  </sheetData>
  <mergeCells count="2">
    <mergeCell ref="A18:B18"/>
    <mergeCell ref="F18:G1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6"/>
  <dimension ref="A1:AU18"/>
  <sheetViews>
    <sheetView workbookViewId="0">
      <selection activeCell="N1" sqref="N1:AU7"/>
    </sheetView>
  </sheetViews>
  <sheetFormatPr defaultRowHeight="14.4" x14ac:dyDescent="0.3"/>
  <sheetData>
    <row r="1" spans="1:47" x14ac:dyDescent="0.3">
      <c r="A1" t="s">
        <v>0</v>
      </c>
      <c r="G1" t="s">
        <v>0</v>
      </c>
      <c r="N1" t="s">
        <v>0</v>
      </c>
    </row>
    <row r="2" spans="1:47" x14ac:dyDescent="0.3">
      <c r="A2" t="s">
        <v>9</v>
      </c>
      <c r="G2" t="s">
        <v>9</v>
      </c>
      <c r="N2" t="s">
        <v>1</v>
      </c>
    </row>
    <row r="3" spans="1:47" x14ac:dyDescent="0.3">
      <c r="A3" t="s">
        <v>52</v>
      </c>
      <c r="G3" t="s">
        <v>52</v>
      </c>
      <c r="N3" t="s">
        <v>2</v>
      </c>
    </row>
    <row r="4" spans="1:47" x14ac:dyDescent="0.3">
      <c r="A4" t="s">
        <v>25</v>
      </c>
      <c r="G4" t="s">
        <v>10</v>
      </c>
      <c r="N4" t="s">
        <v>3</v>
      </c>
      <c r="O4">
        <v>1980</v>
      </c>
      <c r="P4">
        <v>1981</v>
      </c>
      <c r="Q4">
        <v>1982</v>
      </c>
      <c r="R4">
        <v>1983</v>
      </c>
      <c r="S4">
        <v>1984</v>
      </c>
      <c r="T4">
        <v>1985</v>
      </c>
      <c r="U4">
        <v>1986</v>
      </c>
      <c r="V4">
        <v>1987</v>
      </c>
      <c r="W4">
        <v>1988</v>
      </c>
      <c r="X4">
        <v>1989</v>
      </c>
      <c r="Y4">
        <v>1990</v>
      </c>
      <c r="Z4">
        <v>1991</v>
      </c>
      <c r="AA4">
        <v>1992</v>
      </c>
      <c r="AB4">
        <v>1993</v>
      </c>
      <c r="AC4">
        <v>1994</v>
      </c>
      <c r="AD4">
        <v>1995</v>
      </c>
      <c r="AE4">
        <v>1996</v>
      </c>
      <c r="AF4">
        <v>1997</v>
      </c>
      <c r="AG4">
        <v>1998</v>
      </c>
      <c r="AH4">
        <v>1999</v>
      </c>
      <c r="AI4">
        <v>2000</v>
      </c>
      <c r="AJ4">
        <v>2001</v>
      </c>
      <c r="AK4">
        <v>2002</v>
      </c>
      <c r="AL4">
        <v>2003</v>
      </c>
      <c r="AM4">
        <v>2004</v>
      </c>
      <c r="AN4">
        <v>2005</v>
      </c>
      <c r="AO4">
        <v>2006</v>
      </c>
      <c r="AP4">
        <v>2007</v>
      </c>
      <c r="AQ4">
        <v>2008</v>
      </c>
      <c r="AR4">
        <v>2009</v>
      </c>
      <c r="AS4">
        <v>2010</v>
      </c>
      <c r="AT4">
        <v>2011</v>
      </c>
      <c r="AU4">
        <v>2012</v>
      </c>
    </row>
    <row r="5" spans="1:47" x14ac:dyDescent="0.3">
      <c r="A5" t="s">
        <v>11</v>
      </c>
      <c r="B5" t="s">
        <v>4</v>
      </c>
      <c r="C5" t="s">
        <v>5</v>
      </c>
      <c r="D5" t="s">
        <v>6</v>
      </c>
      <c r="G5" t="s">
        <v>11</v>
      </c>
      <c r="H5" t="s">
        <v>4</v>
      </c>
      <c r="I5" t="s">
        <v>5</v>
      </c>
      <c r="J5" t="s">
        <v>6</v>
      </c>
      <c r="N5" t="s">
        <v>4</v>
      </c>
      <c r="O5">
        <v>5524041</v>
      </c>
      <c r="P5">
        <v>5573313</v>
      </c>
      <c r="Q5">
        <v>5635002</v>
      </c>
      <c r="R5">
        <v>5696890</v>
      </c>
      <c r="S5">
        <v>5758605</v>
      </c>
      <c r="T5">
        <v>5820136</v>
      </c>
      <c r="U5">
        <v>5881133</v>
      </c>
      <c r="V5">
        <v>5941178</v>
      </c>
      <c r="W5">
        <v>5999974</v>
      </c>
      <c r="X5">
        <v>6057327</v>
      </c>
      <c r="Y5">
        <v>6113235</v>
      </c>
      <c r="Z5">
        <v>6177601</v>
      </c>
      <c r="AA5">
        <v>6222388</v>
      </c>
      <c r="AB5">
        <v>6302941</v>
      </c>
      <c r="AC5">
        <v>6359396</v>
      </c>
      <c r="AD5">
        <v>6414456</v>
      </c>
      <c r="AE5">
        <v>6447635</v>
      </c>
      <c r="AF5">
        <v>6520774</v>
      </c>
      <c r="AG5">
        <v>6582307</v>
      </c>
      <c r="AH5">
        <v>6643936</v>
      </c>
      <c r="AI5">
        <v>6900335</v>
      </c>
      <c r="AJ5">
        <v>6981562</v>
      </c>
      <c r="AK5">
        <v>7061877</v>
      </c>
      <c r="AL5">
        <v>7136931</v>
      </c>
      <c r="AM5">
        <v>7211674</v>
      </c>
      <c r="AN5">
        <v>7381430</v>
      </c>
      <c r="AO5">
        <v>7467871</v>
      </c>
      <c r="AP5">
        <v>7531335</v>
      </c>
      <c r="AQ5">
        <v>7594357</v>
      </c>
      <c r="AR5">
        <v>7657302</v>
      </c>
      <c r="AS5">
        <v>7625679</v>
      </c>
      <c r="AT5">
        <v>7684746</v>
      </c>
      <c r="AU5">
        <v>7741923</v>
      </c>
    </row>
    <row r="6" spans="1:47" x14ac:dyDescent="0.3">
      <c r="A6" t="s">
        <v>12</v>
      </c>
      <c r="B6">
        <v>122345</v>
      </c>
      <c r="C6">
        <v>118082</v>
      </c>
      <c r="D6">
        <v>240427</v>
      </c>
      <c r="G6" t="s">
        <v>12</v>
      </c>
      <c r="H6">
        <v>99210</v>
      </c>
      <c r="I6">
        <v>95990</v>
      </c>
      <c r="J6">
        <v>195200</v>
      </c>
      <c r="N6" t="s">
        <v>5</v>
      </c>
      <c r="O6">
        <v>5767590</v>
      </c>
      <c r="P6">
        <v>5835449</v>
      </c>
      <c r="Q6">
        <v>5916539</v>
      </c>
      <c r="R6">
        <v>5997924</v>
      </c>
      <c r="S6">
        <v>6079106</v>
      </c>
      <c r="T6">
        <v>6160006</v>
      </c>
      <c r="U6">
        <v>6240108</v>
      </c>
      <c r="V6">
        <v>6319146</v>
      </c>
      <c r="W6">
        <v>6396553</v>
      </c>
      <c r="X6">
        <v>6471884</v>
      </c>
      <c r="Y6">
        <v>6545444</v>
      </c>
      <c r="Z6">
        <v>6630105</v>
      </c>
      <c r="AA6">
        <v>6693833</v>
      </c>
      <c r="AB6">
        <v>6762327</v>
      </c>
      <c r="AC6">
        <v>6822906</v>
      </c>
      <c r="AD6">
        <v>6881986</v>
      </c>
      <c r="AE6">
        <v>6958673</v>
      </c>
      <c r="AF6">
        <v>7034878</v>
      </c>
      <c r="AG6">
        <v>7099124</v>
      </c>
      <c r="AH6">
        <v>7163432</v>
      </c>
      <c r="AI6">
        <v>7490947</v>
      </c>
      <c r="AJ6">
        <v>7576999</v>
      </c>
      <c r="AK6">
        <v>7662602</v>
      </c>
      <c r="AL6">
        <v>7742213</v>
      </c>
      <c r="AM6">
        <v>7821643</v>
      </c>
      <c r="AN6">
        <v>8001992</v>
      </c>
      <c r="AO6">
        <v>8093849</v>
      </c>
      <c r="AP6">
        <v>8207201</v>
      </c>
      <c r="AQ6">
        <v>8278005</v>
      </c>
      <c r="AR6">
        <v>8353084</v>
      </c>
      <c r="AS6">
        <v>8364250</v>
      </c>
      <c r="AT6">
        <v>8427932</v>
      </c>
      <c r="AU6">
        <v>8489442</v>
      </c>
    </row>
    <row r="7" spans="1:47" x14ac:dyDescent="0.3">
      <c r="A7" t="s">
        <v>13</v>
      </c>
      <c r="B7">
        <v>498975</v>
      </c>
      <c r="C7">
        <v>481746</v>
      </c>
      <c r="D7">
        <v>980721</v>
      </c>
      <c r="G7" t="s">
        <v>13</v>
      </c>
      <c r="H7">
        <v>401592</v>
      </c>
      <c r="I7">
        <v>390823</v>
      </c>
      <c r="J7">
        <v>792415</v>
      </c>
      <c r="N7" t="s">
        <v>6</v>
      </c>
      <c r="O7">
        <v>11291631</v>
      </c>
      <c r="P7">
        <v>11408762</v>
      </c>
      <c r="Q7">
        <v>11551541</v>
      </c>
      <c r="R7">
        <v>11694814</v>
      </c>
      <c r="S7">
        <v>11837711</v>
      </c>
      <c r="T7">
        <v>11980142</v>
      </c>
      <c r="U7">
        <v>12121241</v>
      </c>
      <c r="V7">
        <v>12260324</v>
      </c>
      <c r="W7">
        <v>12396527</v>
      </c>
      <c r="X7">
        <v>12529211</v>
      </c>
      <c r="Y7">
        <v>12658679</v>
      </c>
      <c r="Z7">
        <v>12807706</v>
      </c>
      <c r="AA7">
        <v>12916221</v>
      </c>
      <c r="AB7">
        <v>13065268</v>
      </c>
      <c r="AC7">
        <v>13182302</v>
      </c>
      <c r="AD7">
        <v>13296442</v>
      </c>
      <c r="AE7">
        <v>13406308</v>
      </c>
      <c r="AF7">
        <v>13555652</v>
      </c>
      <c r="AG7">
        <v>13681431</v>
      </c>
      <c r="AH7">
        <v>13807368</v>
      </c>
      <c r="AI7">
        <v>14391282</v>
      </c>
      <c r="AJ7">
        <v>14558561</v>
      </c>
      <c r="AK7">
        <v>14724479</v>
      </c>
      <c r="AL7">
        <v>14879144</v>
      </c>
      <c r="AM7">
        <v>15033317</v>
      </c>
      <c r="AN7">
        <v>15383422</v>
      </c>
      <c r="AO7">
        <v>15561720</v>
      </c>
      <c r="AP7">
        <v>15738536</v>
      </c>
      <c r="AQ7">
        <v>15872362</v>
      </c>
      <c r="AR7">
        <v>16010386</v>
      </c>
      <c r="AS7">
        <v>15989929</v>
      </c>
      <c r="AT7">
        <v>16112678</v>
      </c>
      <c r="AU7">
        <v>16231365</v>
      </c>
    </row>
    <row r="8" spans="1:47" x14ac:dyDescent="0.3">
      <c r="A8" t="s">
        <v>14</v>
      </c>
      <c r="B8">
        <v>606627</v>
      </c>
      <c r="C8">
        <v>588635</v>
      </c>
      <c r="D8">
        <v>1195262</v>
      </c>
      <c r="G8" t="s">
        <v>14</v>
      </c>
      <c r="H8">
        <v>555463</v>
      </c>
      <c r="I8">
        <v>537528</v>
      </c>
      <c r="J8">
        <v>1092991</v>
      </c>
    </row>
    <row r="9" spans="1:47" x14ac:dyDescent="0.3">
      <c r="A9" t="s">
        <v>15</v>
      </c>
      <c r="B9">
        <v>608822</v>
      </c>
      <c r="C9">
        <v>594407</v>
      </c>
      <c r="D9">
        <v>1203229</v>
      </c>
      <c r="G9" t="s">
        <v>15</v>
      </c>
      <c r="H9">
        <v>662506</v>
      </c>
      <c r="I9">
        <v>642527</v>
      </c>
      <c r="J9">
        <v>1305033</v>
      </c>
    </row>
    <row r="10" spans="1:47" x14ac:dyDescent="0.3">
      <c r="A10" t="s">
        <v>16</v>
      </c>
      <c r="B10">
        <v>656590</v>
      </c>
      <c r="C10">
        <v>659702</v>
      </c>
      <c r="D10">
        <v>1316292</v>
      </c>
      <c r="G10" t="s">
        <v>16</v>
      </c>
      <c r="H10">
        <v>638420</v>
      </c>
      <c r="I10">
        <v>631856</v>
      </c>
      <c r="J10">
        <v>1270276</v>
      </c>
    </row>
    <row r="11" spans="1:47" x14ac:dyDescent="0.3">
      <c r="A11" t="s">
        <v>17</v>
      </c>
      <c r="B11">
        <v>1208174</v>
      </c>
      <c r="C11">
        <v>1257964</v>
      </c>
      <c r="D11">
        <v>2466138</v>
      </c>
      <c r="G11" t="s">
        <v>17</v>
      </c>
      <c r="H11">
        <v>1311708</v>
      </c>
      <c r="I11">
        <v>1355428</v>
      </c>
      <c r="J11">
        <v>2667136</v>
      </c>
    </row>
    <row r="12" spans="1:47" x14ac:dyDescent="0.3">
      <c r="A12" t="s">
        <v>18</v>
      </c>
      <c r="B12">
        <v>1076118</v>
      </c>
      <c r="C12">
        <v>1182198</v>
      </c>
      <c r="D12">
        <v>2258316</v>
      </c>
      <c r="G12" t="s">
        <v>18</v>
      </c>
      <c r="H12">
        <v>1203989</v>
      </c>
      <c r="I12">
        <v>1309208</v>
      </c>
      <c r="J12">
        <v>2513197</v>
      </c>
    </row>
    <row r="13" spans="1:47" x14ac:dyDescent="0.3">
      <c r="A13" t="s">
        <v>19</v>
      </c>
      <c r="B13">
        <v>899479</v>
      </c>
      <c r="C13">
        <v>1023524</v>
      </c>
      <c r="D13">
        <v>1923003</v>
      </c>
      <c r="G13" t="s">
        <v>19</v>
      </c>
      <c r="H13">
        <v>1058659</v>
      </c>
      <c r="I13">
        <v>1186159</v>
      </c>
      <c r="J13">
        <v>2244818</v>
      </c>
    </row>
    <row r="14" spans="1:47" x14ac:dyDescent="0.3">
      <c r="A14" t="s">
        <v>20</v>
      </c>
      <c r="B14">
        <v>584345</v>
      </c>
      <c r="C14">
        <v>682795</v>
      </c>
      <c r="D14">
        <v>1267140</v>
      </c>
      <c r="G14" t="s">
        <v>20</v>
      </c>
      <c r="H14">
        <v>836449</v>
      </c>
      <c r="I14">
        <v>991806</v>
      </c>
      <c r="J14">
        <v>1828255</v>
      </c>
    </row>
    <row r="15" spans="1:47" x14ac:dyDescent="0.3">
      <c r="A15" t="s">
        <v>21</v>
      </c>
      <c r="B15">
        <v>376996</v>
      </c>
      <c r="C15">
        <v>482790</v>
      </c>
      <c r="D15">
        <v>859786</v>
      </c>
      <c r="G15" t="s">
        <v>21</v>
      </c>
      <c r="H15">
        <v>496422</v>
      </c>
      <c r="I15">
        <v>633664</v>
      </c>
      <c r="J15">
        <v>1130086</v>
      </c>
    </row>
    <row r="16" spans="1:47" x14ac:dyDescent="0.3">
      <c r="A16" t="s">
        <v>22</v>
      </c>
      <c r="B16">
        <v>198873</v>
      </c>
      <c r="C16">
        <v>294699</v>
      </c>
      <c r="D16">
        <v>493572</v>
      </c>
      <c r="G16" t="s">
        <v>22</v>
      </c>
      <c r="H16">
        <v>260375</v>
      </c>
      <c r="I16">
        <v>385306</v>
      </c>
      <c r="J16">
        <v>645681</v>
      </c>
    </row>
    <row r="17" spans="1:10" x14ac:dyDescent="0.3">
      <c r="A17" t="s">
        <v>23</v>
      </c>
      <c r="B17">
        <v>62991</v>
      </c>
      <c r="C17">
        <v>124405</v>
      </c>
      <c r="D17">
        <v>187396</v>
      </c>
      <c r="G17" t="s">
        <v>23</v>
      </c>
      <c r="H17">
        <v>100886</v>
      </c>
      <c r="I17">
        <v>203955</v>
      </c>
      <c r="J17">
        <v>304841</v>
      </c>
    </row>
    <row r="18" spans="1:10" x14ac:dyDescent="0.3">
      <c r="A18" t="s">
        <v>6</v>
      </c>
      <c r="B18">
        <v>6900335</v>
      </c>
      <c r="C18">
        <v>7490947</v>
      </c>
      <c r="D18">
        <v>14391282</v>
      </c>
      <c r="G18" t="s">
        <v>6</v>
      </c>
      <c r="H18">
        <v>7625679</v>
      </c>
      <c r="I18">
        <v>8364250</v>
      </c>
      <c r="J18">
        <v>15989929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7"/>
  <dimension ref="A1:J19"/>
  <sheetViews>
    <sheetView workbookViewId="0">
      <selection activeCell="P15" sqref="P15"/>
    </sheetView>
  </sheetViews>
  <sheetFormatPr defaultRowHeight="14.4" x14ac:dyDescent="0.3"/>
  <sheetData>
    <row r="1" spans="1:10" x14ac:dyDescent="0.3">
      <c r="A1" t="s">
        <v>0</v>
      </c>
      <c r="G1" t="s">
        <v>0</v>
      </c>
    </row>
    <row r="2" spans="1:10" x14ac:dyDescent="0.3">
      <c r="A2" t="s">
        <v>9</v>
      </c>
      <c r="G2" t="s">
        <v>9</v>
      </c>
    </row>
    <row r="3" spans="1:10" x14ac:dyDescent="0.3">
      <c r="A3" t="s">
        <v>26</v>
      </c>
      <c r="G3" t="s">
        <v>26</v>
      </c>
    </row>
    <row r="4" spans="1:10" x14ac:dyDescent="0.3">
      <c r="A4" t="s">
        <v>52</v>
      </c>
      <c r="G4" t="s">
        <v>52</v>
      </c>
    </row>
    <row r="5" spans="1:10" x14ac:dyDescent="0.3">
      <c r="A5" t="s">
        <v>25</v>
      </c>
      <c r="G5" t="s">
        <v>10</v>
      </c>
    </row>
    <row r="6" spans="1:10" x14ac:dyDescent="0.3">
      <c r="A6" t="s">
        <v>11</v>
      </c>
      <c r="B6" t="s">
        <v>4</v>
      </c>
      <c r="C6" t="s">
        <v>5</v>
      </c>
      <c r="D6" t="s">
        <v>6</v>
      </c>
      <c r="G6" t="s">
        <v>11</v>
      </c>
      <c r="H6" t="s">
        <v>4</v>
      </c>
      <c r="I6" t="s">
        <v>5</v>
      </c>
      <c r="J6" t="s">
        <v>6</v>
      </c>
    </row>
    <row r="7" spans="1:10" x14ac:dyDescent="0.3">
      <c r="A7" t="s">
        <v>12</v>
      </c>
      <c r="B7">
        <v>45116</v>
      </c>
      <c r="C7">
        <v>43500</v>
      </c>
      <c r="D7">
        <v>88616</v>
      </c>
      <c r="G7" t="s">
        <v>12</v>
      </c>
      <c r="H7">
        <v>36934</v>
      </c>
      <c r="I7">
        <v>35894</v>
      </c>
      <c r="J7">
        <v>72828</v>
      </c>
    </row>
    <row r="8" spans="1:10" x14ac:dyDescent="0.3">
      <c r="A8" t="s">
        <v>13</v>
      </c>
      <c r="B8">
        <v>182955</v>
      </c>
      <c r="C8">
        <v>175734</v>
      </c>
      <c r="D8">
        <v>358689</v>
      </c>
      <c r="G8" t="s">
        <v>13</v>
      </c>
      <c r="H8">
        <v>147835</v>
      </c>
      <c r="I8">
        <v>143369</v>
      </c>
      <c r="J8">
        <v>291204</v>
      </c>
    </row>
    <row r="9" spans="1:10" x14ac:dyDescent="0.3">
      <c r="A9" t="s">
        <v>14</v>
      </c>
      <c r="B9">
        <v>220179</v>
      </c>
      <c r="C9">
        <v>213728</v>
      </c>
      <c r="D9">
        <v>433907</v>
      </c>
      <c r="G9" t="s">
        <v>14</v>
      </c>
      <c r="H9">
        <v>201020</v>
      </c>
      <c r="I9">
        <v>194739</v>
      </c>
      <c r="J9">
        <v>395759</v>
      </c>
    </row>
    <row r="10" spans="1:10" x14ac:dyDescent="0.3">
      <c r="A10" t="s">
        <v>15</v>
      </c>
      <c r="B10">
        <v>222911</v>
      </c>
      <c r="C10">
        <v>219459</v>
      </c>
      <c r="D10">
        <v>442370</v>
      </c>
      <c r="G10" t="s">
        <v>15</v>
      </c>
      <c r="H10">
        <v>236743</v>
      </c>
      <c r="I10">
        <v>229824</v>
      </c>
      <c r="J10">
        <v>466567</v>
      </c>
    </row>
    <row r="11" spans="1:10" x14ac:dyDescent="0.3">
      <c r="A11" t="s">
        <v>16</v>
      </c>
      <c r="B11">
        <v>250932</v>
      </c>
      <c r="C11">
        <v>254532</v>
      </c>
      <c r="D11">
        <v>505464</v>
      </c>
      <c r="G11" t="s">
        <v>16</v>
      </c>
      <c r="H11">
        <v>233567</v>
      </c>
      <c r="I11">
        <v>230583</v>
      </c>
      <c r="J11">
        <v>464150</v>
      </c>
    </row>
    <row r="12" spans="1:10" x14ac:dyDescent="0.3">
      <c r="A12" t="s">
        <v>17</v>
      </c>
      <c r="B12">
        <v>483180</v>
      </c>
      <c r="C12">
        <v>506910</v>
      </c>
      <c r="D12">
        <v>990090</v>
      </c>
      <c r="G12" t="s">
        <v>17</v>
      </c>
      <c r="H12">
        <v>522469</v>
      </c>
      <c r="I12">
        <v>537341</v>
      </c>
      <c r="J12">
        <v>1059810</v>
      </c>
    </row>
    <row r="13" spans="1:10" x14ac:dyDescent="0.3">
      <c r="A13" t="s">
        <v>18</v>
      </c>
      <c r="B13">
        <v>426061</v>
      </c>
      <c r="C13">
        <v>478459</v>
      </c>
      <c r="D13">
        <v>904520</v>
      </c>
      <c r="G13" t="s">
        <v>18</v>
      </c>
      <c r="H13">
        <v>473244</v>
      </c>
      <c r="I13">
        <v>519742</v>
      </c>
      <c r="J13">
        <v>992986</v>
      </c>
    </row>
    <row r="14" spans="1:10" x14ac:dyDescent="0.3">
      <c r="A14" t="s">
        <v>19</v>
      </c>
      <c r="B14">
        <v>372554</v>
      </c>
      <c r="C14">
        <v>447059</v>
      </c>
      <c r="D14">
        <v>819613</v>
      </c>
      <c r="G14" t="s">
        <v>19</v>
      </c>
      <c r="H14">
        <v>406008</v>
      </c>
      <c r="I14">
        <v>470479</v>
      </c>
      <c r="J14">
        <v>876487</v>
      </c>
    </row>
    <row r="15" spans="1:10" x14ac:dyDescent="0.3">
      <c r="A15" t="s">
        <v>20</v>
      </c>
      <c r="B15">
        <v>250352</v>
      </c>
      <c r="C15">
        <v>312646</v>
      </c>
      <c r="D15">
        <v>562998</v>
      </c>
      <c r="G15" t="s">
        <v>20</v>
      </c>
      <c r="H15">
        <v>336529</v>
      </c>
      <c r="I15">
        <v>423275</v>
      </c>
      <c r="J15">
        <v>759804</v>
      </c>
    </row>
    <row r="16" spans="1:10" x14ac:dyDescent="0.3">
      <c r="A16" t="s">
        <v>21</v>
      </c>
      <c r="B16">
        <v>169297</v>
      </c>
      <c r="C16">
        <v>234984</v>
      </c>
      <c r="D16">
        <v>404281</v>
      </c>
      <c r="G16" t="s">
        <v>21</v>
      </c>
      <c r="H16">
        <v>203917</v>
      </c>
      <c r="I16">
        <v>281408</v>
      </c>
      <c r="J16">
        <v>485325</v>
      </c>
    </row>
    <row r="17" spans="1:10" x14ac:dyDescent="0.3">
      <c r="A17" t="s">
        <v>22</v>
      </c>
      <c r="B17">
        <v>94637</v>
      </c>
      <c r="C17">
        <v>155338</v>
      </c>
      <c r="D17">
        <v>249975</v>
      </c>
      <c r="G17" t="s">
        <v>22</v>
      </c>
      <c r="H17">
        <v>113914</v>
      </c>
      <c r="I17">
        <v>186369</v>
      </c>
      <c r="J17">
        <v>300283</v>
      </c>
    </row>
    <row r="18" spans="1:10" x14ac:dyDescent="0.3">
      <c r="A18" t="s">
        <v>23</v>
      </c>
      <c r="B18">
        <v>29969</v>
      </c>
      <c r="C18">
        <v>67412</v>
      </c>
      <c r="D18">
        <v>97381</v>
      </c>
      <c r="G18" t="s">
        <v>23</v>
      </c>
      <c r="H18">
        <v>47637</v>
      </c>
      <c r="I18">
        <v>107606</v>
      </c>
      <c r="J18">
        <v>155243</v>
      </c>
    </row>
    <row r="19" spans="1:10" x14ac:dyDescent="0.3">
      <c r="A19" t="s">
        <v>6</v>
      </c>
      <c r="B19">
        <v>2748143</v>
      </c>
      <c r="C19">
        <v>3109761</v>
      </c>
      <c r="D19">
        <v>5857904</v>
      </c>
      <c r="G19" t="s">
        <v>6</v>
      </c>
      <c r="H19">
        <v>2959817</v>
      </c>
      <c r="I19">
        <v>3360629</v>
      </c>
      <c r="J19">
        <v>6320446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Demografia</vt:lpstr>
      <vt:lpstr>nasc_vivos_uf_instrucao_mae</vt:lpstr>
      <vt:lpstr>nasc-vivos_mun_instrucao_mae</vt:lpstr>
      <vt:lpstr>pop_uf_faixa_etaria</vt:lpstr>
      <vt:lpstr>pop_municipal_faixa_etaria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</dc:creator>
  <cp:lastModifiedBy>Kauê Capellato J. Parreira</cp:lastModifiedBy>
  <dcterms:created xsi:type="dcterms:W3CDTF">2015-06-05T18:19:34Z</dcterms:created>
  <dcterms:modified xsi:type="dcterms:W3CDTF">2022-05-05T19:13:13Z</dcterms:modified>
</cp:coreProperties>
</file>