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te\Desktop\School Folder\Excel Module 1\Challenge 1\"/>
    </mc:Choice>
  </mc:AlternateContent>
  <xr:revisionPtr revIDLastSave="0" documentId="13_ncr:1_{29CBCFD8-EC08-4596-A854-0F97E078E7C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Kickstarter" sheetId="1" r:id="rId1"/>
    <sheet name="Outcomes Based on Goals" sheetId="7" r:id="rId2"/>
    <sheet name="Theater Outcomes by Launch Date" sheetId="6" r:id="rId3"/>
    <sheet name="Parent Category Outcomes" sheetId="2" r:id="rId4"/>
    <sheet name="Subcategory Statistics" sheetId="3" r:id="rId5"/>
    <sheet name="Outcomes Based on Launch Date" sheetId="5" r:id="rId6"/>
  </sheets>
  <definedNames>
    <definedName name="_xlnm._FilterDatabase" localSheetId="0" hidden="1">Kickstarter!$A$1:$P$4115</definedName>
  </definedNames>
  <calcPr calcId="191029"/>
  <pivotCaches>
    <pivotCache cacheId="0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" i="7" l="1"/>
  <c r="D4" i="7"/>
  <c r="E4" i="7" s="1"/>
  <c r="H3" i="7"/>
  <c r="H6" i="7"/>
  <c r="H7" i="7"/>
  <c r="H8" i="7"/>
  <c r="H9" i="7"/>
  <c r="H10" i="7"/>
  <c r="H11" i="7"/>
  <c r="H12" i="7"/>
  <c r="H13" i="7"/>
  <c r="H2" i="7"/>
  <c r="G3" i="7"/>
  <c r="G6" i="7"/>
  <c r="G7" i="7"/>
  <c r="G8" i="7"/>
  <c r="G9" i="7"/>
  <c r="G10" i="7"/>
  <c r="G11" i="7"/>
  <c r="G12" i="7"/>
  <c r="G13" i="7"/>
  <c r="G2" i="7"/>
  <c r="F3" i="7"/>
  <c r="F6" i="7"/>
  <c r="F7" i="7"/>
  <c r="F8" i="7"/>
  <c r="F9" i="7"/>
  <c r="F10" i="7"/>
  <c r="F11" i="7"/>
  <c r="F12" i="7"/>
  <c r="F13" i="7"/>
  <c r="F2" i="7"/>
  <c r="E3" i="7"/>
  <c r="E6" i="7"/>
  <c r="E7" i="7"/>
  <c r="E8" i="7"/>
  <c r="E9" i="7"/>
  <c r="E10" i="7"/>
  <c r="E11" i="7"/>
  <c r="E12" i="7"/>
  <c r="E13" i="7"/>
  <c r="E2" i="7"/>
  <c r="D13" i="7"/>
  <c r="D11" i="7"/>
  <c r="D10" i="7"/>
  <c r="D9" i="7"/>
  <c r="D8" i="7"/>
  <c r="D7" i="7"/>
  <c r="D6" i="7"/>
  <c r="D3" i="7"/>
  <c r="C13" i="7"/>
  <c r="C11" i="7"/>
  <c r="C10" i="7"/>
  <c r="C9" i="7"/>
  <c r="C8" i="7"/>
  <c r="C7" i="7"/>
  <c r="C6" i="7"/>
  <c r="C5" i="7"/>
  <c r="C4" i="7"/>
  <c r="C3" i="7"/>
  <c r="C2" i="7"/>
  <c r="D12" i="7"/>
  <c r="D2" i="7"/>
  <c r="C12" i="7"/>
  <c r="B12" i="7"/>
  <c r="B13" i="7"/>
  <c r="B11" i="7"/>
  <c r="B10" i="7"/>
  <c r="B9" i="7"/>
  <c r="B8" i="7"/>
  <c r="B7" i="7"/>
  <c r="B6" i="7"/>
  <c r="B5" i="7"/>
  <c r="B4" i="7"/>
  <c r="B3" i="7"/>
  <c r="B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7" l="1"/>
  <c r="H5" i="7" s="1"/>
  <c r="G4" i="7"/>
  <c r="F4" i="7"/>
  <c r="H4" i="7"/>
  <c r="F5" i="7" l="1"/>
  <c r="G5" i="7"/>
</calcChain>
</file>

<file path=xl/sharedStrings.xml><?xml version="1.0" encoding="utf-8"?>
<sst xmlns="http://schemas.openxmlformats.org/spreadsheetml/2006/main" count="33078" uniqueCount="8402">
  <si>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</si>
  <si>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</si>
  <si>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</si>
  <si>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</si>
  <si>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</si>
  <si>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</si>
  <si>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</si>
  <si>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</si>
  <si>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</si>
  <si>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</si>
  <si>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</si>
  <si>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</si>
  <si>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</si>
  <si>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</si>
  <si>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</si>
  <si>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</si>
  <si>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</si>
  <si>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</si>
  <si>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</si>
  <si>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</si>
  <si>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</si>
  <si>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</si>
  <si>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</si>
  <si>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</si>
  <si>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</si>
  <si>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</si>
  <si>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</si>
  <si>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</si>
  <si>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</si>
  <si>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</si>
  <si>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</si>
  <si>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</si>
  <si>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</si>
  <si>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</si>
  <si>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</si>
  <si>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</si>
  <si>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</si>
  <si>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</si>
  <si>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</si>
  <si>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</si>
  <si>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</si>
  <si>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</si>
  <si>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</si>
  <si>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</si>
  <si>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</si>
  <si>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</si>
  <si>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</si>
  <si>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</si>
  <si>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</si>
  <si>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</si>
  <si>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</si>
  <si>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</si>
  <si>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</si>
  <si>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</si>
  <si>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</si>
  <si>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</si>
  <si>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</si>
  <si>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</si>
  <si>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</si>
  <si>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</si>
  <si>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</si>
  <si>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</si>
  <si>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</si>
  <si>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</si>
  <si>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</si>
  <si>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</si>
  <si>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</si>
  <si>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</si>
  <si>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</si>
  <si>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</si>
  <si>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</si>
  <si>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</si>
  <si>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</si>
  <si>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</si>
  <si>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</si>
  <si>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</si>
  <si>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</si>
  <si>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</si>
  <si>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</si>
  <si>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</si>
  <si>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</si>
  <si>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</si>
  <si>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</si>
  <si>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</si>
  <si>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</si>
  <si>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</si>
  <si>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</si>
  <si>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</si>
  <si>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</si>
  <si>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</si>
  <si>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</si>
  <si>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</si>
  <si>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</si>
  <si>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</si>
  <si>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</si>
  <si>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</si>
  <si>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</si>
  <si>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</si>
  <si>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</si>
  <si>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</si>
  <si>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</si>
  <si>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</si>
  <si>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</si>
  <si>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</si>
  <si>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</si>
  <si>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</si>
  <si>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</si>
  <si>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</si>
  <si>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</si>
  <si>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</si>
  <si>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</si>
  <si>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</si>
  <si>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</si>
  <si>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</si>
  <si>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</si>
  <si>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</si>
  <si>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</si>
  <si>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</si>
  <si>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</si>
  <si>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</si>
  <si>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</si>
  <si>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</si>
  <si>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</si>
  <si>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</si>
  <si>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</si>
  <si>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</si>
  <si>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</si>
  <si>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</si>
  <si>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</si>
  <si>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</si>
  <si>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</si>
  <si>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</si>
  <si>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</si>
  <si>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</si>
  <si>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</si>
  <si>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</si>
  <si>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</si>
  <si>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</si>
  <si>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</si>
  <si>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</si>
  <si>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</si>
  <si>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</si>
  <si>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</si>
  <si>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</si>
  <si>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</si>
  <si>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</si>
  <si>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</si>
  <si>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</si>
  <si>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</si>
  <si>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</si>
  <si>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</si>
  <si>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</si>
  <si>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</si>
  <si>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</si>
  <si>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</si>
  <si>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</si>
  <si>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</si>
  <si>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</si>
  <si>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</si>
  <si>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</si>
  <si>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</si>
  <si>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</si>
  <si>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</si>
  <si>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</si>
  <si>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</si>
  <si>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</si>
  <si>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</si>
  <si>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</si>
  <si>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</si>
  <si>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</si>
  <si>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</si>
  <si>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</si>
  <si>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</si>
  <si>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</si>
  <si>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</si>
  <si>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</si>
  <si>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</si>
  <si>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</si>
  <si>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</si>
  <si>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</si>
  <si>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</si>
  <si>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</si>
  <si>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</si>
  <si>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</si>
  <si>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</si>
  <si>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</si>
  <si>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</si>
  <si>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</si>
  <si>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</si>
  <si>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</si>
  <si>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</si>
  <si>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</si>
  <si>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</si>
  <si>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</si>
  <si>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</si>
  <si>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</si>
  <si>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</si>
  <si>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</si>
  <si>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</si>
  <si>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</si>
  <si>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</si>
  <si>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</si>
  <si>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</si>
  <si>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</si>
  <si>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</si>
  <si>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</si>
  <si>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</si>
  <si>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</si>
  <si>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</si>
  <si>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</si>
  <si>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</si>
  <si>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</si>
  <si>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</si>
  <si>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</si>
  <si>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</si>
  <si>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</si>
  <si>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</si>
  <si>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</si>
  <si>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</si>
  <si>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</si>
  <si>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</si>
  <si>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</si>
  <si>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</si>
  <si>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</si>
  <si>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</si>
  <si>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</si>
  <si>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</si>
  <si>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</si>
  <si>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</si>
  <si>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</si>
  <si>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</si>
  <si>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</si>
  <si>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</si>
  <si>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</si>
  <si>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</si>
  <si>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</si>
  <si>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</si>
  <si>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</si>
  <si>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</si>
  <si>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</si>
  <si>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</si>
  <si>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</si>
  <si>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</si>
  <si>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</si>
  <si>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</si>
  <si>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</si>
  <si>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</si>
  <si>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</si>
  <si>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</si>
  <si>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</si>
  <si>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</si>
  <si>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</si>
  <si>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</si>
  <si>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</si>
  <si>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</si>
  <si>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</si>
  <si>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</si>
  <si>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</si>
  <si>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</si>
  <si>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</si>
  <si>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</si>
  <si>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</si>
  <si>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</si>
  <si>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</si>
  <si>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</si>
  <si>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</si>
  <si>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</si>
  <si>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</si>
  <si>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</si>
  <si>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</si>
  <si>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</si>
  <si>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</si>
  <si>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</si>
  <si>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</si>
  <si>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</si>
  <si>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</si>
  <si>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</si>
  <si>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</si>
  <si>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</si>
  <si>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</si>
  <si>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</si>
  <si>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</si>
  <si>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</si>
  <si>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</si>
  <si>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</si>
  <si>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</si>
  <si>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</si>
  <si>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</si>
  <si>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</si>
  <si>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</si>
  <si>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</si>
  <si>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</si>
  <si>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</si>
  <si>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</si>
  <si>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</si>
  <si>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</si>
  <si>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</si>
  <si>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</si>
  <si>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</si>
  <si>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</si>
  <si>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</si>
  <si>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</si>
  <si>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</si>
  <si>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</si>
  <si>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</si>
  <si>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</si>
  <si>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</si>
  <si>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</si>
  <si>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</si>
  <si>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</si>
  <si>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</si>
  <si>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</si>
  <si>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</si>
  <si>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</si>
  <si>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</si>
  <si>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</si>
  <si>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</si>
  <si>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</si>
  <si>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</si>
  <si>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</si>
  <si>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</si>
  <si>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</si>
  <si>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</si>
  <si>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</si>
  <si>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</si>
  <si>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</si>
  <si>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</si>
  <si>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</si>
  <si>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</si>
  <si>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</si>
  <si>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</si>
  <si>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</si>
  <si>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</si>
  <si>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</si>
  <si>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</si>
  <si>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</si>
  <si>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</si>
  <si>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</si>
  <si>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</si>
  <si>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</si>
  <si>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</si>
  <si>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</si>
  <si>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</si>
  <si>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</si>
  <si>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</si>
  <si>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</si>
  <si>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</si>
  <si>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</si>
  <si>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</si>
  <si>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</si>
  <si>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</si>
  <si>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</si>
  <si>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</si>
  <si>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</si>
  <si>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</si>
  <si>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</si>
  <si>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</si>
  <si>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</si>
  <si>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</si>
  <si>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</si>
  <si>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</si>
  <si>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</si>
  <si>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</si>
  <si>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</si>
  <si>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</si>
  <si>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</si>
  <si>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</si>
  <si>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</si>
  <si>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</si>
  <si>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</si>
  <si>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</si>
  <si>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</si>
  <si>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</si>
  <si>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</si>
  <si>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</si>
  <si>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</si>
  <si>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</si>
  <si>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</si>
  <si>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</si>
  <si>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</si>
  <si>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</si>
  <si>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</si>
  <si>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</si>
  <si>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</si>
  <si>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</si>
  <si>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</si>
  <si>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</si>
  <si>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</si>
  <si>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</si>
  <si>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</si>
  <si>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</si>
  <si>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</si>
  <si>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</si>
  <si>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</si>
  <si>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</si>
  <si>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</si>
  <si>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</si>
  <si>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</si>
  <si>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</si>
  <si>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</si>
  <si>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</si>
  <si>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</si>
  <si>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</si>
  <si>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</si>
  <si>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</si>
  <si>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</si>
  <si>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</si>
  <si>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</si>
  <si>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</si>
  <si>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</si>
  <si>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</si>
  <si>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</si>
  <si>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</si>
  <si>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</si>
  <si>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</si>
  <si>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</si>
  <si>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</si>
  <si>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</si>
  <si>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</si>
  <si>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</si>
  <si>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</si>
  <si>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</si>
  <si>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</si>
  <si>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</si>
  <si>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</si>
  <si>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</si>
  <si>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</si>
  <si>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</si>
  <si>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</si>
  <si>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</si>
  <si>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</si>
  <si>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</si>
  <si>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</si>
  <si>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</si>
  <si>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</si>
  <si>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</si>
  <si>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</si>
  <si>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</si>
  <si>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</si>
  <si>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</si>
  <si>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</si>
  <si>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</si>
  <si>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</si>
  <si>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</si>
  <si>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</si>
  <si>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</si>
  <si>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</si>
  <si>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</si>
  <si>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</si>
  <si>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</si>
  <si>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</si>
  <si>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</si>
  <si>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</si>
  <si>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</si>
  <si>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</si>
  <si>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</si>
  <si>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</si>
  <si>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</si>
  <si>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</si>
  <si>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</si>
  <si>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</si>
  <si>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</si>
  <si>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</si>
  <si>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</si>
  <si>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</si>
  <si>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</si>
  <si>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</si>
  <si>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</si>
  <si>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</si>
  <si>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</si>
  <si>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</si>
  <si>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</si>
  <si>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</si>
  <si>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</si>
  <si>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</si>
  <si>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</si>
  <si>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</si>
  <si>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</si>
  <si>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</si>
  <si>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</si>
  <si>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</si>
  <si>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</si>
  <si>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</si>
  <si>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</si>
  <si>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</si>
  <si>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</si>
  <si>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</si>
  <si>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</si>
  <si>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</si>
  <si>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</si>
  <si>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</si>
  <si>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</si>
  <si>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</si>
  <si>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</si>
  <si>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</si>
  <si>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</si>
  <si>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</si>
  <si>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</si>
  <si>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</si>
  <si>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</si>
  <si>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</si>
  <si>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</si>
  <si>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</si>
  <si>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</si>
  <si>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</si>
  <si>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</si>
  <si>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</si>
  <si>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</si>
  <si>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</si>
  <si>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</si>
  <si>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</si>
  <si>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</si>
  <si>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</si>
  <si>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</si>
  <si>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</si>
  <si>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</si>
  <si>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</si>
  <si>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</si>
  <si>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</si>
  <si>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</si>
  <si>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</si>
  <si>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</si>
  <si>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</si>
  <si>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</si>
  <si>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</si>
  <si>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</si>
  <si>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</si>
  <si>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</si>
  <si>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</si>
  <si>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</si>
  <si>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</si>
  <si>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</si>
  <si>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</si>
  <si>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</si>
  <si>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</si>
  <si>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</si>
  <si>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</si>
  <si>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</si>
  <si>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</si>
  <si>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</si>
  <si>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</si>
  <si>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</si>
  <si>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</si>
  <si>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</si>
  <si>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</si>
  <si>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</si>
  <si>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</si>
  <si>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</si>
  <si>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</si>
  <si>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</si>
  <si>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</si>
  <si>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</si>
  <si>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</si>
  <si>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</si>
  <si>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</si>
  <si>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</si>
  <si>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</si>
  <si>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</si>
  <si>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</si>
  <si>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</si>
  <si>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</si>
  <si>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</si>
  <si>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</si>
  <si>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</si>
  <si>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</si>
  <si>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</si>
  <si>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</si>
  <si>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</si>
  <si>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</si>
  <si>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</si>
  <si>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</si>
  <si>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</si>
  <si>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</si>
  <si>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</si>
  <si>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</si>
  <si>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</si>
  <si>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</si>
  <si>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</si>
  <si>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</si>
  <si>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</si>
  <si>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</si>
  <si>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</si>
  <si>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</si>
  <si>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</si>
  <si>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</si>
  <si>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</si>
  <si>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</si>
  <si>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</si>
  <si>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</si>
  <si>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</si>
  <si>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</si>
  <si>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</si>
  <si>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</si>
  <si>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</si>
  <si>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</si>
  <si>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</si>
  <si>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</si>
  <si>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</si>
  <si>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</si>
  <si>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</si>
  <si>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</si>
  <si>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</si>
  <si>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</si>
  <si>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</si>
  <si>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</si>
  <si>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</si>
  <si>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</si>
  <si>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</si>
  <si>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</si>
  <si>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</si>
  <si>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</si>
  <si>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</si>
  <si>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</si>
  <si>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</si>
  <si>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</si>
  <si>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</si>
  <si>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</si>
  <si>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</si>
  <si>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</si>
  <si>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</si>
  <si>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</si>
  <si>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</si>
  <si>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</si>
  <si>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</si>
  <si>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</si>
  <si>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</si>
  <si>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</si>
  <si>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</si>
  <si>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</si>
  <si>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</si>
  <si>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</si>
  <si>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</si>
  <si>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</si>
  <si>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</si>
  <si>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</si>
  <si>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</si>
  <si>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</si>
  <si>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</si>
  <si>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</si>
  <si>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</si>
  <si>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</si>
  <si>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</si>
  <si>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</si>
  <si>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</si>
  <si>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</si>
  <si>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</si>
  <si>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</si>
  <si>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</si>
  <si>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</si>
  <si>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</si>
  <si>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</si>
  <si>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</si>
  <si>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</si>
  <si>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</si>
  <si>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</si>
  <si>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</si>
  <si>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</si>
  <si>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</si>
  <si>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</si>
  <si>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</si>
  <si>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</si>
  <si>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</si>
  <si>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</si>
  <si>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</si>
  <si>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</si>
  <si>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</si>
  <si>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</si>
  <si>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</si>
  <si>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</si>
  <si>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</si>
  <si>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</si>
  <si>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</si>
  <si>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</si>
  <si>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</si>
  <si>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</si>
  <si>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</si>
  <si>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</si>
  <si>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</si>
  <si>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</si>
  <si>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</si>
  <si>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</si>
  <si>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</si>
  <si>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</si>
  <si>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</si>
  <si>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</si>
  <si>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</si>
  <si>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</si>
  <si>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</si>
  <si>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</si>
  <si>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</si>
  <si>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</si>
  <si>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</si>
  <si>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</si>
  <si>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</si>
  <si>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</si>
  <si>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</si>
  <si>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</si>
  <si>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</si>
  <si>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</si>
  <si>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</si>
  <si>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</si>
  <si>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</si>
  <si>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</si>
  <si>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</si>
  <si>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</si>
  <si>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</si>
  <si>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</si>
  <si>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</si>
  <si>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</si>
  <si>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</si>
  <si>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</si>
  <si>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</si>
  <si>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</si>
  <si>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</si>
  <si>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</si>
  <si>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</si>
  <si>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</si>
  <si>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</si>
  <si>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</si>
  <si>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</si>
  <si>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</si>
  <si>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</si>
  <si>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</si>
  <si>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</si>
  <si>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</si>
  <si>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</si>
  <si>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</si>
  <si>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</si>
  <si>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</si>
  <si>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</si>
  <si>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</si>
  <si>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</si>
  <si>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</si>
  <si>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</si>
  <si>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</si>
  <si>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</si>
  <si>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</si>
  <si>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</si>
  <si>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</si>
  <si>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</si>
  <si>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</si>
  <si>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</si>
  <si>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</si>
  <si>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</si>
  <si>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</si>
  <si>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</si>
  <si>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</si>
  <si>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</si>
  <si>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</si>
  <si>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</si>
  <si>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</si>
  <si>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</si>
  <si>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</si>
  <si>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</si>
  <si>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</si>
  <si>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</si>
  <si>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</si>
  <si>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</si>
  <si>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</si>
  <si>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</si>
  <si>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</si>
  <si>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</si>
  <si>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</si>
  <si>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</si>
  <si>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</si>
  <si>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</si>
  <si>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</si>
  <si>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</si>
  <si>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</si>
  <si>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</si>
  <si>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</si>
  <si>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</si>
  <si>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</si>
  <si>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</si>
  <si>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</si>
  <si>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</si>
  <si>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</si>
  <si>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</si>
  <si>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</si>
  <si>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</si>
  <si>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</si>
  <si>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</si>
  <si>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</si>
  <si>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</si>
  <si>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</si>
  <si>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</si>
  <si>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</si>
  <si>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</si>
  <si>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</si>
  <si>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</si>
  <si>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</si>
  <si>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</si>
  <si>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</si>
  <si>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</si>
  <si>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</si>
  <si>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</si>
  <si>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</si>
  <si>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</si>
  <si>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</si>
  <si>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</si>
  <si>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</si>
  <si>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</si>
  <si>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</si>
  <si>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</si>
  <si>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</si>
  <si>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</si>
  <si>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</si>
  <si>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</si>
  <si>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</si>
  <si>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</si>
  <si>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</si>
  <si>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</si>
  <si>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</si>
  <si>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</si>
  <si>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</si>
  <si>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</si>
  <si>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</si>
  <si>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</si>
  <si>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</si>
  <si>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</si>
  <si>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</si>
  <si>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</si>
  <si>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</si>
  <si>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</si>
  <si>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</si>
  <si>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</si>
  <si>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</si>
  <si>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</si>
  <si>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</si>
  <si>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</si>
  <si>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</si>
  <si>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</si>
  <si>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</si>
  <si>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</si>
  <si>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</si>
  <si>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</si>
  <si>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</si>
  <si>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</si>
  <si>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</si>
  <si>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</si>
  <si>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</si>
  <si>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</si>
  <si>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</si>
  <si>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</si>
  <si>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</si>
  <si>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</si>
  <si>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</si>
  <si>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</si>
  <si>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</si>
  <si>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</si>
  <si>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</si>
  <si>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</si>
  <si>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</si>
  <si>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</si>
  <si>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</si>
  <si>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</si>
  <si>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</si>
  <si>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</si>
  <si>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</si>
  <si>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</si>
  <si>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</si>
  <si>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</si>
  <si>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</si>
  <si>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</si>
  <si>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</si>
  <si>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</si>
  <si>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</si>
  <si>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</si>
  <si>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</si>
  <si>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</si>
  <si>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</si>
  <si>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</si>
  <si>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</si>
  <si>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</si>
  <si>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</si>
  <si>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</si>
  <si>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</si>
  <si>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</si>
  <si>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</si>
  <si>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</si>
  <si>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</si>
  <si>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</si>
  <si>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</si>
  <si>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</si>
  <si>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</si>
  <si>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</si>
  <si>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</si>
  <si>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</si>
  <si>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</si>
  <si>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</si>
  <si>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</si>
  <si>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</si>
  <si>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</si>
  <si>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</si>
  <si>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</si>
  <si>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</si>
  <si>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</si>
  <si>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</si>
  <si>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</si>
  <si>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</si>
  <si>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</si>
  <si>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</si>
  <si>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</si>
  <si>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</si>
  <si>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</si>
  <si>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</si>
  <si>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</si>
  <si>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</si>
  <si>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</si>
  <si>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</si>
  <si>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</si>
  <si>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</si>
  <si>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</si>
  <si>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</si>
  <si>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</si>
  <si>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</si>
  <si>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</si>
  <si>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</si>
  <si>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</si>
  <si>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</si>
  <si>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</si>
  <si>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</si>
  <si>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</si>
  <si>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</si>
  <si>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</si>
  <si>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</si>
  <si>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</si>
  <si>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</si>
  <si>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</si>
  <si>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</si>
  <si>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</si>
  <si>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</si>
  <si>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</si>
  <si>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</si>
  <si>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</si>
  <si>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</si>
  <si>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</si>
  <si>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</si>
  <si>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</si>
  <si>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</si>
  <si>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</si>
  <si>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</si>
  <si>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</si>
  <si>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</si>
  <si>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</si>
  <si>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</si>
  <si>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</si>
  <si>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</si>
  <si>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</si>
  <si>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</si>
  <si>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</si>
  <si>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</si>
  <si>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</si>
  <si>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</si>
  <si>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</si>
  <si>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</si>
  <si>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</si>
  <si>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</si>
  <si>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</si>
  <si>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</si>
  <si>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</si>
  <si>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</si>
  <si>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</si>
  <si>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</si>
  <si>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</si>
  <si>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</si>
  <si>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</si>
  <si>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</si>
  <si>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</si>
  <si>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</si>
  <si>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</si>
  <si>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</si>
  <si>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</si>
  <si>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</si>
  <si>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</si>
  <si>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</si>
  <si>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</si>
  <si>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</si>
  <si>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</si>
  <si>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</si>
  <si>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</si>
  <si>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</si>
  <si>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</si>
  <si>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</si>
  <si>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</si>
  <si>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</si>
  <si>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</si>
  <si>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</si>
  <si>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</si>
  <si>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</si>
  <si>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</si>
  <si>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</si>
  <si>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</si>
  <si>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</si>
  <si>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</si>
  <si>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</si>
  <si>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</si>
  <si>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</si>
  <si>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</si>
  <si>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</si>
  <si>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</si>
  <si>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</si>
  <si>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</si>
  <si>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</si>
  <si>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</si>
  <si>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</si>
  <si>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</si>
  <si>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</si>
  <si>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</si>
  <si>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</si>
  <si>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</si>
  <si>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</si>
  <si>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</si>
  <si>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</si>
  <si>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</si>
  <si>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</si>
  <si>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</si>
  <si>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</si>
  <si>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</si>
  <si>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</si>
  <si>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</si>
  <si>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</si>
  <si>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</si>
  <si>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</si>
  <si>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</si>
  <si>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</si>
  <si>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</si>
  <si>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</si>
  <si>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</si>
  <si>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</si>
  <si>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</si>
  <si>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</si>
  <si>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</si>
  <si>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</si>
  <si>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</si>
  <si>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</si>
  <si>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</si>
  <si>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</si>
  <si>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</si>
  <si>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</si>
  <si>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</si>
  <si>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</si>
  <si>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</si>
  <si>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</si>
  <si>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</si>
  <si>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</si>
  <si>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</si>
  <si>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</si>
  <si>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</si>
  <si>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</si>
  <si>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</si>
  <si>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</si>
  <si>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</si>
  <si>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</si>
  <si>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</si>
  <si>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</si>
  <si>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</si>
  <si>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</si>
  <si>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</si>
  <si>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</si>
  <si>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</si>
  <si>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</si>
  <si>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</si>
  <si>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</si>
  <si>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</si>
  <si>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</si>
  <si>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</si>
  <si>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</si>
  <si>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</si>
  <si>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</si>
  <si>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</si>
  <si>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</si>
  <si>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</si>
  <si>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</si>
  <si>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</si>
  <si>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</si>
  <si>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</si>
  <si>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</si>
  <si>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</si>
  <si>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</si>
  <si>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</si>
  <si>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</si>
  <si>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</si>
  <si>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</si>
  <si>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</si>
  <si>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</si>
  <si>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</si>
  <si>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</si>
  <si>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</si>
  <si>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</si>
  <si>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</si>
  <si>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</si>
  <si>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</si>
  <si>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</si>
  <si>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</si>
  <si>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</si>
  <si>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</si>
  <si>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</si>
  <si>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</si>
  <si>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</si>
  <si>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</si>
  <si>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</si>
  <si>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</si>
  <si>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</si>
  <si>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</si>
  <si>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</si>
  <si>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</si>
  <si>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</si>
  <si>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</si>
  <si>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</si>
  <si>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</si>
  <si>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</si>
  <si>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</si>
  <si>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</si>
  <si>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</si>
  <si>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</si>
  <si>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</si>
  <si>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</si>
  <si>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</si>
  <si>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</si>
  <si>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</si>
  <si>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</si>
  <si>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</si>
  <si>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</si>
  <si>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</si>
  <si>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</si>
  <si>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</si>
  <si>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</si>
  <si>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</si>
  <si>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</si>
  <si>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</si>
  <si>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</si>
  <si>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</si>
  <si>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</si>
  <si>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</si>
  <si>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</si>
  <si>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</si>
  <si>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</si>
  <si>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</si>
  <si>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</si>
  <si>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</si>
  <si>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</si>
  <si>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</si>
  <si>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</si>
  <si>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</si>
  <si>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</si>
  <si>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</si>
  <si>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</si>
  <si>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</si>
  <si>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</si>
  <si>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</si>
  <si>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</si>
  <si>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</si>
  <si>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</si>
  <si>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</si>
  <si>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</si>
  <si>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</si>
  <si>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</si>
  <si>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</si>
  <si>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</si>
  <si>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</si>
  <si>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</si>
  <si>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</si>
  <si>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</si>
  <si>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</si>
  <si>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</si>
  <si>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</si>
  <si>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</si>
  <si>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</si>
  <si>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</si>
  <si>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</si>
  <si>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</si>
  <si>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</si>
  <si>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</si>
  <si>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</si>
  <si>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</si>
  <si>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</si>
  <si>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</si>
  <si>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</si>
  <si>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</si>
  <si>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</si>
  <si>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</si>
  <si>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</si>
  <si>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</si>
  <si>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</si>
  <si>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</si>
  <si>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</si>
  <si>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</si>
  <si>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</si>
  <si>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</si>
  <si>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</si>
  <si>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</si>
  <si>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</si>
  <si>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</si>
  <si>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</si>
  <si>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</si>
  <si>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</si>
  <si>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</si>
  <si>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</si>
  <si>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</si>
  <si>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</si>
  <si>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</si>
  <si>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</si>
  <si>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</si>
  <si>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</si>
  <si>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</si>
  <si>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</si>
  <si>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</si>
  <si>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</si>
  <si>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</si>
  <si>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</si>
  <si>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</si>
  <si>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</si>
  <si>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</si>
  <si>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</si>
  <si>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</si>
  <si>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</si>
  <si>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</si>
  <si>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</si>
  <si>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</si>
  <si>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</si>
  <si>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</si>
  <si>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</si>
  <si>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</si>
  <si>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</si>
  <si>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</si>
  <si>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</si>
  <si>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</si>
  <si>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</si>
  <si>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</si>
  <si>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</si>
  <si>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</si>
  <si>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</si>
  <si>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</si>
  <si>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</si>
  <si>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</si>
  <si>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</si>
  <si>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</si>
  <si>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</si>
  <si>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</si>
  <si>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</si>
  <si>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</si>
  <si>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</si>
  <si>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</si>
  <si>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</si>
  <si>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</si>
  <si>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</si>
  <si>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</si>
  <si>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</si>
  <si>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</si>
  <si>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</si>
  <si>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</si>
  <si>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</si>
  <si>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</si>
  <si>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</si>
  <si>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</si>
  <si>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</si>
  <si>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</si>
  <si>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</si>
  <si>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</si>
  <si>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</si>
  <si>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</si>
  <si>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</si>
  <si>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</si>
  <si>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</si>
  <si>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</si>
  <si>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</si>
  <si>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</si>
  <si>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</si>
  <si>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</si>
  <si>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</si>
  <si>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</si>
  <si>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</si>
  <si>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</si>
  <si>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</si>
  <si>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</si>
  <si>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</si>
  <si>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</si>
  <si>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</si>
  <si>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</si>
  <si>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</si>
  <si>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</si>
  <si>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</si>
  <si>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</si>
  <si>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</si>
  <si>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</si>
  <si>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</si>
  <si>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</si>
  <si>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</si>
  <si>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</si>
  <si>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</si>
  <si>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</si>
  <si>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</si>
  <si>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</si>
  <si>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</si>
  <si>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</si>
  <si>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</si>
  <si>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</si>
  <si>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</si>
  <si>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</si>
  <si>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</si>
  <si>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</si>
  <si>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</si>
  <si>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</si>
  <si>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</si>
  <si>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</si>
  <si>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</si>
  <si>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</si>
  <si>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</si>
  <si>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</si>
  <si>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</si>
  <si>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</si>
  <si>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</si>
  <si>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</si>
  <si>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</si>
  <si>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</si>
  <si>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</si>
  <si>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</si>
  <si>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</si>
  <si>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</si>
  <si>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</si>
  <si>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</si>
  <si>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</si>
  <si>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</si>
  <si>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</si>
  <si>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</si>
  <si>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</si>
  <si>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</si>
  <si>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</si>
  <si>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</si>
  <si>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</si>
  <si>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</si>
  <si>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</si>
  <si>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</si>
  <si>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</si>
  <si>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</si>
  <si>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</si>
  <si>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</si>
  <si>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</si>
  <si>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</si>
  <si>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</si>
  <si>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</si>
  <si>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</si>
  <si>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</si>
  <si>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</si>
  <si>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</si>
  <si>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</si>
  <si>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</si>
  <si>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</si>
  <si>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</si>
  <si>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</si>
  <si>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</si>
  <si>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</si>
  <si>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</si>
  <si>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</si>
  <si>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</si>
  <si>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</si>
  <si>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</si>
  <si>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</si>
  <si>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</si>
  <si>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</si>
  <si>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</si>
  <si>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</si>
  <si>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</si>
  <si>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</si>
  <si>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</si>
  <si>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</si>
  <si>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</si>
  <si>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</si>
  <si>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</si>
  <si>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</si>
  <si>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</si>
  <si>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</si>
  <si>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</si>
  <si>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</si>
  <si>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</si>
  <si>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</si>
  <si>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</si>
  <si>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</si>
  <si>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</si>
  <si>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</si>
  <si>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</si>
  <si>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</si>
  <si>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</si>
  <si>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</si>
  <si>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</si>
  <si>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</si>
  <si>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</si>
  <si>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</si>
  <si>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</si>
  <si>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</si>
  <si>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</si>
  <si>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</si>
  <si>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</si>
  <si>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</si>
  <si>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</si>
  <si>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</si>
  <si>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</si>
  <si>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</si>
  <si>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</si>
  <si>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</si>
  <si>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</si>
  <si>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</si>
  <si>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</si>
  <si>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</si>
  <si>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</si>
  <si>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</si>
  <si>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</si>
  <si>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</si>
  <si>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</si>
  <si>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</si>
  <si>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</si>
  <si>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</si>
  <si>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</si>
  <si>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</si>
  <si>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</si>
  <si>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</si>
  <si>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</si>
  <si>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</si>
  <si>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</si>
  <si>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</si>
  <si>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</si>
  <si>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</si>
  <si>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</si>
  <si>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</si>
  <si>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</si>
  <si>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</si>
  <si>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</si>
  <si>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</si>
  <si>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</si>
  <si>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</si>
  <si>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</si>
  <si>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</si>
  <si>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</si>
  <si>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</si>
  <si>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</si>
  <si>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</si>
  <si>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</si>
  <si>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</si>
  <si>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</si>
  <si>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</si>
  <si>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</si>
  <si>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</si>
  <si>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</si>
  <si>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</si>
  <si>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</si>
  <si>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</si>
  <si>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</si>
  <si>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</si>
  <si>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</si>
  <si>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</si>
  <si>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</si>
  <si>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</si>
  <si>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</si>
  <si>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</si>
  <si>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</si>
  <si>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</si>
  <si>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</si>
  <si>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</si>
  <si>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</si>
  <si>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</si>
  <si>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</si>
  <si>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</si>
  <si>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</si>
  <si>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</si>
  <si>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</si>
  <si>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</si>
  <si>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</si>
  <si>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</si>
  <si>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</si>
  <si>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</si>
  <si>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</si>
  <si>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</si>
  <si>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</si>
  <si>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</si>
  <si>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</si>
  <si>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</si>
  <si>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</si>
  <si>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</si>
  <si>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</si>
  <si>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</si>
  <si>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</si>
  <si>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</si>
  <si>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</si>
  <si>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</si>
  <si>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</si>
  <si>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</si>
  <si>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</si>
  <si>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</si>
  <si>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</si>
  <si>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</si>
  <si>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</si>
  <si>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</si>
  <si>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</si>
  <si>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</si>
  <si>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</si>
  <si>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</si>
  <si>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</si>
  <si>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</si>
  <si>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</si>
  <si>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</si>
  <si>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</si>
  <si>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</si>
  <si>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</si>
  <si>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</si>
  <si>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</si>
  <si>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</si>
  <si>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</si>
  <si>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</si>
  <si>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</si>
  <si>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</si>
  <si>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</si>
  <si>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</si>
  <si>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</si>
  <si>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</si>
  <si>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</si>
  <si>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</si>
  <si>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</si>
  <si>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</si>
  <si>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</si>
  <si>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</si>
  <si>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</si>
  <si>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</si>
  <si>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</si>
  <si>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</si>
  <si>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</si>
  <si>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</si>
  <si>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</si>
  <si>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</si>
  <si>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</si>
  <si>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</si>
  <si>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</si>
  <si>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</si>
  <si>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</si>
  <si>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</si>
  <si>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</si>
  <si>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</si>
  <si>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</si>
  <si>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</si>
  <si>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</si>
  <si>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</si>
  <si>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</si>
  <si>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</si>
  <si>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</si>
  <si>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</si>
  <si>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</si>
  <si>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</si>
  <si>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</si>
  <si>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</si>
  <si>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</si>
  <si>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</si>
  <si>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</si>
  <si>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</si>
  <si>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</si>
  <si>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</si>
  <si>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</si>
  <si>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</si>
  <si>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</si>
  <si>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</si>
  <si>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</si>
  <si>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</si>
  <si>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</si>
  <si>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</si>
  <si>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</si>
  <si>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</si>
  <si>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</si>
  <si>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</si>
  <si>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</si>
  <si>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</si>
  <si>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</si>
  <si>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</si>
  <si>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</si>
  <si>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</si>
  <si>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</si>
  <si>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</si>
  <si>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</si>
  <si>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</si>
  <si>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</si>
  <si>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</si>
  <si>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</si>
  <si>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</si>
  <si>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</si>
  <si>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</si>
  <si>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</si>
  <si>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</si>
  <si>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</si>
  <si>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</si>
  <si>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</si>
  <si>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</si>
  <si>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</si>
  <si>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</si>
  <si>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</si>
  <si>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</si>
  <si>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</si>
  <si>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</si>
  <si>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</si>
  <si>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</si>
  <si>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</si>
  <si>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</si>
  <si>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</si>
  <si>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</si>
  <si>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</si>
  <si>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</si>
  <si>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</si>
  <si>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</si>
  <si>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</si>
  <si>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</si>
  <si>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</si>
  <si>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</si>
  <si>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</si>
  <si>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</si>
  <si>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</si>
  <si>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</si>
  <si>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</si>
  <si>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</si>
  <si>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</si>
  <si>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</si>
  <si>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</si>
  <si>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</si>
  <si>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</si>
  <si>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</si>
  <si>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</si>
  <si>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</si>
  <si>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</si>
  <si>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</si>
  <si>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</si>
  <si>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</si>
  <si>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</si>
  <si>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</si>
  <si>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</si>
  <si>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</si>
  <si>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</si>
  <si>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</si>
  <si>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</si>
  <si>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</si>
  <si>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</si>
  <si>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</si>
  <si>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</si>
  <si>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</si>
  <si>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</si>
  <si>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</si>
  <si>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</si>
  <si>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</si>
  <si>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</si>
  <si>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</si>
  <si>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</si>
  <si>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</si>
  <si>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</si>
  <si>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</si>
  <si>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</si>
  <si>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</si>
  <si>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</si>
  <si>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</si>
  <si>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</si>
  <si>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</si>
  <si>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</si>
  <si>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</si>
  <si>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</si>
  <si>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</si>
  <si>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</si>
  <si>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</si>
  <si>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</si>
  <si>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</si>
  <si>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</si>
  <si>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</si>
  <si>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</si>
  <si>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</si>
  <si>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</si>
  <si>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</si>
  <si>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</si>
  <si>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</si>
  <si>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</si>
  <si>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</si>
  <si>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</si>
  <si>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</si>
  <si>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</si>
  <si>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</si>
  <si>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</si>
  <si>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</si>
  <si>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</si>
  <si>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</si>
  <si>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</si>
  <si>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</si>
  <si>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</si>
  <si>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</si>
  <si>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</si>
  <si>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</si>
  <si>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</si>
  <si>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</si>
  <si>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</si>
  <si>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</si>
  <si>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</si>
  <si>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</si>
  <si>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</si>
  <si>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</si>
  <si>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</si>
  <si>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</si>
  <si>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</si>
  <si>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</si>
  <si>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</si>
  <si>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</si>
  <si>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</si>
  <si>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</si>
  <si>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</si>
  <si>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</si>
  <si>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</si>
  <si>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</si>
  <si>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</si>
  <si>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</si>
  <si>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</si>
  <si>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</si>
  <si>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</si>
  <si>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</si>
  <si>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</si>
  <si>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</si>
  <si>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</si>
  <si>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</si>
  <si>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</si>
  <si>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</si>
  <si>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</si>
  <si>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</si>
  <si>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</si>
  <si>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</si>
  <si>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</si>
  <si>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</si>
  <si>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</si>
  <si>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</si>
  <si>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</si>
  <si>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</si>
  <si>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</si>
  <si>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</si>
  <si>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</si>
  <si>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</si>
  <si>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</si>
  <si>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</si>
  <si>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</si>
  <si>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</si>
  <si>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</si>
  <si>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</si>
  <si>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</si>
  <si>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</si>
  <si>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</si>
  <si>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</si>
  <si>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</si>
  <si>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</si>
  <si>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</si>
  <si>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</si>
  <si>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</si>
  <si>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</si>
  <si>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</si>
  <si>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</si>
  <si>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</si>
  <si>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</si>
  <si>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</si>
  <si>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</si>
  <si>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</si>
  <si>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</si>
  <si>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</si>
  <si>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</si>
  <si>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</si>
  <si>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</si>
  <si>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</si>
  <si>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</si>
  <si>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</si>
  <si>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</si>
  <si>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</si>
  <si>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</si>
  <si>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</si>
  <si>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</si>
  <si>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</si>
  <si>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</si>
  <si>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</si>
  <si>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</si>
  <si>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</si>
  <si>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</si>
  <si>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</si>
  <si>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</si>
  <si>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</si>
  <si>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</si>
  <si>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</si>
  <si>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</si>
  <si>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</si>
  <si>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</si>
  <si>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</si>
  <si>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</si>
  <si>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</si>
  <si>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</si>
  <si>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</si>
  <si>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</si>
  <si>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</si>
  <si>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</si>
  <si>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</si>
  <si>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</si>
  <si>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</si>
  <si>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</si>
  <si>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</si>
  <si>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</si>
  <si>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</si>
  <si>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</si>
  <si>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</si>
  <si>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</si>
  <si>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</si>
  <si>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</si>
  <si>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</si>
  <si>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</si>
  <si>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</si>
  <si>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</si>
  <si>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</si>
  <si>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</si>
  <si>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</si>
  <si>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</si>
  <si>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</si>
  <si>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</si>
  <si>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</si>
  <si>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</si>
  <si>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</si>
  <si>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</si>
  <si>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</si>
  <si>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</si>
  <si>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</si>
  <si>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</si>
  <si>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</si>
  <si>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</si>
  <si>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</si>
  <si>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</si>
  <si>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</si>
  <si>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</si>
  <si>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</si>
  <si>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</si>
  <si>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</si>
  <si>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</si>
  <si>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</si>
  <si>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</si>
  <si>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</si>
  <si>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</si>
  <si>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</si>
  <si>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</si>
  <si>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</si>
  <si>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</si>
  <si>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</si>
  <si>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</si>
  <si>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</si>
  <si>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</si>
  <si>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</si>
  <si>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</si>
  <si>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</si>
  <si>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</si>
  <si>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</si>
  <si>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</si>
  <si>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</si>
  <si>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</si>
  <si>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</si>
  <si>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</si>
  <si>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</si>
  <si>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</si>
  <si>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</si>
  <si>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</si>
  <si>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</si>
  <si>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</si>
  <si>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</si>
  <si>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</si>
  <si>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</si>
  <si>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</si>
  <si>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</si>
  <si>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</si>
  <si>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</si>
  <si>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</si>
  <si>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</si>
  <si>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</si>
  <si>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</si>
  <si>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</si>
  <si>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</si>
  <si>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</si>
  <si>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</si>
  <si>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</si>
  <si>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</si>
  <si>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</si>
  <si>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</si>
  <si>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</si>
  <si>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</si>
  <si>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</si>
  <si>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</si>
  <si>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</si>
  <si>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</si>
  <si>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</si>
  <si>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</si>
  <si>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</si>
  <si>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</si>
  <si>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</si>
  <si>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</si>
  <si>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</si>
  <si>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</si>
  <si>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</si>
  <si>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</si>
  <si>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</si>
  <si>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</si>
  <si>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</si>
  <si>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</si>
  <si>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</si>
  <si>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</si>
  <si>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</si>
  <si>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</si>
  <si>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</si>
  <si>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</si>
  <si>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</si>
  <si>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</si>
  <si>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</si>
  <si>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</si>
  <si>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</si>
  <si>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</si>
  <si>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</si>
  <si>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</si>
  <si>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</si>
  <si>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</si>
  <si>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</si>
  <si>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</si>
  <si>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</si>
  <si>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</si>
  <si>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</si>
  <si>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</si>
  <si>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</si>
  <si>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</si>
  <si>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</si>
  <si>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</si>
  <si>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</si>
  <si>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</si>
  <si>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</si>
  <si>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</si>
  <si>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</si>
  <si>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</si>
  <si>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</si>
  <si>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</si>
  <si>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</si>
  <si>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</si>
  <si>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</si>
  <si>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</si>
  <si>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</si>
  <si>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</si>
  <si>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</si>
  <si>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</si>
  <si>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</si>
  <si>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</si>
  <si>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</si>
  <si>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</si>
  <si>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</si>
  <si>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</si>
  <si>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</si>
  <si>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</si>
  <si>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</si>
  <si>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</si>
  <si>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</si>
  <si>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</si>
  <si>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</si>
  <si>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</si>
  <si>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</si>
  <si>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</si>
  <si>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</si>
  <si>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</si>
  <si>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</si>
  <si>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</si>
  <si>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</si>
  <si>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</si>
  <si>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</si>
  <si>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</si>
  <si>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</si>
  <si>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</si>
  <si>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</si>
  <si>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</si>
  <si>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</si>
  <si>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</si>
  <si>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</si>
  <si>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</si>
  <si>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</si>
  <si>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</si>
  <si>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</si>
  <si>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</si>
  <si>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</si>
  <si>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</si>
  <si>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</si>
  <si>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</si>
  <si>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</si>
  <si>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</si>
  <si>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</si>
  <si>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</si>
  <si>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</si>
  <si>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</si>
  <si>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</si>
  <si>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</si>
  <si>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</si>
  <si>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</si>
  <si>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</si>
  <si>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</si>
  <si>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</si>
  <si>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</si>
  <si>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</si>
  <si>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</si>
  <si>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</si>
  <si>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</si>
  <si>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</si>
  <si>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</si>
  <si>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</si>
  <si>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</si>
  <si>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</si>
  <si>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</si>
  <si>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</si>
  <si>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</si>
  <si>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</si>
  <si>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</si>
  <si>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</si>
  <si>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</si>
  <si>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</si>
  <si>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</si>
  <si>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</si>
  <si>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</si>
  <si>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</si>
  <si>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</si>
  <si>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</si>
  <si>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</si>
  <si>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</si>
  <si>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</si>
  <si>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</si>
  <si>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</si>
  <si>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</si>
  <si>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</si>
  <si>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</si>
  <si>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</si>
  <si>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</si>
  <si>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</si>
  <si>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</si>
  <si>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</si>
  <si>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</si>
  <si>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</si>
  <si>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</si>
  <si>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</si>
  <si>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</si>
  <si>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</si>
  <si>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</si>
  <si>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</si>
  <si>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</si>
  <si>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</si>
  <si>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</si>
  <si>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</si>
  <si>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</si>
  <si>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</si>
  <si>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</si>
  <si>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</si>
  <si>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</si>
  <si>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</si>
  <si>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</si>
  <si>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</si>
  <si>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</si>
  <si>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</si>
  <si>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</si>
  <si>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</si>
  <si>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</si>
  <si>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</si>
  <si>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</si>
  <si>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</si>
  <si>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</si>
  <si>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</si>
  <si>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</si>
  <si>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</si>
  <si>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</si>
  <si>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</si>
  <si>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</si>
  <si>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</si>
  <si>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</si>
  <si>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</si>
  <si>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</si>
  <si>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</si>
  <si>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</si>
  <si>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</si>
  <si>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</si>
  <si>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</si>
  <si>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</si>
  <si>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</si>
  <si>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</si>
  <si>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</si>
  <si>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</si>
  <si>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</si>
  <si>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</si>
  <si>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</si>
  <si>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</si>
  <si>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</si>
  <si>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</si>
  <si>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</si>
  <si>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</si>
  <si>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</si>
  <si>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</si>
  <si>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</si>
  <si>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</si>
  <si>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</si>
  <si>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</si>
  <si>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</si>
  <si>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</si>
  <si>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</si>
  <si>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</si>
  <si>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</si>
  <si>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</si>
  <si>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</si>
  <si>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</si>
  <si>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</si>
  <si>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</si>
  <si>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</si>
  <si>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</si>
  <si>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</si>
  <si>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</si>
  <si>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</si>
  <si>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</si>
  <si>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</si>
  <si>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</si>
  <si>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</si>
  <si>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</si>
  <si>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</si>
  <si>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</si>
  <si>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</si>
  <si>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</si>
  <si>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</si>
  <si>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</si>
  <si>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</si>
  <si>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</si>
  <si>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</si>
  <si>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</si>
  <si>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</si>
  <si>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</si>
  <si>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</si>
  <si>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</si>
  <si>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</si>
  <si>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</si>
  <si>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</si>
  <si>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</si>
  <si>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</si>
  <si>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</si>
  <si>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</si>
  <si>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</si>
  <si>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</si>
  <si>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</si>
  <si>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</si>
  <si>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</si>
  <si>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</si>
  <si>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</si>
  <si>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</si>
  <si>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</si>
  <si>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</si>
  <si>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</si>
  <si>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</si>
  <si>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</si>
  <si>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</si>
  <si>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</si>
  <si>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</si>
  <si>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</si>
  <si>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</si>
  <si>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</si>
  <si>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</si>
  <si>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</si>
  <si>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</si>
  <si>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</si>
  <si>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</si>
  <si>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</si>
  <si>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</si>
  <si>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</si>
  <si>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</si>
  <si>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</si>
  <si>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</si>
  <si>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</si>
  <si>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</si>
  <si>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</si>
  <si>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</si>
  <si>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</si>
  <si>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</si>
  <si>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</si>
  <si>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</si>
  <si>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</si>
  <si>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</si>
  <si>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</si>
  <si>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</si>
  <si>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</si>
  <si>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</si>
  <si>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</si>
  <si>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</si>
  <si>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</si>
  <si>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</si>
  <si>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</si>
  <si>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</si>
  <si>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</si>
  <si>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</si>
  <si>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</si>
  <si>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</si>
  <si>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</si>
  <si>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</si>
  <si>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</si>
  <si>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</si>
  <si>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</si>
  <si>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</si>
  <si>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</si>
  <si>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</si>
  <si>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</si>
  <si>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</si>
  <si>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</si>
  <si>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</si>
  <si>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</si>
  <si>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</si>
  <si>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</si>
  <si>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</si>
  <si>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</si>
  <si>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</si>
  <si>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</si>
  <si>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</si>
  <si>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</si>
  <si>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</si>
  <si>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</si>
  <si>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</si>
  <si>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</si>
  <si>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</si>
  <si>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</si>
  <si>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</si>
  <si>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</si>
  <si>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</si>
  <si>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</si>
  <si>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</si>
  <si>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</si>
  <si>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</si>
  <si>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</si>
  <si>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</si>
  <si>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</si>
  <si>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</si>
  <si>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</si>
  <si>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</si>
  <si>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</si>
  <si>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</si>
  <si>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</si>
  <si>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</si>
  <si>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</si>
  <si>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</si>
  <si>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</si>
  <si>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</si>
  <si>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</si>
  <si>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</si>
  <si>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</si>
  <si>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</si>
  <si>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</si>
  <si>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</si>
  <si>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</si>
  <si>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</si>
  <si>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</si>
  <si>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</si>
  <si>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</si>
  <si>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</si>
  <si>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</si>
  <si>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</si>
  <si>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</si>
  <si>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</si>
  <si>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</si>
  <si>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</si>
  <si>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</si>
  <si>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</si>
  <si>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</si>
  <si>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</si>
  <si>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</si>
  <si>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</si>
  <si>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</si>
  <si>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</si>
  <si>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</si>
  <si>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</si>
  <si>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</si>
  <si>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</si>
  <si>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</si>
  <si>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</si>
  <si>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</si>
  <si>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</si>
  <si>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</si>
  <si>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</si>
  <si>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</si>
  <si>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</si>
  <si>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</si>
  <si>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</si>
  <si>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</si>
  <si>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</si>
  <si>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</si>
  <si>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</si>
  <si>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</si>
  <si>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</si>
  <si>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</si>
  <si>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</si>
  <si>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</si>
  <si>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</si>
  <si>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</si>
  <si>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</si>
  <si>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</si>
  <si>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</si>
  <si>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</si>
  <si>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</si>
  <si>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</si>
  <si>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</si>
  <si>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</si>
  <si>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</si>
  <si>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</si>
  <si>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</si>
  <si>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</si>
  <si>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</si>
  <si>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</si>
  <si>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</si>
  <si>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</si>
  <si>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</si>
  <si>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</si>
  <si>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</si>
  <si>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</si>
  <si>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</si>
  <si>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</si>
  <si>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</si>
  <si>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</si>
  <si>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</si>
  <si>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</si>
  <si>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</si>
  <si>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</si>
  <si>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</si>
  <si>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</si>
  <si>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</si>
  <si>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</si>
  <si>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</si>
  <si>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</si>
  <si>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</si>
  <si>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</si>
  <si>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</si>
  <si>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</si>
  <si>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</si>
  <si>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</si>
  <si>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</si>
  <si>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</si>
  <si>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</si>
  <si>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</si>
  <si>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</si>
  <si>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</si>
  <si>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</si>
  <si>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</si>
  <si>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</si>
  <si>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</si>
  <si>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</si>
  <si>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</si>
  <si>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</si>
  <si>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</si>
  <si>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</si>
  <si>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</si>
  <si>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</si>
  <si>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</si>
  <si>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</si>
  <si>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</si>
  <si>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</si>
  <si>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</si>
  <si>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</si>
  <si>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</si>
  <si>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</si>
  <si>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</si>
  <si>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</si>
  <si>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</si>
  <si>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</si>
  <si>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</si>
  <si>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</si>
  <si>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</si>
  <si>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</si>
  <si>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</si>
  <si>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</si>
  <si>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</si>
  <si>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</si>
  <si>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</si>
  <si>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</si>
  <si>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</si>
  <si>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</si>
  <si>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</si>
  <si>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</si>
  <si>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</si>
  <si>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</si>
  <si>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</si>
  <si>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</si>
  <si>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</si>
  <si>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</si>
  <si>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</si>
  <si>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</si>
  <si>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</si>
  <si>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</si>
  <si>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</si>
  <si>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</si>
  <si>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</si>
  <si>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</si>
  <si>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</si>
  <si>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</si>
  <si>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</si>
  <si>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</si>
  <si>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</si>
  <si>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</si>
  <si>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</si>
  <si>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</si>
  <si>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</si>
  <si>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</si>
  <si>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</si>
  <si>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</si>
  <si>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</si>
  <si>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</si>
  <si>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</si>
  <si>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</si>
  <si>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</si>
  <si>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</si>
  <si>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</si>
  <si>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</si>
  <si>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</si>
  <si>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</si>
  <si>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</si>
  <si>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</si>
  <si>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</si>
  <si>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</si>
  <si>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</si>
  <si>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</si>
  <si>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</si>
  <si>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</si>
  <si>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</si>
  <si>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</si>
  <si>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</si>
  <si>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</si>
  <si>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</si>
  <si>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</si>
  <si>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</si>
  <si>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</si>
  <si>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</si>
  <si>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</si>
  <si>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</si>
  <si>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</si>
  <si>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</si>
  <si>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</si>
  <si>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</si>
  <si>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</si>
  <si>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</si>
  <si>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</si>
  <si>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</si>
  <si>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</si>
  <si>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</si>
  <si>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</si>
  <si>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</si>
  <si>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</si>
  <si>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</si>
  <si>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</si>
  <si>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</si>
  <si>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</si>
  <si>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</si>
  <si>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</si>
  <si>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</si>
  <si>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</si>
  <si>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</si>
  <si>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</si>
  <si>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</si>
  <si>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</si>
  <si>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</si>
  <si>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</si>
  <si>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</si>
  <si>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</si>
  <si>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</si>
  <si>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</si>
  <si>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</si>
  <si>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</si>
  <si>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</si>
  <si>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</si>
  <si>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</si>
  <si>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</si>
  <si>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</si>
  <si>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</si>
  <si>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</si>
  <si>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</si>
  <si>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</si>
  <si>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</si>
  <si>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</si>
  <si>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</si>
  <si>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</si>
  <si>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</si>
  <si>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</si>
  <si>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</si>
  <si>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</si>
  <si>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</si>
  <si>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</si>
  <si>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</si>
  <si>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</si>
  <si>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</si>
  <si>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</si>
  <si>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</si>
  <si>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</si>
  <si>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</si>
  <si>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</si>
  <si>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</si>
  <si>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</si>
  <si>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</si>
  <si>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</si>
  <si>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</si>
  <si>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</si>
  <si>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</si>
  <si>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</si>
  <si>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</si>
  <si>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</si>
  <si>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</si>
  <si>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</si>
  <si>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</si>
  <si>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</si>
  <si>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</si>
  <si>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</si>
  <si>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</si>
  <si>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</si>
  <si>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</si>
  <si>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</si>
  <si>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</si>
  <si>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</si>
  <si>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</si>
  <si>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</si>
  <si>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</si>
  <si>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</si>
  <si>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</si>
  <si>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</si>
  <si>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</si>
  <si>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</si>
  <si>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</si>
  <si>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</si>
  <si>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</si>
  <si>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</si>
  <si>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</si>
  <si>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</si>
  <si>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</si>
  <si>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</si>
  <si>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</si>
  <si>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</si>
  <si>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</si>
  <si>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</si>
  <si>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</si>
  <si>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</si>
  <si>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</si>
  <si>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</si>
  <si>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</si>
  <si>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</si>
  <si>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</si>
  <si>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</si>
  <si>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</si>
  <si>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</si>
  <si>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</si>
  <si>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</si>
  <si>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</si>
  <si>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</si>
  <si>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</si>
  <si>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</si>
  <si>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</si>
  <si>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</si>
  <si>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</si>
  <si>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</si>
  <si>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</si>
  <si>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</si>
  <si>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</si>
  <si>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</si>
  <si>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</si>
  <si>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</si>
  <si>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</si>
  <si>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</si>
  <si>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</si>
  <si>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</si>
  <si>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</si>
  <si>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</si>
  <si>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</si>
  <si>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</si>
  <si>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</si>
  <si>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</si>
  <si>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</si>
  <si>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</si>
  <si>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</si>
  <si>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</si>
  <si>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</si>
  <si>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</si>
  <si>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</si>
  <si>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</si>
  <si>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</si>
  <si>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</si>
  <si>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</si>
  <si>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</si>
  <si>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</si>
  <si>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</si>
  <si>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</si>
  <si>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</si>
  <si>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</si>
  <si>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</si>
  <si>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</si>
  <si>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</si>
  <si>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</si>
  <si>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</si>
  <si>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</si>
  <si>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</si>
  <si>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</si>
  <si>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</si>
  <si>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</si>
  <si>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</si>
  <si>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</si>
  <si>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</si>
  <si>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</si>
  <si>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</si>
  <si>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</si>
  <si>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</si>
  <si>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</si>
  <si>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</si>
  <si>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</si>
  <si>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</si>
  <si>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</si>
  <si>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</si>
  <si>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</si>
  <si>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</si>
  <si>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</si>
  <si>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</si>
  <si>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</si>
  <si>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</si>
  <si>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</si>
  <si>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</si>
  <si>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</si>
  <si>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</si>
  <si>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</si>
  <si>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</si>
  <si>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</si>
  <si>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</si>
  <si>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</si>
  <si>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</si>
  <si>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</si>
  <si>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</si>
  <si>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</si>
  <si>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</si>
  <si>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</si>
  <si>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</si>
  <si>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</si>
  <si>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</si>
  <si>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</si>
  <si>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</si>
  <si>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</si>
  <si>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</si>
  <si>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</si>
  <si>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</si>
  <si>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</si>
  <si>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</si>
  <si>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</si>
  <si>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</si>
  <si>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</si>
  <si>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</si>
  <si>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</si>
  <si>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</si>
  <si>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</si>
  <si>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</si>
  <si>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</si>
  <si>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</si>
  <si>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</si>
  <si>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</si>
  <si>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</si>
  <si>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</si>
  <si>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</si>
  <si>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</si>
  <si>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</si>
  <si>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</si>
  <si>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</si>
  <si>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</si>
  <si>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</si>
  <si>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</si>
  <si>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</si>
  <si>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</si>
  <si>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</si>
  <si>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</si>
  <si>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</si>
  <si>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</si>
  <si>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</si>
  <si>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</si>
  <si>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</si>
  <si>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</si>
  <si>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</si>
  <si>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</si>
  <si>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</si>
  <si>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</si>
  <si>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</si>
  <si>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</si>
  <si>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</si>
  <si>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</si>
  <si>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</si>
  <si>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</si>
  <si>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</si>
  <si>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</si>
  <si>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</si>
  <si>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</si>
  <si>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</si>
  <si>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</si>
  <si>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</si>
  <si>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</si>
  <si>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</si>
  <si>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</si>
  <si>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</si>
  <si>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</si>
  <si>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</si>
  <si>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</si>
  <si>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</si>
  <si>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</si>
  <si>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</si>
  <si>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</si>
  <si>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</si>
  <si>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</si>
  <si>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</si>
  <si>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</si>
  <si>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</si>
  <si>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</si>
  <si>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</si>
  <si>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</si>
  <si>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</si>
  <si>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</si>
  <si>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</si>
  <si>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</si>
  <si>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</si>
  <si>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</si>
  <si>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</si>
  <si>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</si>
  <si>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</si>
  <si>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</si>
  <si>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</si>
  <si>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</si>
  <si>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</si>
  <si>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</si>
  <si>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</si>
  <si>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</si>
  <si>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</si>
  <si>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</si>
  <si>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</si>
  <si>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</si>
  <si>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</si>
  <si>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</si>
  <si>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</si>
  <si>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</si>
  <si>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</si>
  <si>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</si>
  <si>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</si>
  <si>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</si>
  <si>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</si>
  <si>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</si>
  <si>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</si>
  <si>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</si>
  <si>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</si>
  <si>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</si>
  <si>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</si>
  <si>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</si>
  <si>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</si>
  <si>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</si>
  <si>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</si>
  <si>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</si>
  <si>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</si>
  <si>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</si>
  <si>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</si>
  <si>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</si>
  <si>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</si>
  <si>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</si>
  <si>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</si>
  <si>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</si>
  <si>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</si>
  <si>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</si>
  <si>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</si>
  <si>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</si>
  <si>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</si>
  <si>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</si>
  <si>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</si>
  <si>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</si>
  <si>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</si>
  <si>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</si>
  <si>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</si>
  <si>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</si>
  <si>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</si>
  <si>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</si>
  <si>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</si>
  <si>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</si>
  <si>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</si>
  <si>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</si>
  <si>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</si>
  <si>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</si>
  <si>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</si>
  <si>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</si>
  <si>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</si>
  <si>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</si>
  <si>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</si>
  <si>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</si>
  <si>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</si>
  <si>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</si>
  <si>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</si>
  <si>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</si>
  <si>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</si>
  <si>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</si>
  <si>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</si>
  <si>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</si>
  <si>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</si>
  <si>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</si>
  <si>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</si>
  <si>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</si>
  <si>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</si>
  <si>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</si>
  <si>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</si>
  <si>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</si>
  <si>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</si>
  <si>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</si>
  <si>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</si>
  <si>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</si>
  <si>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</si>
  <si>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</si>
  <si>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</si>
  <si>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</si>
  <si>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</si>
  <si>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</si>
  <si>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</si>
  <si>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</si>
  <si>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</si>
  <si>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</si>
  <si>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</si>
  <si>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</si>
  <si>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</si>
  <si>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</si>
  <si>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</si>
  <si>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</si>
  <si>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</si>
  <si>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</si>
  <si>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</si>
  <si>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</si>
  <si>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</si>
  <si>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</si>
  <si>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</si>
  <si>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</si>
  <si>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</si>
  <si>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</si>
  <si>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</si>
  <si>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</si>
  <si>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</si>
  <si>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</si>
  <si>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</si>
  <si>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</si>
  <si>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</si>
  <si>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</si>
  <si>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</si>
  <si>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</si>
  <si>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</si>
  <si>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</si>
  <si>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</si>
  <si>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</si>
  <si>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</si>
  <si>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</si>
  <si>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</si>
  <si>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</si>
  <si>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</si>
  <si>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</si>
  <si>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</si>
  <si>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</si>
  <si>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</si>
  <si>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</si>
  <si>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</si>
  <si>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</si>
  <si>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</si>
  <si>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</si>
  <si>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</si>
  <si>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</si>
  <si>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</si>
  <si>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</si>
  <si>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</si>
  <si>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</si>
  <si>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</si>
  <si>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</si>
  <si>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</si>
  <si>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</si>
  <si>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</si>
  <si>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</si>
  <si>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</si>
  <si>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</si>
  <si>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</si>
  <si>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</si>
  <si>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</si>
  <si>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</si>
  <si>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</si>
  <si>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</si>
  <si>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</si>
  <si>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</si>
  <si>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</si>
  <si>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</si>
  <si>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</si>
  <si>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</si>
  <si>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</si>
  <si>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</si>
  <si>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</si>
  <si>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</si>
  <si>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</si>
  <si>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</si>
  <si>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</si>
  <si>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</si>
  <si>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</si>
  <si>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</si>
  <si>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</si>
  <si>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</si>
  <si>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</si>
  <si>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</si>
  <si>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</si>
  <si>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</si>
  <si>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</si>
  <si>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</si>
  <si>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</si>
  <si>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</si>
  <si>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</si>
  <si>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</si>
  <si>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</si>
  <si>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</si>
  <si>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</si>
  <si>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</si>
  <si>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</si>
  <si>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</si>
  <si>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</si>
  <si>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</si>
  <si>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</si>
  <si>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</si>
  <si>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</si>
  <si>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</si>
  <si>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</si>
  <si>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</si>
  <si>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</si>
  <si>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</si>
  <si>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</si>
  <si>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</si>
  <si>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</si>
  <si>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</si>
  <si>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</si>
  <si>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</si>
  <si>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</si>
  <si>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</si>
  <si>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</si>
  <si>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</si>
  <si>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</si>
  <si>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</si>
  <si>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</si>
  <si>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</si>
  <si>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</si>
  <si>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</si>
  <si>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</si>
  <si>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</si>
  <si>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</si>
  <si>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</si>
  <si>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</si>
  <si>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</si>
  <si>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</si>
  <si>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</si>
  <si>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</si>
  <si>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</si>
  <si>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</si>
  <si>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</si>
  <si>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</si>
  <si>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</si>
  <si>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</si>
  <si>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</si>
  <si>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</si>
  <si>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</si>
  <si>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</si>
  <si>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</si>
  <si>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</si>
  <si>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</si>
  <si>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</si>
  <si>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</si>
  <si>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</si>
  <si>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</si>
  <si>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</si>
  <si>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</si>
  <si>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</si>
  <si>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</si>
  <si>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</si>
  <si>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</si>
  <si>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</si>
  <si>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</si>
  <si>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</si>
  <si>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</si>
  <si>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</si>
  <si>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</si>
  <si>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</si>
  <si>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</si>
  <si>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</si>
  <si>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</si>
  <si>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</si>
  <si>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</si>
  <si>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</si>
  <si>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</si>
  <si>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</si>
  <si>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</si>
  <si>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</si>
  <si>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</si>
  <si>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</si>
  <si>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</si>
  <si>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</si>
  <si>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</si>
  <si>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</si>
  <si>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</si>
  <si>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</si>
  <si>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</si>
  <si>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</si>
  <si>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</si>
  <si>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</si>
  <si>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</si>
  <si>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</si>
  <si>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</si>
  <si>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</si>
  <si>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</si>
  <si>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</si>
  <si>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</si>
  <si>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</si>
  <si>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</si>
  <si>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</si>
  <si>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</si>
  <si>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</si>
  <si>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</si>
  <si>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</si>
  <si>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</si>
  <si>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</si>
  <si>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</si>
  <si>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</si>
  <si>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</si>
  <si>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</si>
  <si>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</si>
  <si>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</si>
  <si>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</si>
  <si>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</si>
  <si>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</si>
  <si>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</si>
  <si>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</si>
  <si>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</si>
  <si>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</si>
  <si>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</si>
  <si>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</si>
  <si>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</si>
  <si>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</si>
  <si>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</si>
  <si>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</si>
  <si>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</si>
  <si>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</si>
  <si>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</si>
  <si>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</si>
  <si>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</si>
  <si>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</si>
  <si>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</si>
  <si>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</si>
  <si>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</si>
  <si>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</si>
  <si>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</si>
  <si>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</si>
  <si>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</si>
  <si>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</si>
  <si>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</si>
  <si>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</si>
  <si>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</si>
  <si>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</si>
  <si>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</si>
  <si>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</si>
  <si>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</si>
  <si>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</si>
  <si>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</si>
  <si>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</si>
  <si>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</si>
  <si>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</si>
  <si>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</si>
  <si>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</si>
  <si>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</si>
  <si>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</si>
  <si>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</si>
  <si>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</si>
  <si>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</si>
  <si>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</si>
  <si>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</si>
  <si>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</si>
  <si>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</si>
  <si>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</si>
  <si>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</si>
  <si>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</si>
  <si>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</si>
  <si>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</si>
  <si>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</si>
  <si>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</si>
  <si>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</si>
  <si>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</si>
  <si>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</si>
  <si>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</si>
  <si>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</si>
  <si>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</si>
  <si>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</si>
  <si>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</si>
  <si>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</si>
  <si>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</si>
  <si>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</si>
  <si>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</si>
  <si>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</si>
  <si>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</si>
  <si>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</si>
  <si>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</si>
  <si>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</si>
  <si>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</si>
  <si>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</si>
  <si>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</si>
  <si>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</si>
  <si>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</si>
  <si>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</si>
  <si>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</si>
  <si>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</si>
  <si>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</si>
  <si>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</si>
  <si>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</si>
  <si>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</si>
  <si>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</si>
  <si>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</si>
  <si>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</si>
  <si>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</si>
  <si>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</si>
  <si>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</si>
  <si>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</si>
  <si>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</si>
  <si>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</si>
  <si>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</si>
  <si>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</si>
  <si>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</si>
  <si>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</si>
  <si>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</si>
  <si>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</si>
  <si>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</si>
  <si>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</si>
  <si>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</si>
  <si>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</si>
  <si>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</si>
  <si>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</si>
  <si>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</si>
  <si>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</si>
  <si>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</si>
  <si>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</si>
  <si>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</si>
  <si>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</si>
  <si>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</si>
  <si>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</si>
  <si>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</si>
  <si>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</si>
  <si>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</si>
  <si>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</si>
  <si>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</si>
  <si>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</si>
  <si>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</si>
  <si>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</si>
  <si>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</si>
  <si>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</si>
  <si>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</si>
  <si>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</si>
  <si>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</si>
  <si>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</si>
  <si>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</si>
  <si>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</si>
  <si>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</si>
  <si>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</si>
  <si>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</si>
  <si>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</si>
  <si>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</si>
  <si>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</si>
  <si>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</si>
  <si>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</si>
  <si>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</si>
  <si>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</si>
  <si>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</si>
  <si>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</si>
  <si>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</si>
  <si>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</si>
  <si>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</si>
  <si>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</si>
  <si>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</si>
  <si>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</si>
  <si>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</si>
  <si>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</si>
  <si>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</si>
  <si>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</si>
  <si>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</si>
  <si>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</si>
  <si>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</si>
  <si>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</si>
  <si>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</si>
  <si>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</si>
  <si>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</si>
  <si>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</si>
  <si>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</si>
  <si>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</si>
  <si>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</si>
  <si>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</si>
  <si>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</si>
  <si>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</si>
  <si>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</si>
  <si>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</si>
  <si>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</si>
  <si>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</si>
  <si>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</si>
  <si>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</si>
  <si>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</si>
  <si>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</si>
  <si>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</si>
  <si>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</si>
  <si>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</si>
  <si>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</si>
  <si>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</si>
  <si>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</si>
  <si>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</si>
  <si>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</si>
  <si>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</si>
  <si>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</si>
  <si>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</si>
  <si>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</si>
  <si>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</si>
  <si>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</si>
  <si>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</si>
  <si>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</si>
  <si>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</si>
  <si>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</si>
  <si>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</si>
  <si>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</si>
  <si>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</si>
  <si>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</si>
  <si>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</si>
  <si>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</si>
  <si>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</si>
  <si>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</si>
  <si>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</si>
  <si>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</si>
  <si>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</si>
  <si>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</si>
  <si>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</si>
  <si>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</si>
  <si>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</si>
  <si>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</si>
  <si>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</si>
  <si>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</si>
  <si>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</si>
  <si>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</si>
  <si>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</si>
  <si>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</si>
  <si>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</si>
  <si>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</si>
  <si>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</si>
  <si>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</si>
  <si>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</si>
  <si>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</si>
  <si>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</si>
  <si>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</si>
  <si>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</si>
  <si>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</si>
  <si>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</si>
  <si>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</si>
  <si>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</si>
  <si>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</si>
  <si>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</si>
  <si>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</si>
  <si>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</si>
  <si>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</si>
  <si>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</si>
  <si>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</si>
  <si>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</si>
  <si>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</si>
  <si>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</si>
  <si>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</si>
  <si>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</si>
  <si>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</si>
  <si>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</si>
  <si>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</si>
  <si>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</si>
  <si>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</si>
  <si>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</si>
  <si>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</si>
  <si>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</si>
  <si>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</si>
  <si>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</si>
  <si>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</si>
  <si>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</si>
  <si>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</si>
  <si>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</si>
  <si>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</si>
  <si>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</si>
  <si>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</si>
  <si>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</si>
  <si>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</si>
  <si>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</si>
  <si>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</si>
  <si>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</si>
  <si>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</si>
  <si>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</si>
  <si>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</si>
  <si>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</si>
  <si>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</si>
  <si>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</si>
  <si>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</si>
  <si>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</si>
  <si>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</si>
  <si>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</si>
  <si>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</si>
  <si>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</si>
  <si>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</si>
  <si>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</si>
  <si>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</si>
  <si>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</si>
  <si>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</si>
  <si>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</si>
  <si>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</si>
  <si>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</si>
  <si>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</si>
  <si>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</si>
  <si>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</si>
  <si>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</si>
  <si>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</si>
  <si>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</si>
  <si>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</si>
  <si>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</si>
  <si>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</si>
  <si>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</si>
  <si>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</si>
  <si>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</si>
  <si>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</si>
  <si>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</si>
  <si>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</si>
  <si>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</si>
  <si>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</si>
  <si>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</si>
  <si>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</si>
  <si>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</si>
  <si>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</si>
  <si>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</si>
  <si>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</si>
  <si>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</si>
  <si>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</si>
  <si>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</si>
  <si>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</si>
  <si>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</si>
  <si>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</si>
  <si>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</si>
  <si>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</si>
  <si>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</si>
  <si>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</si>
  <si>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</si>
  <si>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</si>
  <si>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</si>
  <si>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</si>
  <si>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</si>
  <si>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</si>
  <si>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</si>
  <si>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</si>
  <si>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</si>
  <si>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</si>
  <si>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</si>
  <si>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</si>
  <si>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</si>
  <si>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</si>
  <si>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</si>
  <si>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</si>
  <si>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</si>
  <si>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</si>
  <si>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</si>
  <si>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</si>
  <si>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</si>
  <si>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</si>
  <si>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</si>
  <si>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</si>
  <si>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</si>
  <si>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</si>
  <si>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</si>
  <si>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</si>
  <si>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</si>
  <si>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</si>
  <si>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</si>
  <si>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</si>
  <si>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</si>
  <si>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</si>
  <si>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</si>
  <si>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</si>
  <si>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</si>
  <si>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</si>
  <si>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</si>
  <si>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</si>
  <si>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</si>
  <si>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</si>
  <si>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</si>
  <si>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</si>
  <si>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</si>
  <si>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</si>
  <si>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</si>
  <si>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</si>
  <si>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</si>
  <si>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</si>
  <si>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</si>
  <si>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</si>
  <si>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</si>
  <si>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</si>
  <si>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</si>
  <si>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</si>
  <si>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</si>
  <si>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</si>
  <si>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</si>
  <si>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</si>
  <si>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</si>
  <si>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</si>
  <si>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</si>
  <si>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</si>
  <si>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</si>
  <si>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</si>
  <si>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</si>
  <si>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</si>
  <si>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</si>
  <si>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</si>
  <si>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</si>
  <si>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</si>
  <si>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</si>
  <si>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</si>
  <si>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</si>
  <si>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</si>
  <si>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</si>
  <si>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</si>
  <si>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</si>
  <si>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</si>
  <si>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</si>
  <si>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</si>
  <si>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</si>
  <si>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</si>
  <si>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</si>
  <si>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</si>
  <si>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</si>
  <si>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</si>
  <si>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</si>
  <si>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</si>
  <si>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</si>
  <si>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</si>
  <si>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</si>
  <si>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</si>
  <si>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</si>
  <si>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</si>
  <si>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</si>
  <si>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</si>
  <si>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</si>
  <si>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</si>
  <si>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</si>
  <si>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</si>
  <si>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</si>
  <si>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</si>
  <si>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</si>
  <si>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</si>
  <si>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</si>
  <si>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</si>
  <si>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</si>
  <si>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</si>
  <si>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</si>
  <si>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</si>
  <si>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</si>
  <si>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</si>
  <si>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</si>
  <si>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</si>
  <si>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</si>
  <si>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</si>
  <si>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</si>
  <si>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</si>
  <si>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</si>
  <si>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</si>
  <si>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</si>
  <si>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</si>
  <si>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</si>
  <si>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</si>
  <si>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</si>
  <si>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</si>
  <si>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</si>
  <si>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</si>
  <si>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</si>
  <si>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</si>
  <si>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</si>
  <si>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</si>
  <si>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</si>
  <si>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</si>
  <si>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</si>
  <si>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</si>
  <si>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</si>
  <si>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</si>
  <si>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</si>
  <si>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</si>
  <si>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</si>
  <si>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</si>
  <si>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</si>
  <si>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</si>
  <si>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</si>
  <si>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</si>
  <si>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</si>
  <si>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</si>
  <si>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</si>
  <si>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</si>
  <si>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</si>
  <si>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</si>
  <si>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</si>
  <si>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</si>
  <si>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</si>
  <si>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</si>
  <si>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</si>
  <si>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</si>
  <si>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</si>
  <si>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</si>
  <si>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</si>
  <si>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</si>
  <si>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</si>
  <si>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</si>
  <si>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</si>
  <si>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</si>
  <si>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</si>
  <si>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</si>
  <si>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</si>
  <si>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</si>
  <si>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</si>
  <si>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</si>
  <si>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</si>
  <si>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</si>
  <si>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</si>
  <si>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</si>
  <si>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</si>
  <si>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</si>
  <si>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</si>
  <si>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</si>
  <si>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</si>
  <si>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</si>
  <si>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</si>
  <si>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</si>
  <si>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</si>
  <si>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</si>
  <si>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</si>
  <si>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</si>
  <si>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</si>
  <si>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</si>
  <si>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</si>
  <si>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</si>
  <si>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</si>
  <si>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</si>
  <si>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</si>
  <si>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</si>
  <si>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</si>
  <si>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</si>
  <si>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</si>
  <si>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</si>
  <si>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</si>
  <si>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</si>
  <si>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</si>
  <si>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</si>
  <si>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</si>
  <si>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</si>
  <si>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</si>
  <si>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</si>
  <si>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</si>
  <si>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</si>
  <si>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</si>
  <si>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</si>
  <si>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</si>
  <si>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</si>
  <si>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</si>
  <si>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</si>
  <si>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</si>
  <si>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</si>
  <si>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</si>
  <si>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</si>
  <si>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</si>
  <si>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</si>
  <si>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</si>
  <si>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</si>
  <si>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</si>
  <si>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</si>
  <si>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</si>
  <si>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</si>
  <si>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</si>
  <si>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</si>
  <si>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</si>
  <si>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</si>
  <si>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</si>
  <si>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</si>
  <si>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</si>
  <si>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</si>
  <si>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</si>
  <si>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</si>
  <si>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</si>
  <si>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</si>
  <si>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</si>
  <si>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</si>
  <si>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</si>
  <si>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</si>
  <si>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</si>
  <si>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</si>
  <si>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</si>
  <si>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</si>
  <si>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</si>
  <si>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</si>
  <si>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</si>
  <si>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</si>
  <si>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</si>
  <si>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</si>
  <si>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</si>
  <si>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</si>
  <si>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</si>
  <si>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</si>
  <si>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</si>
  <si>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</si>
  <si>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</si>
  <si>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</si>
  <si>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</si>
  <si>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</si>
  <si>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</si>
  <si>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</si>
  <si>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</si>
  <si>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</si>
  <si>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</si>
  <si>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</si>
  <si>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</si>
  <si>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</si>
  <si>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</si>
  <si>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</si>
  <si>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</si>
  <si>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</si>
  <si>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</si>
  <si>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</si>
  <si>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</si>
  <si>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</si>
  <si>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</si>
  <si>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</si>
  <si>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</si>
  <si>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</si>
  <si>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</si>
  <si>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</si>
  <si>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</si>
  <si>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</si>
  <si>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</si>
  <si>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</si>
  <si>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</si>
  <si>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</si>
  <si>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</si>
  <si>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</si>
  <si>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</si>
  <si>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</si>
  <si>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</si>
  <si>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</si>
  <si>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</si>
  <si>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</si>
  <si>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</si>
  <si>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</si>
  <si>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</si>
  <si>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</si>
  <si>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</si>
  <si>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</si>
  <si>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</si>
  <si>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</si>
  <si>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</si>
  <si>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</si>
  <si>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</si>
  <si>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</si>
  <si>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</si>
  <si>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</si>
  <si>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</si>
  <si>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</si>
  <si>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</si>
  <si>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</si>
  <si>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</si>
  <si>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</si>
  <si>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</si>
  <si>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</si>
  <si>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</si>
  <si>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</si>
  <si>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</si>
  <si>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</si>
  <si>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</si>
  <si>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</si>
  <si>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</si>
  <si>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</si>
  <si>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</si>
  <si>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</si>
  <si>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</si>
  <si>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</si>
  <si>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</si>
  <si>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</si>
  <si>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</si>
  <si>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</si>
  <si>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</si>
  <si>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</si>
  <si>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</si>
  <si>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</si>
  <si>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</si>
  <si>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</si>
  <si>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</si>
  <si>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</si>
  <si>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</si>
  <si>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</si>
  <si>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</si>
  <si>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</si>
  <si>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</si>
  <si>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</si>
  <si>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</si>
  <si>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</si>
  <si>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</si>
  <si>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</si>
  <si>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</si>
  <si>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</si>
  <si>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</si>
  <si>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</si>
  <si>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</si>
  <si>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</si>
  <si>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</si>
  <si>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</si>
  <si>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</si>
  <si>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</si>
  <si>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</si>
  <si>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</si>
  <si>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</si>
  <si>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</si>
  <si>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</si>
  <si>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</si>
  <si>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</si>
  <si>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</si>
  <si>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</si>
  <si>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</si>
  <si>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</si>
  <si>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</si>
  <si>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</si>
  <si>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</si>
  <si>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</si>
  <si>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</si>
  <si>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</si>
  <si>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</si>
  <si>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</si>
  <si>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</si>
  <si>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</si>
  <si>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</si>
  <si>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</si>
  <si>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</si>
  <si>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</si>
  <si>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</si>
  <si>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</si>
  <si>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</si>
  <si>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</si>
  <si>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</si>
  <si>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</si>
  <si>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</si>
  <si>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</si>
  <si>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</si>
  <si>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</si>
  <si>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</si>
  <si>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</si>
  <si>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</si>
  <si>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</si>
  <si>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</si>
  <si>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</si>
  <si>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</si>
  <si>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</si>
  <si>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</si>
  <si>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</si>
  <si>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</si>
  <si>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</si>
  <si>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</si>
  <si>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</si>
  <si>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</si>
  <si>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</si>
  <si>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</si>
  <si>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</si>
  <si>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</si>
  <si>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</si>
  <si>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</si>
  <si>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</si>
  <si>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</si>
  <si>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</si>
  <si>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</si>
  <si>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</si>
  <si>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</si>
  <si>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</si>
  <si>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</si>
  <si>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</si>
  <si>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</si>
  <si>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</si>
  <si>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</si>
  <si>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</si>
  <si>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</si>
  <si>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</si>
  <si>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</si>
  <si>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</si>
  <si>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</si>
  <si>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</si>
  <si>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</si>
  <si>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</si>
  <si>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</si>
  <si>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</si>
  <si>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</si>
  <si>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</si>
  <si>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</si>
  <si>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</si>
  <si>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</si>
  <si>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</si>
  <si>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</si>
  <si>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</si>
  <si>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</si>
  <si>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</si>
  <si>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</si>
  <si>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</si>
  <si>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</si>
  <si>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</si>
  <si>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</si>
  <si>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</si>
  <si>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</si>
  <si>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</si>
  <si>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</si>
  <si>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</si>
  <si>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</si>
  <si>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</si>
  <si>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</si>
  <si>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</si>
  <si>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</si>
  <si>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</si>
  <si>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</si>
  <si>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</si>
  <si>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</si>
  <si>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</si>
  <si>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</si>
  <si>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</si>
  <si>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</si>
  <si>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</si>
  <si>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</si>
  <si>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</si>
  <si>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</si>
  <si>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</si>
  <si>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</si>
  <si>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</si>
  <si>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</si>
  <si>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</si>
  <si>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</si>
  <si>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</si>
  <si>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</si>
  <si>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</si>
  <si>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</si>
  <si>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</si>
  <si>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</si>
  <si>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</si>
  <si>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</si>
  <si>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</si>
  <si>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</si>
  <si>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</si>
  <si>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</si>
  <si>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</si>
  <si>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</si>
  <si>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</si>
  <si>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</si>
  <si>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</si>
  <si>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</si>
  <si>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</si>
  <si>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</si>
  <si>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</si>
  <si>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</si>
  <si>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</si>
  <si>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</si>
  <si>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</si>
  <si>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</si>
  <si>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</si>
  <si>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</si>
  <si>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</si>
  <si>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</si>
  <si>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</si>
  <si>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</si>
  <si>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</si>
  <si>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</si>
  <si>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</si>
  <si>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</si>
  <si>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</si>
  <si>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</si>
  <si>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</si>
  <si>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</si>
  <si>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</si>
  <si>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</si>
  <si>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</si>
  <si>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</si>
  <si>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</si>
  <si>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</si>
  <si>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</si>
  <si>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</si>
  <si>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</si>
  <si>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</si>
  <si>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</si>
  <si>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</si>
  <si>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</si>
  <si>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</si>
  <si>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</si>
  <si>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</si>
  <si>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</si>
  <si>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</si>
  <si>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</si>
  <si>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</si>
  <si>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</si>
  <si>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</si>
  <si>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</si>
  <si>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</si>
  <si>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</si>
  <si>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</si>
  <si>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</si>
  <si>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</si>
  <si>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</si>
  <si>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</si>
  <si>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</si>
  <si>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</si>
  <si>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</si>
  <si>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</si>
  <si>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</si>
  <si>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</si>
  <si>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</si>
  <si>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</si>
  <si>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</si>
  <si>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</si>
  <si>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</si>
  <si>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</si>
  <si>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</si>
  <si>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</si>
  <si>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</si>
  <si>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</si>
  <si>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</si>
  <si>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</si>
  <si>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</si>
  <si>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</si>
  <si>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</si>
  <si>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</si>
  <si>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</si>
  <si>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</si>
  <si>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</si>
  <si>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</si>
  <si>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</si>
  <si>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</si>
  <si>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</si>
  <si>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</si>
  <si>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</si>
  <si>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</si>
  <si>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</si>
  <si>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</si>
  <si>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</si>
  <si>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</si>
  <si>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</si>
  <si>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</si>
  <si>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</si>
  <si>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</si>
  <si>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</si>
  <si>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</si>
  <si>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</si>
  <si>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</si>
  <si>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</si>
  <si>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</si>
  <si>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</si>
  <si>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</si>
  <si>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</si>
  <si>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</si>
  <si>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</si>
  <si>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</si>
  <si>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</si>
  <si>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</si>
  <si>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</si>
  <si>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</si>
  <si>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</si>
  <si>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</si>
  <si>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</si>
  <si>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</si>
  <si>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</si>
  <si>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</si>
  <si>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</si>
  <si>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</si>
  <si>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</si>
  <si>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</si>
  <si>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</si>
  <si>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</si>
  <si>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</si>
  <si>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</si>
  <si>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</si>
  <si>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</si>
  <si>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</si>
  <si>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</si>
  <si>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</si>
  <si>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</si>
  <si>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</si>
  <si>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</si>
  <si>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</si>
  <si>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</si>
  <si>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</si>
  <si>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</si>
  <si>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</si>
  <si>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</si>
  <si>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</si>
  <si>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</si>
  <si>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</si>
  <si>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</si>
  <si>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</si>
  <si>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</si>
  <si>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</si>
  <si>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</si>
  <si>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</si>
  <si>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</si>
  <si>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</si>
  <si>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</si>
  <si>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</si>
  <si>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</si>
  <si>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</si>
  <si>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</si>
  <si>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</si>
  <si>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</si>
  <si>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</si>
  <si>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</si>
  <si>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</si>
  <si>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</si>
  <si>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</si>
  <si>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</si>
  <si>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</si>
  <si>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</si>
  <si>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</si>
  <si>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</si>
  <si>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</si>
  <si>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</si>
  <si>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</si>
  <si>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</si>
  <si>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</si>
  <si>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</si>
  <si>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</si>
  <si>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</si>
  <si>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</si>
  <si>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</si>
  <si>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</si>
  <si>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</si>
  <si>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</si>
  <si>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</si>
  <si>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</si>
  <si>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</si>
  <si>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</si>
  <si>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</si>
  <si>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</si>
  <si>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</si>
  <si>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</si>
  <si>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</si>
  <si>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</si>
  <si>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</si>
  <si>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</si>
  <si>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</si>
  <si>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</si>
  <si>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</si>
  <si>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</si>
  <si>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</si>
  <si>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</si>
  <si>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</si>
  <si>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</si>
  <si>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</si>
  <si>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</si>
  <si>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</si>
  <si>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</si>
  <si>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</si>
  <si>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</si>
  <si>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</si>
  <si>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</si>
  <si>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</si>
  <si>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</si>
  <si>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</si>
  <si>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</si>
  <si>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</si>
  <si>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</si>
  <si>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</si>
  <si>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</si>
  <si>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</si>
  <si>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</si>
  <si>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</si>
  <si>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</si>
  <si>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</si>
  <si>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</si>
  <si>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</si>
  <si>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</si>
  <si>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</si>
  <si>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</si>
  <si>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</si>
  <si>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</si>
  <si>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</si>
  <si>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</si>
  <si>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</si>
  <si>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</si>
  <si>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</si>
  <si>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</si>
  <si>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</si>
  <si>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</si>
  <si>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</si>
  <si>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</si>
  <si>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</si>
  <si>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</si>
  <si>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</si>
  <si>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</si>
  <si>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</si>
  <si>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</si>
  <si>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</si>
  <si>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</si>
  <si>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</si>
  <si>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</si>
  <si>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</si>
  <si>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</si>
  <si>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</si>
  <si>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</si>
  <si>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</si>
  <si>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</si>
  <si>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</si>
  <si>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</si>
  <si>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</si>
  <si>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</si>
  <si>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</si>
  <si>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</si>
  <si>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</si>
  <si>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</si>
  <si>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</si>
  <si>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</si>
  <si>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</si>
  <si>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</si>
  <si>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</si>
  <si>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</si>
  <si>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</si>
  <si>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</si>
  <si>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</si>
  <si>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</si>
  <si>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</si>
  <si>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</si>
  <si>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</si>
  <si>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</si>
  <si>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</si>
  <si>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</si>
  <si>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</si>
  <si>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</si>
  <si>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</si>
  <si>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</si>
  <si>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</si>
  <si>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</si>
  <si>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</si>
  <si>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</si>
  <si>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</si>
  <si>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</si>
  <si>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</si>
  <si>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</si>
  <si>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</si>
  <si>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</si>
  <si>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</si>
  <si>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</si>
  <si>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</si>
  <si>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</si>
  <si>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</si>
  <si>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</si>
  <si>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</si>
  <si>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</si>
  <si>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</si>
  <si>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</si>
  <si>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</si>
  <si>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</si>
  <si>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</si>
  <si>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</si>
  <si>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</si>
  <si>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</si>
  <si>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</si>
  <si>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</si>
  <si>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</si>
  <si>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</si>
  <si>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</si>
  <si>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</si>
  <si>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</si>
  <si>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</si>
  <si>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</si>
  <si>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</si>
  <si>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</si>
  <si>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</si>
  <si>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</si>
  <si>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</si>
  <si>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</si>
  <si>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</si>
  <si>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</si>
  <si>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</si>
  <si>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</si>
  <si>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</si>
  <si>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</si>
  <si>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</si>
  <si>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</si>
  <si>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</si>
  <si>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</si>
  <si>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</si>
  <si>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</si>
  <si>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</si>
  <si>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</si>
  <si>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</si>
  <si>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</si>
  <si>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</si>
  <si>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</si>
  <si>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</si>
  <si>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</si>
  <si>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</si>
  <si>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</si>
  <si>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</si>
  <si>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</si>
  <si>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</si>
  <si>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</si>
  <si>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</si>
  <si>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</si>
  <si>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</si>
  <si>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</si>
  <si>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</si>
  <si>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</si>
  <si>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</si>
  <si>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</si>
  <si>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</si>
  <si>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</si>
  <si>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</si>
  <si>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</si>
  <si>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</si>
  <si>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</si>
  <si>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</si>
  <si>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</si>
  <si>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</si>
  <si>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</si>
  <si>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</si>
  <si>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</si>
  <si>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</si>
  <si>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</si>
  <si>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</si>
  <si>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</si>
  <si>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</si>
  <si>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</si>
  <si>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</si>
  <si>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</si>
  <si>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</si>
  <si>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</si>
  <si>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</si>
  <si>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</si>
  <si>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</si>
  <si>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</si>
  <si>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</si>
  <si>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</si>
  <si>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</si>
  <si>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</si>
  <si>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</si>
  <si>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</si>
  <si>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</si>
  <si>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</si>
  <si>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</si>
  <si>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</si>
  <si>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</si>
  <si>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</si>
  <si>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</si>
  <si>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</si>
  <si>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</si>
  <si>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</si>
  <si>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</si>
  <si>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</si>
  <si>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</si>
  <si>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</si>
  <si>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</si>
  <si>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</si>
  <si>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</si>
  <si>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</si>
  <si>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</si>
  <si>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</si>
  <si>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</si>
  <si>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</si>
  <si>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</si>
  <si>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</si>
  <si>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</si>
  <si>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</si>
  <si>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</si>
  <si>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</si>
  <si>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</si>
  <si>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</si>
  <si>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</si>
  <si>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</si>
  <si>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</si>
  <si>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</si>
  <si>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</si>
  <si>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</si>
  <si>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</si>
  <si>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</si>
  <si>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</si>
  <si>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</si>
  <si>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</si>
  <si>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</si>
  <si>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</si>
  <si>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</si>
  <si>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</si>
  <si>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</si>
  <si>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</si>
  <si>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</si>
  <si>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</si>
  <si>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</si>
  <si>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</si>
  <si>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</si>
  <si>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</si>
  <si>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</si>
  <si>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</si>
  <si>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</si>
  <si>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</si>
  <si>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</si>
  <si>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</si>
  <si>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</si>
  <si>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</si>
  <si>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</si>
  <si>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</si>
  <si>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</si>
  <si>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</si>
  <si>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</si>
  <si>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</si>
  <si>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</si>
  <si>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</si>
  <si>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</si>
  <si>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</si>
  <si>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</si>
  <si>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</si>
  <si>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</si>
  <si>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</si>
  <si>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</si>
  <si>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</si>
  <si>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</si>
  <si>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</si>
  <si>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</si>
  <si>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</si>
  <si>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</si>
  <si>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</si>
  <si>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</si>
  <si>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</si>
  <si>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</si>
  <si>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</si>
  <si>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</si>
  <si>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</si>
  <si>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</si>
  <si>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</si>
  <si>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</si>
  <si>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</si>
  <si>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</si>
  <si>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</si>
  <si>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</si>
  <si>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</si>
  <si>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</si>
  <si>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</si>
  <si>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</si>
  <si>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</si>
  <si>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</si>
  <si>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</si>
  <si>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</si>
  <si>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</si>
  <si>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</si>
  <si>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</si>
  <si>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</si>
  <si>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</si>
  <si>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</si>
  <si>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</si>
  <si>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</si>
  <si>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</si>
  <si>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</si>
  <si>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</si>
  <si>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</si>
  <si>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</si>
  <si>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</si>
  <si>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</si>
  <si>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</si>
  <si>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</si>
  <si>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</si>
  <si>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</si>
  <si>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</si>
  <si>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</si>
  <si>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</si>
  <si>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</si>
  <si>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</si>
  <si>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</si>
  <si>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</si>
  <si>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</si>
  <si>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</si>
  <si>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</si>
  <si>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</si>
  <si>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</si>
  <si>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</si>
  <si>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</si>
  <si>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</si>
  <si>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</si>
  <si>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</si>
  <si>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</si>
  <si>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</si>
  <si>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</si>
  <si>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</si>
  <si>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</si>
  <si>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</si>
  <si>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</si>
  <si>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</si>
  <si>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</si>
  <si>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</si>
  <si>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</si>
  <si>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</si>
  <si>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</si>
  <si>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</si>
  <si>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</si>
  <si>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</si>
  <si>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</si>
  <si>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</si>
  <si>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</si>
  <si>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</si>
  <si>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</si>
  <si>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</si>
  <si>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</si>
  <si>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</si>
  <si>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</si>
  <si>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</si>
  <si>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</si>
  <si>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</si>
  <si>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</si>
  <si>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</si>
  <si>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</si>
  <si>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</si>
  <si>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</si>
  <si>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</si>
  <si>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</si>
  <si>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</si>
  <si>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</si>
  <si>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</si>
  <si>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</si>
  <si>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</si>
  <si>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</si>
  <si>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</si>
  <si>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</si>
  <si>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</si>
  <si>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</si>
  <si>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</si>
  <si>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</si>
  <si>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</si>
  <si>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</si>
  <si>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</si>
  <si>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</si>
  <si>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</si>
  <si>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</si>
  <si>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</si>
  <si>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</si>
  <si>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</si>
  <si>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</si>
  <si>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</si>
  <si>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</si>
  <si>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</si>
  <si>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</si>
  <si>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</si>
  <si>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</si>
  <si>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</si>
  <si>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</si>
  <si>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</si>
  <si>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</si>
  <si>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</si>
  <si>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</si>
  <si>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</si>
  <si>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</si>
  <si>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</si>
  <si>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</si>
  <si>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</si>
  <si>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</si>
  <si>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</si>
  <si>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</si>
  <si>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</si>
  <si>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</si>
  <si>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</si>
  <si>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</si>
  <si>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</si>
  <si>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</si>
  <si>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</si>
  <si>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</si>
  <si>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</si>
  <si>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</si>
  <si>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</si>
  <si>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</si>
  <si>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</si>
  <si>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</si>
  <si>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</si>
  <si>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</si>
  <si>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</si>
  <si>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</si>
  <si>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</si>
  <si>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</si>
  <si>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</si>
  <si>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</si>
  <si>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</si>
  <si>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</si>
  <si>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</si>
  <si>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</si>
  <si>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</si>
  <si>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</si>
  <si>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</si>
  <si>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</si>
  <si>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</si>
  <si>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</si>
  <si>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</si>
  <si>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</si>
  <si>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</si>
  <si>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</si>
  <si>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</si>
  <si>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</si>
  <si>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</si>
  <si>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</si>
  <si>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</si>
  <si>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</si>
  <si>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</si>
  <si>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</si>
  <si>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</si>
  <si>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</si>
  <si>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</si>
  <si>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</si>
  <si>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</si>
  <si>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</si>
  <si>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</si>
  <si>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</si>
  <si>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</si>
  <si>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</si>
  <si>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</si>
  <si>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</si>
  <si>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</si>
  <si>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</si>
  <si>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</si>
  <si>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</si>
  <si>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</si>
  <si>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</si>
  <si>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</si>
  <si>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</si>
  <si>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</si>
  <si>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</si>
  <si>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</si>
  <si>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</si>
  <si>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</si>
  <si>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</si>
  <si>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</si>
  <si>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</si>
  <si>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</si>
  <si>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</si>
  <si>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</si>
  <si>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</si>
  <si>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</si>
  <si>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</si>
  <si>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</si>
  <si>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</si>
  <si>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</si>
  <si>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</si>
  <si>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</si>
  <si>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</si>
  <si>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</si>
  <si>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</si>
  <si>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</si>
  <si>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</si>
  <si>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</si>
  <si>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</si>
  <si>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</si>
  <si>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</si>
  <si>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</si>
  <si>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</si>
  <si>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</si>
  <si>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</si>
  <si>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</si>
  <si>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</si>
  <si>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</si>
  <si>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</si>
  <si>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</si>
  <si>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</si>
  <si>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</si>
  <si>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</si>
  <si>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</si>
  <si>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</si>
  <si>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</si>
  <si>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</si>
  <si>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</si>
  <si>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</si>
  <si>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</si>
  <si>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</si>
  <si>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</si>
  <si>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</si>
  <si>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</si>
  <si>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</si>
  <si>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</si>
  <si>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</si>
  <si>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</si>
  <si>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</si>
  <si>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</si>
  <si>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</si>
  <si>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</si>
  <si>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</si>
  <si>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</si>
  <si>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</si>
  <si>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</si>
  <si>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</si>
  <si>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</si>
  <si>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</si>
  <si>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</si>
  <si>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</si>
  <si>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</si>
  <si>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</si>
  <si>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</si>
  <si>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</si>
  <si>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</si>
  <si>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</si>
  <si>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</si>
  <si>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</si>
  <si>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</si>
  <si>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</si>
  <si>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</si>
  <si>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</si>
  <si>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</si>
  <si>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</si>
  <si>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</si>
  <si>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</si>
  <si>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</si>
  <si>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</si>
  <si>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</si>
  <si>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</si>
  <si>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</si>
  <si>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</si>
  <si>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</si>
  <si>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</si>
  <si>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</si>
  <si>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</si>
  <si>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</si>
  <si>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</si>
  <si>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</si>
  <si>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</si>
  <si>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</si>
  <si>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</si>
  <si>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</si>
  <si>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</si>
  <si>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</si>
  <si>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</si>
  <si>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</si>
  <si>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</si>
  <si>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</si>
  <si>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</si>
  <si>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</si>
  <si>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</si>
  <si>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</si>
  <si>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</si>
  <si>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</si>
  <si>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</si>
  <si>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</si>
  <si>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</si>
  <si>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</si>
  <si>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</si>
  <si>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</si>
  <si>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</si>
  <si>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</si>
  <si>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</si>
  <si>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</si>
  <si>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</si>
  <si>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</si>
  <si>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</si>
  <si>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</si>
  <si>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</si>
  <si>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</si>
  <si>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</si>
  <si>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</si>
  <si>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</si>
  <si>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</si>
  <si>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</si>
  <si>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</si>
  <si>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</si>
  <si>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</si>
  <si>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</si>
  <si>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</si>
  <si>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</si>
  <si>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</si>
  <si>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</si>
  <si>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</si>
  <si>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</si>
  <si>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</si>
  <si>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</si>
  <si>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</si>
  <si>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</si>
  <si>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</si>
  <si>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</si>
  <si>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</si>
  <si>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</si>
  <si>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</si>
  <si>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</si>
  <si>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</si>
  <si>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</si>
  <si>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</si>
  <si>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</si>
  <si>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</si>
  <si>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</si>
  <si>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</si>
  <si>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</si>
  <si>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</si>
  <si>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</si>
  <si>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</si>
  <si>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</si>
  <si>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</si>
  <si>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</si>
  <si>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</si>
  <si>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</si>
  <si>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</si>
  <si>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</si>
  <si>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</si>
  <si>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</si>
  <si>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</si>
  <si>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</si>
  <si>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</si>
  <si>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</si>
  <si>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</si>
  <si>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</si>
  <si>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</si>
  <si>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</si>
  <si>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</si>
  <si>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</si>
  <si>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</si>
  <si>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</si>
  <si>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</si>
  <si>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</si>
  <si>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</si>
  <si>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</si>
  <si>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</si>
  <si>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</si>
  <si>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</si>
  <si>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</si>
  <si>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</si>
  <si>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</si>
  <si>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</si>
  <si>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</si>
  <si>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</si>
  <si>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</si>
  <si>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</si>
  <si>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</si>
  <si>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</si>
  <si>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</si>
  <si>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</si>
  <si>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</si>
  <si>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</si>
  <si>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</si>
  <si>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</si>
  <si>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</si>
  <si>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</si>
  <si>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</si>
  <si>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</si>
  <si>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</si>
  <si>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</si>
  <si>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</si>
  <si>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</si>
  <si>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</si>
  <si>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</si>
  <si>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</si>
  <si>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</si>
  <si>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</si>
  <si>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</si>
  <si>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</si>
  <si>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</si>
  <si>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</si>
  <si>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</si>
  <si>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</si>
  <si>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</si>
  <si>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</si>
  <si>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</si>
  <si>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</si>
  <si>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</si>
  <si>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</si>
  <si>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</si>
  <si>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</si>
  <si>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</si>
  <si>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</si>
  <si>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</si>
  <si>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</si>
  <si>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</si>
  <si>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</si>
  <si>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</si>
  <si>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</si>
  <si>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</si>
  <si>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</si>
  <si>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</si>
  <si>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</si>
  <si>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</si>
  <si>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</si>
  <si>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</si>
  <si>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</si>
  <si>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</si>
  <si>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</si>
  <si>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</si>
  <si>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</si>
  <si>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</si>
  <si>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</si>
  <si>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</si>
  <si>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</si>
  <si>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</si>
  <si>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</si>
  <si>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</si>
  <si>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</si>
  <si>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</si>
  <si>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</si>
  <si>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</si>
  <si>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</si>
  <si>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</si>
  <si>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</si>
  <si>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</si>
  <si>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</si>
  <si>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</si>
  <si>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</si>
  <si>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</si>
  <si>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</si>
  <si>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</si>
  <si>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</si>
  <si>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</si>
  <si>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</si>
  <si>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</si>
  <si>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</si>
  <si>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</si>
  <si>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</si>
  <si>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</si>
  <si>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</si>
  <si>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</si>
  <si>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</si>
  <si>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</si>
  <si>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</si>
  <si>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</si>
  <si>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</si>
  <si>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</si>
  <si>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</si>
  <si>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</si>
  <si>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</si>
  <si>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</si>
  <si>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</si>
  <si>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</si>
  <si>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</si>
  <si>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</si>
  <si>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</si>
  <si>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</si>
  <si>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</si>
  <si>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</si>
  <si>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</si>
  <si>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</si>
  <si>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</si>
  <si>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</si>
  <si>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</si>
  <si>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</si>
  <si>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</si>
  <si>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</si>
  <si>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</si>
  <si>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</si>
  <si>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</si>
  <si>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</si>
  <si>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</si>
  <si>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</si>
  <si>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</si>
  <si>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</si>
  <si>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</si>
  <si>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</si>
  <si>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</si>
  <si>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</si>
  <si>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</si>
  <si>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</si>
  <si>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</si>
  <si>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</si>
  <si>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</si>
  <si>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</si>
  <si>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</si>
  <si>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</si>
  <si>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</si>
  <si>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</si>
  <si>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</si>
  <si>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</si>
  <si>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</si>
  <si>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</si>
  <si>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</si>
  <si>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</si>
  <si>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</si>
  <si>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</si>
  <si>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</si>
  <si>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</si>
  <si>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</si>
  <si>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</si>
  <si>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</si>
  <si>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</si>
  <si>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</si>
  <si>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</si>
  <si>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</si>
  <si>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</si>
  <si>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</si>
  <si>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</si>
  <si>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</si>
  <si>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</si>
  <si>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</si>
  <si>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</si>
  <si>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</si>
  <si>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</si>
  <si>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</si>
  <si>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</si>
  <si>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</si>
  <si>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</si>
  <si>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</si>
  <si>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</si>
  <si>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</si>
  <si>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</si>
  <si>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</si>
  <si>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</si>
  <si>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</si>
  <si>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</si>
  <si>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</si>
  <si>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</si>
  <si>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</si>
  <si>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</si>
  <si>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</si>
  <si>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</si>
  <si>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</si>
  <si>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</si>
  <si>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</si>
  <si>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</si>
  <si>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</si>
  <si>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</si>
  <si>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</si>
  <si>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</si>
  <si>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</si>
  <si>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</si>
  <si>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</si>
  <si>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</si>
  <si>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</si>
  <si>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</si>
  <si>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</si>
  <si>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</si>
  <si>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</si>
  <si>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</si>
  <si>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</si>
  <si>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</si>
  <si>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</si>
  <si>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</si>
  <si>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</si>
  <si>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</si>
  <si>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</si>
  <si>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</si>
  <si>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</si>
  <si>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</si>
  <si>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</si>
  <si>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</si>
  <si>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</si>
  <si>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</si>
  <si>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</si>
  <si>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</si>
  <si>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</si>
  <si>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</si>
  <si>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</si>
  <si>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</si>
  <si>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</si>
  <si>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</si>
  <si>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</si>
  <si>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</si>
  <si>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</si>
  <si>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</si>
  <si>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</si>
  <si>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</si>
  <si>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</si>
  <si>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</si>
  <si>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</si>
  <si>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</si>
  <si>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</si>
  <si>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</si>
  <si>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</si>
  <si>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</si>
  <si>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</si>
  <si>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</si>
  <si>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</si>
  <si>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</si>
  <si>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</si>
  <si>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</si>
  <si>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</si>
  <si>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</si>
  <si>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</si>
  <si>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</si>
  <si>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</si>
  <si>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</si>
  <si>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</si>
  <si>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</si>
  <si>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</si>
  <si>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</si>
  <si>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</si>
  <si>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</si>
  <si>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</si>
  <si>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</si>
  <si>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</si>
  <si>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</si>
  <si>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</si>
  <si>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</si>
  <si>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</si>
  <si>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</si>
  <si>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</si>
  <si>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</si>
  <si>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</si>
  <si>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</si>
  <si>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</si>
  <si>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</si>
  <si>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</si>
  <si>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</si>
  <si>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</si>
  <si>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</si>
  <si>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</si>
  <si>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</si>
  <si>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</si>
  <si>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</si>
  <si>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</si>
  <si>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</si>
  <si>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</si>
  <si>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</si>
  <si>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</si>
  <si>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</si>
  <si>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</si>
  <si>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</si>
  <si>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</si>
  <si>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</si>
  <si>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</si>
  <si>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</si>
  <si>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</si>
  <si>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</si>
  <si>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</si>
  <si>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</si>
  <si>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</si>
  <si>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</si>
  <si>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</si>
  <si>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</si>
  <si>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</si>
  <si>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</si>
  <si>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</si>
  <si>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</si>
  <si>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</si>
  <si>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</si>
  <si>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</si>
  <si>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</si>
  <si>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</si>
  <si>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</si>
  <si>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</si>
  <si>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</si>
  <si>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</si>
  <si>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</si>
  <si>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</si>
  <si>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</si>
  <si>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</si>
  <si>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</si>
  <si>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</si>
  <si>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</si>
  <si>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</si>
  <si>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</si>
  <si>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</si>
  <si>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</si>
  <si>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</si>
  <si>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</si>
  <si>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</si>
  <si>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</si>
  <si>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</si>
  <si>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</si>
  <si>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</si>
  <si>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</si>
  <si>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</si>
  <si>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</si>
  <si>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</si>
  <si>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</si>
  <si>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</si>
  <si>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</si>
  <si>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</si>
  <si>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</si>
  <si>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</si>
  <si>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</si>
  <si>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</si>
  <si>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</si>
  <si>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</si>
  <si>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</si>
  <si>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</si>
  <si>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</si>
  <si>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</si>
  <si>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</si>
  <si>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</si>
  <si>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</si>
  <si>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</si>
  <si>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</si>
  <si>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</si>
  <si>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</si>
  <si>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</si>
  <si>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</si>
  <si>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</si>
  <si>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</si>
  <si>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</si>
  <si>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</si>
  <si>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</si>
  <si>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</si>
  <si>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</si>
  <si>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</si>
  <si>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</si>
  <si>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</si>
  <si>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</si>
  <si>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</si>
  <si>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</si>
  <si>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</si>
  <si>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</si>
  <si>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</si>
  <si>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</si>
  <si>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</si>
  <si>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</si>
  <si>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</si>
  <si>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</si>
  <si>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</si>
  <si>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</si>
  <si>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</si>
  <si>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</si>
  <si>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</si>
  <si>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</si>
  <si>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</si>
  <si>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</si>
  <si>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</si>
  <si>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</si>
  <si>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</si>
  <si>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</si>
  <si>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</si>
  <si>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</si>
  <si>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</si>
  <si>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</si>
  <si>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</si>
  <si>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</si>
  <si>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</si>
  <si>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</si>
  <si>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</si>
  <si>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</si>
  <si>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</si>
  <si>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</si>
  <si>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</si>
  <si>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</si>
  <si>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</si>
  <si>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</si>
  <si>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</si>
  <si>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</si>
  <si>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</si>
  <si>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</si>
  <si>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</si>
  <si>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</si>
  <si>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</si>
  <si>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</si>
  <si>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</si>
  <si>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</si>
  <si>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</si>
  <si>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</si>
  <si>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</si>
  <si>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</si>
  <si>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</si>
  <si>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</si>
  <si>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</si>
  <si>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</si>
  <si>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</si>
  <si>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</si>
  <si>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</si>
  <si>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</si>
  <si>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</si>
  <si>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</si>
  <si>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</si>
  <si>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</si>
  <si>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</si>
  <si>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</si>
  <si>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</si>
  <si>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</si>
  <si>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</si>
  <si>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</si>
  <si>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</si>
  <si>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</si>
  <si>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</si>
  <si>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</si>
  <si>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</si>
  <si>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</si>
  <si>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</si>
  <si>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</si>
  <si>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</si>
  <si>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</si>
  <si>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</si>
  <si>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</si>
  <si>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</si>
  <si>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</si>
  <si>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</si>
  <si>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</si>
  <si>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</si>
  <si>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</si>
  <si>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</si>
  <si>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</si>
  <si>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</si>
  <si>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</si>
  <si>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</si>
  <si>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</si>
  <si>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</si>
  <si>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</si>
  <si>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</si>
  <si>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</si>
  <si>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</si>
  <si>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</si>
  <si>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</si>
  <si>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</si>
  <si>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</si>
  <si>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</si>
  <si>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</si>
  <si>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</si>
  <si>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</si>
  <si>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</si>
  <si>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</si>
  <si>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</si>
  <si>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</si>
  <si>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</si>
  <si>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</si>
  <si>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</si>
  <si>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</si>
  <si>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</si>
  <si>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</si>
  <si>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</si>
  <si>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</si>
  <si>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</si>
  <si>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</si>
  <si>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</si>
  <si>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</si>
  <si>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</si>
  <si>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</si>
  <si>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</si>
  <si>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</si>
  <si>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</si>
  <si>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</si>
  <si>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</si>
  <si>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</si>
  <si>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</si>
  <si>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</si>
  <si>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</si>
  <si>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</si>
  <si>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</si>
  <si>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</si>
  <si>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</si>
  <si>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</si>
  <si>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</si>
  <si>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</si>
  <si>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</si>
  <si>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</si>
  <si>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</si>
  <si>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</si>
  <si>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</si>
  <si>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</si>
  <si>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</si>
  <si>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</si>
  <si>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</si>
  <si>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</si>
  <si>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</si>
  <si>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</si>
  <si>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</si>
  <si>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</si>
  <si>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</si>
  <si>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</si>
  <si>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</si>
  <si>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</si>
  <si>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</si>
  <si>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</si>
  <si>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</si>
  <si>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</si>
  <si>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</si>
  <si>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</si>
  <si>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</si>
  <si>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</si>
  <si>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</si>
  <si>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</si>
  <si>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</si>
  <si>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</si>
  <si>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</si>
  <si>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</si>
  <si>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</si>
  <si>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</si>
  <si>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</si>
  <si>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</si>
  <si>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</si>
  <si>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</si>
  <si>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</si>
  <si>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</si>
  <si>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</si>
  <si>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</si>
  <si>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</si>
  <si>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</si>
  <si>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</si>
  <si>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</si>
  <si>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</si>
  <si>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</si>
  <si>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</si>
  <si>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</si>
  <si>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</si>
  <si>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</si>
  <si>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</si>
  <si>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</si>
  <si>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</si>
  <si>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</si>
  <si>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</si>
  <si>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</si>
  <si>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</si>
  <si>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</si>
  <si>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</si>
  <si>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</si>
  <si>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</si>
  <si>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</si>
  <si>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</si>
  <si>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</si>
  <si>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</si>
  <si>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</si>
  <si>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</si>
  <si>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</si>
  <si>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</si>
  <si>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</si>
  <si>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</si>
  <si>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</si>
  <si>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</si>
  <si>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</si>
  <si>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</si>
  <si>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</si>
  <si>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</si>
  <si>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</si>
  <si>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</si>
  <si>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</si>
  <si>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</si>
  <si>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</si>
  <si>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</si>
  <si>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</si>
  <si>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</si>
  <si>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</si>
  <si>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</si>
  <si>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</si>
  <si>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</si>
  <si>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</si>
  <si>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</si>
  <si>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</si>
  <si>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</si>
  <si>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</si>
  <si>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</si>
  <si>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</si>
  <si>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</si>
  <si>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</si>
  <si>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</si>
  <si>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</si>
  <si>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</si>
  <si>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</si>
  <si>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</si>
  <si>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</si>
  <si>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</si>
  <si>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</si>
  <si>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</si>
  <si>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</si>
  <si>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</si>
  <si>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</si>
  <si>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</si>
  <si>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</si>
  <si>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</si>
  <si>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</si>
  <si>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</si>
  <si>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</si>
  <si>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</si>
  <si>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</si>
  <si>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</si>
  <si>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</si>
  <si>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</si>
  <si>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</si>
  <si>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</si>
  <si>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</si>
  <si>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</si>
  <si>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</si>
  <si>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</si>
  <si>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</si>
  <si>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</si>
  <si>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</si>
  <si>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</si>
  <si>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</si>
  <si>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</si>
  <si>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</si>
  <si>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</si>
  <si>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</si>
  <si>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</si>
  <si>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</si>
  <si>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</si>
  <si>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</si>
  <si>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</si>
  <si>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</si>
  <si>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</si>
  <si>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</si>
  <si>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</si>
  <si>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</si>
  <si>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</si>
  <si>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</si>
  <si>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</si>
  <si>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</si>
  <si>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</si>
  <si>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</si>
  <si>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</si>
  <si>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</si>
  <si>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</si>
  <si>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</si>
  <si>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</si>
  <si>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</si>
  <si>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</si>
  <si>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</si>
  <si>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</si>
  <si>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</si>
  <si>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</si>
  <si>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</si>
  <si>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</si>
  <si>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</si>
  <si>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</si>
  <si>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</si>
  <si>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</si>
  <si>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</si>
  <si>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</si>
  <si>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</si>
  <si>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</si>
  <si>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</si>
  <si>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</si>
  <si>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</si>
  <si>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</si>
  <si>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</si>
  <si>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</si>
  <si>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</si>
  <si>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</si>
  <si>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</si>
  <si>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</si>
  <si>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</si>
  <si>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</si>
  <si>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</si>
  <si>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</si>
  <si>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</si>
  <si>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</si>
  <si>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</si>
  <si>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</si>
  <si>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</si>
  <si>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</si>
  <si>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</si>
  <si>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</si>
  <si>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</si>
  <si>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</si>
  <si>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</si>
  <si>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</si>
  <si>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</si>
  <si>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</si>
  <si>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</si>
  <si>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</si>
  <si>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</si>
  <si>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</si>
  <si>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</si>
  <si>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</si>
  <si>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</si>
  <si>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</si>
  <si>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</si>
  <si>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</si>
  <si>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</si>
  <si>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</si>
  <si>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</si>
  <si>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</si>
  <si>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</si>
  <si>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</si>
  <si>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</si>
  <si>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</si>
  <si>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</si>
  <si>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</si>
  <si>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</si>
  <si>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</si>
  <si>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</si>
  <si>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</si>
  <si>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</si>
  <si>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</si>
  <si>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</si>
  <si>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</si>
  <si>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</si>
  <si>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</si>
  <si>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</si>
  <si>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</si>
  <si>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</si>
  <si>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</si>
  <si>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</si>
  <si>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</si>
  <si>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</si>
  <si>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</si>
  <si>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</si>
  <si>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</si>
  <si>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</si>
  <si>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</si>
  <si>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</si>
  <si>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</si>
  <si>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</si>
  <si>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</si>
  <si>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</si>
  <si>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</si>
  <si>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</si>
  <si>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</si>
  <si>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</si>
  <si>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</si>
  <si>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</si>
  <si>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</si>
  <si>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</si>
  <si>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</si>
  <si>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</si>
  <si>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</si>
  <si>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</si>
  <si>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</si>
  <si>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</si>
  <si>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</si>
  <si>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</si>
  <si>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</si>
  <si>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</si>
  <si>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</si>
  <si>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</si>
  <si>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</si>
  <si>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</si>
  <si>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</si>
  <si>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</si>
  <si>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</si>
  <si>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</si>
  <si>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</si>
  <si>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</si>
  <si>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</si>
  <si>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</si>
  <si>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</si>
  <si>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</si>
  <si>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</si>
  <si>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</si>
  <si>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</si>
  <si>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</si>
  <si>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</si>
  <si>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</si>
  <si>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</si>
  <si>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</si>
  <si>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</si>
  <si>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</si>
  <si>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</si>
  <si>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</si>
  <si>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</si>
  <si>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</si>
  <si>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</si>
  <si>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</si>
  <si>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</si>
  <si>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</si>
  <si>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</si>
  <si>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</si>
  <si>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</si>
  <si>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</si>
  <si>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</si>
  <si>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</si>
  <si>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</si>
  <si>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</si>
  <si>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</si>
  <si>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</si>
  <si>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</si>
  <si>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</si>
  <si>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</si>
  <si>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</si>
  <si>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</si>
  <si>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</si>
  <si>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</si>
  <si>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</si>
  <si>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</si>
  <si>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</si>
  <si>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</si>
  <si>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</si>
  <si>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</si>
  <si>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</si>
  <si>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</si>
  <si>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</si>
  <si>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</si>
  <si>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</si>
  <si>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</si>
  <si>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</si>
  <si>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</si>
  <si>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</si>
  <si>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</si>
  <si>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</si>
  <si>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</si>
  <si>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</si>
  <si>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</si>
  <si>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</si>
  <si>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</si>
  <si>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</si>
  <si>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</si>
  <si>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</si>
  <si>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</si>
  <si>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</si>
  <si>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</si>
  <si>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</si>
  <si>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</si>
  <si>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</si>
  <si>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</si>
  <si>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</si>
  <si>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</si>
  <si>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</si>
  <si>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</si>
  <si>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</si>
  <si>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</si>
  <si>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</si>
  <si>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</si>
  <si>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</si>
  <si>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</si>
  <si>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</si>
  <si>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</si>
  <si>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</si>
  <si>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</si>
  <si>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</si>
  <si>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</si>
  <si>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</si>
  <si>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</si>
  <si>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</si>
  <si>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</si>
  <si>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</si>
  <si>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</si>
  <si>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</si>
  <si>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</si>
  <si>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</si>
  <si>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</si>
  <si>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</si>
  <si>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</si>
  <si>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</si>
  <si>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</si>
  <si>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</si>
  <si>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</si>
  <si>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</si>
  <si>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</si>
  <si>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</si>
  <si>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</si>
  <si>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</si>
  <si>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</si>
  <si>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</si>
  <si>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</si>
  <si>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</si>
  <si>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</si>
  <si>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</si>
  <si>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</si>
  <si>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</si>
  <si>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</si>
  <si>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</si>
  <si>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</si>
  <si>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</si>
  <si>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</si>
  <si>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</si>
  <si>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</si>
  <si>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</si>
  <si>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</si>
  <si>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</si>
  <si>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</si>
  <si>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</si>
  <si>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</si>
  <si>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</si>
  <si>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</si>
  <si>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</si>
  <si>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</si>
  <si>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</si>
  <si>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</si>
  <si>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</si>
  <si>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</si>
  <si>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</si>
  <si>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</si>
  <si>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</si>
  <si>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</si>
  <si>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</si>
  <si>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</si>
  <si>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</si>
  <si>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</si>
  <si>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</si>
  <si>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</si>
  <si>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</si>
  <si>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</si>
  <si>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</si>
  <si>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</si>
  <si>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</si>
  <si>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</si>
  <si>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</si>
  <si>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</si>
  <si>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</si>
  <si>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</si>
  <si>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</si>
  <si>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</si>
  <si>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</si>
  <si>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</si>
  <si>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</si>
  <si>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</si>
  <si>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</si>
  <si>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</si>
  <si>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</si>
  <si>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</si>
  <si>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</si>
  <si>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</si>
  <si>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</si>
  <si>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</si>
  <si>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</si>
  <si>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</si>
  <si>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</si>
  <si>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</si>
  <si>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</si>
  <si>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</si>
  <si>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</si>
  <si>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</si>
  <si>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</si>
  <si>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</si>
  <si>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</si>
  <si>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</si>
  <si>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</si>
  <si>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</si>
  <si>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</si>
  <si>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</si>
  <si>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</si>
  <si>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</si>
  <si>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</si>
  <si>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</si>
  <si>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</si>
  <si>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</si>
  <si>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</si>
  <si>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</si>
  <si>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</si>
  <si>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</si>
  <si>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</si>
  <si>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</si>
  <si>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</si>
  <si>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</si>
  <si>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</si>
  <si>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</si>
  <si>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</si>
  <si>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</si>
  <si>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</si>
  <si>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</si>
  <si>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</si>
  <si>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</si>
  <si>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</si>
  <si>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</si>
  <si>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</si>
  <si>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</si>
  <si>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</si>
  <si>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</si>
  <si>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</si>
  <si>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</si>
  <si>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</si>
  <si>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</si>
  <si>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</si>
  <si>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</si>
  <si>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</si>
  <si>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</si>
  <si>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</si>
  <si>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</si>
  <si>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</si>
  <si>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</si>
  <si>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</si>
  <si>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</si>
  <si>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</si>
  <si>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</si>
  <si>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</si>
  <si>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</si>
  <si>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</si>
  <si>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</si>
  <si>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</si>
  <si>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</si>
  <si>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</si>
  <si>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</si>
  <si>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</si>
  <si>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</si>
  <si>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</si>
  <si>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</si>
  <si>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</si>
  <si>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</si>
  <si>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</si>
  <si>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</si>
  <si>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</si>
  <si>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</si>
  <si>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</si>
  <si>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</si>
  <si>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</si>
  <si>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</si>
  <si>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</si>
  <si>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</si>
  <si>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</si>
  <si>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</si>
  <si>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</si>
  <si>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</si>
  <si>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</si>
  <si>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</si>
  <si>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</si>
  <si>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</si>
  <si>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</si>
  <si>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</si>
  <si>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</si>
  <si>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</si>
  <si>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</si>
  <si>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</si>
  <si>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</si>
  <si>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</si>
  <si>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</si>
  <si>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</si>
  <si>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</si>
  <si>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</si>
  <si>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</si>
  <si>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</si>
  <si>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</si>
  <si>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</si>
  <si>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</si>
  <si>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</si>
  <si>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</si>
  <si>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</si>
  <si>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</si>
  <si>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</si>
  <si>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</si>
  <si>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</si>
  <si>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</si>
  <si>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</si>
  <si>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</si>
  <si>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</si>
  <si>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</si>
  <si>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</si>
  <si>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</si>
  <si>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</si>
  <si>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</si>
  <si>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</si>
  <si>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</si>
  <si>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</si>
  <si>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</si>
  <si>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</si>
  <si>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</si>
  <si>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</si>
  <si>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</si>
  <si>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</si>
  <si>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</si>
  <si>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</si>
  <si>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</si>
  <si>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</si>
  <si>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</si>
  <si>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</si>
  <si>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</si>
  <si>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</si>
  <si>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</si>
  <si>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</si>
  <si>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</si>
  <si>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</si>
  <si>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</si>
  <si>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</si>
  <si>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</si>
  <si>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</si>
  <si>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</si>
  <si>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</si>
  <si>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</si>
  <si>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</si>
  <si>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</si>
  <si>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</si>
  <si>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</si>
  <si>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</si>
  <si>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</si>
  <si>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</si>
  <si>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</si>
  <si>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</si>
  <si>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</si>
  <si>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</si>
  <si>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</si>
  <si>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</si>
  <si>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</si>
  <si>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</si>
  <si>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</si>
  <si>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</si>
  <si>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</si>
  <si>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</si>
  <si>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</si>
  <si>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</si>
  <si>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</si>
  <si>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</si>
  <si>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</si>
  <si>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</si>
  <si>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</si>
  <si>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</si>
  <si>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</si>
  <si>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</si>
  <si>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</si>
  <si>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</si>
  <si>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</si>
  <si>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</si>
  <si>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</si>
  <si>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</si>
  <si>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</si>
  <si>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</si>
  <si>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</si>
  <si>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</si>
  <si>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</si>
  <si>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</si>
  <si>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</si>
  <si>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</si>
  <si>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</si>
  <si>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</si>
  <si>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</si>
  <si>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</si>
  <si>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</si>
  <si>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</si>
  <si>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</si>
  <si>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</si>
  <si>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</si>
  <si>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</si>
  <si>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</si>
  <si>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</si>
  <si>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</si>
  <si>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</si>
  <si>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</si>
  <si>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</si>
  <si>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</si>
  <si>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</si>
  <si>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</si>
  <si>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</si>
  <si>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</si>
  <si>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</si>
  <si>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</si>
  <si>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</si>
  <si>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</si>
  <si>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</si>
  <si>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</si>
  <si>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</si>
  <si>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</si>
  <si>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</si>
  <si>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</si>
  <si>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</si>
  <si>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</si>
  <si>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</si>
  <si>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</si>
  <si>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</si>
  <si>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</si>
  <si>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</si>
  <si>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</si>
  <si>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</si>
  <si>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</si>
  <si>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</si>
  <si>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</si>
  <si>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</si>
  <si>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</si>
  <si>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</si>
  <si>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</si>
  <si>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</si>
  <si>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</si>
  <si>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</si>
  <si>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</si>
  <si>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</si>
  <si>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</si>
  <si>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</si>
  <si>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</si>
  <si>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</si>
  <si>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</si>
  <si>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</si>
  <si>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</si>
  <si>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</si>
  <si>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</si>
  <si>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</si>
  <si>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</si>
  <si>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</si>
  <si>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</si>
  <si>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</si>
  <si>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</si>
  <si>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</si>
  <si>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</si>
  <si>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</si>
  <si>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</si>
  <si>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</si>
  <si>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</si>
  <si>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</si>
  <si>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</si>
  <si>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</si>
  <si>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</si>
  <si>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</si>
  <si>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</si>
  <si>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</si>
  <si>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</si>
  <si>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</si>
  <si>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</si>
  <si>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</si>
  <si>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</si>
  <si>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</si>
  <si>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</si>
  <si>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</si>
  <si>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</si>
  <si>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</si>
  <si>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</si>
  <si>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</si>
  <si>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</si>
  <si>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</si>
  <si>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</si>
  <si>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</si>
  <si>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</si>
  <si>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</si>
  <si>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</si>
  <si>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</si>
  <si>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</si>
  <si>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</si>
  <si>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</si>
  <si>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</si>
  <si>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</si>
  <si>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</si>
  <si>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</si>
  <si>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</si>
  <si>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</si>
  <si>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</si>
  <si>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</si>
  <si>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</si>
  <si>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</si>
  <si>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</si>
  <si>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</si>
  <si>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</si>
  <si>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</si>
  <si>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</si>
  <si>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</si>
  <si>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</si>
  <si>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</si>
  <si>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</si>
  <si>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</si>
  <si>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</si>
  <si>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</si>
  <si>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</si>
  <si>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</si>
  <si>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</si>
  <si>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</si>
  <si>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</si>
  <si>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</si>
  <si>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</si>
  <si>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</si>
  <si>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</si>
  <si>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</si>
  <si>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</si>
  <si>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</si>
  <si>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</si>
  <si>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</si>
  <si>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</si>
  <si>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</si>
  <si>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</si>
  <si>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</si>
  <si>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</si>
  <si>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</si>
  <si>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</si>
  <si>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</si>
  <si>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</si>
  <si>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</si>
  <si>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</si>
  <si>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</si>
  <si>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</si>
  <si>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</si>
  <si>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</si>
  <si>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</si>
  <si>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</si>
  <si>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</si>
  <si>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</si>
  <si>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</si>
  <si>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</si>
  <si>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</si>
  <si>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</si>
  <si>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</si>
  <si>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</si>
  <si>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</si>
  <si>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</si>
  <si>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</si>
  <si>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</si>
  <si>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</si>
  <si>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</si>
  <si>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</si>
  <si>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</si>
  <si>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</si>
  <si>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</si>
  <si>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</si>
  <si>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</si>
  <si>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</si>
  <si>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</si>
  <si>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</si>
  <si>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</si>
  <si>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</si>
  <si>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</si>
  <si>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</si>
  <si>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</si>
  <si>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</si>
  <si>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</si>
  <si>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</si>
  <si>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</si>
  <si>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</si>
  <si>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</si>
  <si>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</si>
  <si>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</si>
  <si>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</si>
  <si>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</si>
  <si>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</si>
  <si>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</si>
  <si>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</si>
  <si>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</si>
  <si>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</si>
  <si>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</si>
  <si>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</si>
  <si>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</si>
  <si>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</si>
  <si>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</si>
  <si>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</si>
  <si>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</si>
  <si>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</si>
  <si>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</si>
  <si>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</si>
  <si>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</si>
  <si>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</si>
  <si>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</si>
  <si>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</si>
  <si>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</si>
  <si>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</si>
  <si>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</si>
  <si>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</si>
  <si>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</si>
  <si>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</si>
  <si>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</si>
  <si>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</si>
  <si>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</si>
  <si>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</si>
  <si>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</si>
  <si>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</si>
  <si>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</si>
  <si>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</si>
  <si>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</si>
  <si>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</si>
  <si>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</si>
  <si>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</si>
  <si>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</si>
  <si>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</si>
  <si>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</si>
  <si>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</si>
  <si>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</si>
  <si>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</si>
  <si>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</si>
  <si>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</si>
  <si>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</si>
  <si>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</si>
  <si>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</si>
  <si>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</si>
  <si>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</si>
  <si>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</si>
  <si>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</si>
  <si>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</si>
  <si>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</si>
  <si>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</si>
  <si>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</si>
  <si>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</si>
  <si>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</si>
  <si>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</si>
  <si>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</si>
  <si>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</si>
  <si>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</si>
  <si>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</si>
  <si>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</si>
  <si>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</si>
  <si>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</si>
  <si>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</si>
  <si>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</si>
  <si>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</si>
  <si>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</si>
  <si>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</si>
  <si>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</si>
  <si>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</si>
  <si>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</si>
  <si>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</si>
  <si>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</si>
  <si>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</si>
  <si>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</si>
  <si>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</si>
  <si>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</si>
  <si>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</si>
  <si>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</si>
  <si>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</si>
  <si>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</si>
  <si>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</si>
  <si>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</si>
  <si>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</si>
  <si>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</si>
  <si>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</si>
  <si>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</si>
  <si>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</si>
  <si>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</si>
  <si>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</si>
  <si>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</si>
  <si>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</si>
  <si>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</si>
  <si>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</si>
  <si>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</si>
  <si>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</si>
  <si>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</si>
  <si>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</si>
  <si>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</si>
  <si>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</si>
  <si>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</si>
  <si>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</si>
  <si>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</si>
  <si>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</si>
  <si>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</si>
  <si>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</si>
  <si>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</si>
  <si>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</si>
  <si>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</si>
  <si>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</si>
  <si>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</si>
  <si>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</si>
  <si>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</si>
  <si>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</si>
  <si>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</si>
  <si>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</si>
  <si>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</si>
  <si>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</si>
  <si>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</si>
  <si>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</si>
  <si>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</si>
  <si>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</si>
  <si>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</si>
  <si>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</si>
  <si>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</si>
  <si>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</si>
  <si>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</si>
  <si>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</si>
  <si>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</si>
  <si>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</si>
  <si>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</si>
  <si>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</si>
  <si>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</si>
  <si>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</si>
  <si>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</si>
  <si>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</si>
  <si>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</si>
  <si>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</si>
  <si>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</si>
  <si>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</si>
  <si>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</si>
  <si>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</si>
  <si>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</si>
  <si>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</si>
  <si>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</si>
  <si>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</si>
  <si>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</si>
  <si>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</si>
  <si>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</si>
  <si>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</si>
  <si>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</si>
  <si>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</si>
  <si>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</si>
  <si>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</si>
  <si>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</si>
  <si>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</si>
  <si>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</si>
  <si>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</si>
  <si>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</si>
  <si>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</si>
  <si>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</si>
  <si>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</si>
  <si>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</si>
  <si>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</si>
  <si>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</si>
  <si>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</si>
  <si>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</si>
  <si>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</si>
  <si>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</si>
  <si>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</si>
  <si>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</si>
  <si>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</si>
  <si>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</si>
  <si>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</si>
  <si>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</si>
  <si>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</si>
  <si>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</si>
  <si>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</si>
  <si>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</si>
  <si>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</si>
  <si>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</si>
  <si>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</si>
  <si>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</si>
  <si>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</si>
  <si>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</si>
  <si>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</si>
  <si>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</si>
  <si>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</si>
  <si>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</si>
  <si>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</si>
  <si>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</si>
  <si>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</si>
  <si>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</si>
  <si>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</si>
  <si>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</si>
  <si>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</si>
  <si>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</si>
  <si>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</si>
  <si>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</si>
  <si>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</si>
  <si>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</si>
  <si>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</si>
  <si>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</si>
  <si>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</si>
  <si>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</si>
  <si>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</si>
  <si>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</si>
  <si>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</si>
  <si>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</si>
  <si>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</si>
  <si>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</si>
  <si>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</si>
  <si>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</si>
  <si>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</si>
  <si>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</si>
  <si>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</si>
  <si>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</si>
  <si>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</si>
  <si>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</si>
  <si>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</si>
  <si>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</si>
  <si>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</si>
  <si>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</si>
  <si>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</si>
  <si>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</si>
  <si>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</si>
  <si>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</si>
  <si>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</si>
  <si>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</si>
  <si>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</si>
  <si>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</si>
  <si>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</si>
  <si>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</si>
  <si>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</si>
  <si>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</si>
  <si>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</si>
  <si>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</si>
  <si>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</si>
  <si>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</si>
  <si>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</si>
  <si>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</si>
  <si>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</si>
  <si>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</si>
  <si>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</si>
  <si>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</si>
  <si>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</si>
  <si>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</si>
  <si>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</si>
  <si>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</si>
  <si>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</si>
  <si>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</si>
  <si>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</si>
  <si>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</si>
  <si>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</si>
  <si>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</si>
  <si>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</si>
  <si>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</si>
  <si>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</si>
  <si>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</si>
  <si>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</si>
  <si>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</si>
  <si>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</si>
  <si>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</si>
  <si>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</si>
  <si>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</si>
  <si>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</si>
  <si>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</si>
  <si>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</si>
  <si>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</si>
  <si>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</si>
  <si>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</si>
  <si>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</si>
  <si>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</si>
  <si>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</si>
  <si>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</si>
  <si>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</si>
  <si>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</si>
  <si>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</si>
  <si>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</si>
  <si>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</si>
  <si>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</si>
  <si>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</si>
  <si>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</si>
  <si>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</si>
  <si>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</si>
  <si>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</si>
  <si>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</si>
  <si>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</si>
  <si>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</si>
  <si>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</si>
  <si>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</si>
  <si>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</si>
  <si>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</si>
  <si>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</si>
  <si>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</si>
  <si>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</si>
  <si>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</si>
  <si>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</si>
  <si>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</si>
  <si>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</si>
  <si>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</si>
  <si>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</si>
  <si>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</si>
  <si>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</si>
  <si>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</si>
  <si>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</si>
  <si>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</si>
  <si>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</si>
  <si>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</si>
  <si>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</si>
  <si>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</si>
  <si>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</si>
  <si>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</si>
  <si>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</si>
  <si>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</si>
  <si>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</si>
  <si>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</si>
  <si>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</si>
  <si>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</si>
  <si>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</si>
  <si>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</si>
  <si>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</si>
  <si>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</si>
  <si>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</si>
  <si>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</si>
  <si>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</si>
  <si>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</si>
  <si>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</si>
  <si>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</si>
  <si>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</si>
  <si>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</si>
  <si>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</si>
  <si>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</si>
  <si>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</si>
  <si>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</si>
  <si>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</si>
  <si>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</si>
  <si>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</si>
  <si>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</si>
  <si>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</si>
  <si>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</si>
  <si>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</si>
  <si>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</si>
  <si>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</si>
  <si>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</si>
  <si>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</si>
  <si>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</si>
  <si>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</si>
  <si>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</si>
  <si>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</si>
  <si>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</si>
  <si>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</si>
  <si>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</si>
  <si>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</si>
  <si>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</si>
  <si>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</si>
  <si>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</si>
  <si>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</si>
  <si>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</si>
  <si>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</si>
  <si>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</si>
  <si>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</si>
  <si>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</si>
  <si>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</si>
  <si>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</si>
  <si>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</si>
  <si>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</si>
  <si>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</si>
  <si>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</si>
  <si>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</si>
  <si>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</si>
  <si>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</si>
  <si>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</si>
  <si>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</si>
  <si>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</si>
  <si>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</si>
  <si>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</si>
  <si>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</si>
  <si>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</si>
  <si>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</si>
  <si>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</si>
  <si>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</si>
  <si>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</si>
  <si>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</si>
  <si>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</si>
  <si>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</si>
  <si>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</si>
  <si>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</si>
  <si>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</si>
  <si>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</si>
  <si>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</si>
  <si>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</si>
  <si>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</si>
  <si>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</si>
  <si>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</si>
  <si>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</si>
  <si>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</si>
  <si>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</si>
  <si>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</si>
  <si>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</si>
  <si>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</si>
  <si>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</si>
  <si>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</si>
  <si>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</si>
  <si>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</si>
  <si>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</si>
  <si>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</si>
  <si>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</si>
  <si>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</si>
  <si>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</si>
  <si>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</si>
  <si>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</si>
  <si>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</si>
  <si>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</si>
  <si>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</si>
  <si>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</si>
  <si>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</si>
  <si>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</si>
  <si>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</si>
  <si>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</si>
  <si>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</si>
  <si>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</si>
  <si>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</si>
  <si>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</si>
  <si>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</si>
  <si>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</si>
  <si>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</si>
  <si>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</si>
  <si>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</si>
  <si>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</si>
  <si>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</si>
  <si>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</si>
  <si>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</si>
  <si>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</si>
  <si>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</si>
  <si>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</si>
  <si>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</si>
  <si>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</si>
  <si>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</si>
  <si>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</si>
  <si>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</si>
  <si>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</si>
  <si>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</si>
  <si>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</si>
  <si>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</si>
  <si>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</si>
  <si>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</si>
  <si>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</si>
  <si>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</si>
  <si>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</si>
  <si>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</si>
  <si>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</si>
  <si>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</si>
  <si>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</si>
  <si>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</si>
  <si>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</si>
  <si>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</si>
  <si>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</si>
  <si>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</si>
  <si>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</si>
  <si>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</si>
  <si>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</si>
  <si>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</si>
  <si>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</si>
  <si>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</si>
  <si>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</si>
  <si>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</si>
  <si>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</si>
  <si>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</si>
  <si>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</si>
  <si>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</si>
  <si>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</si>
  <si>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</si>
  <si>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</si>
  <si>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</si>
  <si>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</si>
  <si>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</si>
  <si>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</si>
  <si>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</si>
  <si>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</si>
  <si>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</si>
  <si>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</si>
  <si>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</si>
  <si>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</si>
  <si>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</si>
  <si>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</si>
  <si>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</si>
  <si>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</si>
  <si>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</si>
  <si>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</si>
  <si>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</si>
  <si>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</si>
  <si>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</si>
  <si>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</si>
  <si>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</si>
  <si>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</si>
  <si>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</si>
  <si>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</si>
  <si>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</si>
  <si>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</si>
  <si>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</si>
  <si>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</si>
  <si>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</si>
  <si>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</si>
  <si>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</si>
  <si>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</si>
  <si>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</si>
  <si>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</si>
  <si>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</si>
  <si>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</si>
  <si>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</si>
  <si>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</si>
  <si>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</si>
  <si>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</si>
  <si>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</si>
  <si>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</si>
  <si>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</si>
  <si>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</si>
  <si>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</si>
  <si>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</si>
  <si>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</si>
  <si>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</si>
  <si>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</si>
  <si>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</si>
  <si>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</si>
  <si>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</si>
  <si>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</si>
  <si>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</si>
  <si>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</si>
  <si>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</si>
  <si>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</si>
  <si>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</si>
  <si>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</si>
  <si>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</si>
  <si>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</si>
  <si>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</si>
  <si>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</si>
  <si>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</si>
  <si>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</si>
  <si>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</si>
  <si>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</si>
  <si>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</si>
  <si>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</si>
  <si>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</si>
  <si>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</si>
  <si>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</si>
  <si>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</si>
  <si>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</si>
  <si>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</si>
  <si>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</si>
  <si>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</si>
  <si>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</si>
  <si>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</si>
  <si>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</si>
  <si>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</si>
  <si>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</si>
  <si>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</si>
  <si>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</si>
  <si>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</si>
  <si>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</si>
  <si>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</si>
  <si>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</si>
  <si>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</si>
  <si>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</si>
  <si>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</si>
  <si>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</si>
  <si>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</si>
  <si>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</si>
  <si>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</si>
  <si>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</si>
  <si>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</si>
  <si>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</si>
  <si>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</si>
  <si>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</si>
  <si>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</si>
  <si>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</si>
  <si>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</si>
  <si>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</si>
  <si>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</si>
  <si>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</si>
  <si>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</si>
  <si>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</si>
  <si>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</si>
  <si>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</si>
  <si>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</si>
  <si>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</si>
  <si>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</si>
  <si>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</si>
  <si>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</si>
  <si>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</si>
  <si>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</si>
  <si>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</si>
  <si>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</si>
  <si>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</si>
  <si>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</si>
  <si>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</si>
  <si>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</si>
  <si>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</si>
  <si>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</si>
  <si>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</si>
  <si>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</si>
  <si>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</si>
  <si>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</si>
  <si>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</si>
  <si>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</si>
  <si>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</si>
  <si>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</si>
  <si>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</si>
  <si>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</si>
  <si>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</si>
  <si>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</si>
  <si>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</si>
  <si>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</si>
  <si>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</si>
  <si>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</si>
  <si>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</si>
  <si>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</si>
  <si>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</si>
  <si>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</si>
  <si>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</si>
  <si>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</si>
  <si>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</si>
  <si>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</si>
  <si>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</si>
  <si>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</si>
  <si>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</si>
  <si>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</si>
  <si>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</si>
  <si>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</si>
  <si>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</si>
  <si>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</si>
  <si>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</si>
  <si>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</si>
  <si>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</si>
  <si>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</si>
  <si>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</si>
  <si>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</si>
  <si>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</si>
  <si>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</si>
  <si>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</si>
  <si>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</si>
  <si>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</si>
  <si>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</si>
  <si>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</si>
  <si>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</si>
  <si>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</si>
  <si>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</si>
  <si>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</si>
  <si>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</si>
  <si>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</si>
  <si>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</si>
  <si>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</si>
  <si>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</si>
  <si>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</si>
  <si>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</si>
  <si>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</si>
  <si>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</si>
  <si>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</si>
  <si>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</si>
  <si>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</si>
  <si>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</si>
  <si>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</si>
  <si>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</si>
  <si>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</si>
  <si>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</si>
  <si>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</si>
  <si>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</si>
  <si>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</si>
  <si>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</si>
  <si>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</si>
  <si>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</si>
  <si>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</si>
  <si>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</si>
  <si>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</si>
  <si>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</si>
  <si>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</si>
  <si>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</si>
  <si>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</si>
  <si>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</si>
  <si>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</si>
  <si>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</si>
  <si>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</si>
  <si>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</si>
  <si>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</si>
  <si>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</si>
  <si>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</si>
  <si>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</si>
  <si>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</si>
  <si>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</si>
  <si>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</si>
  <si>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</si>
  <si>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</si>
  <si>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</si>
  <si>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</si>
  <si>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</si>
  <si>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</si>
  <si>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</si>
  <si>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</si>
  <si>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</si>
  <si>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</si>
  <si>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</si>
  <si>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</si>
  <si>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</si>
  <si>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</si>
  <si>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</si>
  <si>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</si>
  <si>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</si>
  <si>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</si>
  <si>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</si>
  <si>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</si>
  <si>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</si>
  <si>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</si>
  <si>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</si>
  <si>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</si>
  <si>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</si>
  <si>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</si>
  <si>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</si>
  <si>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</si>
  <si>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</si>
  <si>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</si>
  <si>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</si>
  <si>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</si>
  <si>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</si>
  <si>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</si>
  <si>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</si>
  <si>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</si>
  <si>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</si>
  <si>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</si>
  <si>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</si>
  <si>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</si>
  <si>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</si>
  <si>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</si>
  <si>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</si>
  <si>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</si>
  <si>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</si>
  <si>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</si>
  <si>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</si>
  <si>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</si>
  <si>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</si>
  <si>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</si>
  <si>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</si>
  <si>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</si>
  <si>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</si>
  <si>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</si>
  <si>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</si>
  <si>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</si>
  <si>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</si>
  <si>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</si>
  <si>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</si>
  <si>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</si>
  <si>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</si>
  <si>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</si>
  <si>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</si>
  <si>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</si>
  <si>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</si>
  <si>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</si>
  <si>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</si>
  <si>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</si>
  <si>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</si>
  <si>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</si>
  <si>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</si>
  <si>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</si>
  <si>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</si>
  <si>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</si>
  <si>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</si>
  <si>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</si>
  <si>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</si>
  <si>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</si>
  <si>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</si>
  <si>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</si>
  <si>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</si>
  <si>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</si>
  <si>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</si>
  <si>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</si>
  <si>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</si>
  <si>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</si>
  <si>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</si>
  <si>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</si>
  <si>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</si>
  <si>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</si>
  <si>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</si>
  <si>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</si>
  <si>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</si>
  <si>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</si>
  <si>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</si>
  <si>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</si>
  <si>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</si>
  <si>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</si>
  <si>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</si>
  <si>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</si>
  <si>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</si>
  <si>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</si>
  <si>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</si>
  <si>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</si>
  <si>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</si>
  <si>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</si>
  <si>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</si>
  <si>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</si>
  <si>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</si>
  <si>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</si>
  <si>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</si>
  <si>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</si>
  <si>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</si>
  <si>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</si>
  <si>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</si>
  <si>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</si>
  <si>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</si>
  <si>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</si>
  <si>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</si>
  <si>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</si>
  <si>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</si>
  <si>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</si>
  <si>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</si>
  <si>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</si>
  <si>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</si>
  <si>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</si>
  <si>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</si>
  <si>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</si>
  <si>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</si>
  <si>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</si>
  <si>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</si>
  <si>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</si>
  <si>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</si>
  <si>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</si>
  <si>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</si>
  <si>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</si>
  <si>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</si>
  <si>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</si>
  <si>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</si>
  <si>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</si>
  <si>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</si>
  <si>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</si>
  <si>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</si>
  <si>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</si>
  <si>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</si>
  <si>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</si>
  <si>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</si>
  <si>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</si>
  <si>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</si>
  <si>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</si>
  <si>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</si>
  <si>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</si>
  <si>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</si>
  <si>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</si>
  <si>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</si>
  <si>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</si>
  <si>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</si>
  <si>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</si>
  <si>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</si>
  <si>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</si>
  <si>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</si>
  <si>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</si>
  <si>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</si>
  <si>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</si>
  <si>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</si>
  <si>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</si>
  <si>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</si>
  <si>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</si>
  <si>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</si>
  <si>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</si>
  <si>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</si>
  <si>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</si>
  <si>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</si>
  <si>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</si>
  <si>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</si>
  <si>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</si>
  <si>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</si>
  <si>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</si>
  <si>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</si>
  <si>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</si>
  <si>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</si>
  <si>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</si>
  <si>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</si>
  <si>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</si>
  <si>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</si>
  <si>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</si>
  <si>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</si>
  <si>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</si>
  <si>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</si>
  <si>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</si>
  <si>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</si>
  <si>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</si>
  <si>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</si>
  <si>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</si>
  <si>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</si>
  <si>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</si>
  <si>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</si>
  <si>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</si>
  <si>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</si>
  <si>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</si>
  <si>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</si>
  <si>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</si>
  <si>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</si>
  <si>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</si>
  <si>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</si>
  <si>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</si>
  <si>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</si>
  <si>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</si>
  <si>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</si>
  <si>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</si>
  <si>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</si>
  <si>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</si>
  <si>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</si>
  <si>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</si>
  <si>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</si>
  <si>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</si>
  <si>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</si>
  <si>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</si>
  <si>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</si>
  <si>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</si>
  <si>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</si>
  <si>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</si>
  <si>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</si>
  <si>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</si>
  <si>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</si>
  <si>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</si>
  <si>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</si>
  <si>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</si>
  <si>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</si>
  <si>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</si>
  <si>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</si>
  <si>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</si>
  <si>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</si>
  <si>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</si>
  <si>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</si>
  <si>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</si>
  <si>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</si>
  <si>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</si>
  <si>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</si>
  <si>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</si>
  <si>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</si>
  <si>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</si>
  <si>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</si>
  <si>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</si>
  <si>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</si>
  <si>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</si>
  <si>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</si>
  <si>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</si>
  <si>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</si>
  <si>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</si>
  <si>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</si>
  <si>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</si>
  <si>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</si>
  <si>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</si>
  <si>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</si>
  <si>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</si>
  <si>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</si>
  <si>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</si>
  <si>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</si>
  <si>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</si>
  <si>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</si>
  <si>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</si>
  <si>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</si>
  <si>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</si>
  <si>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</si>
  <si>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</si>
  <si>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</si>
  <si>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</si>
  <si>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</si>
  <si>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</si>
  <si>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</si>
  <si>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</si>
  <si>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</si>
  <si>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</si>
  <si>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</si>
  <si>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</si>
  <si>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</si>
  <si>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</si>
  <si>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</si>
  <si>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</si>
  <si>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</si>
  <si>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</si>
  <si>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</si>
  <si>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</si>
  <si>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</si>
  <si>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</si>
  <si>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</si>
  <si>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</si>
  <si>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</si>
  <si>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</si>
  <si>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</si>
  <si>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</si>
  <si>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</si>
  <si>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</si>
  <si>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</si>
  <si>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</si>
  <si>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</si>
  <si>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</si>
  <si>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</si>
  <si>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</si>
  <si>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</si>
  <si>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</si>
  <si>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</si>
  <si>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</si>
  <si>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</si>
  <si>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</si>
  <si>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</si>
  <si>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</si>
  <si>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</si>
  <si>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</si>
  <si>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</si>
  <si>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</si>
  <si>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</si>
  <si>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</si>
  <si>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</si>
  <si>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</si>
  <si>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</si>
  <si>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</si>
  <si>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</si>
  <si>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</si>
  <si>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</si>
  <si>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</si>
  <si>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</si>
  <si>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</si>
  <si>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</si>
  <si>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</si>
  <si>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</si>
  <si>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</si>
  <si>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</si>
  <si>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</si>
  <si>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</si>
  <si>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</si>
  <si>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</si>
  <si>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</si>
  <si>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</si>
  <si>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</si>
  <si>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</si>
  <si>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</si>
  <si>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</si>
  <si>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</si>
  <si>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</si>
  <si>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</si>
  <si>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</si>
  <si>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</si>
  <si>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</si>
  <si>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</si>
  <si>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</si>
  <si>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</si>
  <si>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</si>
  <si>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</si>
  <si>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</si>
  <si>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</si>
  <si>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</si>
  <si>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</si>
  <si>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</si>
  <si>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</si>
  <si>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</si>
  <si>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</si>
  <si>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</si>
  <si>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</si>
  <si>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</si>
  <si>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</si>
  <si>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</si>
  <si>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</si>
  <si>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</si>
  <si>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</si>
  <si>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</si>
  <si>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</si>
  <si>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</si>
  <si>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</si>
  <si>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</si>
  <si>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</si>
  <si>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</si>
  <si>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</si>
  <si>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</si>
  <si>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</si>
  <si>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</si>
  <si>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</si>
  <si>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</si>
  <si>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</si>
  <si>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</si>
  <si>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</si>
  <si>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</si>
  <si>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</si>
  <si>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</si>
  <si>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</si>
  <si>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</si>
  <si>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</si>
  <si>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</si>
  <si>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</si>
  <si>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</si>
  <si>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</si>
  <si>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</si>
  <si>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</si>
  <si>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</si>
  <si>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</si>
  <si>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</si>
  <si>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</si>
  <si>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</si>
  <si>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</si>
  <si>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</si>
  <si>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</si>
  <si>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</si>
  <si>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</si>
  <si>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</si>
  <si>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</si>
  <si>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</si>
  <si>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</si>
  <si>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</si>
  <si>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</si>
  <si>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</si>
  <si>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</si>
  <si>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</si>
  <si>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</si>
  <si>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</si>
  <si>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</si>
  <si>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</si>
  <si>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</si>
  <si>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</si>
  <si>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</si>
  <si>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</si>
  <si>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</si>
  <si>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</si>
  <si>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</si>
  <si>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</si>
  <si>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</si>
  <si>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</si>
  <si>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</si>
  <si>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</si>
  <si>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</si>
  <si>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</si>
  <si>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</si>
  <si>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</si>
  <si>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</si>
  <si>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</si>
  <si>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</si>
  <si>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</si>
  <si>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</si>
  <si>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</si>
  <si>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</si>
  <si>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</si>
  <si>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</si>
  <si>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</si>
  <si>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</si>
  <si>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</si>
  <si>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</si>
  <si>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</si>
  <si>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</si>
  <si>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</si>
  <si>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</si>
  <si>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</si>
  <si>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</si>
  <si>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</si>
  <si>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</si>
  <si>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</si>
  <si>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</si>
  <si>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</si>
  <si>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</si>
  <si>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</si>
  <si>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</si>
  <si>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</si>
  <si>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</si>
  <si>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</si>
  <si>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</si>
  <si>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</si>
  <si>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</si>
  <si>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</si>
  <si>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</si>
  <si>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</si>
  <si>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</si>
  <si>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</si>
  <si>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</si>
  <si>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</si>
  <si>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</si>
  <si>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</si>
  <si>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</si>
  <si>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</si>
  <si>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</si>
  <si>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</si>
  <si>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</si>
  <si>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</si>
  <si>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</si>
  <si>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</si>
  <si>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</si>
  <si>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</si>
  <si>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</si>
  <si>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</si>
  <si>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</si>
  <si>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</si>
  <si>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</si>
  <si>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</si>
  <si>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</si>
  <si>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</si>
  <si>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</si>
  <si>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</si>
  <si>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</si>
  <si>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</si>
  <si>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</si>
  <si>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</si>
  <si>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</si>
  <si>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</si>
  <si>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</si>
  <si>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</si>
  <si>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</si>
  <si>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</si>
  <si>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</si>
  <si>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</si>
  <si>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</si>
  <si>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</si>
  <si>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</si>
  <si>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</si>
  <si>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</si>
  <si>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</si>
  <si>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</si>
  <si>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</si>
  <si>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</si>
  <si>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</si>
  <si>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</si>
  <si>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</si>
  <si>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</si>
  <si>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</si>
  <si>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</si>
  <si>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</si>
  <si>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</si>
  <si>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</si>
  <si>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</si>
  <si>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</si>
  <si>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</si>
  <si>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</si>
  <si>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</si>
  <si>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</si>
  <si>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</si>
  <si>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</si>
  <si>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</si>
  <si>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</si>
  <si>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</si>
  <si>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</si>
  <si>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</si>
  <si>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</si>
  <si>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</si>
  <si>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</si>
  <si>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</si>
  <si>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</si>
  <si>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</si>
  <si>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</si>
  <si>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</si>
  <si>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</si>
  <si>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</si>
  <si>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</si>
  <si>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</si>
  <si>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</si>
  <si>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</si>
  <si>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</si>
  <si>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</si>
  <si>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</si>
  <si>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</si>
  <si>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</si>
  <si>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</si>
  <si>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</si>
  <si>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</si>
  <si>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</si>
  <si>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</si>
  <si>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</si>
  <si>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</si>
  <si>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</si>
  <si>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</si>
  <si>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</si>
  <si>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</si>
  <si>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</si>
  <si>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</si>
  <si>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</si>
  <si>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</si>
  <si>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</si>
  <si>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</si>
  <si>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</si>
  <si>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</si>
  <si>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</si>
  <si>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</si>
  <si>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</si>
  <si>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</si>
  <si>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</si>
  <si>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</si>
  <si>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</si>
  <si>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</si>
  <si>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</si>
  <si>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</si>
  <si>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</si>
  <si>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</si>
  <si>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</si>
  <si>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</si>
  <si>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</si>
  <si>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</si>
  <si>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</si>
  <si>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</si>
  <si>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</si>
  <si>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</si>
  <si>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</si>
  <si>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</si>
  <si>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</si>
  <si>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</si>
  <si>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</si>
  <si>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</si>
  <si>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</si>
  <si>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</si>
  <si>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</si>
  <si>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</si>
  <si>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</si>
  <si>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</si>
  <si>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</si>
  <si>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</si>
  <si>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</si>
  <si>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</si>
  <si>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</si>
  <si>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</si>
  <si>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</si>
  <si>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</si>
  <si>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</si>
  <si>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</si>
  <si>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</si>
  <si>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</si>
  <si>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</si>
  <si>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</si>
  <si>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</si>
  <si>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</si>
  <si>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</si>
  <si>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</si>
  <si>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</si>
  <si>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</si>
  <si>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</si>
  <si>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</si>
  <si>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</si>
  <si>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</si>
  <si>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</si>
  <si>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</si>
  <si>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</si>
  <si>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</si>
  <si>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</si>
  <si>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</si>
  <si>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</si>
  <si>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</si>
  <si>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</si>
  <si>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</si>
  <si>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</si>
  <si>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</si>
  <si>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</si>
  <si>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</si>
  <si>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</si>
  <si>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</si>
  <si>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</si>
  <si>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</si>
  <si>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</si>
  <si>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</si>
  <si>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</si>
  <si>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</si>
  <si>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</si>
  <si>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</si>
  <si>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</si>
  <si>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</si>
  <si>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</si>
  <si>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</si>
  <si>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</si>
  <si>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</si>
  <si>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</si>
  <si>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</si>
  <si>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</si>
  <si>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</si>
  <si>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</si>
  <si>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</si>
  <si>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</si>
  <si>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</si>
  <si>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</si>
  <si>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</si>
  <si>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</si>
  <si>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</si>
  <si>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</si>
  <si>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</si>
  <si>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</si>
  <si>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</si>
  <si>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</si>
  <si>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</si>
  <si>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</si>
  <si>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</si>
  <si>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</si>
  <si>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</si>
  <si>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</si>
  <si>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</si>
  <si>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</si>
  <si>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</si>
  <si>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</si>
  <si>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</si>
  <si>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</si>
  <si>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</si>
  <si>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</si>
  <si>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</si>
  <si>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</si>
  <si>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</si>
  <si>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</si>
  <si>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</si>
  <si>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</si>
  <si>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</si>
  <si>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</si>
  <si>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</si>
  <si>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</si>
  <si>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</si>
  <si>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</si>
  <si>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</si>
  <si>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</si>
  <si>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</si>
  <si>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</si>
  <si>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</si>
  <si>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</si>
  <si>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</si>
  <si>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</si>
  <si>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</si>
  <si>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</si>
  <si>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</si>
  <si>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</si>
  <si>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</si>
  <si>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</si>
  <si>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</si>
  <si>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</si>
  <si>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</si>
  <si>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</si>
  <si>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</si>
  <si>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</si>
  <si>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</si>
  <si>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</si>
  <si>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</si>
  <si>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</si>
  <si>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</si>
  <si>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</si>
  <si>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</si>
  <si>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</si>
  <si>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</si>
  <si>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</si>
  <si>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</si>
  <si>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</si>
  <si>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</si>
  <si>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</si>
  <si>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</si>
  <si>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</si>
  <si>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</si>
  <si>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</si>
  <si>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</si>
  <si>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</si>
  <si>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</si>
  <si>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</si>
  <si>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</si>
  <si>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</si>
  <si>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</si>
  <si>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</si>
  <si>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</si>
  <si>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</si>
  <si>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</si>
  <si>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</si>
  <si>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</si>
  <si>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</si>
  <si>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</si>
  <si>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</si>
  <si>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</si>
  <si>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</si>
  <si>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</si>
  <si>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</si>
  <si>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</si>
  <si>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</si>
  <si>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</si>
  <si>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</si>
  <si>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</si>
  <si>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</si>
  <si>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</si>
  <si>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</si>
  <si>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</si>
  <si>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</si>
  <si>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</si>
  <si>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</si>
  <si>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</si>
  <si>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</si>
  <si>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</si>
  <si>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</si>
  <si>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</si>
  <si>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</si>
  <si>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</si>
  <si>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</si>
  <si>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</si>
  <si>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</si>
  <si>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</si>
  <si>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</si>
  <si>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</si>
  <si>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</si>
  <si>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</si>
  <si>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</si>
  <si>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</si>
  <si>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</si>
  <si>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</si>
  <si>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</si>
  <si>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</si>
  <si>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</si>
  <si>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</si>
  <si>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</si>
  <si>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</si>
  <si>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</si>
  <si>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</si>
  <si>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</si>
  <si>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</si>
  <si>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</si>
  <si>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</si>
  <si>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</si>
  <si>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</si>
  <si>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</si>
  <si>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</si>
  <si>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</si>
  <si>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</si>
  <si>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</si>
  <si>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</si>
  <si>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</si>
  <si>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</si>
  <si>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</si>
  <si>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</si>
  <si>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</si>
  <si>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</si>
  <si>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</si>
  <si>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</si>
  <si>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</si>
  <si>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</si>
  <si>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</si>
  <si>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</si>
  <si>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</si>
  <si>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</si>
  <si>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</si>
  <si>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</si>
  <si>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</si>
  <si>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</si>
  <si>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</si>
  <si>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</si>
  <si>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</si>
  <si>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</si>
  <si>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</si>
  <si>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</si>
  <si>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</si>
  <si>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</si>
  <si>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</si>
  <si>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</si>
  <si>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</si>
  <si>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</si>
  <si>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</si>
  <si>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</si>
  <si>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</si>
  <si>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</si>
  <si>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</si>
  <si>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</si>
  <si>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</si>
  <si>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</si>
  <si>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</si>
  <si>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</si>
  <si>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</si>
  <si>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</si>
  <si>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</si>
  <si>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</si>
  <si>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</si>
  <si>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</si>
  <si>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</si>
  <si>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</si>
  <si>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</si>
  <si>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</si>
  <si>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</si>
  <si>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</si>
  <si>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</si>
  <si>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</si>
  <si>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</si>
  <si>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</si>
  <si>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</si>
  <si>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</si>
  <si>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</si>
  <si>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</si>
  <si>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</si>
  <si>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</si>
  <si>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</si>
  <si>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</si>
  <si>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</si>
  <si>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</si>
  <si>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</si>
  <si>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</si>
  <si>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</si>
  <si>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</si>
  <si>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</si>
  <si>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</si>
  <si>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</si>
  <si>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</si>
  <si>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</si>
  <si>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</si>
  <si>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</si>
  <si>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</si>
  <si>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</si>
  <si>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</si>
  <si>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</si>
  <si>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</si>
  <si>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</si>
  <si>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</si>
  <si>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</si>
  <si>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</si>
  <si>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</si>
  <si>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</si>
  <si>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</si>
  <si>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</si>
  <si>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</si>
  <si>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</si>
  <si>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</si>
  <si>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</si>
  <si>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</si>
  <si>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</si>
  <si>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</si>
  <si>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</si>
  <si>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</si>
  <si>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</si>
  <si>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</si>
  <si>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</si>
  <si>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</si>
  <si>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</si>
  <si>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</si>
  <si>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</si>
  <si>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</si>
  <si>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</si>
  <si>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</si>
  <si>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</si>
  <si>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</si>
  <si>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</si>
  <si>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</si>
  <si>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</si>
  <si>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</si>
  <si>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</si>
  <si>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</si>
  <si>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</si>
  <si>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</si>
  <si>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</si>
  <si>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</si>
  <si>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</si>
  <si>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</si>
  <si>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</si>
  <si>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</si>
  <si>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</si>
  <si>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</si>
  <si>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</si>
  <si>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</si>
  <si>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</si>
  <si>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</si>
  <si>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</si>
  <si>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</si>
  <si>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</si>
  <si>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</si>
  <si>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</si>
  <si>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</si>
  <si>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</si>
  <si>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</si>
  <si>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</si>
  <si>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</si>
  <si>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</si>
  <si>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</si>
  <si>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</si>
  <si>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</si>
  <si>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</si>
  <si>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</si>
  <si>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</si>
  <si>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</si>
  <si>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</si>
  <si>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</si>
  <si>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</si>
  <si>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</si>
  <si>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</si>
  <si>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</si>
  <si>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</si>
  <si>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</si>
  <si>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</si>
  <si>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</si>
  <si>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</si>
  <si>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</si>
  <si>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</si>
  <si>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</si>
  <si>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</si>
  <si>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</si>
  <si>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</si>
  <si>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</si>
  <si>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</si>
  <si>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</si>
  <si>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</si>
  <si>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</si>
  <si>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</si>
  <si>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</si>
  <si>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</si>
  <si>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</si>
  <si>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</si>
  <si>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</si>
  <si>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</si>
  <si>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</si>
  <si>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</si>
  <si>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</si>
  <si>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</si>
  <si>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</si>
  <si>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</si>
  <si>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</si>
  <si>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</si>
  <si>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</si>
  <si>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</si>
  <si>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</si>
  <si>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</si>
  <si>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</si>
  <si>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</si>
  <si>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</si>
  <si>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</si>
  <si>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</si>
  <si>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</si>
  <si>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</si>
  <si>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</si>
  <si>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</si>
  <si>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</si>
  <si>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</si>
  <si>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</si>
  <si>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</si>
  <si>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</si>
  <si>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</si>
  <si>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</si>
  <si>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</si>
  <si>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</si>
  <si>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</si>
  <si>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</si>
  <si>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</si>
  <si>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</si>
  <si>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</si>
  <si>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</si>
  <si>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</si>
  <si>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</si>
  <si>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</si>
  <si>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</si>
  <si>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</si>
  <si>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</si>
  <si>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</si>
  <si>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</si>
  <si>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</si>
  <si>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</si>
  <si>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</si>
  <si>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</si>
  <si>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</si>
  <si>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</si>
  <si>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</si>
  <si>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</si>
  <si>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</si>
  <si>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</si>
  <si>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</si>
  <si>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</si>
  <si>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</si>
  <si>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</si>
  <si>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</si>
  <si>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</si>
  <si>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</si>
  <si>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</si>
  <si>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</si>
  <si>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</si>
  <si>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</si>
  <si>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</si>
  <si>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</si>
  <si>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</si>
  <si>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</si>
  <si>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</si>
  <si>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</si>
  <si>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</si>
  <si>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</si>
  <si>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</si>
  <si>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</si>
  <si>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</si>
  <si>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</si>
  <si>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</si>
  <si>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</si>
  <si>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</si>
  <si>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</si>
  <si>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</si>
  <si>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</si>
  <si>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</si>
  <si>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</si>
  <si>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</si>
  <si>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</si>
  <si>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</si>
  <si>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</si>
  <si>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</si>
  <si>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</si>
  <si>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</si>
  <si>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</si>
  <si>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</si>
  <si>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</si>
  <si>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</si>
  <si>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</si>
  <si>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</si>
  <si>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</si>
  <si>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</si>
  <si>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</si>
  <si>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</si>
  <si>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</si>
  <si>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</si>
  <si>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</si>
  <si>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</si>
  <si>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</si>
  <si>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</si>
  <si>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</si>
  <si>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</si>
  <si>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</si>
  <si>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</si>
  <si>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</si>
  <si>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</si>
  <si>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</si>
  <si>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</si>
  <si>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</si>
  <si>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</si>
  <si>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</si>
  <si>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</si>
  <si>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</si>
  <si>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</si>
  <si>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</si>
  <si>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</si>
  <si>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</si>
  <si>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</si>
  <si>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</si>
  <si>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</si>
  <si>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</si>
  <si>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</si>
  <si>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</si>
  <si>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</si>
  <si>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</si>
  <si>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</si>
  <si>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</si>
  <si>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</si>
  <si>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</si>
  <si>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</si>
  <si>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</si>
  <si>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</si>
  <si>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</si>
  <si>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</si>
  <si>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</si>
  <si>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</si>
  <si>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</si>
  <si>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</si>
  <si>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</si>
  <si>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</si>
  <si>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</si>
  <si>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</si>
  <si>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</si>
  <si>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</si>
  <si>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</si>
  <si>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</si>
  <si>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</si>
  <si>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</si>
  <si>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</si>
  <si>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</si>
  <si>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</si>
  <si>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</si>
  <si>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</si>
  <si>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</si>
  <si>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</si>
  <si>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</si>
  <si>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</si>
  <si>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</si>
  <si>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</si>
  <si>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</si>
  <si>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</si>
  <si>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</si>
  <si>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</si>
  <si>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</si>
  <si>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</si>
  <si>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</si>
  <si>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</si>
  <si>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</si>
  <si>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</si>
  <si>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</si>
  <si>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</si>
  <si>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</si>
  <si>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</si>
  <si>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</si>
  <si>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</si>
  <si>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</si>
  <si>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</si>
  <si>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</si>
  <si>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</si>
  <si>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</si>
  <si>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</si>
  <si>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</si>
  <si>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</si>
  <si>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</si>
  <si>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</si>
  <si>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</si>
  <si>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</si>
  <si>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</si>
  <si>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</si>
  <si>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</si>
  <si>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</si>
  <si>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</si>
  <si>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</si>
  <si>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</si>
  <si>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</si>
  <si>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</si>
  <si>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</si>
  <si>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</si>
  <si>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</si>
  <si>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</si>
  <si>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</si>
  <si>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</si>
  <si>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</si>
  <si>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</si>
  <si>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</si>
  <si>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</si>
  <si>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</si>
  <si>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</si>
  <si>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</si>
  <si>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</si>
  <si>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</si>
  <si>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</si>
  <si>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</si>
  <si>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</si>
  <si>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</si>
  <si>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</si>
  <si>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</si>
  <si>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</si>
  <si>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</si>
  <si>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</si>
  <si>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</si>
  <si>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</si>
  <si>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</si>
  <si>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</si>
  <si>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</si>
  <si>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</si>
  <si>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</si>
  <si>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</si>
  <si>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</si>
  <si>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</si>
  <si>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</si>
  <si>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</si>
  <si>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</si>
  <si>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</si>
  <si>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</si>
  <si>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</si>
  <si>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</si>
  <si>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</si>
  <si>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</si>
  <si>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</si>
  <si>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</si>
  <si>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</si>
  <si>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</si>
  <si>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</si>
  <si>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</si>
  <si>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</si>
  <si>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</si>
  <si>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</si>
  <si>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</si>
  <si>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</si>
  <si>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</si>
  <si>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</si>
  <si>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</si>
  <si>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</si>
  <si>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</si>
  <si>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</si>
  <si>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</si>
  <si>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</si>
  <si>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</si>
  <si>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</si>
  <si>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</si>
  <si>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</si>
  <si>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</si>
  <si>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</si>
  <si>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</si>
  <si>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</si>
  <si>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</si>
  <si>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</si>
  <si>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</si>
  <si>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</si>
  <si>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</si>
  <si>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</si>
  <si>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</si>
  <si>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</si>
  <si>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</si>
  <si>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</si>
  <si>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</si>
  <si>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</si>
  <si>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</si>
  <si>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</si>
  <si>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</si>
  <si>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</si>
  <si>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</si>
  <si>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</si>
  <si>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</si>
  <si>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</si>
  <si>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</si>
  <si>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</si>
  <si>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</si>
  <si>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</si>
  <si>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</si>
  <si>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</si>
  <si>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</si>
  <si>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</si>
  <si>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</si>
  <si>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</si>
  <si>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</si>
  <si>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</si>
  <si>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</si>
  <si>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</si>
  <si>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</si>
  <si>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</si>
  <si>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</si>
  <si>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</si>
  <si>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</si>
  <si>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</si>
  <si>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</si>
  <si>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</si>
  <si>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</si>
  <si>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</si>
  <si>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</si>
  <si>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</si>
  <si>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</si>
  <si>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</si>
  <si>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</si>
  <si>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</si>
  <si>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</si>
  <si>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</si>
  <si>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</si>
  <si>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</si>
  <si>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</si>
  <si>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</si>
  <si>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</si>
  <si>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</si>
  <si>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</si>
  <si>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</si>
  <si>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</si>
  <si>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</si>
  <si>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</si>
  <si>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</si>
  <si>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</si>
  <si>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</si>
  <si>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</si>
  <si>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</si>
  <si>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</si>
  <si>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</si>
  <si>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</si>
  <si>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</si>
  <si>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</si>
  <si>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</si>
  <si>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</si>
  <si>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</si>
  <si>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</si>
  <si>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</si>
  <si>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</si>
  <si>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</si>
  <si>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</si>
  <si>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</si>
  <si>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</si>
  <si>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</si>
  <si>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</si>
  <si>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</si>
  <si>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</si>
  <si>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</si>
  <si>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</si>
  <si>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</si>
  <si>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</si>
  <si>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</si>
  <si>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</si>
  <si>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</si>
  <si>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</si>
  <si>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</si>
  <si>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</si>
  <si>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</si>
  <si>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</si>
  <si>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</si>
  <si>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</si>
  <si>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</si>
  <si>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</si>
  <si>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</si>
  <si>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</si>
  <si>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</si>
  <si>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</si>
  <si>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</si>
  <si>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</si>
  <si>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</si>
  <si>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</si>
  <si>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</si>
  <si>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</si>
  <si>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</si>
  <si>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</si>
  <si>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</si>
  <si>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</si>
  <si>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</si>
  <si>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</si>
  <si>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</si>
  <si>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</si>
  <si>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</si>
  <si>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</si>
  <si>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</si>
  <si>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</si>
  <si>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</si>
  <si>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</si>
  <si>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</si>
  <si>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</si>
  <si>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</si>
  <si>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</si>
  <si>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</si>
  <si>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</si>
  <si>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</si>
  <si>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</si>
  <si>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</si>
  <si>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</si>
  <si>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</si>
  <si>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</si>
  <si>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</si>
  <si>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</si>
  <si>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</si>
  <si>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</si>
  <si>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</si>
  <si>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</si>
  <si>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</si>
  <si>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</si>
  <si>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</si>
  <si>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</si>
  <si>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</si>
  <si>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</si>
  <si>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</si>
  <si>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</si>
  <si>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</si>
  <si>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</si>
  <si>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</si>
  <si>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</si>
  <si>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</si>
  <si>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</si>
  <si>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</si>
  <si>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</si>
  <si>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</si>
  <si>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</si>
  <si>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</si>
  <si>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</si>
  <si>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</si>
  <si>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</si>
  <si>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</si>
  <si>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</si>
  <si>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</si>
  <si>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</si>
  <si>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</si>
  <si>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</si>
  <si>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</si>
  <si>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</si>
  <si>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</si>
  <si>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</si>
  <si>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</si>
  <si>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</si>
  <si>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</si>
  <si>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</si>
  <si>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</si>
  <si>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</si>
  <si>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</si>
  <si>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</si>
  <si>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</si>
  <si>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</si>
  <si>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</si>
  <si>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</si>
  <si>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</si>
  <si>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</si>
  <si>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</si>
  <si>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</si>
  <si>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</si>
  <si>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</si>
  <si>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</si>
  <si>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</si>
  <si>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</si>
  <si>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</si>
  <si>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</si>
  <si>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</si>
  <si>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</si>
  <si>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</si>
  <si>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</si>
  <si>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</si>
  <si>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</si>
  <si>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</si>
  <si>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</si>
  <si>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</si>
  <si>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</si>
  <si>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</si>
  <si>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</si>
  <si>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</si>
  <si>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</si>
  <si>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</si>
  <si>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</si>
  <si>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</si>
  <si>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</si>
  <si>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</si>
  <si>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</si>
  <si>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</si>
  <si>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</si>
  <si>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</si>
  <si>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</si>
  <si>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</si>
  <si>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</si>
  <si>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</si>
  <si>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</si>
  <si>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</si>
  <si>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</si>
  <si>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</si>
  <si>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</si>
  <si>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</si>
  <si>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</si>
  <si>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</si>
  <si>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</si>
  <si>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</si>
  <si>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</si>
  <si>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</si>
  <si>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</si>
  <si>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</si>
  <si>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</si>
  <si>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</si>
  <si>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</si>
  <si>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</si>
  <si>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</si>
  <si>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</si>
  <si>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</si>
  <si>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</si>
  <si>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</si>
  <si>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</si>
  <si>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</si>
  <si>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</si>
  <si>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</si>
  <si>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</si>
  <si>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</si>
  <si>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</si>
  <si>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</si>
  <si>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</si>
  <si>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</si>
  <si>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</si>
  <si>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</si>
  <si>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</si>
  <si>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</si>
  <si>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</si>
  <si>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</si>
  <si>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</si>
  <si>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</si>
  <si>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</si>
  <si>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</si>
  <si>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</si>
  <si>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</si>
  <si>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</si>
  <si>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</si>
  <si>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</si>
  <si>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</si>
  <si>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</si>
  <si>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</si>
  <si>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</si>
  <si>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</si>
  <si>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</si>
  <si>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</si>
  <si>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</si>
  <si>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</si>
  <si>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</si>
  <si>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</si>
  <si>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</si>
  <si>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</si>
  <si>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</si>
  <si>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</si>
  <si>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</si>
  <si>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</si>
  <si>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</si>
  <si>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</si>
  <si>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</si>
  <si>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</si>
  <si>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</si>
  <si>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</si>
  <si>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</si>
  <si>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</si>
  <si>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</si>
  <si>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</si>
  <si>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</si>
  <si>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</si>
  <si>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</si>
  <si>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</si>
  <si>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</si>
  <si>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</si>
  <si>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</si>
  <si>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</si>
  <si>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</si>
  <si>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</si>
  <si>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</si>
  <si>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</si>
  <si>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</si>
  <si>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</si>
  <si>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</si>
  <si>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</si>
  <si>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</si>
  <si>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</si>
  <si>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</si>
  <si>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</si>
  <si>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</si>
  <si>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</si>
  <si>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</si>
  <si>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</si>
  <si>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</si>
  <si>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</si>
  <si>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</si>
  <si>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</si>
  <si>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</si>
  <si>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</si>
  <si>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</si>
  <si>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</si>
  <si>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</si>
  <si>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</si>
  <si>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</si>
  <si>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</si>
  <si>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</si>
  <si>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</si>
  <si>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</si>
  <si>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</si>
  <si>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</si>
  <si>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</si>
  <si>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</si>
  <si>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</si>
  <si>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</si>
  <si>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</si>
  <si>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</si>
  <si>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</si>
  <si>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</si>
  <si>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</si>
  <si>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</si>
  <si>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</si>
  <si>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</si>
  <si>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</si>
  <si>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</si>
  <si>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(blank)</t>
  </si>
  <si>
    <t>Grand Total</t>
  </si>
  <si>
    <t>Column Labels</t>
  </si>
  <si>
    <t>Count of outcomes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</si>
  <si>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</si>
  <si>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</si>
  <si>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</si>
  <si>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</si>
  <si>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</si>
  <si>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</si>
  <si>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</si>
  <si>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</si>
  <si>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</si>
  <si>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</si>
  <si>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</si>
  <si>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</si>
  <si>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</si>
  <si>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</si>
  <si>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</si>
  <si>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Quarters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</si>
  <si>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</si>
  <si>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</si>
  <si>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</si>
  <si>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</si>
  <si>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</si>
  <si>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</si>
  <si>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</si>
  <si>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</si>
  <si>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</si>
  <si>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</si>
  <si>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</si>
  <si>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</si>
  <si>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</si>
  <si>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</si>
  <si>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</si>
  <si>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</si>
  <si>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</si>
  <si>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</si>
  <si>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Over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</si>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</sst>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0.17219251336898395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0.23433242506811988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A-46A8-8F77-0DF8843DA56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0.81818181818181823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0.53950953678474112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A-46A8-8F77-0DF8843DA56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9.6256684491978616E-3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0.22615803814713897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7A-46A8-8F77-0DF8843DA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6355935"/>
        <c:axId val="1366356351"/>
      </c:lineChart>
      <c:catAx>
        <c:axId val="136635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356351"/>
        <c:crosses val="autoZero"/>
        <c:auto val="1"/>
        <c:lblAlgn val="ctr"/>
        <c:lblOffset val="100"/>
        <c:noMultiLvlLbl val="0"/>
      </c:catAx>
      <c:valAx>
        <c:axId val="136635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35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A-4E62-AEEE-1A7786417DB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EA-4E62-AEEE-1A7786417DB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EA-4E62-AEEE-1A7786417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2411039"/>
        <c:axId val="1122412287"/>
      </c:lineChart>
      <c:catAx>
        <c:axId val="112241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412287"/>
        <c:crosses val="autoZero"/>
        <c:auto val="1"/>
        <c:lblAlgn val="ctr"/>
        <c:lblOffset val="100"/>
        <c:noMultiLvlLbl val="0"/>
      </c:catAx>
      <c:valAx>
        <c:axId val="112241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41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782633420822402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Outcomes'!$B$5:$B$15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E-4371-A6BB-9959291E5B38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Outcomes'!$C$5:$C$15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7E-4371-A6BB-9959291E5B38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Outcomes'!$D$5:$D$15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7E-4371-A6BB-9959291E5B38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Outcomes'!$E$5:$E$15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7E-4371-A6BB-9959291E5B38}"/>
            </c:ext>
          </c:extLst>
        </c:ser>
        <c:ser>
          <c:idx val="4"/>
          <c:order val="4"/>
          <c:tx>
            <c:strRef>
              <c:f>'Parent Category Outcomes'!$F$3:$F$4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Outcomes'!$A$5:$A$15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Outcomes'!$F$5:$F$15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6-BD7E-4371-A6BB-9959291E5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0925904"/>
        <c:axId val="1150924240"/>
      </c:barChart>
      <c:catAx>
        <c:axId val="115092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924240"/>
        <c:crosses val="autoZero"/>
        <c:auto val="1"/>
        <c:lblAlgn val="ctr"/>
        <c:lblOffset val="100"/>
        <c:noMultiLvlLbl val="0"/>
      </c:catAx>
      <c:valAx>
        <c:axId val="115092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92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44-4A0D-AC89-6D61D24FCB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44-4A0D-AC89-6D61D24FCB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44-4A0D-AC89-6D61D24FCB8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44-4A0D-AC89-6D61D24FCB8E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144-4A0D-AC89-6D61D24FC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921104"/>
        <c:axId val="239919856"/>
      </c:barChart>
      <c:catAx>
        <c:axId val="23992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19856"/>
        <c:crosses val="autoZero"/>
        <c:auto val="1"/>
        <c:lblAlgn val="ctr"/>
        <c:lblOffset val="100"/>
        <c:noMultiLvlLbl val="0"/>
      </c:catAx>
      <c:valAx>
        <c:axId val="2399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2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06-4D49-AA01-89C4CAA8A8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6-4D49-AA01-89C4CAA8A8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06-4D49-AA01-89C4CAA8A8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06-4D49-AA01-89C4CAA8A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2411455"/>
        <c:axId val="1122413119"/>
      </c:lineChart>
      <c:catAx>
        <c:axId val="112241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413119"/>
        <c:crosses val="autoZero"/>
        <c:auto val="1"/>
        <c:lblAlgn val="ctr"/>
        <c:lblOffset val="100"/>
        <c:noMultiLvlLbl val="0"/>
      </c:catAx>
      <c:valAx>
        <c:axId val="112241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41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13</xdr:row>
      <xdr:rowOff>19050</xdr:rowOff>
    </xdr:from>
    <xdr:to>
      <xdr:col>4</xdr:col>
      <xdr:colOff>533400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7834C-C076-417C-B5F4-6902C0348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171450</xdr:rowOff>
    </xdr:from>
    <xdr:to>
      <xdr:col>12</xdr:col>
      <xdr:colOff>601980</xdr:colOff>
      <xdr:row>18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F3927-F4FF-4912-808C-FBD995F8C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259080</xdr:colOff>
      <xdr:row>1</xdr:row>
      <xdr:rowOff>179070</xdr:rowOff>
    </xdr:from>
    <xdr:to>
      <xdr:col>14</xdr:col>
      <xdr:colOff>449580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C64EF-2C2E-4745-9E23-0EB8020D1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156210</xdr:rowOff>
    </xdr:from>
    <xdr:to>
      <xdr:col>16</xdr:col>
      <xdr:colOff>15240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D2474-F586-472A-971B-7F69FE065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</xdr:row>
      <xdr:rowOff>171450</xdr:rowOff>
    </xdr:from>
    <xdr:to>
      <xdr:col>15</xdr:col>
      <xdr:colOff>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1C6E8-2CEC-462F-A09B-337C68438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Page" refreshedDate="44632.641482754632" createdVersion="7" refreshedVersion="7" minRefreshableVersion="3" recordCount="4115" xr:uid="{F5FDB151-8E01-4736-98C8-D83C81F8497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Page" refreshedDate="44633.603521990743" createdVersion="7" refreshedVersion="7" minRefreshableVersion="3" recordCount="4114" xr:uid="{55385602-F154-42F5-85BF-A6D076CF8B8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5A133-CD50-403E-904A-F19A040B39D6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C8C316-F65E-4900-BD80-21EF4B465F5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13487-059A-4084-A0D0-2650D657844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BBA27-56A2-4ABE-A29E-32641598B308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1" zoomScale="60" zoomScaleNormal="60" workbookViewId="0">
      <pane ySplit="1" topLeftCell="A4101" activePane="bottomLeft" state="frozen"/>
      <selection pane="bottomLeft" activeCell="R5" sqref="R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8.21875" style="8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bestFit="1" customWidth="1"/>
    <col min="16" max="16" width="22" bestFit="1" customWidth="1"/>
    <col min="17" max="17" width="41.109375" customWidth="1"/>
    <col min="18" max="18" width="18.21875" bestFit="1" customWidth="1"/>
    <col min="19" max="19" width="30.33203125" style="15" bestFit="1" customWidth="1"/>
    <col min="20" max="20" width="29" style="15" bestFit="1" customWidth="1"/>
    <col min="21" max="21" width="10.88671875" customWidth="1"/>
  </cols>
  <sheetData>
    <row r="1" spans="1:21" s="1" customForma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4" t="s">
        <v>8367</v>
      </c>
      <c r="U1" s="1" t="s">
        <v>8368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6" operator="equal">
      <formula>"Live"</formula>
    </cfRule>
    <cfRule type="cellIs" dxfId="2" priority="5" operator="equal">
      <formula>"successful"</formula>
    </cfRule>
    <cfRule type="cellIs" dxfId="1" priority="4" operator="equal">
      <formula>"failed"</formula>
    </cfRule>
    <cfRule type="cellIs" dxfId="0" priority="3" operator="equal">
      <formula>"canceled"</formula>
    </cfRule>
  </conditionalFormatting>
  <conditionalFormatting sqref="O1:O1048576 P1 R1:T1">
    <cfRule type="colorScale" priority="1">
      <colorScale>
        <cfvo type="min"/>
        <cfvo type="max"/>
        <color rgb="FFFF7128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3736D-D032-4F4C-BE35-B06ECB2F04F4}">
  <dimension ref="A1:H13"/>
  <sheetViews>
    <sheetView tabSelected="1" workbookViewId="0">
      <selection activeCell="D5" sqref="D5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style="17" bestFit="1" customWidth="1"/>
    <col min="7" max="7" width="15.44140625" style="17" bestFit="1" customWidth="1"/>
    <col min="8" max="8" width="18.6640625" style="17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8401</v>
      </c>
      <c r="E1" t="s">
        <v>8385</v>
      </c>
      <c r="F1" s="17" t="s">
        <v>8386</v>
      </c>
      <c r="G1" s="17" t="s">
        <v>8387</v>
      </c>
      <c r="H1" s="17" t="s">
        <v>8388</v>
      </c>
    </row>
    <row r="2" spans="1:8" x14ac:dyDescent="0.3">
      <c r="A2" t="s">
        <v>8389</v>
      </c>
      <c r="B2">
        <f>COUNTIFS(Kickstarter!F:F,"successful",Kickstarter!D:D, "&lt;1000")</f>
        <v>322</v>
      </c>
      <c r="C2">
        <f>COUNTIFS(Kickstarter!F:F, "failed")</f>
        <v>1530</v>
      </c>
      <c r="D2">
        <f>COUNTIFS(Kickstarter!F:F,"canceled",Kickstarter!D:D, "&lt;1000")</f>
        <v>18</v>
      </c>
      <c r="E2">
        <f>SUM(B2:D2)</f>
        <v>1870</v>
      </c>
      <c r="F2" s="17">
        <f>B2/E2</f>
        <v>0.17219251336898395</v>
      </c>
      <c r="G2" s="17">
        <f>C2/E2</f>
        <v>0.81818181818181823</v>
      </c>
      <c r="H2" s="17">
        <f>D2/E2</f>
        <v>9.6256684491978616E-3</v>
      </c>
    </row>
    <row r="3" spans="1:8" x14ac:dyDescent="0.3">
      <c r="A3" t="s">
        <v>8390</v>
      </c>
      <c r="B3">
        <f>COUNTIFS(Kickstarter!F:F,"successful", Kickstarter!D:D, "&gt;=1000",Kickstarter!D:D, "&lt;5000")</f>
        <v>932</v>
      </c>
      <c r="C3">
        <f>COUNTIFS(Kickstarter!F:F,"failed",Kickstarter!D:D, "&lt;5000", Kickstarter!D:D, "&gt;=1000")</f>
        <v>420</v>
      </c>
      <c r="D3">
        <f>COUNTIFS(Kickstarter!F:F,"canceled",Kickstarter!D:D, "&lt;5000", Kickstarter!D:D, "&gt;=1000")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3">
      <c r="A4" t="s">
        <v>8391</v>
      </c>
      <c r="B4">
        <f>COUNTIFS(Kickstarter!F:F,"successful",Kickstarter!D:D, "&lt;10000", Kickstarter!D:D, "&gt;=5000")</f>
        <v>381</v>
      </c>
      <c r="C4">
        <f>COUNTIFS(Kickstarter!F:F,"failed",Kickstarter!D:D, "&lt;10000", Kickstarter!D:D, "&gt;=5000")</f>
        <v>283</v>
      </c>
      <c r="D4">
        <f>COUNTIFS(Kickstarter!F:F,"canceled",Kickstarter!D:D, "&lt;10000", Kickstarter!D:D, "&gt;=5000")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3">
      <c r="A5" t="s">
        <v>8392</v>
      </c>
      <c r="B5">
        <f>COUNTIFS(Kickstarter!F:F,"successful",Kickstarter!D:D, "&lt;15000", Kickstarter!D:D, "&gt;=10000")</f>
        <v>168</v>
      </c>
      <c r="C5">
        <f>COUNTIFS(Kickstarter!F:F,"failed",Kickstarter!D:D, "&lt;15000", Kickstarter!D:D, "&gt;=10000")</f>
        <v>144</v>
      </c>
      <c r="D5">
        <f>COUNTIFS(Kickstarter!F:F,"canceled",Kickstarter!D:D, "&lt;15000", Kickstarter!D:D, "&gt;=10000")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">
      <c r="A6" t="s">
        <v>8393</v>
      </c>
      <c r="B6">
        <f>COUNTIFS(Kickstarter!F:F,"successful",Kickstarter!D:D, "&lt;20000", Kickstarter!D:D, "&gt;=15000")</f>
        <v>94</v>
      </c>
      <c r="C6">
        <f>COUNTIFS(Kickstarter!F:F,"failed",Kickstarter!D:D, "&lt;20000", Kickstarter!D:D, "&gt;=15000")</f>
        <v>90</v>
      </c>
      <c r="D6">
        <f>COUNTIFS(Kickstarter!F:F,"canceled",Kickstarter!D:D, "&lt;20000", Kickstarter!D:D, "&gt;=15000")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">
      <c r="A7" t="s">
        <v>8394</v>
      </c>
      <c r="B7">
        <f>COUNTIFS(Kickstarter!F:F,"successful",Kickstarter!D:D, "&lt;25000", Kickstarter!D:D, "&gt;=20000")</f>
        <v>62</v>
      </c>
      <c r="C7">
        <f>COUNTIFS(Kickstarter!F:F,"failed",Kickstarter!D:D, "&lt;25000", Kickstarter!D:D, "&gt;=20000")</f>
        <v>72</v>
      </c>
      <c r="D7">
        <f>COUNTIFS(Kickstarter!F:F,"canceled",Kickstarter!D:D, "&lt;25000", Kickstarter!D:D, "&gt;=20000")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">
      <c r="A8" t="s">
        <v>8395</v>
      </c>
      <c r="B8">
        <f>COUNTIFS(Kickstarter!F:F,"successful",Kickstarter!D:D, "&lt;30000", Kickstarter!D:D, "&gt;=25000")</f>
        <v>55</v>
      </c>
      <c r="C8">
        <f>COUNTIFS(Kickstarter!F:F,"failed",Kickstarter!D:D, "&lt;30000", Kickstarter!D:D, "&gt;=25000")</f>
        <v>64</v>
      </c>
      <c r="D8">
        <f>COUNTIFS(Kickstarter!F:F,"canceled",Kickstarter!D:D, "&lt;30000", Kickstarter!D:D, "&gt;=25000")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">
      <c r="A9" t="s">
        <v>8396</v>
      </c>
      <c r="B9">
        <f>COUNTIFS(Kickstarter!F:F,"successful",Kickstarter!D:D, "&lt;35000", Kickstarter!D:D, "&gt;=30000")</f>
        <v>32</v>
      </c>
      <c r="C9">
        <f>COUNTIFS(Kickstarter!F:F,"failed",Kickstarter!D:D, "&lt;35000", Kickstarter!D:D, "&gt;=30000")</f>
        <v>37</v>
      </c>
      <c r="D9">
        <f>COUNTIFS(Kickstarter!F:F,"canceled",Kickstarter!D:D, "&lt;35000", Kickstarter!D:D, "&gt;=30000")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">
      <c r="A10" t="s">
        <v>8397</v>
      </c>
      <c r="B10">
        <f>COUNTIFS(Kickstarter!F:F,"successful",Kickstarter!D:D, "&lt;40000", Kickstarter!D:D, "&gt;=35000")</f>
        <v>26</v>
      </c>
      <c r="C10">
        <f>COUNTIFS(Kickstarter!F:F,"failed",Kickstarter!D:D, "&lt;40000", Kickstarter!D:D, "&gt;=35000")</f>
        <v>22</v>
      </c>
      <c r="D10">
        <f>COUNTIFS(Kickstarter!F:F,"canceled",Kickstarter!D:D, "&lt;40000", Kickstarter!D:D, "&gt;=35000")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">
      <c r="A11" t="s">
        <v>8398</v>
      </c>
      <c r="B11">
        <f>COUNTIFS(Kickstarter!F:F,"successful",Kickstarter!D:D, "&lt;45000", Kickstarter!D:D, "&gt;=40000")</f>
        <v>21</v>
      </c>
      <c r="C11">
        <f>COUNTIFS(Kickstarter!F:F,"failed",Kickstarter!D:D, "&lt;45000", Kickstarter!D:D, "&gt;=40000")</f>
        <v>16</v>
      </c>
      <c r="D11">
        <f>COUNTIFS(Kickstarter!F:F,"canceled",Kickstarter!D:D, "&lt;45000", Kickstarter!D:D, "&gt;=40000")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3">
      <c r="A12" t="s">
        <v>8399</v>
      </c>
      <c r="B12">
        <f>COUNTIFS(Kickstarter!F:F,"successful",Kickstarter!D:D, "&lt;50000", Kickstarter!D:D, "&gt;=45000")</f>
        <v>6</v>
      </c>
      <c r="C12">
        <f>COUNTIFS(Kickstarter!F:F,"failed",Kickstarter!D:D, "&lt;50000", Kickstarter!D:D, "&gt;=45000")</f>
        <v>11</v>
      </c>
      <c r="D12">
        <f>COUNTIFS(Kickstarter!F:F,"canceled",Kickstarter!D:D, "&lt;50000", Kickstarter!D:D, "&gt;=45000")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">
      <c r="A13" t="s">
        <v>8400</v>
      </c>
      <c r="B13">
        <f>COUNTIFS(Kickstarter!F:F,"successful",Kickstarter!D:D, "&gt;=50000")</f>
        <v>86</v>
      </c>
      <c r="C13">
        <f>COUNTIFS(Kickstarter!F:F,"failed",Kickstarter!D:D, "&gt;50000")</f>
        <v>198</v>
      </c>
      <c r="D13">
        <f>COUNTIFS(Kickstarter!F:F,"canceled",Kickstarter!D:D, "&gt;50000")</f>
        <v>83</v>
      </c>
      <c r="E13">
        <f t="shared" si="0"/>
        <v>367</v>
      </c>
      <c r="F13" s="17">
        <f t="shared" si="1"/>
        <v>0.23433242506811988</v>
      </c>
      <c r="G13" s="17">
        <f t="shared" si="2"/>
        <v>0.53950953678474112</v>
      </c>
      <c r="H13" s="17">
        <f t="shared" si="3"/>
        <v>0.22615803814713897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EB35C-7F58-4E4F-8AC8-4C9C2D05E8B3}">
  <dimension ref="A1:E18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8368</v>
      </c>
      <c r="B2" t="s">
        <v>8360</v>
      </c>
    </row>
    <row r="4" spans="1:5" x14ac:dyDescent="0.3">
      <c r="A4" s="11" t="s">
        <v>8365</v>
      </c>
      <c r="B4" s="11" t="s">
        <v>8364</v>
      </c>
    </row>
    <row r="5" spans="1:5" x14ac:dyDescent="0.3">
      <c r="A5" s="11" t="s">
        <v>8361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3">
      <c r="A6" s="16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8363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37ECB-DCFF-458A-A88A-F7D8537490C3}">
  <dimension ref="A1:G15"/>
  <sheetViews>
    <sheetView workbookViewId="0">
      <selection activeCell="G15" sqref="G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9" bestFit="1" customWidth="1"/>
    <col min="38" max="38" width="11.6640625" bestFit="1" customWidth="1"/>
    <col min="39" max="39" width="10.77734375" bestFit="1" customWidth="1"/>
  </cols>
  <sheetData>
    <row r="1" spans="1:7" x14ac:dyDescent="0.3">
      <c r="A1" s="11" t="s">
        <v>8222</v>
      </c>
      <c r="B1" t="s">
        <v>8360</v>
      </c>
    </row>
    <row r="3" spans="1:7" x14ac:dyDescent="0.3">
      <c r="A3" s="11" t="s">
        <v>8365</v>
      </c>
      <c r="B3" s="11" t="s">
        <v>8364</v>
      </c>
    </row>
    <row r="4" spans="1:7" x14ac:dyDescent="0.3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  <c r="G4" t="s">
        <v>8363</v>
      </c>
    </row>
    <row r="5" spans="1:7" x14ac:dyDescent="0.3">
      <c r="A5" s="12" t="s">
        <v>8308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7" x14ac:dyDescent="0.3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</row>
    <row r="7" spans="1:7" x14ac:dyDescent="0.3">
      <c r="A7" s="12" t="s">
        <v>8331</v>
      </c>
      <c r="B7" s="13"/>
      <c r="C7" s="13">
        <v>140</v>
      </c>
      <c r="D7" s="13"/>
      <c r="E7" s="13">
        <v>80</v>
      </c>
      <c r="F7" s="13"/>
      <c r="G7" s="13">
        <v>220</v>
      </c>
    </row>
    <row r="8" spans="1:7" x14ac:dyDescent="0.3">
      <c r="A8" s="12" t="s">
        <v>8329</v>
      </c>
      <c r="B8" s="13">
        <v>24</v>
      </c>
      <c r="C8" s="13"/>
      <c r="D8" s="13"/>
      <c r="E8" s="13"/>
      <c r="F8" s="13"/>
      <c r="G8" s="13">
        <v>24</v>
      </c>
    </row>
    <row r="9" spans="1:7" x14ac:dyDescent="0.3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</row>
    <row r="10" spans="1:7" x14ac:dyDescent="0.3">
      <c r="A10" s="12" t="s">
        <v>8336</v>
      </c>
      <c r="B10" s="13"/>
      <c r="C10" s="13">
        <v>117</v>
      </c>
      <c r="D10" s="13"/>
      <c r="E10" s="13">
        <v>103</v>
      </c>
      <c r="F10" s="13"/>
      <c r="G10" s="13">
        <v>220</v>
      </c>
    </row>
    <row r="11" spans="1:7" x14ac:dyDescent="0.3">
      <c r="A11" s="12" t="s">
        <v>8320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</row>
    <row r="12" spans="1:7" x14ac:dyDescent="0.3">
      <c r="A12" s="12" t="s">
        <v>8317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</row>
    <row r="13" spans="1:7" x14ac:dyDescent="0.3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</row>
    <row r="14" spans="1:7" x14ac:dyDescent="0.3">
      <c r="A14" s="12" t="s">
        <v>8362</v>
      </c>
      <c r="B14" s="13"/>
      <c r="C14" s="13"/>
      <c r="D14" s="13"/>
      <c r="E14" s="13"/>
      <c r="F14" s="13"/>
      <c r="G14" s="13"/>
    </row>
    <row r="15" spans="1:7" x14ac:dyDescent="0.3">
      <c r="A15" s="12" t="s">
        <v>8363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9E1D8-43C4-4259-BC62-05AF4062D6B5}">
  <dimension ref="A1:G48"/>
  <sheetViews>
    <sheetView workbookViewId="0">
      <selection activeCell="M26" sqref="M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1" t="s">
        <v>8222</v>
      </c>
      <c r="B1" t="s">
        <v>8360</v>
      </c>
    </row>
    <row r="2" spans="1:7" x14ac:dyDescent="0.3">
      <c r="A2" s="11" t="s">
        <v>8358</v>
      </c>
      <c r="B2" t="s">
        <v>8360</v>
      </c>
    </row>
    <row r="4" spans="1:7" x14ac:dyDescent="0.3">
      <c r="A4" s="11" t="s">
        <v>8365</v>
      </c>
      <c r="B4" s="11" t="s">
        <v>8364</v>
      </c>
    </row>
    <row r="5" spans="1:7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G5" t="s">
        <v>8363</v>
      </c>
    </row>
    <row r="6" spans="1:7" x14ac:dyDescent="0.3">
      <c r="A6" s="12" t="s">
        <v>8314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3">
      <c r="A7" s="12" t="s">
        <v>8342</v>
      </c>
      <c r="B7" s="13">
        <v>20</v>
      </c>
      <c r="C7" s="13"/>
      <c r="D7" s="13"/>
      <c r="E7" s="13"/>
      <c r="F7" s="13"/>
      <c r="G7" s="13">
        <v>20</v>
      </c>
    </row>
    <row r="8" spans="1:7" x14ac:dyDescent="0.3">
      <c r="A8" s="12" t="s">
        <v>8330</v>
      </c>
      <c r="B8" s="13">
        <v>24</v>
      </c>
      <c r="C8" s="13"/>
      <c r="D8" s="13"/>
      <c r="E8" s="13"/>
      <c r="F8" s="13"/>
      <c r="G8" s="13">
        <v>24</v>
      </c>
    </row>
    <row r="9" spans="1:7" x14ac:dyDescent="0.3">
      <c r="A9" s="12" t="s">
        <v>8356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3">
      <c r="A10" s="12" t="s">
        <v>8352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3">
      <c r="A11" s="12" t="s">
        <v>8313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3">
      <c r="A12" s="12" t="s">
        <v>8312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3">
      <c r="A13" s="12" t="s">
        <v>8328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3">
      <c r="A14" s="12" t="s">
        <v>8345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3">
      <c r="A15" s="12" t="s">
        <v>8322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3">
      <c r="A16" s="12" t="s">
        <v>8335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3">
      <c r="A17" s="12" t="s">
        <v>8346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3">
      <c r="A18" s="12" t="s">
        <v>8347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3">
      <c r="A19" s="12" t="s">
        <v>8327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3">
      <c r="A20" s="12" t="s">
        <v>8326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3">
      <c r="A21" s="12" t="s">
        <v>8354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3">
      <c r="A22" s="12" t="s">
        <v>8325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3">
      <c r="A23" s="12" t="s">
        <v>8333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3">
      <c r="A24" s="12" t="s">
        <v>8357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3">
      <c r="A25" s="12" t="s">
        <v>8341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3">
      <c r="A26" s="12" t="s">
        <v>8321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3">
      <c r="A27" s="12" t="s">
        <v>8348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3">
      <c r="A28" s="12" t="s">
        <v>8337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3">
      <c r="A29" s="12" t="s">
        <v>8343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3">
      <c r="A30" s="12" t="s">
        <v>8316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3">
      <c r="A31" s="12" t="s">
        <v>8344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3">
      <c r="A32" s="12" t="s">
        <v>8340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3">
      <c r="A33" s="12" t="s">
        <v>8351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3">
      <c r="A34" s="12" t="s">
        <v>8324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3">
      <c r="A35" s="12" t="s">
        <v>8311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3">
      <c r="A36" s="12" t="s">
        <v>8310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3">
      <c r="A37" s="12" t="s">
        <v>8350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3">
      <c r="A38" s="12" t="s">
        <v>8353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3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3">
      <c r="A40" s="12" t="s">
        <v>8349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3">
      <c r="A41" s="12" t="s">
        <v>8309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3">
      <c r="A42" s="12" t="s">
        <v>8339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3">
      <c r="A43" s="12" t="s">
        <v>8332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3">
      <c r="A44" s="12" t="s">
        <v>8319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3">
      <c r="A45" s="12" t="s">
        <v>8318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3">
      <c r="A46" s="12" t="s">
        <v>8338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3">
      <c r="A47" s="12" t="s">
        <v>8362</v>
      </c>
      <c r="B47" s="13"/>
      <c r="C47" s="13"/>
      <c r="D47" s="13"/>
      <c r="E47" s="13"/>
      <c r="F47" s="13"/>
      <c r="G47" s="13"/>
    </row>
    <row r="48" spans="1:7" x14ac:dyDescent="0.3">
      <c r="A48" s="12" t="s">
        <v>8363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56056-8B25-4F2A-956D-D8D816CE8DC7}">
  <dimension ref="A1:F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8360</v>
      </c>
    </row>
    <row r="2" spans="1:6" x14ac:dyDescent="0.3">
      <c r="A2" s="11" t="s">
        <v>8381</v>
      </c>
      <c r="B2" t="s">
        <v>8360</v>
      </c>
    </row>
    <row r="4" spans="1:6" x14ac:dyDescent="0.3">
      <c r="A4" s="11" t="s">
        <v>8365</v>
      </c>
      <c r="B4" s="11" t="s">
        <v>8364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">
      <c r="A6" s="16" t="s">
        <v>8375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6" t="s">
        <v>8376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6" t="s">
        <v>8377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6" t="s">
        <v>8378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6" t="s">
        <v>8369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6" t="s">
        <v>8379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6" t="s">
        <v>8370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6" t="s">
        <v>8371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6" t="s">
        <v>8372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6" t="s">
        <v>8373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6" t="s">
        <v>8374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6" t="s">
        <v>8380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6" t="s">
        <v>8363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Parent Category Outcomes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Page</cp:lastModifiedBy>
  <dcterms:created xsi:type="dcterms:W3CDTF">2017-04-20T15:17:24Z</dcterms:created>
  <dcterms:modified xsi:type="dcterms:W3CDTF">2022-03-13T22:15:48Z</dcterms:modified>
</cp:coreProperties>
</file>