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ter/Tatra/UHP/Code/PYCBA/files/svk/"/>
    </mc:Choice>
  </mc:AlternateContent>
  <xr:revisionPtr revIDLastSave="0" documentId="13_ncr:1_{D06765CF-A247-CB48-AC81-678DDF677B66}" xr6:coauthVersionLast="45" xr6:coauthVersionMax="45" xr10:uidLastSave="{00000000-0000-0000-0000-000000000000}"/>
  <bookViews>
    <workbookView xWindow="0" yWindow="460" windowWidth="28800" windowHeight="17540" firstSheet="3" activeTab="4" xr2:uid="{31498E98-5634-7C4D-AB13-9B8B43667B80}"/>
  </bookViews>
  <sheets>
    <sheet name="gdp_growth" sheetId="2" r:id="rId1"/>
    <sheet name="cpi" sheetId="3" r:id="rId2"/>
    <sheet name="operation_cost" sheetId="4" r:id="rId3"/>
    <sheet name="toll_operation_cost" sheetId="25" r:id="rId4"/>
    <sheet name="residual_value" sheetId="5" r:id="rId5"/>
    <sheet name="conversion_factors" sheetId="15" r:id="rId6"/>
    <sheet name="max_velocities" sheetId="23" r:id="rId7"/>
    <sheet name="passenger_occupancy" sheetId="8" r:id="rId8"/>
    <sheet name="freight_occupancy" sheetId="19" r:id="rId9"/>
    <sheet name="trip_purpose" sheetId="9" r:id="rId10"/>
    <sheet name="vtts" sheetId="6" r:id="rId11"/>
    <sheet name="voc" sheetId="7" r:id="rId12"/>
    <sheet name="fuel_consumption" sheetId="21" r:id="rId13"/>
    <sheet name="fuel_ratio" sheetId="24" r:id="rId14"/>
    <sheet name="fuel_density" sheetId="22" r:id="rId15"/>
    <sheet name="fuel_cost" sheetId="20" r:id="rId16"/>
    <sheet name="accident_rate" sheetId="17" r:id="rId17"/>
    <sheet name="accident_cost" sheetId="10" r:id="rId18"/>
    <sheet name="greenhouse_rate" sheetId="11" r:id="rId19"/>
    <sheet name="greenhouse_cost" sheetId="12" r:id="rId20"/>
    <sheet name="emission_rate" sheetId="14" r:id="rId21"/>
    <sheet name="emission_cost" sheetId="16" r:id="rId22"/>
    <sheet name="noise" sheetId="13" r:id="rId23"/>
  </sheets>
  <definedNames>
    <definedName name="_xlnm._FilterDatabase" localSheetId="2" hidden="1">operation_cost!$A$1:$G$17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3" i="13" l="1"/>
  <c r="H32" i="13"/>
  <c r="H31" i="13"/>
  <c r="H30" i="13"/>
  <c r="H29" i="13"/>
  <c r="H28" i="13"/>
  <c r="H27" i="13"/>
  <c r="H26" i="13"/>
  <c r="H25" i="13"/>
  <c r="H24" i="13"/>
  <c r="H23" i="13"/>
  <c r="H22" i="13"/>
  <c r="H21" i="13"/>
  <c r="H20" i="13"/>
  <c r="H19" i="13"/>
  <c r="H18" i="13"/>
  <c r="G4" i="15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" i="6"/>
  <c r="F3" i="17"/>
  <c r="F4" i="17"/>
  <c r="F5" i="17"/>
  <c r="F6" i="17"/>
  <c r="F7" i="17"/>
  <c r="F8" i="17"/>
  <c r="F9" i="17"/>
  <c r="F10" i="17"/>
  <c r="F11" i="17"/>
  <c r="F12" i="17"/>
  <c r="F13" i="17"/>
  <c r="F14" i="17"/>
  <c r="F15" i="17"/>
  <c r="F2" i="17"/>
  <c r="H3" i="13"/>
  <c r="H4" i="13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2" i="13"/>
  <c r="D5" i="7"/>
  <c r="G7" i="15"/>
  <c r="G8" i="15"/>
  <c r="G9" i="15"/>
  <c r="G5" i="15"/>
  <c r="G6" i="15"/>
  <c r="G3" i="15"/>
</calcChain>
</file>

<file path=xl/sharedStrings.xml><?xml version="1.0" encoding="utf-8"?>
<sst xmlns="http://schemas.openxmlformats.org/spreadsheetml/2006/main" count="799" uniqueCount="113">
  <si>
    <t>year</t>
  </si>
  <si>
    <t>value</t>
  </si>
  <si>
    <t>price_level</t>
  </si>
  <si>
    <t>vehicle</t>
  </si>
  <si>
    <t>lgv</t>
  </si>
  <si>
    <t>hgv</t>
  </si>
  <si>
    <t>bus</t>
  </si>
  <si>
    <t>business</t>
  </si>
  <si>
    <t>commute</t>
  </si>
  <si>
    <t>private</t>
  </si>
  <si>
    <t>car</t>
  </si>
  <si>
    <t>purpose</t>
  </si>
  <si>
    <t>distance</t>
  </si>
  <si>
    <t>long</t>
  </si>
  <si>
    <t>short</t>
  </si>
  <si>
    <t>fuel</t>
  </si>
  <si>
    <t>material</t>
  </si>
  <si>
    <t>other</t>
  </si>
  <si>
    <t>land</t>
  </si>
  <si>
    <t>aggregate</t>
  </si>
  <si>
    <t>factor</t>
  </si>
  <si>
    <t>investment</t>
  </si>
  <si>
    <t>expense_type</t>
  </si>
  <si>
    <t>toll_collection</t>
  </si>
  <si>
    <t>operation</t>
  </si>
  <si>
    <t>item</t>
  </si>
  <si>
    <t>unit</t>
  </si>
  <si>
    <t>periodicity</t>
  </si>
  <si>
    <t>bridges</t>
  </si>
  <si>
    <t>tunnels</t>
  </si>
  <si>
    <t>standard</t>
  </si>
  <si>
    <t>co2</t>
  </si>
  <si>
    <t>ch4</t>
  </si>
  <si>
    <t>n2o</t>
  </si>
  <si>
    <t>buildings</t>
  </si>
  <si>
    <t>noise_barriers</t>
  </si>
  <si>
    <t>safety_features</t>
  </si>
  <si>
    <t>inf</t>
  </si>
  <si>
    <t>lifetime</t>
  </si>
  <si>
    <t>labour</t>
  </si>
  <si>
    <t>supervision</t>
  </si>
  <si>
    <t>planning_design</t>
  </si>
  <si>
    <t>pavements</t>
  </si>
  <si>
    <t>retaining_walls</t>
  </si>
  <si>
    <t>replacement_cost_ratio</t>
  </si>
  <si>
    <t>slope_stabilisation</t>
  </si>
  <si>
    <t>motorway</t>
  </si>
  <si>
    <t>road_marking</t>
  </si>
  <si>
    <t>periodic</t>
  </si>
  <si>
    <t>routine</t>
  </si>
  <si>
    <t>pavements_renewal</t>
  </si>
  <si>
    <t>pavements_repair</t>
  </si>
  <si>
    <t>eur/passh</t>
  </si>
  <si>
    <t>freight</t>
  </si>
  <si>
    <t>petrol</t>
  </si>
  <si>
    <t>diesel</t>
  </si>
  <si>
    <t>polluant</t>
  </si>
  <si>
    <t>eur/t</t>
  </si>
  <si>
    <t>g/kg</t>
  </si>
  <si>
    <t>eur/vehkm</t>
  </si>
  <si>
    <t>time_of_day</t>
  </si>
  <si>
    <t>traffic_type</t>
  </si>
  <si>
    <t>dense</t>
  </si>
  <si>
    <t>thin</t>
  </si>
  <si>
    <t>daytime</t>
  </si>
  <si>
    <t>nighttime</t>
  </si>
  <si>
    <t>pass/veh</t>
  </si>
  <si>
    <t>eur/m2</t>
  </si>
  <si>
    <t>lanes</t>
  </si>
  <si>
    <t>extravilan</t>
  </si>
  <si>
    <t>intravilan</t>
  </si>
  <si>
    <t>fatal</t>
  </si>
  <si>
    <t>severe_injury</t>
  </si>
  <si>
    <t>light_injury</t>
  </si>
  <si>
    <t>wide</t>
  </si>
  <si>
    <t>narrow</t>
  </si>
  <si>
    <t>single</t>
  </si>
  <si>
    <t>damage</t>
  </si>
  <si>
    <t>gdp_growth_adjustment</t>
  </si>
  <si>
    <t>scale</t>
  </si>
  <si>
    <t>acc/vehkm</t>
  </si>
  <si>
    <t>nox</t>
  </si>
  <si>
    <t>nmvoc</t>
  </si>
  <si>
    <t>so2</t>
  </si>
  <si>
    <t>pm2.5</t>
  </si>
  <si>
    <t>t/veh</t>
  </si>
  <si>
    <t>eur/th</t>
  </si>
  <si>
    <t>cpi</t>
  </si>
  <si>
    <t>gdp_growth</t>
  </si>
  <si>
    <t>substance</t>
  </si>
  <si>
    <t>passengers</t>
  </si>
  <si>
    <t>kg/l</t>
  </si>
  <si>
    <t>like dual</t>
  </si>
  <si>
    <t>correct_unreported</t>
  </si>
  <si>
    <t>ratio</t>
  </si>
  <si>
    <t>a3</t>
  </si>
  <si>
    <t>a2</t>
  </si>
  <si>
    <t>a1</t>
  </si>
  <si>
    <t>a0</t>
  </si>
  <si>
    <t>correct_pass_per_acc</t>
  </si>
  <si>
    <t>acc_type</t>
  </si>
  <si>
    <t>like standard</t>
  </si>
  <si>
    <t>eur/l</t>
  </si>
  <si>
    <t>nb</t>
  </si>
  <si>
    <t>l/km</t>
  </si>
  <si>
    <t>operation_type</t>
  </si>
  <si>
    <t>category</t>
  </si>
  <si>
    <t>environment</t>
  </si>
  <si>
    <t>construction</t>
  </si>
  <si>
    <t>eur/veh</t>
  </si>
  <si>
    <t>pavements_concrete</t>
  </si>
  <si>
    <t>separated</t>
  </si>
  <si>
    <t>layout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</si>
</sst>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000"/>
  </numFmts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</cellStyleXfs>
  <cellXfs count="6">
    <xf numFmtId="0" fontId="0" fillId="0" borderId="0" xfId="0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166" fontId="0" fillId="0" borderId="0" xfId="0" applyNumberFormat="1"/>
    <xf numFmtId="11" fontId="0" fillId="0" borderId="0" xfId="0" applyNumberFormat="1"/>
  </cellXfs>
  <cellStyles count="4">
    <cellStyle name="Normal" xfId="0" builtinId="0"/>
    <cellStyle name="Normal 10" xfId="1" xr:uid="{74018AD0-EBDF-3F45-93C4-D6EAA806D264}"/>
    <cellStyle name="Normal 9" xfId="2" xr:uid="{6B79BC1A-0958-3E42-A076-FF084CFD7CD8}"/>
    <cellStyle name="Percent 5" xfId="3" xr:uid="{8429F923-B6F5-8949-B318-3A9D79E2197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1D409-A0C8-B74E-9E0F-1F4D005A63F0}">
  <dimension ref="A1:B44"/>
  <sheetViews>
    <sheetView workbookViewId="0">
      <selection activeCell="B2" sqref="B2"/>
    </sheetView>
  </sheetViews>
  <sheetFormatPr baseColWidth="10" defaultRowHeight="16" x14ac:dyDescent="0.2"/>
  <sheetData>
    <row r="1" spans="1:2" x14ac:dyDescent="0.2">
      <c r="A1" t="s">
        <v>0</v>
      </c>
      <c r="B1" t="s">
        <v>88</v>
      </c>
    </row>
    <row r="2" spans="1:2" x14ac:dyDescent="0.2">
      <c r="A2">
        <v>2008</v>
      </c>
      <c r="B2" s="1">
        <v>8.5999999999999993E-2</v>
      </c>
    </row>
    <row r="3" spans="1:2" x14ac:dyDescent="0.2">
      <c r="A3">
        <v>2009</v>
      </c>
      <c r="B3" s="1">
        <v>-6.5000000000000002E-2</v>
      </c>
    </row>
    <row r="4" spans="1:2" x14ac:dyDescent="0.2">
      <c r="A4">
        <v>2010</v>
      </c>
      <c r="B4" s="1">
        <v>5.6000000000000001E-2</v>
      </c>
    </row>
    <row r="5" spans="1:2" x14ac:dyDescent="0.2">
      <c r="A5">
        <v>2011</v>
      </c>
      <c r="B5" s="1">
        <v>4.4999999999999998E-2</v>
      </c>
    </row>
    <row r="6" spans="1:2" x14ac:dyDescent="0.2">
      <c r="A6">
        <v>2012</v>
      </c>
      <c r="B6" s="1">
        <v>2.9000000000000001E-2</v>
      </c>
    </row>
    <row r="7" spans="1:2" x14ac:dyDescent="0.2">
      <c r="A7">
        <v>2013</v>
      </c>
      <c r="B7" s="1">
        <v>0.02</v>
      </c>
    </row>
    <row r="8" spans="1:2" x14ac:dyDescent="0.2">
      <c r="A8">
        <v>2014</v>
      </c>
      <c r="B8" s="1">
        <v>2.5999999999999999E-2</v>
      </c>
    </row>
    <row r="9" spans="1:2" x14ac:dyDescent="0.2">
      <c r="A9">
        <v>2015</v>
      </c>
      <c r="B9" s="1">
        <v>0.04</v>
      </c>
    </row>
    <row r="10" spans="1:2" x14ac:dyDescent="0.2">
      <c r="A10">
        <v>2016</v>
      </c>
      <c r="B10" s="1">
        <v>2.5999999999999999E-2</v>
      </c>
    </row>
    <row r="11" spans="1:2" x14ac:dyDescent="0.2">
      <c r="A11">
        <v>2017</v>
      </c>
      <c r="B11" s="1">
        <v>4.4999999999999998E-2</v>
      </c>
    </row>
    <row r="12" spans="1:2" x14ac:dyDescent="0.2">
      <c r="A12">
        <v>2018</v>
      </c>
      <c r="B12" s="1">
        <v>0.04</v>
      </c>
    </row>
    <row r="13" spans="1:2" x14ac:dyDescent="0.2">
      <c r="A13">
        <v>2019</v>
      </c>
      <c r="B13" s="1">
        <v>4.3999999999999997E-2</v>
      </c>
    </row>
    <row r="14" spans="1:2" x14ac:dyDescent="0.2">
      <c r="A14">
        <v>2020</v>
      </c>
      <c r="B14" s="1">
        <v>3.7999999999999999E-2</v>
      </c>
    </row>
    <row r="15" spans="1:2" x14ac:dyDescent="0.2">
      <c r="A15">
        <v>2021</v>
      </c>
      <c r="B15" s="1">
        <v>3.5999999999999997E-2</v>
      </c>
    </row>
    <row r="16" spans="1:2" x14ac:dyDescent="0.2">
      <c r="A16">
        <v>2022</v>
      </c>
      <c r="B16" s="1">
        <v>3.5000000000000003E-2</v>
      </c>
    </row>
    <row r="17" spans="1:2" x14ac:dyDescent="0.2">
      <c r="A17">
        <v>2023</v>
      </c>
      <c r="B17" s="1">
        <v>3.3000000000000002E-2</v>
      </c>
    </row>
    <row r="18" spans="1:2" x14ac:dyDescent="0.2">
      <c r="A18">
        <v>2024</v>
      </c>
      <c r="B18" s="1">
        <v>3.2000000000000001E-2</v>
      </c>
    </row>
    <row r="19" spans="1:2" x14ac:dyDescent="0.2">
      <c r="A19">
        <v>2025</v>
      </c>
      <c r="B19" s="1">
        <v>0.03</v>
      </c>
    </row>
    <row r="20" spans="1:2" x14ac:dyDescent="0.2">
      <c r="A20">
        <v>2026</v>
      </c>
      <c r="B20" s="1">
        <v>2.9000000000000001E-2</v>
      </c>
    </row>
    <row r="21" spans="1:2" x14ac:dyDescent="0.2">
      <c r="A21">
        <v>2027</v>
      </c>
      <c r="B21" s="1">
        <v>2.8000000000000001E-2</v>
      </c>
    </row>
    <row r="22" spans="1:2" x14ac:dyDescent="0.2">
      <c r="A22">
        <v>2028</v>
      </c>
      <c r="B22" s="1">
        <v>2.7E-2</v>
      </c>
    </row>
    <row r="23" spans="1:2" x14ac:dyDescent="0.2">
      <c r="A23">
        <v>2029</v>
      </c>
      <c r="B23" s="1">
        <v>2.5999999999999999E-2</v>
      </c>
    </row>
    <row r="24" spans="1:2" x14ac:dyDescent="0.2">
      <c r="A24">
        <v>2030</v>
      </c>
      <c r="B24" s="1">
        <v>2.5000000000000001E-2</v>
      </c>
    </row>
    <row r="25" spans="1:2" x14ac:dyDescent="0.2">
      <c r="A25">
        <v>2031</v>
      </c>
      <c r="B25" s="1">
        <v>2.3E-2</v>
      </c>
    </row>
    <row r="26" spans="1:2" x14ac:dyDescent="0.2">
      <c r="A26">
        <v>2032</v>
      </c>
      <c r="B26" s="1">
        <v>0.02</v>
      </c>
    </row>
    <row r="27" spans="1:2" x14ac:dyDescent="0.2">
      <c r="A27">
        <v>2033</v>
      </c>
      <c r="B27" s="1">
        <v>1.7999999999999999E-2</v>
      </c>
    </row>
    <row r="28" spans="1:2" x14ac:dyDescent="0.2">
      <c r="A28">
        <v>2034</v>
      </c>
      <c r="B28" s="1">
        <v>1.4999999999999999E-2</v>
      </c>
    </row>
    <row r="29" spans="1:2" x14ac:dyDescent="0.2">
      <c r="A29">
        <v>2035</v>
      </c>
      <c r="B29" s="1">
        <v>1.2999999999999999E-2</v>
      </c>
    </row>
    <row r="30" spans="1:2" x14ac:dyDescent="0.2">
      <c r="A30">
        <v>2036</v>
      </c>
      <c r="B30" s="1">
        <v>1.2E-2</v>
      </c>
    </row>
    <row r="31" spans="1:2" x14ac:dyDescent="0.2">
      <c r="A31">
        <v>2037</v>
      </c>
      <c r="B31" s="1">
        <v>1.0999999999999999E-2</v>
      </c>
    </row>
    <row r="32" spans="1:2" x14ac:dyDescent="0.2">
      <c r="A32">
        <v>2038</v>
      </c>
      <c r="B32" s="1">
        <v>8.9999999999999993E-3</v>
      </c>
    </row>
    <row r="33" spans="1:2" x14ac:dyDescent="0.2">
      <c r="A33">
        <v>2039</v>
      </c>
      <c r="B33" s="1">
        <v>8.0000000000000002E-3</v>
      </c>
    </row>
    <row r="34" spans="1:2" x14ac:dyDescent="0.2">
      <c r="A34">
        <v>2040</v>
      </c>
      <c r="B34" s="1">
        <v>7.0000000000000001E-3</v>
      </c>
    </row>
    <row r="35" spans="1:2" x14ac:dyDescent="0.2">
      <c r="A35">
        <v>2041</v>
      </c>
      <c r="B35" s="1">
        <v>7.0000000000000001E-3</v>
      </c>
    </row>
    <row r="36" spans="1:2" x14ac:dyDescent="0.2">
      <c r="A36">
        <v>2042</v>
      </c>
      <c r="B36" s="1">
        <v>7.0000000000000001E-3</v>
      </c>
    </row>
    <row r="37" spans="1:2" x14ac:dyDescent="0.2">
      <c r="A37">
        <v>2043</v>
      </c>
      <c r="B37" s="1">
        <v>6.0000000000000001E-3</v>
      </c>
    </row>
    <row r="38" spans="1:2" x14ac:dyDescent="0.2">
      <c r="A38">
        <v>2044</v>
      </c>
      <c r="B38" s="1">
        <v>6.0000000000000001E-3</v>
      </c>
    </row>
    <row r="39" spans="1:2" x14ac:dyDescent="0.2">
      <c r="A39">
        <v>2045</v>
      </c>
      <c r="B39" s="1">
        <v>6.0000000000000001E-3</v>
      </c>
    </row>
    <row r="40" spans="1:2" x14ac:dyDescent="0.2">
      <c r="A40">
        <v>2046</v>
      </c>
      <c r="B40" s="1">
        <v>6.0000000000000001E-3</v>
      </c>
    </row>
    <row r="41" spans="1:2" x14ac:dyDescent="0.2">
      <c r="A41">
        <v>2047</v>
      </c>
      <c r="B41" s="1">
        <v>6.0000000000000001E-3</v>
      </c>
    </row>
    <row r="42" spans="1:2" x14ac:dyDescent="0.2">
      <c r="A42">
        <v>2048</v>
      </c>
      <c r="B42" s="1">
        <v>5.0000000000000001E-3</v>
      </c>
    </row>
    <row r="43" spans="1:2" x14ac:dyDescent="0.2">
      <c r="A43">
        <v>2049</v>
      </c>
      <c r="B43" s="1">
        <v>5.0000000000000001E-3</v>
      </c>
    </row>
    <row r="44" spans="1:2" x14ac:dyDescent="0.2">
      <c r="A44">
        <v>2050</v>
      </c>
      <c r="B44" s="1">
        <v>5.0000000000000001E-3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2DCA9-9E9C-434F-8B4E-CF1427B4F462}">
  <dimension ref="A1:D5"/>
  <sheetViews>
    <sheetView workbookViewId="0">
      <selection activeCell="B2" sqref="B2"/>
    </sheetView>
  </sheetViews>
  <sheetFormatPr baseColWidth="10" defaultRowHeight="16" x14ac:dyDescent="0.2"/>
  <sheetData>
    <row r="1" spans="1:4" x14ac:dyDescent="0.2">
      <c r="A1" t="s">
        <v>3</v>
      </c>
      <c r="B1" t="s">
        <v>7</v>
      </c>
      <c r="C1" t="s">
        <v>8</v>
      </c>
      <c r="D1" t="s">
        <v>9</v>
      </c>
    </row>
    <row r="2" spans="1:4" x14ac:dyDescent="0.2">
      <c r="A2" t="s">
        <v>10</v>
      </c>
      <c r="B2" s="2">
        <v>0.04</v>
      </c>
      <c r="C2" s="2">
        <v>0.3</v>
      </c>
      <c r="D2" s="2">
        <v>0.66</v>
      </c>
    </row>
    <row r="3" spans="1:4" x14ac:dyDescent="0.2">
      <c r="A3" t="s">
        <v>6</v>
      </c>
      <c r="B3" s="2">
        <v>0.02</v>
      </c>
      <c r="C3" s="2">
        <v>0.37</v>
      </c>
      <c r="D3" s="2">
        <v>0.61</v>
      </c>
    </row>
    <row r="4" spans="1:4" x14ac:dyDescent="0.2">
      <c r="A4" t="s">
        <v>4</v>
      </c>
      <c r="B4" s="2">
        <v>1</v>
      </c>
      <c r="C4" s="2">
        <v>0</v>
      </c>
      <c r="D4" s="2">
        <v>0</v>
      </c>
    </row>
    <row r="5" spans="1:4" x14ac:dyDescent="0.2">
      <c r="A5" t="s">
        <v>5</v>
      </c>
      <c r="B5" s="2">
        <v>1</v>
      </c>
      <c r="C5" s="2">
        <v>0</v>
      </c>
      <c r="D5" s="2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97B9B-4E68-C74F-AEB8-AA1EC19D39B3}">
  <dimension ref="A1:H21"/>
  <sheetViews>
    <sheetView workbookViewId="0">
      <selection activeCell="J15" sqref="J15"/>
    </sheetView>
  </sheetViews>
  <sheetFormatPr baseColWidth="10" defaultRowHeight="16" x14ac:dyDescent="0.2"/>
  <cols>
    <col min="8" max="8" width="21.6640625" bestFit="1" customWidth="1"/>
  </cols>
  <sheetData>
    <row r="1" spans="1:8" x14ac:dyDescent="0.2">
      <c r="A1" t="s">
        <v>3</v>
      </c>
      <c r="B1" t="s">
        <v>89</v>
      </c>
      <c r="C1" t="s">
        <v>2</v>
      </c>
      <c r="D1" t="s">
        <v>11</v>
      </c>
      <c r="E1" t="s">
        <v>12</v>
      </c>
      <c r="F1" t="s">
        <v>26</v>
      </c>
      <c r="G1" t="s">
        <v>1</v>
      </c>
      <c r="H1" t="s">
        <v>78</v>
      </c>
    </row>
    <row r="2" spans="1:8" x14ac:dyDescent="0.2">
      <c r="A2" t="s">
        <v>10</v>
      </c>
      <c r="B2" t="s">
        <v>90</v>
      </c>
      <c r="C2">
        <v>2016</v>
      </c>
      <c r="D2" t="s">
        <v>7</v>
      </c>
      <c r="E2" t="s">
        <v>13</v>
      </c>
      <c r="F2" t="s">
        <v>52</v>
      </c>
      <c r="G2">
        <v>15.76</v>
      </c>
      <c r="H2">
        <f>IF(D2="business",0.7,0.5)</f>
        <v>0.7</v>
      </c>
    </row>
    <row r="3" spans="1:8" x14ac:dyDescent="0.2">
      <c r="A3" t="s">
        <v>10</v>
      </c>
      <c r="B3" t="s">
        <v>90</v>
      </c>
      <c r="C3">
        <v>2016</v>
      </c>
      <c r="D3" t="s">
        <v>8</v>
      </c>
      <c r="E3" t="s">
        <v>13</v>
      </c>
      <c r="F3" t="s">
        <v>52</v>
      </c>
      <c r="G3">
        <v>7.54</v>
      </c>
      <c r="H3">
        <f t="shared" ref="H3:H21" si="0">IF(D3="business",0.7,0.5)</f>
        <v>0.5</v>
      </c>
    </row>
    <row r="4" spans="1:8" x14ac:dyDescent="0.2">
      <c r="A4" t="s">
        <v>10</v>
      </c>
      <c r="B4" t="s">
        <v>90</v>
      </c>
      <c r="C4">
        <v>2016</v>
      </c>
      <c r="D4" t="s">
        <v>9</v>
      </c>
      <c r="E4" t="s">
        <v>13</v>
      </c>
      <c r="F4" t="s">
        <v>52</v>
      </c>
      <c r="G4">
        <v>6.33</v>
      </c>
      <c r="H4">
        <f t="shared" si="0"/>
        <v>0.5</v>
      </c>
    </row>
    <row r="5" spans="1:8" x14ac:dyDescent="0.2">
      <c r="A5" t="s">
        <v>10</v>
      </c>
      <c r="B5" t="s">
        <v>90</v>
      </c>
      <c r="C5">
        <v>2016</v>
      </c>
      <c r="D5" t="s">
        <v>7</v>
      </c>
      <c r="E5" t="s">
        <v>14</v>
      </c>
      <c r="F5" t="s">
        <v>52</v>
      </c>
      <c r="G5">
        <v>15.76</v>
      </c>
      <c r="H5">
        <f t="shared" si="0"/>
        <v>0.7</v>
      </c>
    </row>
    <row r="6" spans="1:8" x14ac:dyDescent="0.2">
      <c r="A6" t="s">
        <v>10</v>
      </c>
      <c r="B6" t="s">
        <v>90</v>
      </c>
      <c r="C6">
        <v>2016</v>
      </c>
      <c r="D6" t="s">
        <v>8</v>
      </c>
      <c r="E6" t="s">
        <v>14</v>
      </c>
      <c r="F6" t="s">
        <v>52</v>
      </c>
      <c r="G6">
        <v>5.86</v>
      </c>
      <c r="H6">
        <f t="shared" si="0"/>
        <v>0.5</v>
      </c>
    </row>
    <row r="7" spans="1:8" x14ac:dyDescent="0.2">
      <c r="A7" t="s">
        <v>10</v>
      </c>
      <c r="B7" t="s">
        <v>90</v>
      </c>
      <c r="C7">
        <v>2016</v>
      </c>
      <c r="D7" t="s">
        <v>9</v>
      </c>
      <c r="E7" t="s">
        <v>14</v>
      </c>
      <c r="F7" t="s">
        <v>52</v>
      </c>
      <c r="G7">
        <v>4.92</v>
      </c>
      <c r="H7">
        <f t="shared" si="0"/>
        <v>0.5</v>
      </c>
    </row>
    <row r="8" spans="1:8" x14ac:dyDescent="0.2">
      <c r="A8" t="s">
        <v>6</v>
      </c>
      <c r="B8" t="s">
        <v>90</v>
      </c>
      <c r="C8">
        <v>2016</v>
      </c>
      <c r="D8" t="s">
        <v>7</v>
      </c>
      <c r="E8" t="s">
        <v>13</v>
      </c>
      <c r="F8" t="s">
        <v>52</v>
      </c>
      <c r="G8">
        <v>12.65</v>
      </c>
      <c r="H8">
        <f t="shared" si="0"/>
        <v>0.7</v>
      </c>
    </row>
    <row r="9" spans="1:8" x14ac:dyDescent="0.2">
      <c r="A9" t="s">
        <v>6</v>
      </c>
      <c r="B9" t="s">
        <v>90</v>
      </c>
      <c r="C9">
        <v>2016</v>
      </c>
      <c r="D9" t="s">
        <v>8</v>
      </c>
      <c r="E9" t="s">
        <v>13</v>
      </c>
      <c r="F9" t="s">
        <v>52</v>
      </c>
      <c r="G9">
        <v>5.42</v>
      </c>
      <c r="H9">
        <f t="shared" si="0"/>
        <v>0.5</v>
      </c>
    </row>
    <row r="10" spans="1:8" x14ac:dyDescent="0.2">
      <c r="A10" t="s">
        <v>6</v>
      </c>
      <c r="B10" t="s">
        <v>90</v>
      </c>
      <c r="C10">
        <v>2016</v>
      </c>
      <c r="D10" t="s">
        <v>9</v>
      </c>
      <c r="E10" t="s">
        <v>13</v>
      </c>
      <c r="F10" t="s">
        <v>52</v>
      </c>
      <c r="G10">
        <v>4.55</v>
      </c>
      <c r="H10">
        <f t="shared" si="0"/>
        <v>0.5</v>
      </c>
    </row>
    <row r="11" spans="1:8" x14ac:dyDescent="0.2">
      <c r="A11" t="s">
        <v>6</v>
      </c>
      <c r="B11" t="s">
        <v>90</v>
      </c>
      <c r="C11">
        <v>2016</v>
      </c>
      <c r="D11" t="s">
        <v>7</v>
      </c>
      <c r="E11" t="s">
        <v>14</v>
      </c>
      <c r="F11" t="s">
        <v>52</v>
      </c>
      <c r="G11">
        <v>12.65</v>
      </c>
      <c r="H11">
        <f t="shared" si="0"/>
        <v>0.7</v>
      </c>
    </row>
    <row r="12" spans="1:8" x14ac:dyDescent="0.2">
      <c r="A12" t="s">
        <v>6</v>
      </c>
      <c r="B12" t="s">
        <v>90</v>
      </c>
      <c r="C12">
        <v>2016</v>
      </c>
      <c r="D12" t="s">
        <v>8</v>
      </c>
      <c r="E12" t="s">
        <v>14</v>
      </c>
      <c r="F12" t="s">
        <v>52</v>
      </c>
      <c r="G12">
        <v>4.22</v>
      </c>
      <c r="H12">
        <f t="shared" si="0"/>
        <v>0.5</v>
      </c>
    </row>
    <row r="13" spans="1:8" x14ac:dyDescent="0.2">
      <c r="A13" t="s">
        <v>6</v>
      </c>
      <c r="B13" t="s">
        <v>90</v>
      </c>
      <c r="C13">
        <v>2016</v>
      </c>
      <c r="D13" t="s">
        <v>9</v>
      </c>
      <c r="E13" t="s">
        <v>14</v>
      </c>
      <c r="F13" t="s">
        <v>52</v>
      </c>
      <c r="G13">
        <v>3.54</v>
      </c>
      <c r="H13">
        <f t="shared" si="0"/>
        <v>0.5</v>
      </c>
    </row>
    <row r="14" spans="1:8" x14ac:dyDescent="0.2">
      <c r="A14" t="s">
        <v>4</v>
      </c>
      <c r="B14" t="s">
        <v>90</v>
      </c>
      <c r="C14">
        <v>2016</v>
      </c>
      <c r="D14" t="s">
        <v>7</v>
      </c>
      <c r="E14" t="s">
        <v>13</v>
      </c>
      <c r="F14" t="s">
        <v>52</v>
      </c>
      <c r="G14">
        <v>15.76</v>
      </c>
      <c r="H14">
        <f t="shared" si="0"/>
        <v>0.7</v>
      </c>
    </row>
    <row r="15" spans="1:8" x14ac:dyDescent="0.2">
      <c r="A15" t="s">
        <v>4</v>
      </c>
      <c r="B15" t="s">
        <v>90</v>
      </c>
      <c r="C15">
        <v>2016</v>
      </c>
      <c r="D15" t="s">
        <v>7</v>
      </c>
      <c r="E15" t="s">
        <v>14</v>
      </c>
      <c r="F15" t="s">
        <v>52</v>
      </c>
      <c r="G15">
        <v>15.76</v>
      </c>
      <c r="H15">
        <f t="shared" si="0"/>
        <v>0.7</v>
      </c>
    </row>
    <row r="16" spans="1:8" x14ac:dyDescent="0.2">
      <c r="A16" t="s">
        <v>5</v>
      </c>
      <c r="B16" t="s">
        <v>90</v>
      </c>
      <c r="C16">
        <v>2016</v>
      </c>
      <c r="D16" t="s">
        <v>7</v>
      </c>
      <c r="E16" t="s">
        <v>13</v>
      </c>
      <c r="F16" t="s">
        <v>52</v>
      </c>
      <c r="G16">
        <v>15.76</v>
      </c>
      <c r="H16">
        <f t="shared" si="0"/>
        <v>0.7</v>
      </c>
    </row>
    <row r="17" spans="1:8" x14ac:dyDescent="0.2">
      <c r="A17" t="s">
        <v>5</v>
      </c>
      <c r="B17" t="s">
        <v>90</v>
      </c>
      <c r="C17">
        <v>2016</v>
      </c>
      <c r="D17" t="s">
        <v>7</v>
      </c>
      <c r="E17" t="s">
        <v>14</v>
      </c>
      <c r="F17" t="s">
        <v>52</v>
      </c>
      <c r="G17">
        <v>15.76</v>
      </c>
      <c r="H17">
        <f t="shared" si="0"/>
        <v>0.7</v>
      </c>
    </row>
    <row r="18" spans="1:8" x14ac:dyDescent="0.2">
      <c r="A18" t="s">
        <v>4</v>
      </c>
      <c r="B18" t="s">
        <v>53</v>
      </c>
      <c r="C18">
        <v>2016</v>
      </c>
      <c r="D18" t="s">
        <v>7</v>
      </c>
      <c r="E18" t="s">
        <v>13</v>
      </c>
      <c r="F18" t="s">
        <v>86</v>
      </c>
      <c r="G18">
        <v>0.4</v>
      </c>
      <c r="H18">
        <f t="shared" si="0"/>
        <v>0.7</v>
      </c>
    </row>
    <row r="19" spans="1:8" x14ac:dyDescent="0.2">
      <c r="A19" t="s">
        <v>4</v>
      </c>
      <c r="B19" t="s">
        <v>53</v>
      </c>
      <c r="C19">
        <v>2016</v>
      </c>
      <c r="D19" t="s">
        <v>7</v>
      </c>
      <c r="E19" t="s">
        <v>14</v>
      </c>
      <c r="F19" t="s">
        <v>86</v>
      </c>
      <c r="G19">
        <v>0.4</v>
      </c>
      <c r="H19">
        <f t="shared" si="0"/>
        <v>0.7</v>
      </c>
    </row>
    <row r="20" spans="1:8" x14ac:dyDescent="0.2">
      <c r="A20" t="s">
        <v>5</v>
      </c>
      <c r="B20" t="s">
        <v>53</v>
      </c>
      <c r="C20">
        <v>2016</v>
      </c>
      <c r="D20" t="s">
        <v>7</v>
      </c>
      <c r="E20" t="s">
        <v>13</v>
      </c>
      <c r="F20" t="s">
        <v>86</v>
      </c>
      <c r="G20">
        <v>0.4</v>
      </c>
      <c r="H20">
        <f t="shared" si="0"/>
        <v>0.7</v>
      </c>
    </row>
    <row r="21" spans="1:8" x14ac:dyDescent="0.2">
      <c r="A21" t="s">
        <v>5</v>
      </c>
      <c r="B21" t="s">
        <v>53</v>
      </c>
      <c r="C21">
        <v>2016</v>
      </c>
      <c r="D21" t="s">
        <v>7</v>
      </c>
      <c r="E21" t="s">
        <v>14</v>
      </c>
      <c r="F21" t="s">
        <v>86</v>
      </c>
      <c r="G21">
        <v>0.4</v>
      </c>
      <c r="H21">
        <f t="shared" si="0"/>
        <v>0.7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D4F9D3-4708-B045-A259-5FBC8676F6F6}">
  <dimension ref="A1:D5"/>
  <sheetViews>
    <sheetView workbookViewId="0">
      <selection activeCell="E15" sqref="E15"/>
    </sheetView>
  </sheetViews>
  <sheetFormatPr baseColWidth="10" defaultRowHeight="16" x14ac:dyDescent="0.2"/>
  <sheetData>
    <row r="1" spans="1:4" x14ac:dyDescent="0.2">
      <c r="A1" t="s">
        <v>3</v>
      </c>
      <c r="B1" t="s">
        <v>2</v>
      </c>
      <c r="C1" t="s">
        <v>26</v>
      </c>
      <c r="D1" t="s">
        <v>1</v>
      </c>
    </row>
    <row r="2" spans="1:4" x14ac:dyDescent="0.2">
      <c r="A2" t="s">
        <v>10</v>
      </c>
      <c r="B2">
        <v>2016</v>
      </c>
      <c r="C2" t="s">
        <v>59</v>
      </c>
      <c r="D2" s="4">
        <v>0.14249999999999999</v>
      </c>
    </row>
    <row r="3" spans="1:4" x14ac:dyDescent="0.2">
      <c r="A3" t="s">
        <v>6</v>
      </c>
      <c r="B3">
        <v>2016</v>
      </c>
      <c r="C3" t="s">
        <v>59</v>
      </c>
      <c r="D3" s="4">
        <v>0.46300000000000002</v>
      </c>
    </row>
    <row r="4" spans="1:4" x14ac:dyDescent="0.2">
      <c r="A4" t="s">
        <v>4</v>
      </c>
      <c r="B4">
        <v>2016</v>
      </c>
      <c r="C4" t="s">
        <v>59</v>
      </c>
      <c r="D4" s="4">
        <v>0.3014</v>
      </c>
    </row>
    <row r="5" spans="1:4" x14ac:dyDescent="0.2">
      <c r="A5" t="s">
        <v>5</v>
      </c>
      <c r="B5">
        <v>2016</v>
      </c>
      <c r="C5" t="s">
        <v>59</v>
      </c>
      <c r="D5" s="4">
        <f>ROUND(0.25*0.8088+0.75*1.0179,4)</f>
        <v>0.96560000000000001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AA5D7-71C8-A344-8783-C18AAC81E134}">
  <dimension ref="A1:I27"/>
  <sheetViews>
    <sheetView workbookViewId="0">
      <selection activeCell="D18" sqref="D18"/>
    </sheetView>
  </sheetViews>
  <sheetFormatPr baseColWidth="10" defaultRowHeight="16" x14ac:dyDescent="0.2"/>
  <sheetData>
    <row r="1" spans="1:9" x14ac:dyDescent="0.2">
      <c r="A1" t="s">
        <v>3</v>
      </c>
      <c r="B1" t="s">
        <v>15</v>
      </c>
      <c r="C1" t="s">
        <v>26</v>
      </c>
      <c r="D1" t="s">
        <v>98</v>
      </c>
      <c r="E1" t="s">
        <v>97</v>
      </c>
      <c r="F1" t="s">
        <v>96</v>
      </c>
      <c r="G1" t="s">
        <v>95</v>
      </c>
    </row>
    <row r="2" spans="1:9" x14ac:dyDescent="0.2">
      <c r="A2" t="s">
        <v>10</v>
      </c>
      <c r="B2" t="s">
        <v>54</v>
      </c>
      <c r="C2" t="s">
        <v>104</v>
      </c>
      <c r="D2" s="1">
        <v>0.14249999999999999</v>
      </c>
      <c r="E2" s="5">
        <v>-2.3369444444444444E-3</v>
      </c>
      <c r="F2" s="5">
        <v>1.614969135802469E-5</v>
      </c>
      <c r="G2" s="5">
        <v>0</v>
      </c>
    </row>
    <row r="3" spans="1:9" x14ac:dyDescent="0.2">
      <c r="A3" t="s">
        <v>10</v>
      </c>
      <c r="B3" t="s">
        <v>55</v>
      </c>
      <c r="C3" t="s">
        <v>104</v>
      </c>
      <c r="D3" s="1">
        <v>0.13250000000000001</v>
      </c>
      <c r="E3" s="5">
        <v>-2.3369444444444444E-3</v>
      </c>
      <c r="F3" s="5">
        <v>1.614969135802469E-5</v>
      </c>
      <c r="G3" s="5">
        <v>0</v>
      </c>
    </row>
    <row r="4" spans="1:9" x14ac:dyDescent="0.2">
      <c r="A4" t="s">
        <v>4</v>
      </c>
      <c r="B4" t="s">
        <v>55</v>
      </c>
      <c r="C4" t="s">
        <v>104</v>
      </c>
      <c r="D4" s="1">
        <v>0.17249999999999999</v>
      </c>
      <c r="E4" s="5">
        <v>-2.3369444444444444E-3</v>
      </c>
      <c r="F4" s="5">
        <v>1.614969135802469E-5</v>
      </c>
      <c r="G4" s="5">
        <v>0</v>
      </c>
    </row>
    <row r="5" spans="1:9" x14ac:dyDescent="0.2">
      <c r="A5" t="s">
        <v>5</v>
      </c>
      <c r="B5" t="s">
        <v>55</v>
      </c>
      <c r="C5" t="s">
        <v>104</v>
      </c>
      <c r="D5">
        <v>0.88300000000000001</v>
      </c>
      <c r="E5" s="5">
        <v>-2.1690000000000001E-2</v>
      </c>
      <c r="F5" s="5">
        <v>2.6200000000000003E-4</v>
      </c>
      <c r="G5" s="5">
        <v>-9.8899999999999998E-7</v>
      </c>
    </row>
    <row r="6" spans="1:9" x14ac:dyDescent="0.2">
      <c r="A6" t="s">
        <v>6</v>
      </c>
      <c r="B6" t="s">
        <v>55</v>
      </c>
      <c r="C6" t="s">
        <v>104</v>
      </c>
      <c r="D6">
        <v>0.70300000000000007</v>
      </c>
      <c r="E6" s="5">
        <v>-2.1690000000000001E-2</v>
      </c>
      <c r="F6" s="5">
        <v>2.6200000000000003E-4</v>
      </c>
      <c r="G6">
        <v>-9.8899999999999998E-7</v>
      </c>
    </row>
    <row r="9" spans="1:9" x14ac:dyDescent="0.2">
      <c r="F9" s="1"/>
      <c r="G9" s="5"/>
      <c r="H9" s="5"/>
      <c r="I9" s="5"/>
    </row>
    <row r="10" spans="1:9" x14ac:dyDescent="0.2">
      <c r="E10" s="5"/>
      <c r="F10" s="1"/>
      <c r="G10" s="5"/>
      <c r="H10" s="5"/>
      <c r="I10" s="5"/>
    </row>
    <row r="11" spans="1:9" x14ac:dyDescent="0.2">
      <c r="E11" s="5"/>
      <c r="F11" s="1"/>
      <c r="G11" s="5"/>
      <c r="H11" s="5"/>
      <c r="I11" s="5"/>
    </row>
    <row r="12" spans="1:9" x14ac:dyDescent="0.2">
      <c r="G12" s="5"/>
      <c r="H12" s="5"/>
      <c r="I12" s="5"/>
    </row>
    <row r="16" spans="1:9" x14ac:dyDescent="0.2">
      <c r="B16" s="5"/>
      <c r="C16" s="5"/>
      <c r="D16" s="5"/>
      <c r="E16" s="5"/>
      <c r="F16" s="5"/>
    </row>
    <row r="17" spans="2:6" x14ac:dyDescent="0.2">
      <c r="B17" s="5"/>
      <c r="C17" s="5"/>
      <c r="D17" s="5"/>
      <c r="E17" s="5"/>
      <c r="F17" s="5"/>
    </row>
    <row r="18" spans="2:6" x14ac:dyDescent="0.2">
      <c r="B18" s="5"/>
      <c r="C18" s="5"/>
      <c r="D18" s="5"/>
      <c r="E18" s="5"/>
      <c r="F18" s="5"/>
    </row>
    <row r="19" spans="2:6" x14ac:dyDescent="0.2">
      <c r="B19" s="5"/>
      <c r="C19" s="5"/>
      <c r="D19" s="5"/>
      <c r="E19" s="5"/>
      <c r="F19" s="5"/>
    </row>
    <row r="20" spans="2:6" x14ac:dyDescent="0.2">
      <c r="B20" s="5"/>
      <c r="C20" s="5"/>
      <c r="D20" s="5"/>
      <c r="E20" s="5"/>
      <c r="F20" s="5"/>
    </row>
    <row r="21" spans="2:6" x14ac:dyDescent="0.2">
      <c r="B21" s="5"/>
      <c r="C21" s="5"/>
      <c r="D21" s="5"/>
      <c r="E21" s="5"/>
      <c r="F21" s="5"/>
    </row>
    <row r="22" spans="2:6" x14ac:dyDescent="0.2">
      <c r="B22" s="5"/>
      <c r="C22" s="5"/>
      <c r="D22" s="5"/>
      <c r="E22" s="5"/>
      <c r="F22" s="5"/>
    </row>
    <row r="23" spans="2:6" x14ac:dyDescent="0.2">
      <c r="B23" s="5"/>
      <c r="C23" s="5"/>
      <c r="D23" s="5"/>
      <c r="E23" s="5"/>
      <c r="F23" s="5"/>
    </row>
    <row r="24" spans="2:6" x14ac:dyDescent="0.2">
      <c r="B24" s="5"/>
      <c r="C24" s="5"/>
      <c r="D24" s="5"/>
      <c r="E24" s="5"/>
      <c r="F24" s="5"/>
    </row>
    <row r="25" spans="2:6" x14ac:dyDescent="0.2">
      <c r="B25" s="5"/>
      <c r="C25" s="5"/>
      <c r="D25" s="5"/>
      <c r="E25" s="5"/>
      <c r="F25" s="5"/>
    </row>
    <row r="26" spans="2:6" x14ac:dyDescent="0.2">
      <c r="B26" s="5"/>
      <c r="C26" s="5"/>
      <c r="D26" s="5"/>
      <c r="E26" s="5"/>
      <c r="F26" s="5"/>
    </row>
    <row r="27" spans="2:6" x14ac:dyDescent="0.2">
      <c r="B27" s="5"/>
      <c r="C27" s="5"/>
      <c r="D27" s="5"/>
      <c r="E27" s="5"/>
      <c r="F27" s="5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9E507-A0B4-914F-B783-62D4817008B3}">
  <dimension ref="A1:C27"/>
  <sheetViews>
    <sheetView workbookViewId="0">
      <selection activeCell="E10" sqref="E10"/>
    </sheetView>
  </sheetViews>
  <sheetFormatPr baseColWidth="10" defaultRowHeight="16" x14ac:dyDescent="0.2"/>
  <sheetData>
    <row r="1" spans="1:3" x14ac:dyDescent="0.2">
      <c r="A1" t="s">
        <v>3</v>
      </c>
      <c r="B1" t="s">
        <v>15</v>
      </c>
      <c r="C1" t="s">
        <v>94</v>
      </c>
    </row>
    <row r="2" spans="1:3" x14ac:dyDescent="0.2">
      <c r="A2" t="s">
        <v>10</v>
      </c>
      <c r="B2" t="s">
        <v>54</v>
      </c>
      <c r="C2" s="2">
        <v>0.45</v>
      </c>
    </row>
    <row r="3" spans="1:3" x14ac:dyDescent="0.2">
      <c r="A3" t="s">
        <v>10</v>
      </c>
      <c r="B3" t="s">
        <v>55</v>
      </c>
      <c r="C3" s="2">
        <v>0.55000000000000004</v>
      </c>
    </row>
    <row r="4" spans="1:3" x14ac:dyDescent="0.2">
      <c r="A4" t="s">
        <v>4</v>
      </c>
      <c r="B4" t="s">
        <v>55</v>
      </c>
      <c r="C4" s="2">
        <v>1</v>
      </c>
    </row>
    <row r="5" spans="1:3" x14ac:dyDescent="0.2">
      <c r="A5" t="s">
        <v>5</v>
      </c>
      <c r="B5" t="s">
        <v>55</v>
      </c>
      <c r="C5" s="2">
        <v>1</v>
      </c>
    </row>
    <row r="6" spans="1:3" x14ac:dyDescent="0.2">
      <c r="A6" t="s">
        <v>6</v>
      </c>
      <c r="B6" t="s">
        <v>55</v>
      </c>
      <c r="C6" s="2">
        <v>1</v>
      </c>
    </row>
    <row r="16" spans="1:3" x14ac:dyDescent="0.2">
      <c r="B16" s="5"/>
      <c r="C16" s="5"/>
    </row>
    <row r="17" spans="2:3" x14ac:dyDescent="0.2">
      <c r="B17" s="5"/>
      <c r="C17" s="5"/>
    </row>
    <row r="18" spans="2:3" x14ac:dyDescent="0.2">
      <c r="B18" s="5"/>
      <c r="C18" s="5"/>
    </row>
    <row r="19" spans="2:3" x14ac:dyDescent="0.2">
      <c r="B19" s="5"/>
      <c r="C19" s="5"/>
    </row>
    <row r="20" spans="2:3" x14ac:dyDescent="0.2">
      <c r="B20" s="5"/>
      <c r="C20" s="5"/>
    </row>
    <row r="21" spans="2:3" x14ac:dyDescent="0.2">
      <c r="B21" s="5"/>
      <c r="C21" s="5"/>
    </row>
    <row r="22" spans="2:3" x14ac:dyDescent="0.2">
      <c r="B22" s="5"/>
      <c r="C22" s="5"/>
    </row>
    <row r="23" spans="2:3" x14ac:dyDescent="0.2">
      <c r="B23" s="5"/>
      <c r="C23" s="5"/>
    </row>
    <row r="24" spans="2:3" x14ac:dyDescent="0.2">
      <c r="B24" s="5"/>
      <c r="C24" s="5"/>
    </row>
    <row r="25" spans="2:3" x14ac:dyDescent="0.2">
      <c r="B25" s="5"/>
      <c r="C25" s="5"/>
    </row>
    <row r="26" spans="2:3" x14ac:dyDescent="0.2">
      <c r="B26" s="5"/>
      <c r="C26" s="5"/>
    </row>
    <row r="27" spans="2:3" x14ac:dyDescent="0.2">
      <c r="B27" s="5"/>
      <c r="C27" s="5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E618E-79FA-844A-B296-31AFE0ADA973}">
  <dimension ref="A1:C3"/>
  <sheetViews>
    <sheetView workbookViewId="0">
      <selection activeCell="C2" sqref="C2"/>
    </sheetView>
  </sheetViews>
  <sheetFormatPr baseColWidth="10" defaultRowHeight="16" x14ac:dyDescent="0.2"/>
  <sheetData>
    <row r="1" spans="1:3" x14ac:dyDescent="0.2">
      <c r="A1" t="s">
        <v>15</v>
      </c>
      <c r="B1" t="s">
        <v>26</v>
      </c>
      <c r="C1" t="s">
        <v>1</v>
      </c>
    </row>
    <row r="2" spans="1:3" x14ac:dyDescent="0.2">
      <c r="A2" t="s">
        <v>54</v>
      </c>
      <c r="B2" t="s">
        <v>91</v>
      </c>
      <c r="C2">
        <v>0.75</v>
      </c>
    </row>
    <row r="3" spans="1:3" x14ac:dyDescent="0.2">
      <c r="A3" t="s">
        <v>55</v>
      </c>
      <c r="B3" t="s">
        <v>91</v>
      </c>
      <c r="C3">
        <v>0.85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6C71C9-6116-A24A-BAC2-CF87A14173B2}">
  <dimension ref="A1:D3"/>
  <sheetViews>
    <sheetView workbookViewId="0">
      <selection activeCell="D9" sqref="D9"/>
    </sheetView>
  </sheetViews>
  <sheetFormatPr baseColWidth="10" defaultRowHeight="16" x14ac:dyDescent="0.2"/>
  <sheetData>
    <row r="1" spans="1:4" x14ac:dyDescent="0.2">
      <c r="A1" t="s">
        <v>15</v>
      </c>
      <c r="B1" t="s">
        <v>2</v>
      </c>
      <c r="C1" t="s">
        <v>26</v>
      </c>
      <c r="D1" t="s">
        <v>1</v>
      </c>
    </row>
    <row r="2" spans="1:4" x14ac:dyDescent="0.2">
      <c r="A2" t="s">
        <v>54</v>
      </c>
      <c r="B2">
        <v>2019</v>
      </c>
      <c r="C2" t="s">
        <v>102</v>
      </c>
      <c r="D2">
        <v>1.284</v>
      </c>
    </row>
    <row r="3" spans="1:4" x14ac:dyDescent="0.2">
      <c r="A3" t="s">
        <v>55</v>
      </c>
      <c r="B3">
        <v>2019</v>
      </c>
      <c r="C3" t="s">
        <v>102</v>
      </c>
      <c r="D3">
        <v>1.2010000000000001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3900D-9F76-144D-BF1F-C5AA83A92AAD}">
  <dimension ref="A1:K15"/>
  <sheetViews>
    <sheetView workbookViewId="0">
      <selection activeCell="C2" sqref="C2"/>
    </sheetView>
  </sheetViews>
  <sheetFormatPr baseColWidth="10" defaultRowHeight="16" x14ac:dyDescent="0.2"/>
  <cols>
    <col min="2" max="2" width="10.83203125" customWidth="1"/>
    <col min="5" max="6" width="10.83203125" customWidth="1"/>
    <col min="8" max="8" width="12" bestFit="1" customWidth="1"/>
    <col min="11" max="11" width="11.6640625" bestFit="1" customWidth="1"/>
  </cols>
  <sheetData>
    <row r="1" spans="1:11" x14ac:dyDescent="0.2">
      <c r="A1" t="s">
        <v>106</v>
      </c>
      <c r="B1" t="s">
        <v>68</v>
      </c>
      <c r="C1" t="s">
        <v>112</v>
      </c>
      <c r="D1" t="s">
        <v>107</v>
      </c>
      <c r="E1" t="s">
        <v>26</v>
      </c>
      <c r="F1" t="s">
        <v>79</v>
      </c>
      <c r="G1" t="s">
        <v>71</v>
      </c>
      <c r="H1" t="s">
        <v>72</v>
      </c>
      <c r="I1" t="s">
        <v>73</v>
      </c>
      <c r="J1" t="s">
        <v>77</v>
      </c>
      <c r="K1" t="s">
        <v>103</v>
      </c>
    </row>
    <row r="2" spans="1:11" x14ac:dyDescent="0.2">
      <c r="A2" t="s">
        <v>46</v>
      </c>
      <c r="B2">
        <v>4</v>
      </c>
      <c r="C2" t="s">
        <v>111</v>
      </c>
      <c r="D2" t="s">
        <v>69</v>
      </c>
      <c r="E2" t="s">
        <v>80</v>
      </c>
      <c r="F2">
        <f>1/100000000</f>
        <v>1E-8</v>
      </c>
      <c r="G2">
        <v>0.40699999999999997</v>
      </c>
      <c r="H2">
        <v>1.131</v>
      </c>
      <c r="I2">
        <v>3.6040000000000001</v>
      </c>
      <c r="J2">
        <v>32.765000000000001</v>
      </c>
    </row>
    <row r="3" spans="1:11" x14ac:dyDescent="0.2">
      <c r="A3" t="s">
        <v>46</v>
      </c>
      <c r="B3">
        <v>4</v>
      </c>
      <c r="C3" t="s">
        <v>111</v>
      </c>
      <c r="D3" t="s">
        <v>70</v>
      </c>
      <c r="E3" t="s">
        <v>80</v>
      </c>
      <c r="F3">
        <f t="shared" ref="F3:F15" si="0">1/100000000</f>
        <v>1E-8</v>
      </c>
      <c r="G3">
        <v>0.28699999999999998</v>
      </c>
      <c r="H3">
        <v>3.5259999999999998</v>
      </c>
      <c r="I3">
        <v>11.231999999999999</v>
      </c>
      <c r="J3">
        <v>20.902999999999999</v>
      </c>
    </row>
    <row r="4" spans="1:11" x14ac:dyDescent="0.2">
      <c r="A4" t="s">
        <v>46</v>
      </c>
      <c r="B4">
        <v>2</v>
      </c>
      <c r="C4" t="s">
        <v>74</v>
      </c>
      <c r="D4" t="s">
        <v>69</v>
      </c>
      <c r="E4" t="s">
        <v>80</v>
      </c>
      <c r="F4">
        <f t="shared" si="0"/>
        <v>1E-8</v>
      </c>
      <c r="G4">
        <v>1.3859999999999999</v>
      </c>
      <c r="H4">
        <v>4.3449999999999998</v>
      </c>
      <c r="I4">
        <v>13.842000000000001</v>
      </c>
      <c r="J4">
        <v>24.722999999999999</v>
      </c>
      <c r="K4" t="s">
        <v>101</v>
      </c>
    </row>
    <row r="5" spans="1:11" x14ac:dyDescent="0.2">
      <c r="A5" t="s">
        <v>46</v>
      </c>
      <c r="B5">
        <v>2</v>
      </c>
      <c r="C5" t="s">
        <v>74</v>
      </c>
      <c r="D5" t="s">
        <v>70</v>
      </c>
      <c r="E5" t="s">
        <v>80</v>
      </c>
      <c r="F5">
        <f t="shared" si="0"/>
        <v>1E-8</v>
      </c>
      <c r="G5">
        <v>0.52900000000000003</v>
      </c>
      <c r="H5">
        <v>1.8959999999999999</v>
      </c>
      <c r="I5">
        <v>6.0410000000000004</v>
      </c>
      <c r="J5">
        <v>12.83</v>
      </c>
      <c r="K5" t="s">
        <v>101</v>
      </c>
    </row>
    <row r="6" spans="1:11" x14ac:dyDescent="0.2">
      <c r="A6" t="s">
        <v>30</v>
      </c>
      <c r="B6">
        <v>4</v>
      </c>
      <c r="C6" t="s">
        <v>111</v>
      </c>
      <c r="D6" t="s">
        <v>69</v>
      </c>
      <c r="E6" t="s">
        <v>80</v>
      </c>
      <c r="F6">
        <f t="shared" si="0"/>
        <v>1E-8</v>
      </c>
      <c r="G6">
        <v>1.266</v>
      </c>
      <c r="H6">
        <v>1.9139999999999999</v>
      </c>
      <c r="I6">
        <v>6.0990000000000002</v>
      </c>
      <c r="J6">
        <v>19.245999999999999</v>
      </c>
    </row>
    <row r="7" spans="1:11" x14ac:dyDescent="0.2">
      <c r="A7" t="s">
        <v>30</v>
      </c>
      <c r="B7">
        <v>4</v>
      </c>
      <c r="C7" t="s">
        <v>111</v>
      </c>
      <c r="D7" t="s">
        <v>70</v>
      </c>
      <c r="E7" t="s">
        <v>80</v>
      </c>
      <c r="F7">
        <f t="shared" si="0"/>
        <v>1E-8</v>
      </c>
      <c r="G7">
        <v>0.28699999999999998</v>
      </c>
      <c r="H7">
        <v>3.5259999999999998</v>
      </c>
      <c r="I7">
        <v>11.231999999999999</v>
      </c>
      <c r="J7">
        <v>20.904</v>
      </c>
    </row>
    <row r="8" spans="1:11" x14ac:dyDescent="0.2">
      <c r="A8" t="s">
        <v>30</v>
      </c>
      <c r="B8">
        <v>4</v>
      </c>
      <c r="C8" t="s">
        <v>76</v>
      </c>
      <c r="D8" t="s">
        <v>69</v>
      </c>
      <c r="E8" t="s">
        <v>80</v>
      </c>
      <c r="F8">
        <f t="shared" si="0"/>
        <v>1E-8</v>
      </c>
      <c r="G8">
        <v>1.266</v>
      </c>
      <c r="H8">
        <v>1.9139999999999999</v>
      </c>
      <c r="I8">
        <v>6.0990000000000002</v>
      </c>
      <c r="J8">
        <v>19.245999999999999</v>
      </c>
      <c r="K8" t="s">
        <v>92</v>
      </c>
    </row>
    <row r="9" spans="1:11" x14ac:dyDescent="0.2">
      <c r="A9" t="s">
        <v>30</v>
      </c>
      <c r="B9">
        <v>4</v>
      </c>
      <c r="C9" t="s">
        <v>76</v>
      </c>
      <c r="D9" t="s">
        <v>70</v>
      </c>
      <c r="E9" t="s">
        <v>80</v>
      </c>
      <c r="F9">
        <f t="shared" si="0"/>
        <v>1E-8</v>
      </c>
      <c r="G9">
        <v>0.61199999999999999</v>
      </c>
      <c r="H9">
        <v>8.2219999999999995</v>
      </c>
      <c r="I9">
        <v>26.193999999999999</v>
      </c>
      <c r="J9">
        <v>41.78</v>
      </c>
    </row>
    <row r="10" spans="1:11" x14ac:dyDescent="0.2">
      <c r="A10" t="s">
        <v>30</v>
      </c>
      <c r="B10">
        <v>2</v>
      </c>
      <c r="C10" t="s">
        <v>74</v>
      </c>
      <c r="D10" t="s">
        <v>69</v>
      </c>
      <c r="E10" t="s">
        <v>80</v>
      </c>
      <c r="F10">
        <f t="shared" si="0"/>
        <v>1E-8</v>
      </c>
      <c r="G10">
        <v>1.3859999999999999</v>
      </c>
      <c r="H10">
        <v>4.3449999999999998</v>
      </c>
      <c r="I10">
        <v>13.842000000000001</v>
      </c>
      <c r="J10">
        <v>24.722999999999999</v>
      </c>
    </row>
    <row r="11" spans="1:11" x14ac:dyDescent="0.2">
      <c r="A11" t="s">
        <v>30</v>
      </c>
      <c r="B11">
        <v>2</v>
      </c>
      <c r="C11" t="s">
        <v>74</v>
      </c>
      <c r="D11" t="s">
        <v>70</v>
      </c>
      <c r="E11" t="s">
        <v>80</v>
      </c>
      <c r="F11">
        <f t="shared" si="0"/>
        <v>1E-8</v>
      </c>
      <c r="G11">
        <v>0.52900000000000003</v>
      </c>
      <c r="H11">
        <v>1.8959999999999999</v>
      </c>
      <c r="I11">
        <v>6.0410000000000004</v>
      </c>
      <c r="J11">
        <v>12.83</v>
      </c>
    </row>
    <row r="12" spans="1:11" x14ac:dyDescent="0.2">
      <c r="A12" t="s">
        <v>30</v>
      </c>
      <c r="B12">
        <v>2</v>
      </c>
      <c r="C12" t="s">
        <v>75</v>
      </c>
      <c r="D12" t="s">
        <v>69</v>
      </c>
      <c r="E12" t="s">
        <v>80</v>
      </c>
      <c r="F12">
        <f t="shared" si="0"/>
        <v>1E-8</v>
      </c>
      <c r="G12">
        <v>1.671</v>
      </c>
      <c r="H12">
        <v>5.8810000000000002</v>
      </c>
      <c r="I12">
        <v>18.736999999999998</v>
      </c>
      <c r="J12">
        <v>33.359000000000002</v>
      </c>
    </row>
    <row r="13" spans="1:11" x14ac:dyDescent="0.2">
      <c r="A13" t="s">
        <v>30</v>
      </c>
      <c r="B13">
        <v>2</v>
      </c>
      <c r="C13" t="s">
        <v>75</v>
      </c>
      <c r="D13" t="s">
        <v>70</v>
      </c>
      <c r="E13" t="s">
        <v>80</v>
      </c>
      <c r="F13">
        <f t="shared" si="0"/>
        <v>1E-8</v>
      </c>
      <c r="G13">
        <v>1.202</v>
      </c>
      <c r="H13">
        <v>6.117</v>
      </c>
      <c r="I13">
        <v>19.488</v>
      </c>
      <c r="J13">
        <v>33.075000000000003</v>
      </c>
    </row>
    <row r="14" spans="1:11" x14ac:dyDescent="0.2">
      <c r="A14" t="s">
        <v>30</v>
      </c>
      <c r="B14">
        <v>3</v>
      </c>
      <c r="C14" t="s">
        <v>76</v>
      </c>
      <c r="D14" t="s">
        <v>69</v>
      </c>
      <c r="E14" t="s">
        <v>80</v>
      </c>
      <c r="F14">
        <f t="shared" si="0"/>
        <v>1E-8</v>
      </c>
      <c r="G14">
        <v>1.083</v>
      </c>
      <c r="H14">
        <v>2.0219999999999998</v>
      </c>
      <c r="I14">
        <v>6.4409999999999998</v>
      </c>
      <c r="J14">
        <v>35.710999999999999</v>
      </c>
    </row>
    <row r="15" spans="1:11" x14ac:dyDescent="0.2">
      <c r="A15" t="s">
        <v>30</v>
      </c>
      <c r="B15">
        <v>3</v>
      </c>
      <c r="C15" t="s">
        <v>76</v>
      </c>
      <c r="D15" t="s">
        <v>70</v>
      </c>
      <c r="E15" t="s">
        <v>80</v>
      </c>
      <c r="F15">
        <f t="shared" si="0"/>
        <v>1E-8</v>
      </c>
      <c r="G15">
        <v>1.083</v>
      </c>
      <c r="H15">
        <v>2.0219999999999998</v>
      </c>
      <c r="I15">
        <v>6.4409999999999998</v>
      </c>
      <c r="J15">
        <v>35.710999999999999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361B0-0150-2A48-A368-12C870EFCFC1}">
  <dimension ref="A1:F5"/>
  <sheetViews>
    <sheetView workbookViewId="0">
      <selection activeCell="A6" sqref="A6"/>
    </sheetView>
  </sheetViews>
  <sheetFormatPr baseColWidth="10" defaultRowHeight="16" x14ac:dyDescent="0.2"/>
  <cols>
    <col min="1" max="1" width="21.6640625" bestFit="1" customWidth="1"/>
    <col min="2" max="2" width="17" bestFit="1" customWidth="1"/>
    <col min="3" max="3" width="19" bestFit="1" customWidth="1"/>
    <col min="6" max="6" width="21.6640625" bestFit="1" customWidth="1"/>
  </cols>
  <sheetData>
    <row r="1" spans="1:6" x14ac:dyDescent="0.2">
      <c r="A1" t="s">
        <v>100</v>
      </c>
      <c r="B1" t="s">
        <v>93</v>
      </c>
      <c r="C1" t="s">
        <v>99</v>
      </c>
      <c r="D1" t="s">
        <v>2</v>
      </c>
      <c r="E1" t="s">
        <v>1</v>
      </c>
      <c r="F1" t="s">
        <v>78</v>
      </c>
    </row>
    <row r="2" spans="1:6" x14ac:dyDescent="0.2">
      <c r="A2" t="s">
        <v>71</v>
      </c>
      <c r="B2" s="2">
        <v>1.02</v>
      </c>
      <c r="C2" s="4">
        <v>1.1085</v>
      </c>
      <c r="D2">
        <v>2010</v>
      </c>
      <c r="E2">
        <v>1593000</v>
      </c>
      <c r="F2">
        <v>0.7</v>
      </c>
    </row>
    <row r="3" spans="1:6" x14ac:dyDescent="0.2">
      <c r="A3" t="s">
        <v>72</v>
      </c>
      <c r="B3" s="2">
        <v>1.5</v>
      </c>
      <c r="C3" s="4">
        <v>1.1238999999999999</v>
      </c>
      <c r="D3">
        <v>2010</v>
      </c>
      <c r="E3">
        <v>219700</v>
      </c>
      <c r="F3">
        <v>0.7</v>
      </c>
    </row>
    <row r="4" spans="1:6" x14ac:dyDescent="0.2">
      <c r="A4" t="s">
        <v>73</v>
      </c>
      <c r="B4" s="2">
        <v>3</v>
      </c>
      <c r="C4" s="4">
        <v>1.3153999999999999</v>
      </c>
      <c r="D4">
        <v>2010</v>
      </c>
      <c r="E4">
        <v>15700</v>
      </c>
      <c r="F4">
        <v>0.7</v>
      </c>
    </row>
    <row r="5" spans="1:6" x14ac:dyDescent="0.2">
      <c r="A5" t="s">
        <v>77</v>
      </c>
      <c r="B5" s="2">
        <v>6</v>
      </c>
      <c r="C5" s="4">
        <v>1</v>
      </c>
      <c r="D5">
        <v>2015</v>
      </c>
      <c r="E5">
        <v>3233</v>
      </c>
      <c r="F5">
        <v>0.7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2B3B6-CA21-6D4C-8DF5-64C7D959833F}">
  <dimension ref="A1:F16"/>
  <sheetViews>
    <sheetView workbookViewId="0">
      <selection activeCell="A12" sqref="A12"/>
    </sheetView>
  </sheetViews>
  <sheetFormatPr baseColWidth="10" defaultRowHeight="16" x14ac:dyDescent="0.2"/>
  <sheetData>
    <row r="1" spans="1:6" x14ac:dyDescent="0.2">
      <c r="A1" t="s">
        <v>56</v>
      </c>
      <c r="B1" t="s">
        <v>20</v>
      </c>
      <c r="C1" t="s">
        <v>3</v>
      </c>
      <c r="D1" t="s">
        <v>15</v>
      </c>
      <c r="E1" t="s">
        <v>26</v>
      </c>
      <c r="F1" t="s">
        <v>1</v>
      </c>
    </row>
    <row r="2" spans="1:6" x14ac:dyDescent="0.2">
      <c r="A2" t="s">
        <v>31</v>
      </c>
      <c r="B2">
        <v>1</v>
      </c>
      <c r="C2" t="s">
        <v>10</v>
      </c>
      <c r="D2" t="s">
        <v>54</v>
      </c>
      <c r="E2" t="s">
        <v>58</v>
      </c>
      <c r="F2">
        <v>3180</v>
      </c>
    </row>
    <row r="3" spans="1:6" x14ac:dyDescent="0.2">
      <c r="A3" t="s">
        <v>31</v>
      </c>
      <c r="B3">
        <v>1</v>
      </c>
      <c r="C3" t="s">
        <v>10</v>
      </c>
      <c r="D3" t="s">
        <v>55</v>
      </c>
      <c r="E3" t="s">
        <v>58</v>
      </c>
      <c r="F3">
        <v>3140</v>
      </c>
    </row>
    <row r="4" spans="1:6" x14ac:dyDescent="0.2">
      <c r="A4" t="s">
        <v>31</v>
      </c>
      <c r="B4">
        <v>1</v>
      </c>
      <c r="C4" t="s">
        <v>6</v>
      </c>
      <c r="D4" t="s">
        <v>55</v>
      </c>
      <c r="E4" t="s">
        <v>58</v>
      </c>
      <c r="F4">
        <v>3140</v>
      </c>
    </row>
    <row r="5" spans="1:6" x14ac:dyDescent="0.2">
      <c r="A5" t="s">
        <v>31</v>
      </c>
      <c r="B5">
        <v>1</v>
      </c>
      <c r="C5" t="s">
        <v>4</v>
      </c>
      <c r="D5" t="s">
        <v>55</v>
      </c>
      <c r="E5" t="s">
        <v>58</v>
      </c>
      <c r="F5">
        <v>3140</v>
      </c>
    </row>
    <row r="6" spans="1:6" x14ac:dyDescent="0.2">
      <c r="A6" t="s">
        <v>31</v>
      </c>
      <c r="B6">
        <v>1</v>
      </c>
      <c r="C6" t="s">
        <v>5</v>
      </c>
      <c r="D6" t="s">
        <v>55</v>
      </c>
      <c r="E6" t="s">
        <v>58</v>
      </c>
      <c r="F6">
        <v>3140</v>
      </c>
    </row>
    <row r="7" spans="1:6" x14ac:dyDescent="0.2">
      <c r="A7" t="s">
        <v>32</v>
      </c>
      <c r="B7">
        <v>25</v>
      </c>
      <c r="C7" t="s">
        <v>10</v>
      </c>
      <c r="D7" t="s">
        <v>54</v>
      </c>
      <c r="E7" t="s">
        <v>58</v>
      </c>
      <c r="F7">
        <v>1.0900000000000001</v>
      </c>
    </row>
    <row r="8" spans="1:6" x14ac:dyDescent="0.2">
      <c r="A8" t="s">
        <v>32</v>
      </c>
      <c r="B8">
        <v>25</v>
      </c>
      <c r="C8" t="s">
        <v>10</v>
      </c>
      <c r="D8" t="s">
        <v>55</v>
      </c>
      <c r="E8" t="s">
        <v>58</v>
      </c>
      <c r="F8">
        <v>0.23</v>
      </c>
    </row>
    <row r="9" spans="1:6" x14ac:dyDescent="0.2">
      <c r="A9" t="s">
        <v>32</v>
      </c>
      <c r="B9">
        <v>25</v>
      </c>
      <c r="C9" t="s">
        <v>6</v>
      </c>
      <c r="D9" t="s">
        <v>55</v>
      </c>
      <c r="E9" t="s">
        <v>58</v>
      </c>
      <c r="F9">
        <v>0.27</v>
      </c>
    </row>
    <row r="10" spans="1:6" x14ac:dyDescent="0.2">
      <c r="A10" t="s">
        <v>32</v>
      </c>
      <c r="B10">
        <v>25</v>
      </c>
      <c r="C10" t="s">
        <v>4</v>
      </c>
      <c r="D10" t="s">
        <v>55</v>
      </c>
      <c r="E10" t="s">
        <v>58</v>
      </c>
      <c r="F10">
        <v>0.27</v>
      </c>
    </row>
    <row r="11" spans="1:6" x14ac:dyDescent="0.2">
      <c r="A11" t="s">
        <v>32</v>
      </c>
      <c r="B11">
        <v>25</v>
      </c>
      <c r="C11" t="s">
        <v>5</v>
      </c>
      <c r="D11" t="s">
        <v>55</v>
      </c>
      <c r="E11" t="s">
        <v>58</v>
      </c>
      <c r="F11">
        <v>0.27</v>
      </c>
    </row>
    <row r="12" spans="1:6" x14ac:dyDescent="0.2">
      <c r="A12" t="s">
        <v>33</v>
      </c>
      <c r="B12">
        <v>298</v>
      </c>
      <c r="C12" t="s">
        <v>10</v>
      </c>
      <c r="D12" t="s">
        <v>54</v>
      </c>
      <c r="E12" t="s">
        <v>58</v>
      </c>
      <c r="F12">
        <v>0.20599999999999999</v>
      </c>
    </row>
    <row r="13" spans="1:6" x14ac:dyDescent="0.2">
      <c r="A13" t="s">
        <v>33</v>
      </c>
      <c r="B13">
        <v>298</v>
      </c>
      <c r="C13" t="s">
        <v>10</v>
      </c>
      <c r="D13" t="s">
        <v>55</v>
      </c>
      <c r="E13" t="s">
        <v>58</v>
      </c>
      <c r="F13">
        <v>8.6999999999999994E-2</v>
      </c>
    </row>
    <row r="14" spans="1:6" x14ac:dyDescent="0.2">
      <c r="A14" t="s">
        <v>33</v>
      </c>
      <c r="B14">
        <v>298</v>
      </c>
      <c r="C14" t="s">
        <v>6</v>
      </c>
      <c r="D14" t="s">
        <v>55</v>
      </c>
      <c r="E14" t="s">
        <v>58</v>
      </c>
      <c r="F14">
        <v>5.0999999999999997E-2</v>
      </c>
    </row>
    <row r="15" spans="1:6" x14ac:dyDescent="0.2">
      <c r="A15" t="s">
        <v>33</v>
      </c>
      <c r="B15">
        <v>298</v>
      </c>
      <c r="C15" t="s">
        <v>4</v>
      </c>
      <c r="D15" t="s">
        <v>55</v>
      </c>
      <c r="E15" t="s">
        <v>58</v>
      </c>
      <c r="F15">
        <v>5.0999999999999997E-2</v>
      </c>
    </row>
    <row r="16" spans="1:6" x14ac:dyDescent="0.2">
      <c r="A16" t="s">
        <v>33</v>
      </c>
      <c r="B16">
        <v>298</v>
      </c>
      <c r="C16" t="s">
        <v>5</v>
      </c>
      <c r="D16" t="s">
        <v>55</v>
      </c>
      <c r="E16" t="s">
        <v>58</v>
      </c>
      <c r="F16">
        <v>5.0999999999999997E-2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94D8A-6343-AC4C-BDCF-5976C7875F56}">
  <dimension ref="A1:B12"/>
  <sheetViews>
    <sheetView workbookViewId="0">
      <selection activeCell="E8" sqref="E8"/>
    </sheetView>
  </sheetViews>
  <sheetFormatPr baseColWidth="10" defaultRowHeight="16" x14ac:dyDescent="0.2"/>
  <sheetData>
    <row r="1" spans="1:2" x14ac:dyDescent="0.2">
      <c r="A1" t="s">
        <v>0</v>
      </c>
      <c r="B1" t="s">
        <v>87</v>
      </c>
    </row>
    <row r="2" spans="1:2" x14ac:dyDescent="0.2">
      <c r="A2">
        <v>2008</v>
      </c>
      <c r="B2">
        <v>4.5999999999999999E-2</v>
      </c>
    </row>
    <row r="3" spans="1:2" x14ac:dyDescent="0.2">
      <c r="A3">
        <v>2009</v>
      </c>
      <c r="B3">
        <v>1.6E-2</v>
      </c>
    </row>
    <row r="4" spans="1:2" x14ac:dyDescent="0.2">
      <c r="A4">
        <v>2010</v>
      </c>
      <c r="B4" s="1">
        <v>0.01</v>
      </c>
    </row>
    <row r="5" spans="1:2" x14ac:dyDescent="0.2">
      <c r="A5">
        <v>2011</v>
      </c>
      <c r="B5" s="1">
        <v>3.9E-2</v>
      </c>
    </row>
    <row r="6" spans="1:2" x14ac:dyDescent="0.2">
      <c r="A6">
        <v>2012</v>
      </c>
      <c r="B6" s="1">
        <v>3.5999999999999997E-2</v>
      </c>
    </row>
    <row r="7" spans="1:2" x14ac:dyDescent="0.2">
      <c r="A7">
        <v>2013</v>
      </c>
      <c r="B7" s="1">
        <v>1.4E-2</v>
      </c>
    </row>
    <row r="8" spans="1:2" x14ac:dyDescent="0.2">
      <c r="A8">
        <v>2014</v>
      </c>
      <c r="B8" s="1">
        <v>-1E-3</v>
      </c>
    </row>
    <row r="9" spans="1:2" x14ac:dyDescent="0.2">
      <c r="A9">
        <v>2015</v>
      </c>
      <c r="B9" s="1">
        <v>-3.0000000000000001E-3</v>
      </c>
    </row>
    <row r="10" spans="1:2" x14ac:dyDescent="0.2">
      <c r="A10">
        <v>2016</v>
      </c>
      <c r="B10" s="1">
        <v>-5.0000000000000001E-3</v>
      </c>
    </row>
    <row r="11" spans="1:2" x14ac:dyDescent="0.2">
      <c r="A11">
        <v>2017</v>
      </c>
      <c r="B11">
        <v>1.3000000000000001E-2</v>
      </c>
    </row>
    <row r="12" spans="1:2" x14ac:dyDescent="0.2">
      <c r="A12">
        <v>2018</v>
      </c>
      <c r="B12">
        <v>2.5000000000000001E-2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2D573-0FEA-4B49-BC8F-2DADC906B362}">
  <dimension ref="A1:E36"/>
  <sheetViews>
    <sheetView workbookViewId="0">
      <selection activeCell="F10" sqref="F10"/>
    </sheetView>
  </sheetViews>
  <sheetFormatPr baseColWidth="10" defaultRowHeight="16" x14ac:dyDescent="0.2"/>
  <cols>
    <col min="5" max="5" width="21.6640625" bestFit="1" customWidth="1"/>
  </cols>
  <sheetData>
    <row r="1" spans="1:5" x14ac:dyDescent="0.2">
      <c r="A1" t="s">
        <v>0</v>
      </c>
      <c r="B1" t="s">
        <v>2</v>
      </c>
      <c r="C1" t="s">
        <v>26</v>
      </c>
      <c r="D1" s="3" t="s">
        <v>1</v>
      </c>
      <c r="E1" t="s">
        <v>78</v>
      </c>
    </row>
    <row r="2" spans="1:5" x14ac:dyDescent="0.2">
      <c r="A2">
        <v>2016</v>
      </c>
      <c r="B2">
        <v>2006</v>
      </c>
      <c r="C2" t="s">
        <v>57</v>
      </c>
      <c r="D2" s="3">
        <v>31</v>
      </c>
      <c r="E2">
        <v>0.7</v>
      </c>
    </row>
    <row r="3" spans="1:5" x14ac:dyDescent="0.2">
      <c r="A3">
        <v>2017</v>
      </c>
      <c r="B3">
        <v>2006</v>
      </c>
      <c r="C3" t="s">
        <v>57</v>
      </c>
      <c r="D3" s="3">
        <v>32</v>
      </c>
      <c r="E3">
        <v>0.7</v>
      </c>
    </row>
    <row r="4" spans="1:5" x14ac:dyDescent="0.2">
      <c r="A4">
        <v>2018</v>
      </c>
      <c r="B4">
        <v>2006</v>
      </c>
      <c r="C4" t="s">
        <v>57</v>
      </c>
      <c r="D4" s="3">
        <v>33</v>
      </c>
      <c r="E4">
        <v>0.7</v>
      </c>
    </row>
    <row r="5" spans="1:5" x14ac:dyDescent="0.2">
      <c r="A5">
        <v>2019</v>
      </c>
      <c r="B5">
        <v>2006</v>
      </c>
      <c r="C5" t="s">
        <v>57</v>
      </c>
      <c r="D5" s="3">
        <v>34</v>
      </c>
      <c r="E5">
        <v>0.7</v>
      </c>
    </row>
    <row r="6" spans="1:5" x14ac:dyDescent="0.2">
      <c r="A6">
        <v>2020</v>
      </c>
      <c r="B6">
        <v>2006</v>
      </c>
      <c r="C6" t="s">
        <v>57</v>
      </c>
      <c r="D6" s="3">
        <v>35</v>
      </c>
      <c r="E6">
        <v>0.7</v>
      </c>
    </row>
    <row r="7" spans="1:5" x14ac:dyDescent="0.2">
      <c r="A7">
        <v>2021</v>
      </c>
      <c r="B7">
        <v>2006</v>
      </c>
      <c r="C7" t="s">
        <v>57</v>
      </c>
      <c r="D7" s="3">
        <v>36</v>
      </c>
      <c r="E7">
        <v>0.7</v>
      </c>
    </row>
    <row r="8" spans="1:5" x14ac:dyDescent="0.2">
      <c r="A8">
        <v>2022</v>
      </c>
      <c r="B8">
        <v>2006</v>
      </c>
      <c r="C8" t="s">
        <v>57</v>
      </c>
      <c r="D8" s="3">
        <v>37</v>
      </c>
      <c r="E8">
        <v>0.7</v>
      </c>
    </row>
    <row r="9" spans="1:5" x14ac:dyDescent="0.2">
      <c r="A9">
        <v>2023</v>
      </c>
      <c r="B9">
        <v>2006</v>
      </c>
      <c r="C9" t="s">
        <v>57</v>
      </c>
      <c r="D9" s="3">
        <v>38</v>
      </c>
      <c r="E9">
        <v>0.7</v>
      </c>
    </row>
    <row r="10" spans="1:5" x14ac:dyDescent="0.2">
      <c r="A10">
        <v>2024</v>
      </c>
      <c r="B10">
        <v>2006</v>
      </c>
      <c r="C10" t="s">
        <v>57</v>
      </c>
      <c r="D10" s="3">
        <v>39</v>
      </c>
      <c r="E10">
        <v>0.7</v>
      </c>
    </row>
    <row r="11" spans="1:5" x14ac:dyDescent="0.2">
      <c r="A11">
        <v>2025</v>
      </c>
      <c r="B11">
        <v>2006</v>
      </c>
      <c r="C11" t="s">
        <v>57</v>
      </c>
      <c r="D11" s="3">
        <v>40</v>
      </c>
      <c r="E11">
        <v>0.7</v>
      </c>
    </row>
    <row r="12" spans="1:5" x14ac:dyDescent="0.2">
      <c r="A12">
        <v>2026</v>
      </c>
      <c r="B12">
        <v>2006</v>
      </c>
      <c r="C12" t="s">
        <v>57</v>
      </c>
      <c r="D12" s="3">
        <v>41</v>
      </c>
      <c r="E12">
        <v>0.7</v>
      </c>
    </row>
    <row r="13" spans="1:5" x14ac:dyDescent="0.2">
      <c r="A13">
        <v>2027</v>
      </c>
      <c r="B13">
        <v>2006</v>
      </c>
      <c r="C13" t="s">
        <v>57</v>
      </c>
      <c r="D13" s="3">
        <v>42</v>
      </c>
      <c r="E13">
        <v>0.7</v>
      </c>
    </row>
    <row r="14" spans="1:5" x14ac:dyDescent="0.2">
      <c r="A14">
        <v>2028</v>
      </c>
      <c r="B14">
        <v>2006</v>
      </c>
      <c r="C14" t="s">
        <v>57</v>
      </c>
      <c r="D14" s="3">
        <v>43</v>
      </c>
      <c r="E14">
        <v>0.7</v>
      </c>
    </row>
    <row r="15" spans="1:5" x14ac:dyDescent="0.2">
      <c r="A15">
        <v>2029</v>
      </c>
      <c r="B15">
        <v>2006</v>
      </c>
      <c r="C15" t="s">
        <v>57</v>
      </c>
      <c r="D15" s="3">
        <v>44</v>
      </c>
      <c r="E15">
        <v>0.7</v>
      </c>
    </row>
    <row r="16" spans="1:5" x14ac:dyDescent="0.2">
      <c r="A16">
        <v>2030</v>
      </c>
      <c r="B16">
        <v>2006</v>
      </c>
      <c r="C16" t="s">
        <v>57</v>
      </c>
      <c r="D16" s="3">
        <v>45</v>
      </c>
      <c r="E16">
        <v>0.7</v>
      </c>
    </row>
    <row r="17" spans="1:5" x14ac:dyDescent="0.2">
      <c r="A17">
        <v>2031</v>
      </c>
      <c r="B17">
        <v>2006</v>
      </c>
      <c r="C17" t="s">
        <v>57</v>
      </c>
      <c r="D17" s="3">
        <v>45.5</v>
      </c>
      <c r="E17">
        <v>0.7</v>
      </c>
    </row>
    <row r="18" spans="1:5" x14ac:dyDescent="0.2">
      <c r="A18">
        <v>2032</v>
      </c>
      <c r="B18">
        <v>2006</v>
      </c>
      <c r="C18" t="s">
        <v>57</v>
      </c>
      <c r="D18" s="3">
        <v>46</v>
      </c>
      <c r="E18">
        <v>0.7</v>
      </c>
    </row>
    <row r="19" spans="1:5" x14ac:dyDescent="0.2">
      <c r="A19">
        <v>2033</v>
      </c>
      <c r="B19">
        <v>2006</v>
      </c>
      <c r="C19" t="s">
        <v>57</v>
      </c>
      <c r="D19" s="3">
        <v>46.5</v>
      </c>
      <c r="E19">
        <v>0.7</v>
      </c>
    </row>
    <row r="20" spans="1:5" x14ac:dyDescent="0.2">
      <c r="A20">
        <v>2034</v>
      </c>
      <c r="B20">
        <v>2006</v>
      </c>
      <c r="C20" t="s">
        <v>57</v>
      </c>
      <c r="D20" s="3">
        <v>47</v>
      </c>
      <c r="E20">
        <v>0.7</v>
      </c>
    </row>
    <row r="21" spans="1:5" x14ac:dyDescent="0.2">
      <c r="A21">
        <v>2035</v>
      </c>
      <c r="B21">
        <v>2006</v>
      </c>
      <c r="C21" t="s">
        <v>57</v>
      </c>
      <c r="D21" s="3">
        <v>47.5</v>
      </c>
      <c r="E21">
        <v>0.7</v>
      </c>
    </row>
    <row r="22" spans="1:5" x14ac:dyDescent="0.2">
      <c r="A22">
        <v>2036</v>
      </c>
      <c r="B22">
        <v>2006</v>
      </c>
      <c r="C22" t="s">
        <v>57</v>
      </c>
      <c r="D22" s="3">
        <v>48</v>
      </c>
      <c r="E22">
        <v>0.7</v>
      </c>
    </row>
    <row r="23" spans="1:5" x14ac:dyDescent="0.2">
      <c r="A23">
        <v>2037</v>
      </c>
      <c r="B23">
        <v>2006</v>
      </c>
      <c r="C23" t="s">
        <v>57</v>
      </c>
      <c r="D23" s="3">
        <v>48.5</v>
      </c>
      <c r="E23">
        <v>0.7</v>
      </c>
    </row>
    <row r="24" spans="1:5" x14ac:dyDescent="0.2">
      <c r="A24">
        <v>2038</v>
      </c>
      <c r="B24">
        <v>2006</v>
      </c>
      <c r="C24" t="s">
        <v>57</v>
      </c>
      <c r="D24" s="3">
        <v>49</v>
      </c>
      <c r="E24">
        <v>0.7</v>
      </c>
    </row>
    <row r="25" spans="1:5" x14ac:dyDescent="0.2">
      <c r="A25">
        <v>2039</v>
      </c>
      <c r="B25">
        <v>2006</v>
      </c>
      <c r="C25" t="s">
        <v>57</v>
      </c>
      <c r="D25" s="3">
        <v>49.5</v>
      </c>
      <c r="E25">
        <v>0.7</v>
      </c>
    </row>
    <row r="26" spans="1:5" x14ac:dyDescent="0.2">
      <c r="A26">
        <v>2040</v>
      </c>
      <c r="B26">
        <v>2006</v>
      </c>
      <c r="C26" t="s">
        <v>57</v>
      </c>
      <c r="D26" s="3">
        <v>50</v>
      </c>
      <c r="E26">
        <v>0.7</v>
      </c>
    </row>
    <row r="27" spans="1:5" x14ac:dyDescent="0.2">
      <c r="A27">
        <v>2041</v>
      </c>
      <c r="B27">
        <v>2006</v>
      </c>
      <c r="C27" t="s">
        <v>57</v>
      </c>
      <c r="D27" s="3">
        <v>50.5</v>
      </c>
      <c r="E27">
        <v>0.7</v>
      </c>
    </row>
    <row r="28" spans="1:5" x14ac:dyDescent="0.2">
      <c r="A28">
        <v>2042</v>
      </c>
      <c r="B28">
        <v>2006</v>
      </c>
      <c r="C28" t="s">
        <v>57</v>
      </c>
      <c r="D28" s="3">
        <v>51</v>
      </c>
      <c r="E28">
        <v>0.7</v>
      </c>
    </row>
    <row r="29" spans="1:5" x14ac:dyDescent="0.2">
      <c r="A29">
        <v>2043</v>
      </c>
      <c r="B29">
        <v>2006</v>
      </c>
      <c r="C29" t="s">
        <v>57</v>
      </c>
      <c r="D29" s="3">
        <v>51.5</v>
      </c>
      <c r="E29">
        <v>0.7</v>
      </c>
    </row>
    <row r="30" spans="1:5" x14ac:dyDescent="0.2">
      <c r="A30">
        <v>2044</v>
      </c>
      <c r="B30">
        <v>2006</v>
      </c>
      <c r="C30" t="s">
        <v>57</v>
      </c>
      <c r="D30" s="3">
        <v>52</v>
      </c>
      <c r="E30">
        <v>0.7</v>
      </c>
    </row>
    <row r="31" spans="1:5" x14ac:dyDescent="0.2">
      <c r="A31">
        <v>2045</v>
      </c>
      <c r="B31">
        <v>2006</v>
      </c>
      <c r="C31" t="s">
        <v>57</v>
      </c>
      <c r="D31" s="3">
        <v>52.5</v>
      </c>
      <c r="E31">
        <v>0.7</v>
      </c>
    </row>
    <row r="32" spans="1:5" x14ac:dyDescent="0.2">
      <c r="A32">
        <v>2046</v>
      </c>
      <c r="B32">
        <v>2006</v>
      </c>
      <c r="C32" t="s">
        <v>57</v>
      </c>
      <c r="D32" s="3">
        <v>53</v>
      </c>
      <c r="E32">
        <v>0.7</v>
      </c>
    </row>
    <row r="33" spans="1:5" x14ac:dyDescent="0.2">
      <c r="A33">
        <v>2047</v>
      </c>
      <c r="B33">
        <v>2006</v>
      </c>
      <c r="C33" t="s">
        <v>57</v>
      </c>
      <c r="D33" s="3">
        <v>53.5</v>
      </c>
      <c r="E33">
        <v>0.7</v>
      </c>
    </row>
    <row r="34" spans="1:5" x14ac:dyDescent="0.2">
      <c r="A34">
        <v>2048</v>
      </c>
      <c r="B34">
        <v>2006</v>
      </c>
      <c r="C34" t="s">
        <v>57</v>
      </c>
      <c r="D34" s="3">
        <v>54</v>
      </c>
      <c r="E34">
        <v>0.7</v>
      </c>
    </row>
    <row r="35" spans="1:5" x14ac:dyDescent="0.2">
      <c r="A35">
        <v>2049</v>
      </c>
      <c r="B35">
        <v>2006</v>
      </c>
      <c r="C35" t="s">
        <v>57</v>
      </c>
      <c r="D35" s="3">
        <v>54.5</v>
      </c>
      <c r="E35">
        <v>0.7</v>
      </c>
    </row>
    <row r="36" spans="1:5" x14ac:dyDescent="0.2">
      <c r="A36">
        <v>2050</v>
      </c>
      <c r="B36">
        <v>2006</v>
      </c>
      <c r="C36" t="s">
        <v>57</v>
      </c>
      <c r="D36" s="3">
        <v>55</v>
      </c>
      <c r="E36">
        <v>0.7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5BA22-D0B1-6548-8011-41CBF1199239}">
  <dimension ref="A1:E21"/>
  <sheetViews>
    <sheetView workbookViewId="0"/>
  </sheetViews>
  <sheetFormatPr baseColWidth="10" defaultRowHeight="16" x14ac:dyDescent="0.2"/>
  <sheetData>
    <row r="1" spans="1:5" x14ac:dyDescent="0.2">
      <c r="A1" t="s">
        <v>56</v>
      </c>
      <c r="B1" t="s">
        <v>3</v>
      </c>
      <c r="C1" t="s">
        <v>15</v>
      </c>
      <c r="D1" t="s">
        <v>26</v>
      </c>
      <c r="E1" t="s">
        <v>1</v>
      </c>
    </row>
    <row r="2" spans="1:5" x14ac:dyDescent="0.2">
      <c r="A2" t="s">
        <v>81</v>
      </c>
      <c r="B2" t="s">
        <v>10</v>
      </c>
      <c r="C2" t="s">
        <v>54</v>
      </c>
      <c r="D2" t="s">
        <v>58</v>
      </c>
      <c r="E2" s="2">
        <v>8.73</v>
      </c>
    </row>
    <row r="3" spans="1:5" x14ac:dyDescent="0.2">
      <c r="A3" t="s">
        <v>81</v>
      </c>
      <c r="B3" t="s">
        <v>10</v>
      </c>
      <c r="C3" t="s">
        <v>55</v>
      </c>
      <c r="D3" t="s">
        <v>58</v>
      </c>
      <c r="E3" s="2">
        <v>12.96</v>
      </c>
    </row>
    <row r="4" spans="1:5" x14ac:dyDescent="0.2">
      <c r="A4" t="s">
        <v>81</v>
      </c>
      <c r="B4" t="s">
        <v>6</v>
      </c>
      <c r="C4" t="s">
        <v>55</v>
      </c>
      <c r="D4" t="s">
        <v>58</v>
      </c>
      <c r="E4" s="2">
        <v>33.369999999999997</v>
      </c>
    </row>
    <row r="5" spans="1:5" x14ac:dyDescent="0.2">
      <c r="A5" t="s">
        <v>81</v>
      </c>
      <c r="B5" t="s">
        <v>4</v>
      </c>
      <c r="C5" t="s">
        <v>55</v>
      </c>
      <c r="D5" t="s">
        <v>58</v>
      </c>
      <c r="E5" s="2">
        <v>33.369999999999997</v>
      </c>
    </row>
    <row r="6" spans="1:5" x14ac:dyDescent="0.2">
      <c r="A6" t="s">
        <v>81</v>
      </c>
      <c r="B6" t="s">
        <v>5</v>
      </c>
      <c r="C6" t="s">
        <v>55</v>
      </c>
      <c r="D6" t="s">
        <v>58</v>
      </c>
      <c r="E6" s="2">
        <v>33.369999999999997</v>
      </c>
    </row>
    <row r="7" spans="1:5" x14ac:dyDescent="0.2">
      <c r="A7" t="s">
        <v>82</v>
      </c>
      <c r="B7" t="s">
        <v>10</v>
      </c>
      <c r="C7" t="s">
        <v>54</v>
      </c>
      <c r="D7" t="s">
        <v>58</v>
      </c>
      <c r="E7" s="2">
        <v>10.050000000000001</v>
      </c>
    </row>
    <row r="8" spans="1:5" x14ac:dyDescent="0.2">
      <c r="A8" t="s">
        <v>82</v>
      </c>
      <c r="B8" t="s">
        <v>10</v>
      </c>
      <c r="C8" t="s">
        <v>55</v>
      </c>
      <c r="D8" t="s">
        <v>58</v>
      </c>
      <c r="E8" s="2">
        <v>0.7</v>
      </c>
    </row>
    <row r="9" spans="1:5" x14ac:dyDescent="0.2">
      <c r="A9" t="s">
        <v>82</v>
      </c>
      <c r="B9" t="s">
        <v>6</v>
      </c>
      <c r="C9" t="s">
        <v>55</v>
      </c>
      <c r="D9" t="s">
        <v>58</v>
      </c>
      <c r="E9" s="2">
        <v>1.92</v>
      </c>
    </row>
    <row r="10" spans="1:5" x14ac:dyDescent="0.2">
      <c r="A10" t="s">
        <v>82</v>
      </c>
      <c r="B10" t="s">
        <v>4</v>
      </c>
      <c r="C10" t="s">
        <v>55</v>
      </c>
      <c r="D10" t="s">
        <v>58</v>
      </c>
      <c r="E10" s="2">
        <v>1.92</v>
      </c>
    </row>
    <row r="11" spans="1:5" x14ac:dyDescent="0.2">
      <c r="A11" t="s">
        <v>82</v>
      </c>
      <c r="B11" t="s">
        <v>5</v>
      </c>
      <c r="C11" t="s">
        <v>55</v>
      </c>
      <c r="D11" t="s">
        <v>58</v>
      </c>
      <c r="E11" s="2">
        <v>1.92</v>
      </c>
    </row>
    <row r="12" spans="1:5" x14ac:dyDescent="0.2">
      <c r="A12" t="s">
        <v>83</v>
      </c>
      <c r="B12" t="s">
        <v>10</v>
      </c>
      <c r="C12" t="s">
        <v>54</v>
      </c>
      <c r="D12" t="s">
        <v>58</v>
      </c>
      <c r="E12" s="2">
        <v>0</v>
      </c>
    </row>
    <row r="13" spans="1:5" x14ac:dyDescent="0.2">
      <c r="A13" t="s">
        <v>83</v>
      </c>
      <c r="B13" t="s">
        <v>10</v>
      </c>
      <c r="C13" t="s">
        <v>55</v>
      </c>
      <c r="D13" t="s">
        <v>58</v>
      </c>
      <c r="E13" s="2">
        <v>5.0000000000000001E-3</v>
      </c>
    </row>
    <row r="14" spans="1:5" x14ac:dyDescent="0.2">
      <c r="A14" t="s">
        <v>83</v>
      </c>
      <c r="B14" t="s">
        <v>6</v>
      </c>
      <c r="C14" t="s">
        <v>55</v>
      </c>
      <c r="D14" t="s">
        <v>58</v>
      </c>
      <c r="E14" s="2">
        <v>5.0000000000000001E-3</v>
      </c>
    </row>
    <row r="15" spans="1:5" x14ac:dyDescent="0.2">
      <c r="A15" t="s">
        <v>83</v>
      </c>
      <c r="B15" t="s">
        <v>4</v>
      </c>
      <c r="C15" t="s">
        <v>55</v>
      </c>
      <c r="D15" t="s">
        <v>58</v>
      </c>
      <c r="E15" s="2">
        <v>5.0000000000000001E-3</v>
      </c>
    </row>
    <row r="16" spans="1:5" x14ac:dyDescent="0.2">
      <c r="A16" t="s">
        <v>83</v>
      </c>
      <c r="B16" t="s">
        <v>5</v>
      </c>
      <c r="C16" t="s">
        <v>55</v>
      </c>
      <c r="D16" t="s">
        <v>58</v>
      </c>
      <c r="E16" s="2">
        <v>5.0000000000000001E-3</v>
      </c>
    </row>
    <row r="17" spans="1:5" x14ac:dyDescent="0.2">
      <c r="A17" t="s">
        <v>84</v>
      </c>
      <c r="B17" t="s">
        <v>10</v>
      </c>
      <c r="C17" t="s">
        <v>54</v>
      </c>
      <c r="D17" t="s">
        <v>58</v>
      </c>
      <c r="E17" s="2">
        <v>0.03</v>
      </c>
    </row>
    <row r="18" spans="1:5" x14ac:dyDescent="0.2">
      <c r="A18" t="s">
        <v>84</v>
      </c>
      <c r="B18" t="s">
        <v>10</v>
      </c>
      <c r="C18" t="s">
        <v>55</v>
      </c>
      <c r="D18" t="s">
        <v>58</v>
      </c>
      <c r="E18" s="2">
        <v>1.1000000000000001</v>
      </c>
    </row>
    <row r="19" spans="1:5" x14ac:dyDescent="0.2">
      <c r="A19" t="s">
        <v>84</v>
      </c>
      <c r="B19" t="s">
        <v>6</v>
      </c>
      <c r="C19" t="s">
        <v>55</v>
      </c>
      <c r="D19" t="s">
        <v>58</v>
      </c>
      <c r="E19" s="2">
        <v>0.94</v>
      </c>
    </row>
    <row r="20" spans="1:5" x14ac:dyDescent="0.2">
      <c r="A20" t="s">
        <v>84</v>
      </c>
      <c r="B20" t="s">
        <v>4</v>
      </c>
      <c r="C20" t="s">
        <v>55</v>
      </c>
      <c r="D20" t="s">
        <v>58</v>
      </c>
      <c r="E20" s="2">
        <v>0.94</v>
      </c>
    </row>
    <row r="21" spans="1:5" x14ac:dyDescent="0.2">
      <c r="A21" t="s">
        <v>84</v>
      </c>
      <c r="B21" t="s">
        <v>5</v>
      </c>
      <c r="C21" t="s">
        <v>55</v>
      </c>
      <c r="D21" t="s">
        <v>58</v>
      </c>
      <c r="E21" s="2">
        <v>0.94</v>
      </c>
    </row>
  </sheetData>
  <phoneticPr fontId="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34125-B59D-A548-A10D-4D4F7C047A28}">
  <dimension ref="A1:F9"/>
  <sheetViews>
    <sheetView workbookViewId="0">
      <selection activeCell="E8" sqref="E8"/>
    </sheetView>
  </sheetViews>
  <sheetFormatPr baseColWidth="10" defaultRowHeight="16" x14ac:dyDescent="0.2"/>
  <cols>
    <col min="6" max="6" width="21.6640625" bestFit="1" customWidth="1"/>
  </cols>
  <sheetData>
    <row r="1" spans="1:6" x14ac:dyDescent="0.2">
      <c r="A1" t="s">
        <v>56</v>
      </c>
      <c r="B1" t="s">
        <v>107</v>
      </c>
      <c r="C1" t="s">
        <v>2</v>
      </c>
      <c r="D1" t="s">
        <v>26</v>
      </c>
      <c r="E1" t="s">
        <v>1</v>
      </c>
      <c r="F1" t="s">
        <v>78</v>
      </c>
    </row>
    <row r="2" spans="1:6" x14ac:dyDescent="0.2">
      <c r="A2" t="s">
        <v>81</v>
      </c>
      <c r="B2" t="s">
        <v>69</v>
      </c>
      <c r="C2">
        <v>2010</v>
      </c>
      <c r="D2" t="s">
        <v>57</v>
      </c>
      <c r="E2">
        <v>21491</v>
      </c>
      <c r="F2">
        <v>0.7</v>
      </c>
    </row>
    <row r="3" spans="1:6" x14ac:dyDescent="0.2">
      <c r="A3" t="s">
        <v>81</v>
      </c>
      <c r="B3" t="s">
        <v>70</v>
      </c>
      <c r="C3">
        <v>2010</v>
      </c>
      <c r="D3" t="s">
        <v>57</v>
      </c>
      <c r="E3">
        <v>21491</v>
      </c>
      <c r="F3">
        <v>0.7</v>
      </c>
    </row>
    <row r="4" spans="1:6" x14ac:dyDescent="0.2">
      <c r="A4" t="s">
        <v>82</v>
      </c>
      <c r="B4" t="s">
        <v>69</v>
      </c>
      <c r="C4">
        <v>2010</v>
      </c>
      <c r="D4" t="s">
        <v>57</v>
      </c>
      <c r="E4">
        <v>1709</v>
      </c>
      <c r="F4">
        <v>0.7</v>
      </c>
    </row>
    <row r="5" spans="1:6" x14ac:dyDescent="0.2">
      <c r="A5" t="s">
        <v>82</v>
      </c>
      <c r="B5" t="s">
        <v>70</v>
      </c>
      <c r="C5">
        <v>2010</v>
      </c>
      <c r="D5" t="s">
        <v>57</v>
      </c>
      <c r="E5">
        <v>1709</v>
      </c>
      <c r="F5">
        <v>0.7</v>
      </c>
    </row>
    <row r="6" spans="1:6" x14ac:dyDescent="0.2">
      <c r="A6" t="s">
        <v>83</v>
      </c>
      <c r="B6" t="s">
        <v>69</v>
      </c>
      <c r="C6">
        <v>2010</v>
      </c>
      <c r="D6" t="s">
        <v>57</v>
      </c>
      <c r="E6">
        <v>17134</v>
      </c>
      <c r="F6">
        <v>0.7</v>
      </c>
    </row>
    <row r="7" spans="1:6" x14ac:dyDescent="0.2">
      <c r="A7" t="s">
        <v>83</v>
      </c>
      <c r="B7" t="s">
        <v>70</v>
      </c>
      <c r="C7">
        <v>2010</v>
      </c>
      <c r="D7" t="s">
        <v>57</v>
      </c>
      <c r="E7">
        <v>17134</v>
      </c>
      <c r="F7">
        <v>0.7</v>
      </c>
    </row>
    <row r="8" spans="1:6" x14ac:dyDescent="0.2">
      <c r="A8" t="s">
        <v>84</v>
      </c>
      <c r="B8" t="s">
        <v>69</v>
      </c>
      <c r="C8">
        <v>2010</v>
      </c>
      <c r="D8" t="s">
        <v>57</v>
      </c>
      <c r="E8">
        <v>66650</v>
      </c>
      <c r="F8">
        <v>0.7</v>
      </c>
    </row>
    <row r="9" spans="1:6" x14ac:dyDescent="0.2">
      <c r="A9" t="s">
        <v>84</v>
      </c>
      <c r="B9" t="s">
        <v>70</v>
      </c>
      <c r="C9">
        <v>2010</v>
      </c>
      <c r="D9" t="s">
        <v>57</v>
      </c>
      <c r="E9">
        <v>226510</v>
      </c>
      <c r="F9">
        <v>0.7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B89D0-396A-3C48-88F8-30480302436F}">
  <dimension ref="A1:J33"/>
  <sheetViews>
    <sheetView workbookViewId="0">
      <selection activeCell="D1" sqref="D1"/>
    </sheetView>
  </sheetViews>
  <sheetFormatPr baseColWidth="10" defaultRowHeight="16" x14ac:dyDescent="0.2"/>
  <cols>
    <col min="2" max="2" width="11.5" bestFit="1" customWidth="1"/>
    <col min="3" max="3" width="11.5" customWidth="1"/>
    <col min="7" max="8" width="10.83203125" customWidth="1"/>
    <col min="10" max="10" width="21.6640625" bestFit="1" customWidth="1"/>
  </cols>
  <sheetData>
    <row r="1" spans="1:10" x14ac:dyDescent="0.2">
      <c r="A1" t="s">
        <v>3</v>
      </c>
      <c r="B1" t="s">
        <v>60</v>
      </c>
      <c r="C1" t="s">
        <v>94</v>
      </c>
      <c r="D1" t="s">
        <v>61</v>
      </c>
      <c r="E1" t="s">
        <v>107</v>
      </c>
      <c r="F1" t="s">
        <v>2</v>
      </c>
      <c r="G1" t="s">
        <v>26</v>
      </c>
      <c r="H1" t="s">
        <v>79</v>
      </c>
      <c r="I1" t="s">
        <v>1</v>
      </c>
      <c r="J1" t="s">
        <v>78</v>
      </c>
    </row>
    <row r="2" spans="1:10" x14ac:dyDescent="0.2">
      <c r="A2" t="s">
        <v>10</v>
      </c>
      <c r="B2" t="s">
        <v>64</v>
      </c>
      <c r="C2">
        <v>0.9</v>
      </c>
      <c r="D2" t="s">
        <v>62</v>
      </c>
      <c r="E2" t="s">
        <v>70</v>
      </c>
      <c r="F2">
        <v>2010</v>
      </c>
      <c r="G2" t="s">
        <v>59</v>
      </c>
      <c r="H2">
        <f>1/1000</f>
        <v>1E-3</v>
      </c>
      <c r="I2">
        <v>6.4</v>
      </c>
      <c r="J2">
        <v>0.7</v>
      </c>
    </row>
    <row r="3" spans="1:10" x14ac:dyDescent="0.2">
      <c r="A3" t="s">
        <v>10</v>
      </c>
      <c r="B3" t="s">
        <v>64</v>
      </c>
      <c r="C3">
        <v>0.9</v>
      </c>
      <c r="D3" t="s">
        <v>63</v>
      </c>
      <c r="E3" t="s">
        <v>70</v>
      </c>
      <c r="F3">
        <v>2010</v>
      </c>
      <c r="G3" t="s">
        <v>59</v>
      </c>
      <c r="H3">
        <f t="shared" ref="H3:H17" si="0">1/1000</f>
        <v>1E-3</v>
      </c>
      <c r="I3">
        <v>15.7</v>
      </c>
      <c r="J3">
        <v>0.7</v>
      </c>
    </row>
    <row r="4" spans="1:10" x14ac:dyDescent="0.2">
      <c r="A4" t="s">
        <v>10</v>
      </c>
      <c r="B4" t="s">
        <v>65</v>
      </c>
      <c r="C4">
        <v>0.1</v>
      </c>
      <c r="D4" t="s">
        <v>62</v>
      </c>
      <c r="E4" t="s">
        <v>70</v>
      </c>
      <c r="F4">
        <v>2010</v>
      </c>
      <c r="G4" t="s">
        <v>59</v>
      </c>
      <c r="H4">
        <f t="shared" si="0"/>
        <v>1E-3</v>
      </c>
      <c r="I4">
        <v>11.8</v>
      </c>
      <c r="J4">
        <v>0.7</v>
      </c>
    </row>
    <row r="5" spans="1:10" x14ac:dyDescent="0.2">
      <c r="A5" t="s">
        <v>10</v>
      </c>
      <c r="B5" t="s">
        <v>65</v>
      </c>
      <c r="C5">
        <v>0.1</v>
      </c>
      <c r="D5" t="s">
        <v>63</v>
      </c>
      <c r="E5" t="s">
        <v>70</v>
      </c>
      <c r="F5">
        <v>2010</v>
      </c>
      <c r="G5" t="s">
        <v>59</v>
      </c>
      <c r="H5">
        <f t="shared" si="0"/>
        <v>1E-3</v>
      </c>
      <c r="I5">
        <v>28.6</v>
      </c>
      <c r="J5">
        <v>0.7</v>
      </c>
    </row>
    <row r="6" spans="1:10" x14ac:dyDescent="0.2">
      <c r="A6" t="s">
        <v>6</v>
      </c>
      <c r="B6" t="s">
        <v>64</v>
      </c>
      <c r="C6">
        <v>0.9</v>
      </c>
      <c r="D6" t="s">
        <v>62</v>
      </c>
      <c r="E6" t="s">
        <v>70</v>
      </c>
      <c r="F6">
        <v>2010</v>
      </c>
      <c r="G6" t="s">
        <v>59</v>
      </c>
      <c r="H6">
        <f t="shared" si="0"/>
        <v>1E-3</v>
      </c>
      <c r="I6">
        <v>32.299999999999997</v>
      </c>
      <c r="J6">
        <v>0.7</v>
      </c>
    </row>
    <row r="7" spans="1:10" x14ac:dyDescent="0.2">
      <c r="A7" t="s">
        <v>6</v>
      </c>
      <c r="B7" t="s">
        <v>64</v>
      </c>
      <c r="C7">
        <v>0.9</v>
      </c>
      <c r="D7" t="s">
        <v>63</v>
      </c>
      <c r="E7" t="s">
        <v>70</v>
      </c>
      <c r="F7">
        <v>2010</v>
      </c>
      <c r="G7" t="s">
        <v>59</v>
      </c>
      <c r="H7">
        <f t="shared" si="0"/>
        <v>1E-3</v>
      </c>
      <c r="I7">
        <v>78.5</v>
      </c>
      <c r="J7">
        <v>0.7</v>
      </c>
    </row>
    <row r="8" spans="1:10" x14ac:dyDescent="0.2">
      <c r="A8" t="s">
        <v>6</v>
      </c>
      <c r="B8" t="s">
        <v>65</v>
      </c>
      <c r="C8">
        <v>0.1</v>
      </c>
      <c r="D8" t="s">
        <v>62</v>
      </c>
      <c r="E8" t="s">
        <v>70</v>
      </c>
      <c r="F8">
        <v>2010</v>
      </c>
      <c r="G8" t="s">
        <v>59</v>
      </c>
      <c r="H8">
        <f t="shared" si="0"/>
        <v>1E-3</v>
      </c>
      <c r="I8">
        <v>58.9</v>
      </c>
      <c r="J8">
        <v>0.7</v>
      </c>
    </row>
    <row r="9" spans="1:10" x14ac:dyDescent="0.2">
      <c r="A9" t="s">
        <v>6</v>
      </c>
      <c r="B9" t="s">
        <v>65</v>
      </c>
      <c r="C9">
        <v>0.1</v>
      </c>
      <c r="D9" t="s">
        <v>63</v>
      </c>
      <c r="E9" t="s">
        <v>70</v>
      </c>
      <c r="F9">
        <v>2010</v>
      </c>
      <c r="G9" t="s">
        <v>59</v>
      </c>
      <c r="H9">
        <f t="shared" si="0"/>
        <v>1E-3</v>
      </c>
      <c r="I9">
        <v>142.80000000000001</v>
      </c>
      <c r="J9">
        <v>0.7</v>
      </c>
    </row>
    <row r="10" spans="1:10" x14ac:dyDescent="0.2">
      <c r="A10" t="s">
        <v>4</v>
      </c>
      <c r="B10" t="s">
        <v>64</v>
      </c>
      <c r="C10">
        <v>0.9</v>
      </c>
      <c r="D10" t="s">
        <v>62</v>
      </c>
      <c r="E10" t="s">
        <v>70</v>
      </c>
      <c r="F10">
        <v>2010</v>
      </c>
      <c r="G10" t="s">
        <v>59</v>
      </c>
      <c r="H10">
        <f t="shared" si="0"/>
        <v>1E-3</v>
      </c>
      <c r="I10">
        <v>32.299999999999997</v>
      </c>
      <c r="J10">
        <v>0.7</v>
      </c>
    </row>
    <row r="11" spans="1:10" x14ac:dyDescent="0.2">
      <c r="A11" t="s">
        <v>4</v>
      </c>
      <c r="B11" t="s">
        <v>64</v>
      </c>
      <c r="C11">
        <v>0.9</v>
      </c>
      <c r="D11" t="s">
        <v>63</v>
      </c>
      <c r="E11" t="s">
        <v>70</v>
      </c>
      <c r="F11">
        <v>2010</v>
      </c>
      <c r="G11" t="s">
        <v>59</v>
      </c>
      <c r="H11">
        <f t="shared" si="0"/>
        <v>1E-3</v>
      </c>
      <c r="I11">
        <v>78.5</v>
      </c>
      <c r="J11">
        <v>0.7</v>
      </c>
    </row>
    <row r="12" spans="1:10" x14ac:dyDescent="0.2">
      <c r="A12" t="s">
        <v>4</v>
      </c>
      <c r="B12" t="s">
        <v>65</v>
      </c>
      <c r="C12">
        <v>0.1</v>
      </c>
      <c r="D12" t="s">
        <v>62</v>
      </c>
      <c r="E12" t="s">
        <v>70</v>
      </c>
      <c r="F12">
        <v>2010</v>
      </c>
      <c r="G12" t="s">
        <v>59</v>
      </c>
      <c r="H12">
        <f t="shared" si="0"/>
        <v>1E-3</v>
      </c>
      <c r="I12">
        <v>58.9</v>
      </c>
      <c r="J12">
        <v>0.7</v>
      </c>
    </row>
    <row r="13" spans="1:10" x14ac:dyDescent="0.2">
      <c r="A13" t="s">
        <v>4</v>
      </c>
      <c r="B13" t="s">
        <v>65</v>
      </c>
      <c r="C13">
        <v>0.1</v>
      </c>
      <c r="D13" t="s">
        <v>63</v>
      </c>
      <c r="E13" t="s">
        <v>70</v>
      </c>
      <c r="F13">
        <v>2010</v>
      </c>
      <c r="G13" t="s">
        <v>59</v>
      </c>
      <c r="H13">
        <f t="shared" si="0"/>
        <v>1E-3</v>
      </c>
      <c r="I13">
        <v>142.80000000000001</v>
      </c>
      <c r="J13">
        <v>0.7</v>
      </c>
    </row>
    <row r="14" spans="1:10" x14ac:dyDescent="0.2">
      <c r="A14" t="s">
        <v>5</v>
      </c>
      <c r="B14" t="s">
        <v>64</v>
      </c>
      <c r="C14">
        <v>0.9</v>
      </c>
      <c r="D14" t="s">
        <v>62</v>
      </c>
      <c r="E14" t="s">
        <v>70</v>
      </c>
      <c r="F14">
        <v>2010</v>
      </c>
      <c r="G14" t="s">
        <v>59</v>
      </c>
      <c r="H14">
        <f t="shared" si="0"/>
        <v>1E-3</v>
      </c>
      <c r="I14">
        <v>59.4</v>
      </c>
      <c r="J14">
        <v>0.7</v>
      </c>
    </row>
    <row r="15" spans="1:10" x14ac:dyDescent="0.2">
      <c r="A15" t="s">
        <v>5</v>
      </c>
      <c r="B15" t="s">
        <v>64</v>
      </c>
      <c r="C15">
        <v>0.9</v>
      </c>
      <c r="D15" t="s">
        <v>63</v>
      </c>
      <c r="E15" t="s">
        <v>70</v>
      </c>
      <c r="F15">
        <v>2010</v>
      </c>
      <c r="G15" t="s">
        <v>59</v>
      </c>
      <c r="H15">
        <f t="shared" si="0"/>
        <v>1E-3</v>
      </c>
      <c r="I15">
        <v>144.19999999999999</v>
      </c>
      <c r="J15">
        <v>0.7</v>
      </c>
    </row>
    <row r="16" spans="1:10" x14ac:dyDescent="0.2">
      <c r="A16" t="s">
        <v>5</v>
      </c>
      <c r="B16" t="s">
        <v>65</v>
      </c>
      <c r="C16">
        <v>0.1</v>
      </c>
      <c r="D16" t="s">
        <v>62</v>
      </c>
      <c r="E16" t="s">
        <v>70</v>
      </c>
      <c r="F16">
        <v>2010</v>
      </c>
      <c r="G16" t="s">
        <v>59</v>
      </c>
      <c r="H16">
        <f t="shared" si="0"/>
        <v>1E-3</v>
      </c>
      <c r="I16">
        <v>108.4</v>
      </c>
      <c r="J16">
        <v>0.7</v>
      </c>
    </row>
    <row r="17" spans="1:10" x14ac:dyDescent="0.2">
      <c r="A17" t="s">
        <v>5</v>
      </c>
      <c r="B17" t="s">
        <v>65</v>
      </c>
      <c r="C17">
        <v>0.1</v>
      </c>
      <c r="D17" t="s">
        <v>63</v>
      </c>
      <c r="E17" t="s">
        <v>70</v>
      </c>
      <c r="F17">
        <v>2010</v>
      </c>
      <c r="G17" t="s">
        <v>59</v>
      </c>
      <c r="H17">
        <f t="shared" si="0"/>
        <v>1E-3</v>
      </c>
      <c r="I17">
        <v>262.8</v>
      </c>
      <c r="J17">
        <v>0.7</v>
      </c>
    </row>
    <row r="18" spans="1:10" x14ac:dyDescent="0.2">
      <c r="A18" t="s">
        <v>10</v>
      </c>
      <c r="B18" t="s">
        <v>64</v>
      </c>
      <c r="C18">
        <v>0.9</v>
      </c>
      <c r="D18" t="s">
        <v>62</v>
      </c>
      <c r="E18" t="s">
        <v>69</v>
      </c>
      <c r="F18">
        <v>2010</v>
      </c>
      <c r="G18" t="s">
        <v>59</v>
      </c>
      <c r="H18">
        <f>1/1000</f>
        <v>1E-3</v>
      </c>
      <c r="I18">
        <v>0.1</v>
      </c>
      <c r="J18">
        <v>0.7</v>
      </c>
    </row>
    <row r="19" spans="1:10" x14ac:dyDescent="0.2">
      <c r="A19" t="s">
        <v>10</v>
      </c>
      <c r="B19" t="s">
        <v>64</v>
      </c>
      <c r="C19">
        <v>0.9</v>
      </c>
      <c r="D19" t="s">
        <v>63</v>
      </c>
      <c r="E19" t="s">
        <v>69</v>
      </c>
      <c r="F19">
        <v>2010</v>
      </c>
      <c r="G19" t="s">
        <v>59</v>
      </c>
      <c r="H19">
        <f t="shared" ref="H19:H33" si="1">1/1000</f>
        <v>1E-3</v>
      </c>
      <c r="I19">
        <v>0.1</v>
      </c>
      <c r="J19">
        <v>0.7</v>
      </c>
    </row>
    <row r="20" spans="1:10" x14ac:dyDescent="0.2">
      <c r="A20" t="s">
        <v>10</v>
      </c>
      <c r="B20" t="s">
        <v>65</v>
      </c>
      <c r="C20">
        <v>0.1</v>
      </c>
      <c r="D20" t="s">
        <v>62</v>
      </c>
      <c r="E20" t="s">
        <v>69</v>
      </c>
      <c r="F20">
        <v>2010</v>
      </c>
      <c r="G20" t="s">
        <v>59</v>
      </c>
      <c r="H20">
        <f t="shared" si="1"/>
        <v>1E-3</v>
      </c>
      <c r="I20">
        <v>0.1</v>
      </c>
      <c r="J20">
        <v>0.7</v>
      </c>
    </row>
    <row r="21" spans="1:10" x14ac:dyDescent="0.2">
      <c r="A21" t="s">
        <v>10</v>
      </c>
      <c r="B21" t="s">
        <v>65</v>
      </c>
      <c r="C21">
        <v>0.1</v>
      </c>
      <c r="D21" t="s">
        <v>63</v>
      </c>
      <c r="E21" t="s">
        <v>69</v>
      </c>
      <c r="F21">
        <v>2010</v>
      </c>
      <c r="G21" t="s">
        <v>59</v>
      </c>
      <c r="H21">
        <f t="shared" si="1"/>
        <v>1E-3</v>
      </c>
      <c r="I21">
        <v>0.3</v>
      </c>
      <c r="J21">
        <v>0.7</v>
      </c>
    </row>
    <row r="22" spans="1:10" x14ac:dyDescent="0.2">
      <c r="A22" t="s">
        <v>6</v>
      </c>
      <c r="B22" t="s">
        <v>64</v>
      </c>
      <c r="C22">
        <v>0.9</v>
      </c>
      <c r="D22" t="s">
        <v>62</v>
      </c>
      <c r="E22" t="s">
        <v>69</v>
      </c>
      <c r="F22">
        <v>2010</v>
      </c>
      <c r="G22" t="s">
        <v>59</v>
      </c>
      <c r="H22">
        <f t="shared" si="1"/>
        <v>1E-3</v>
      </c>
      <c r="I22">
        <v>0.3</v>
      </c>
      <c r="J22">
        <v>0.7</v>
      </c>
    </row>
    <row r="23" spans="1:10" x14ac:dyDescent="0.2">
      <c r="A23" t="s">
        <v>6</v>
      </c>
      <c r="B23" t="s">
        <v>64</v>
      </c>
      <c r="C23">
        <v>0.9</v>
      </c>
      <c r="D23" t="s">
        <v>63</v>
      </c>
      <c r="E23" t="s">
        <v>69</v>
      </c>
      <c r="F23">
        <v>2010</v>
      </c>
      <c r="G23" t="s">
        <v>59</v>
      </c>
      <c r="H23">
        <f t="shared" si="1"/>
        <v>1E-3</v>
      </c>
      <c r="I23">
        <v>0.6</v>
      </c>
      <c r="J23">
        <v>0.7</v>
      </c>
    </row>
    <row r="24" spans="1:10" x14ac:dyDescent="0.2">
      <c r="A24" t="s">
        <v>6</v>
      </c>
      <c r="B24" t="s">
        <v>65</v>
      </c>
      <c r="C24">
        <v>0.1</v>
      </c>
      <c r="D24" t="s">
        <v>62</v>
      </c>
      <c r="E24" t="s">
        <v>69</v>
      </c>
      <c r="F24">
        <v>2010</v>
      </c>
      <c r="G24" t="s">
        <v>59</v>
      </c>
      <c r="H24">
        <f t="shared" si="1"/>
        <v>1E-3</v>
      </c>
      <c r="I24">
        <v>0.5</v>
      </c>
      <c r="J24">
        <v>0.7</v>
      </c>
    </row>
    <row r="25" spans="1:10" x14ac:dyDescent="0.2">
      <c r="A25" t="s">
        <v>6</v>
      </c>
      <c r="B25" t="s">
        <v>65</v>
      </c>
      <c r="C25">
        <v>0.1</v>
      </c>
      <c r="D25" t="s">
        <v>63</v>
      </c>
      <c r="E25" t="s">
        <v>69</v>
      </c>
      <c r="F25">
        <v>2010</v>
      </c>
      <c r="G25" t="s">
        <v>59</v>
      </c>
      <c r="H25">
        <f t="shared" si="1"/>
        <v>1E-3</v>
      </c>
      <c r="I25">
        <v>1.1000000000000001</v>
      </c>
      <c r="J25">
        <v>0.7</v>
      </c>
    </row>
    <row r="26" spans="1:10" x14ac:dyDescent="0.2">
      <c r="A26" t="s">
        <v>4</v>
      </c>
      <c r="B26" t="s">
        <v>64</v>
      </c>
      <c r="C26">
        <v>0.9</v>
      </c>
      <c r="D26" t="s">
        <v>62</v>
      </c>
      <c r="E26" t="s">
        <v>69</v>
      </c>
      <c r="F26">
        <v>2010</v>
      </c>
      <c r="G26" t="s">
        <v>59</v>
      </c>
      <c r="H26">
        <f t="shared" si="1"/>
        <v>1E-3</v>
      </c>
      <c r="I26">
        <v>0.3</v>
      </c>
      <c r="J26">
        <v>0.7</v>
      </c>
    </row>
    <row r="27" spans="1:10" x14ac:dyDescent="0.2">
      <c r="A27" t="s">
        <v>4</v>
      </c>
      <c r="B27" t="s">
        <v>64</v>
      </c>
      <c r="C27">
        <v>0.9</v>
      </c>
      <c r="D27" t="s">
        <v>63</v>
      </c>
      <c r="E27" t="s">
        <v>69</v>
      </c>
      <c r="F27">
        <v>2010</v>
      </c>
      <c r="G27" t="s">
        <v>59</v>
      </c>
      <c r="H27">
        <f t="shared" si="1"/>
        <v>1E-3</v>
      </c>
      <c r="I27">
        <v>0.6</v>
      </c>
      <c r="J27">
        <v>0.7</v>
      </c>
    </row>
    <row r="28" spans="1:10" x14ac:dyDescent="0.2">
      <c r="A28" t="s">
        <v>4</v>
      </c>
      <c r="B28" t="s">
        <v>65</v>
      </c>
      <c r="C28">
        <v>0.1</v>
      </c>
      <c r="D28" t="s">
        <v>62</v>
      </c>
      <c r="E28" t="s">
        <v>69</v>
      </c>
      <c r="F28">
        <v>2010</v>
      </c>
      <c r="G28" t="s">
        <v>59</v>
      </c>
      <c r="H28">
        <f t="shared" si="1"/>
        <v>1E-3</v>
      </c>
      <c r="I28">
        <v>0.5</v>
      </c>
      <c r="J28">
        <v>0.7</v>
      </c>
    </row>
    <row r="29" spans="1:10" x14ac:dyDescent="0.2">
      <c r="A29" t="s">
        <v>4</v>
      </c>
      <c r="B29" t="s">
        <v>65</v>
      </c>
      <c r="C29">
        <v>0.1</v>
      </c>
      <c r="D29" t="s">
        <v>63</v>
      </c>
      <c r="E29" t="s">
        <v>69</v>
      </c>
      <c r="F29">
        <v>2010</v>
      </c>
      <c r="G29" t="s">
        <v>59</v>
      </c>
      <c r="H29">
        <f t="shared" si="1"/>
        <v>1E-3</v>
      </c>
      <c r="I29">
        <v>1.1000000000000001</v>
      </c>
      <c r="J29">
        <v>0.7</v>
      </c>
    </row>
    <row r="30" spans="1:10" x14ac:dyDescent="0.2">
      <c r="A30" t="s">
        <v>5</v>
      </c>
      <c r="B30" t="s">
        <v>64</v>
      </c>
      <c r="C30">
        <v>0.9</v>
      </c>
      <c r="D30" t="s">
        <v>62</v>
      </c>
      <c r="E30" t="s">
        <v>69</v>
      </c>
      <c r="F30">
        <v>2010</v>
      </c>
      <c r="G30" t="s">
        <v>59</v>
      </c>
      <c r="H30">
        <f t="shared" si="1"/>
        <v>1E-3</v>
      </c>
      <c r="I30">
        <v>0.5</v>
      </c>
      <c r="J30">
        <v>0.7</v>
      </c>
    </row>
    <row r="31" spans="1:10" x14ac:dyDescent="0.2">
      <c r="A31" t="s">
        <v>5</v>
      </c>
      <c r="B31" t="s">
        <v>64</v>
      </c>
      <c r="C31">
        <v>0.9</v>
      </c>
      <c r="D31" t="s">
        <v>63</v>
      </c>
      <c r="E31" t="s">
        <v>69</v>
      </c>
      <c r="F31">
        <v>2010</v>
      </c>
      <c r="G31" t="s">
        <v>59</v>
      </c>
      <c r="H31">
        <f t="shared" si="1"/>
        <v>1E-3</v>
      </c>
      <c r="I31">
        <v>1.1000000000000001</v>
      </c>
      <c r="J31">
        <v>0.7</v>
      </c>
    </row>
    <row r="32" spans="1:10" x14ac:dyDescent="0.2">
      <c r="A32" t="s">
        <v>5</v>
      </c>
      <c r="B32" t="s">
        <v>65</v>
      </c>
      <c r="C32">
        <v>0.1</v>
      </c>
      <c r="D32" t="s">
        <v>62</v>
      </c>
      <c r="E32" t="s">
        <v>69</v>
      </c>
      <c r="F32">
        <v>2010</v>
      </c>
      <c r="G32" t="s">
        <v>59</v>
      </c>
      <c r="H32">
        <f t="shared" si="1"/>
        <v>1E-3</v>
      </c>
      <c r="I32">
        <v>0.9</v>
      </c>
      <c r="J32">
        <v>0.7</v>
      </c>
    </row>
    <row r="33" spans="1:10" x14ac:dyDescent="0.2">
      <c r="A33" t="s">
        <v>5</v>
      </c>
      <c r="B33" t="s">
        <v>65</v>
      </c>
      <c r="C33">
        <v>0.1</v>
      </c>
      <c r="D33" t="s">
        <v>63</v>
      </c>
      <c r="E33" t="s">
        <v>69</v>
      </c>
      <c r="F33">
        <v>2010</v>
      </c>
      <c r="G33" t="s">
        <v>59</v>
      </c>
      <c r="H33">
        <f t="shared" si="1"/>
        <v>1E-3</v>
      </c>
      <c r="I33">
        <v>1.9</v>
      </c>
      <c r="J33">
        <v>0.7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2C993-79ED-F94D-9DAC-90CF7B14DEEE}">
  <dimension ref="A1:G17"/>
  <sheetViews>
    <sheetView workbookViewId="0">
      <selection activeCell="E36" sqref="E36"/>
    </sheetView>
  </sheetViews>
  <sheetFormatPr baseColWidth="10" defaultRowHeight="16" x14ac:dyDescent="0.2"/>
  <cols>
    <col min="1" max="1" width="18" bestFit="1" customWidth="1"/>
    <col min="2" max="2" width="13.5" bestFit="1" customWidth="1"/>
    <col min="3" max="3" width="11.83203125" customWidth="1"/>
  </cols>
  <sheetData>
    <row r="1" spans="1:7" x14ac:dyDescent="0.2">
      <c r="A1" t="s">
        <v>25</v>
      </c>
      <c r="B1" t="s">
        <v>105</v>
      </c>
      <c r="C1" t="s">
        <v>106</v>
      </c>
      <c r="D1" t="s">
        <v>2</v>
      </c>
      <c r="E1" t="s">
        <v>27</v>
      </c>
      <c r="F1" t="s">
        <v>26</v>
      </c>
      <c r="G1" t="s">
        <v>1</v>
      </c>
    </row>
    <row r="2" spans="1:7" x14ac:dyDescent="0.2">
      <c r="A2" t="s">
        <v>47</v>
      </c>
      <c r="B2" t="s">
        <v>48</v>
      </c>
      <c r="C2" t="s">
        <v>46</v>
      </c>
      <c r="D2">
        <v>2016</v>
      </c>
      <c r="E2">
        <v>6</v>
      </c>
      <c r="F2" t="s">
        <v>67</v>
      </c>
      <c r="G2">
        <v>7</v>
      </c>
    </row>
    <row r="3" spans="1:7" x14ac:dyDescent="0.2">
      <c r="A3" t="s">
        <v>51</v>
      </c>
      <c r="B3" t="s">
        <v>48</v>
      </c>
      <c r="C3" t="s">
        <v>46</v>
      </c>
      <c r="D3">
        <v>2016</v>
      </c>
      <c r="E3">
        <v>6</v>
      </c>
      <c r="F3" t="s">
        <v>67</v>
      </c>
      <c r="G3">
        <v>5</v>
      </c>
    </row>
    <row r="4" spans="1:7" x14ac:dyDescent="0.2">
      <c r="A4" t="s">
        <v>50</v>
      </c>
      <c r="B4" t="s">
        <v>48</v>
      </c>
      <c r="C4" t="s">
        <v>46</v>
      </c>
      <c r="D4">
        <v>2016</v>
      </c>
      <c r="E4">
        <v>12</v>
      </c>
      <c r="F4" t="s">
        <v>67</v>
      </c>
      <c r="G4">
        <v>20</v>
      </c>
    </row>
    <row r="5" spans="1:7" x14ac:dyDescent="0.2">
      <c r="A5" t="s">
        <v>28</v>
      </c>
      <c r="B5" t="s">
        <v>48</v>
      </c>
      <c r="C5" t="s">
        <v>46</v>
      </c>
      <c r="D5">
        <v>2016</v>
      </c>
      <c r="E5">
        <v>15</v>
      </c>
      <c r="F5" t="s">
        <v>67</v>
      </c>
      <c r="G5">
        <v>526</v>
      </c>
    </row>
    <row r="6" spans="1:7" x14ac:dyDescent="0.2">
      <c r="A6" t="s">
        <v>29</v>
      </c>
      <c r="B6" t="s">
        <v>48</v>
      </c>
      <c r="C6" t="s">
        <v>46</v>
      </c>
      <c r="D6">
        <v>2016</v>
      </c>
      <c r="E6">
        <v>1</v>
      </c>
      <c r="F6" t="s">
        <v>67</v>
      </c>
      <c r="G6">
        <v>35</v>
      </c>
    </row>
    <row r="7" spans="1:7" x14ac:dyDescent="0.2">
      <c r="A7" t="s">
        <v>47</v>
      </c>
      <c r="B7" t="s">
        <v>48</v>
      </c>
      <c r="C7" t="s">
        <v>30</v>
      </c>
      <c r="D7">
        <v>2016</v>
      </c>
      <c r="E7">
        <v>6</v>
      </c>
      <c r="F7" t="s">
        <v>67</v>
      </c>
      <c r="G7">
        <v>0</v>
      </c>
    </row>
    <row r="8" spans="1:7" x14ac:dyDescent="0.2">
      <c r="A8" t="s">
        <v>51</v>
      </c>
      <c r="B8" t="s">
        <v>48</v>
      </c>
      <c r="C8" t="s">
        <v>30</v>
      </c>
      <c r="D8">
        <v>2016</v>
      </c>
      <c r="E8">
        <v>6</v>
      </c>
      <c r="F8" t="s">
        <v>67</v>
      </c>
      <c r="G8">
        <v>0</v>
      </c>
    </row>
    <row r="9" spans="1:7" x14ac:dyDescent="0.2">
      <c r="A9" t="s">
        <v>50</v>
      </c>
      <c r="B9" t="s">
        <v>48</v>
      </c>
      <c r="C9" t="s">
        <v>30</v>
      </c>
      <c r="D9">
        <v>2016</v>
      </c>
      <c r="E9">
        <v>12</v>
      </c>
      <c r="F9" t="s">
        <v>67</v>
      </c>
      <c r="G9">
        <v>20</v>
      </c>
    </row>
    <row r="10" spans="1:7" x14ac:dyDescent="0.2">
      <c r="A10" t="s">
        <v>28</v>
      </c>
      <c r="B10" t="s">
        <v>48</v>
      </c>
      <c r="C10" t="s">
        <v>30</v>
      </c>
      <c r="D10">
        <v>2016</v>
      </c>
      <c r="E10">
        <v>15</v>
      </c>
      <c r="F10" t="s">
        <v>67</v>
      </c>
      <c r="G10">
        <v>526</v>
      </c>
    </row>
    <row r="11" spans="1:7" x14ac:dyDescent="0.2">
      <c r="A11" t="s">
        <v>29</v>
      </c>
      <c r="B11" t="s">
        <v>48</v>
      </c>
      <c r="C11" t="s">
        <v>30</v>
      </c>
      <c r="D11">
        <v>2016</v>
      </c>
      <c r="E11">
        <v>1</v>
      </c>
      <c r="F11" t="s">
        <v>67</v>
      </c>
      <c r="G11">
        <v>35</v>
      </c>
    </row>
    <row r="12" spans="1:7" x14ac:dyDescent="0.2">
      <c r="A12" t="s">
        <v>42</v>
      </c>
      <c r="B12" t="s">
        <v>49</v>
      </c>
      <c r="C12" t="s">
        <v>46</v>
      </c>
      <c r="D12">
        <v>2016</v>
      </c>
      <c r="E12">
        <v>1</v>
      </c>
      <c r="F12" t="s">
        <v>67</v>
      </c>
      <c r="G12">
        <v>2</v>
      </c>
    </row>
    <row r="13" spans="1:7" x14ac:dyDescent="0.2">
      <c r="A13" t="s">
        <v>28</v>
      </c>
      <c r="B13" t="s">
        <v>49</v>
      </c>
      <c r="C13" t="s">
        <v>46</v>
      </c>
      <c r="D13">
        <v>2016</v>
      </c>
      <c r="E13">
        <v>1</v>
      </c>
      <c r="F13" t="s">
        <v>67</v>
      </c>
      <c r="G13">
        <v>2</v>
      </c>
    </row>
    <row r="14" spans="1:7" x14ac:dyDescent="0.2">
      <c r="A14" t="s">
        <v>29</v>
      </c>
      <c r="B14" t="s">
        <v>49</v>
      </c>
      <c r="C14" t="s">
        <v>46</v>
      </c>
      <c r="D14">
        <v>2016</v>
      </c>
      <c r="E14">
        <v>1</v>
      </c>
      <c r="F14" t="s">
        <v>67</v>
      </c>
      <c r="G14">
        <v>75</v>
      </c>
    </row>
    <row r="15" spans="1:7" x14ac:dyDescent="0.2">
      <c r="A15" t="s">
        <v>42</v>
      </c>
      <c r="B15" t="s">
        <v>49</v>
      </c>
      <c r="C15" t="s">
        <v>30</v>
      </c>
      <c r="D15">
        <v>2016</v>
      </c>
      <c r="E15">
        <v>1</v>
      </c>
      <c r="F15" t="s">
        <v>67</v>
      </c>
      <c r="G15">
        <v>2.1</v>
      </c>
    </row>
    <row r="16" spans="1:7" x14ac:dyDescent="0.2">
      <c r="A16" t="s">
        <v>28</v>
      </c>
      <c r="B16" t="s">
        <v>49</v>
      </c>
      <c r="C16" t="s">
        <v>30</v>
      </c>
      <c r="D16">
        <v>2016</v>
      </c>
      <c r="E16">
        <v>1</v>
      </c>
      <c r="F16" t="s">
        <v>67</v>
      </c>
      <c r="G16">
        <v>2.1</v>
      </c>
    </row>
    <row r="17" spans="1:7" x14ac:dyDescent="0.2">
      <c r="A17" t="s">
        <v>29</v>
      </c>
      <c r="B17" t="s">
        <v>49</v>
      </c>
      <c r="C17" t="s">
        <v>30</v>
      </c>
      <c r="D17">
        <v>2016</v>
      </c>
      <c r="E17">
        <v>1</v>
      </c>
      <c r="F17" t="s">
        <v>67</v>
      </c>
      <c r="G17">
        <v>75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097B0-C046-D64D-9241-748FA74A6E8D}">
  <dimension ref="A1:D4"/>
  <sheetViews>
    <sheetView workbookViewId="0">
      <selection activeCell="D4" sqref="D4"/>
    </sheetView>
  </sheetViews>
  <sheetFormatPr baseColWidth="10" defaultRowHeight="16" x14ac:dyDescent="0.2"/>
  <sheetData>
    <row r="1" spans="1:4" x14ac:dyDescent="0.2">
      <c r="A1" t="s">
        <v>3</v>
      </c>
      <c r="B1" t="s">
        <v>2</v>
      </c>
      <c r="C1" t="s">
        <v>26</v>
      </c>
      <c r="D1" t="s">
        <v>1</v>
      </c>
    </row>
    <row r="2" spans="1:4" x14ac:dyDescent="0.2">
      <c r="A2" t="s">
        <v>6</v>
      </c>
      <c r="B2">
        <v>2018</v>
      </c>
      <c r="C2" t="s">
        <v>109</v>
      </c>
      <c r="D2">
        <v>0.11600000000000001</v>
      </c>
    </row>
    <row r="3" spans="1:4" x14ac:dyDescent="0.2">
      <c r="A3" t="s">
        <v>4</v>
      </c>
      <c r="B3">
        <v>2018</v>
      </c>
      <c r="C3" t="s">
        <v>109</v>
      </c>
      <c r="D3">
        <v>0.11600000000000001</v>
      </c>
    </row>
    <row r="4" spans="1:4" x14ac:dyDescent="0.2">
      <c r="A4" t="s">
        <v>5</v>
      </c>
      <c r="B4">
        <v>2018</v>
      </c>
      <c r="C4" t="s">
        <v>109</v>
      </c>
      <c r="D4">
        <v>0.11600000000000001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44AD7F-1C42-854F-9BAB-7E1168A868A8}">
  <dimension ref="A1:C11"/>
  <sheetViews>
    <sheetView tabSelected="1" workbookViewId="0">
      <selection activeCell="A4" sqref="A4"/>
    </sheetView>
  </sheetViews>
  <sheetFormatPr baseColWidth="10" defaultRowHeight="16" x14ac:dyDescent="0.2"/>
  <cols>
    <col min="1" max="1" width="18.33203125" bestFit="1" customWidth="1"/>
    <col min="3" max="3" width="20.83203125" bestFit="1" customWidth="1"/>
  </cols>
  <sheetData>
    <row r="1" spans="1:3" x14ac:dyDescent="0.2">
      <c r="A1" t="s">
        <v>25</v>
      </c>
      <c r="B1" t="s">
        <v>38</v>
      </c>
      <c r="C1" t="s">
        <v>44</v>
      </c>
    </row>
    <row r="2" spans="1:3" x14ac:dyDescent="0.2">
      <c r="A2" t="s">
        <v>18</v>
      </c>
      <c r="B2" t="s">
        <v>37</v>
      </c>
    </row>
    <row r="3" spans="1:3" x14ac:dyDescent="0.2">
      <c r="A3" t="s">
        <v>42</v>
      </c>
      <c r="B3">
        <v>30</v>
      </c>
      <c r="C3" s="2">
        <v>0.75</v>
      </c>
    </row>
    <row r="4" spans="1:3" x14ac:dyDescent="0.2">
      <c r="A4" t="s">
        <v>110</v>
      </c>
      <c r="B4">
        <v>30</v>
      </c>
      <c r="C4" s="2">
        <v>0.75</v>
      </c>
    </row>
    <row r="5" spans="1:3" x14ac:dyDescent="0.2">
      <c r="A5" t="s">
        <v>28</v>
      </c>
      <c r="B5">
        <v>100</v>
      </c>
      <c r="C5" s="2">
        <v>1</v>
      </c>
    </row>
    <row r="6" spans="1:3" x14ac:dyDescent="0.2">
      <c r="A6" t="s">
        <v>29</v>
      </c>
      <c r="B6">
        <v>100</v>
      </c>
      <c r="C6" s="2">
        <v>1</v>
      </c>
    </row>
    <row r="7" spans="1:3" x14ac:dyDescent="0.2">
      <c r="A7" t="s">
        <v>34</v>
      </c>
      <c r="B7">
        <v>50</v>
      </c>
      <c r="C7" s="2">
        <v>1</v>
      </c>
    </row>
    <row r="8" spans="1:3" x14ac:dyDescent="0.2">
      <c r="A8" t="s">
        <v>45</v>
      </c>
      <c r="B8">
        <v>20</v>
      </c>
      <c r="C8" s="2">
        <v>0.75</v>
      </c>
    </row>
    <row r="9" spans="1:3" x14ac:dyDescent="0.2">
      <c r="A9" t="s">
        <v>43</v>
      </c>
      <c r="B9">
        <v>30</v>
      </c>
      <c r="C9" s="2">
        <v>0.75</v>
      </c>
    </row>
    <row r="10" spans="1:3" x14ac:dyDescent="0.2">
      <c r="A10" t="s">
        <v>35</v>
      </c>
      <c r="B10">
        <v>20</v>
      </c>
      <c r="C10" s="2">
        <v>0.5</v>
      </c>
    </row>
    <row r="11" spans="1:3" x14ac:dyDescent="0.2">
      <c r="A11" t="s">
        <v>36</v>
      </c>
      <c r="B11">
        <v>15</v>
      </c>
      <c r="C11" s="2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58DFD-231E-F14B-8B89-FDC886587888}">
  <dimension ref="A1:P25"/>
  <sheetViews>
    <sheetView workbookViewId="0"/>
  </sheetViews>
  <sheetFormatPr baseColWidth="10" defaultRowHeight="16" x14ac:dyDescent="0.2"/>
  <cols>
    <col min="1" max="1" width="21.6640625" bestFit="1" customWidth="1"/>
    <col min="2" max="2" width="12.33203125" bestFit="1" customWidth="1"/>
  </cols>
  <sheetData>
    <row r="1" spans="1:7" x14ac:dyDescent="0.2">
      <c r="A1" t="s">
        <v>25</v>
      </c>
      <c r="B1" t="s">
        <v>22</v>
      </c>
      <c r="C1" t="s">
        <v>16</v>
      </c>
      <c r="D1" t="s">
        <v>39</v>
      </c>
      <c r="E1" t="s">
        <v>15</v>
      </c>
      <c r="F1" t="s">
        <v>17</v>
      </c>
      <c r="G1" t="s">
        <v>19</v>
      </c>
    </row>
    <row r="2" spans="1:7" x14ac:dyDescent="0.2">
      <c r="A2" t="s">
        <v>20</v>
      </c>
      <c r="C2" s="2">
        <v>1</v>
      </c>
      <c r="D2" s="2">
        <v>0.9</v>
      </c>
      <c r="E2" s="2">
        <v>0.5</v>
      </c>
      <c r="F2" s="2">
        <v>1</v>
      </c>
    </row>
    <row r="3" spans="1:7" x14ac:dyDescent="0.2">
      <c r="A3" t="s">
        <v>18</v>
      </c>
      <c r="B3" t="s">
        <v>21</v>
      </c>
      <c r="C3" s="2">
        <v>0</v>
      </c>
      <c r="D3" s="2">
        <v>0</v>
      </c>
      <c r="E3" s="2">
        <v>0</v>
      </c>
      <c r="F3" s="2">
        <v>1</v>
      </c>
      <c r="G3" s="2">
        <f>SUMPRODUCT($C$2:$F$2,C3:F3)</f>
        <v>1</v>
      </c>
    </row>
    <row r="4" spans="1:7" x14ac:dyDescent="0.2">
      <c r="A4" t="s">
        <v>108</v>
      </c>
      <c r="B4" t="s">
        <v>21</v>
      </c>
      <c r="C4" s="2">
        <v>0.6</v>
      </c>
      <c r="D4" s="2">
        <v>0.25</v>
      </c>
      <c r="E4" s="2">
        <v>0.15</v>
      </c>
      <c r="F4" s="2">
        <v>0</v>
      </c>
      <c r="G4" s="2">
        <f t="shared" ref="G4" si="0">SUMPRODUCT($C$2:$F$2,C4:F4)</f>
        <v>0.89999999999999991</v>
      </c>
    </row>
    <row r="5" spans="1:7" x14ac:dyDescent="0.2">
      <c r="A5" t="s">
        <v>40</v>
      </c>
      <c r="B5" t="s">
        <v>21</v>
      </c>
      <c r="C5" s="2">
        <v>0</v>
      </c>
      <c r="D5" s="2">
        <v>0.5</v>
      </c>
      <c r="E5" s="2">
        <v>0.2</v>
      </c>
      <c r="F5" s="2">
        <v>0.3</v>
      </c>
      <c r="G5" s="2">
        <f>SUMPRODUCT($C$2:$F$2,C5:F5)</f>
        <v>0.85000000000000009</v>
      </c>
    </row>
    <row r="6" spans="1:7" x14ac:dyDescent="0.2">
      <c r="A6" t="s">
        <v>41</v>
      </c>
      <c r="B6" t="s">
        <v>21</v>
      </c>
      <c r="C6" s="2">
        <v>0</v>
      </c>
      <c r="D6" s="2">
        <v>0.7</v>
      </c>
      <c r="E6" s="2">
        <v>0.05</v>
      </c>
      <c r="F6" s="2">
        <v>0.25</v>
      </c>
      <c r="G6" s="2">
        <f>SUMPRODUCT($C$2:$F$2,C6:F6)</f>
        <v>0.90500000000000003</v>
      </c>
    </row>
    <row r="7" spans="1:7" x14ac:dyDescent="0.2">
      <c r="A7" t="s">
        <v>49</v>
      </c>
      <c r="B7" t="s">
        <v>24</v>
      </c>
      <c r="C7" s="2">
        <v>0.45</v>
      </c>
      <c r="D7" s="2">
        <v>0.35000000000000003</v>
      </c>
      <c r="E7" s="2">
        <v>0.19999999999999998</v>
      </c>
      <c r="F7" s="2">
        <v>0</v>
      </c>
      <c r="G7" s="2">
        <f>SUMPRODUCT($C$2:$F$2,C7:F7)</f>
        <v>0.8650000000000001</v>
      </c>
    </row>
    <row r="8" spans="1:7" x14ac:dyDescent="0.2">
      <c r="A8" t="s">
        <v>23</v>
      </c>
      <c r="B8" t="s">
        <v>24</v>
      </c>
      <c r="C8" s="2">
        <v>0</v>
      </c>
      <c r="D8" s="2">
        <v>0.45</v>
      </c>
      <c r="E8" s="2">
        <v>0.15</v>
      </c>
      <c r="F8" s="2">
        <v>0.4</v>
      </c>
      <c r="G8" s="2">
        <f>SUMPRODUCT($C$2:$F$2,C8:F8)</f>
        <v>0.88000000000000012</v>
      </c>
    </row>
    <row r="9" spans="1:7" x14ac:dyDescent="0.2">
      <c r="A9" t="s">
        <v>48</v>
      </c>
      <c r="B9" t="s">
        <v>24</v>
      </c>
      <c r="C9" s="2">
        <v>0.5</v>
      </c>
      <c r="D9" s="2">
        <v>0.35</v>
      </c>
      <c r="E9" s="2">
        <v>0.15</v>
      </c>
      <c r="F9" s="2">
        <v>0</v>
      </c>
      <c r="G9" s="2">
        <f>SUMPRODUCT($C$2:$F$2,C9:F9)</f>
        <v>0.8899999999999999</v>
      </c>
    </row>
    <row r="10" spans="1:7" x14ac:dyDescent="0.2">
      <c r="C10" s="2"/>
      <c r="D10" s="2"/>
      <c r="E10" s="2"/>
      <c r="F10" s="2"/>
      <c r="G10" s="2"/>
    </row>
    <row r="21" spans="4:16" x14ac:dyDescent="0.2"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4:16" x14ac:dyDescent="0.2"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4:16" x14ac:dyDescent="0.2"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4:16" x14ac:dyDescent="0.2"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4:16" x14ac:dyDescent="0.2"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BF3A6-7A1D-C345-A9C6-851159C9984B}">
  <dimension ref="A1:E6"/>
  <sheetViews>
    <sheetView workbookViewId="0">
      <selection activeCell="E6" sqref="E6"/>
    </sheetView>
  </sheetViews>
  <sheetFormatPr baseColWidth="10" defaultRowHeight="16" x14ac:dyDescent="0.2"/>
  <sheetData>
    <row r="1" spans="1:5" x14ac:dyDescent="0.2">
      <c r="B1" t="s">
        <v>30</v>
      </c>
      <c r="D1" t="s">
        <v>46</v>
      </c>
    </row>
    <row r="2" spans="1:5" x14ac:dyDescent="0.2">
      <c r="A2" t="s">
        <v>3</v>
      </c>
      <c r="B2" t="s">
        <v>70</v>
      </c>
      <c r="C2" t="s">
        <v>69</v>
      </c>
      <c r="D2" t="s">
        <v>70</v>
      </c>
      <c r="E2" t="s">
        <v>69</v>
      </c>
    </row>
    <row r="3" spans="1:5" x14ac:dyDescent="0.2">
      <c r="A3" t="s">
        <v>10</v>
      </c>
      <c r="B3">
        <v>50</v>
      </c>
      <c r="C3">
        <v>90</v>
      </c>
      <c r="D3">
        <v>90</v>
      </c>
      <c r="E3">
        <v>130</v>
      </c>
    </row>
    <row r="4" spans="1:5" x14ac:dyDescent="0.2">
      <c r="A4" t="s">
        <v>6</v>
      </c>
      <c r="B4">
        <v>50</v>
      </c>
      <c r="C4">
        <v>90</v>
      </c>
      <c r="D4">
        <v>90</v>
      </c>
      <c r="E4">
        <v>100</v>
      </c>
    </row>
    <row r="5" spans="1:5" x14ac:dyDescent="0.2">
      <c r="A5" t="s">
        <v>4</v>
      </c>
      <c r="B5">
        <v>50</v>
      </c>
      <c r="C5">
        <v>90</v>
      </c>
      <c r="D5">
        <v>90</v>
      </c>
      <c r="E5">
        <v>130</v>
      </c>
    </row>
    <row r="6" spans="1:5" x14ac:dyDescent="0.2">
      <c r="A6" t="s">
        <v>5</v>
      </c>
      <c r="B6">
        <v>50</v>
      </c>
      <c r="C6">
        <v>90</v>
      </c>
      <c r="D6">
        <v>90</v>
      </c>
      <c r="E6">
        <v>90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E5C7A-53CE-DF4E-B281-C10D875E5748}">
  <dimension ref="A1:C5"/>
  <sheetViews>
    <sheetView workbookViewId="0">
      <selection activeCell="D9" sqref="D9"/>
    </sheetView>
  </sheetViews>
  <sheetFormatPr baseColWidth="10" defaultRowHeight="16" x14ac:dyDescent="0.2"/>
  <sheetData>
    <row r="1" spans="1:3" x14ac:dyDescent="0.2">
      <c r="A1" t="s">
        <v>3</v>
      </c>
      <c r="B1" t="s">
        <v>26</v>
      </c>
      <c r="C1" t="s">
        <v>1</v>
      </c>
    </row>
    <row r="2" spans="1:3" x14ac:dyDescent="0.2">
      <c r="A2" t="s">
        <v>10</v>
      </c>
      <c r="B2" t="s">
        <v>66</v>
      </c>
      <c r="C2">
        <v>1.8</v>
      </c>
    </row>
    <row r="3" spans="1:3" x14ac:dyDescent="0.2">
      <c r="A3" t="s">
        <v>6</v>
      </c>
      <c r="B3" t="s">
        <v>66</v>
      </c>
      <c r="C3">
        <v>20</v>
      </c>
    </row>
    <row r="4" spans="1:3" x14ac:dyDescent="0.2">
      <c r="A4" t="s">
        <v>4</v>
      </c>
      <c r="B4" t="s">
        <v>66</v>
      </c>
      <c r="C4">
        <v>1.1000000000000001</v>
      </c>
    </row>
    <row r="5" spans="1:3" x14ac:dyDescent="0.2">
      <c r="A5" t="s">
        <v>5</v>
      </c>
      <c r="B5" t="s">
        <v>66</v>
      </c>
      <c r="C5">
        <v>1.2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83BB6-CFAC-5E43-9AFB-3CAD3F7667AE}">
  <dimension ref="A1:C3"/>
  <sheetViews>
    <sheetView workbookViewId="0">
      <selection activeCell="I8" sqref="I8"/>
    </sheetView>
  </sheetViews>
  <sheetFormatPr baseColWidth="10" defaultRowHeight="16" x14ac:dyDescent="0.2"/>
  <sheetData>
    <row r="1" spans="1:3" x14ac:dyDescent="0.2">
      <c r="A1" t="s">
        <v>3</v>
      </c>
      <c r="B1" t="s">
        <v>26</v>
      </c>
      <c r="C1" t="s">
        <v>1</v>
      </c>
    </row>
    <row r="2" spans="1:3" x14ac:dyDescent="0.2">
      <c r="A2" t="s">
        <v>4</v>
      </c>
      <c r="B2" t="s">
        <v>85</v>
      </c>
      <c r="C2">
        <v>1.2</v>
      </c>
    </row>
    <row r="3" spans="1:3" x14ac:dyDescent="0.2">
      <c r="A3" t="s">
        <v>5</v>
      </c>
      <c r="B3" t="s">
        <v>85</v>
      </c>
      <c r="C3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gdp_growth</vt:lpstr>
      <vt:lpstr>cpi</vt:lpstr>
      <vt:lpstr>operation_cost</vt:lpstr>
      <vt:lpstr>toll_operation_cost</vt:lpstr>
      <vt:lpstr>residual_value</vt:lpstr>
      <vt:lpstr>conversion_factors</vt:lpstr>
      <vt:lpstr>max_velocities</vt:lpstr>
      <vt:lpstr>passenger_occupancy</vt:lpstr>
      <vt:lpstr>freight_occupancy</vt:lpstr>
      <vt:lpstr>trip_purpose</vt:lpstr>
      <vt:lpstr>vtts</vt:lpstr>
      <vt:lpstr>voc</vt:lpstr>
      <vt:lpstr>fuel_consumption</vt:lpstr>
      <vt:lpstr>fuel_ratio</vt:lpstr>
      <vt:lpstr>fuel_density</vt:lpstr>
      <vt:lpstr>fuel_cost</vt:lpstr>
      <vt:lpstr>accident_rate</vt:lpstr>
      <vt:lpstr>accident_cost</vt:lpstr>
      <vt:lpstr>greenhouse_rate</vt:lpstr>
      <vt:lpstr>greenhouse_cost</vt:lpstr>
      <vt:lpstr>emission_rate</vt:lpstr>
      <vt:lpstr>emission_cost</vt:lpstr>
      <vt:lpstr>noise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2019-12-16T20:07:14Z</dcterms:created>
  <dcterms:modified xsi:type="dcterms:W3CDTF">2020-01-17T14:01:04Z</dcterms:modified>
</cp:coreProperties>
</file>