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<sst xmlns="http://schemas.openxmlformats.org/spreadsheetml/2006/main" count="76" uniqueCount="72">
  <si>
    <t>country</t>
  </si>
  <si>
    <t>capital</t>
  </si>
  <si>
    <t>currency</t>
  </si>
  <si>
    <t>local price</t>
  </si>
  <si>
    <t>exch</t>
  </si>
  <si>
    <t>dollar price</t>
  </si>
  <si>
    <t>local/dollar PPP</t>
  </si>
  <si>
    <t>Raw BM_index</t>
  </si>
  <si>
    <t>gdp per cap</t>
  </si>
  <si>
    <t>fcast_newpri</t>
  </si>
  <si>
    <t>adj BM_index</t>
  </si>
  <si>
    <t>South Africa</t>
  </si>
  <si>
    <t>johannesburg</t>
  </si>
  <si>
    <t>Rand</t>
  </si>
  <si>
    <t>ZAR</t>
  </si>
  <si>
    <t>Malawi</t>
  </si>
  <si>
    <t>lilongwe</t>
  </si>
  <si>
    <t>kwatcha</t>
  </si>
  <si>
    <t>MWK</t>
  </si>
  <si>
    <t>Zambia</t>
  </si>
  <si>
    <t>lusaka</t>
  </si>
  <si>
    <t>Kwatcha</t>
  </si>
  <si>
    <t>ZMK</t>
  </si>
  <si>
    <t>Angola</t>
  </si>
  <si>
    <t>luanda</t>
  </si>
  <si>
    <t>Kwanza</t>
  </si>
  <si>
    <t>AOA</t>
  </si>
  <si>
    <t>Mozambique</t>
  </si>
  <si>
    <t>maputo</t>
  </si>
  <si>
    <t>Metical</t>
  </si>
  <si>
    <t>MZN</t>
  </si>
  <si>
    <t>Kenya</t>
  </si>
  <si>
    <t>nairobi</t>
  </si>
  <si>
    <t>Shilling</t>
  </si>
  <si>
    <t>KES</t>
  </si>
  <si>
    <t>Tanzania</t>
  </si>
  <si>
    <t>dodoma</t>
  </si>
  <si>
    <t>TZS</t>
  </si>
  <si>
    <t>Uganda</t>
  </si>
  <si>
    <t>kampala</t>
  </si>
  <si>
    <t>UGX</t>
  </si>
  <si>
    <t>Nigeria</t>
  </si>
  <si>
    <t>abuja</t>
  </si>
  <si>
    <t>naira</t>
  </si>
  <si>
    <t>NGN</t>
  </si>
  <si>
    <t>Namibia</t>
  </si>
  <si>
    <t>windhoek</t>
  </si>
  <si>
    <t>Dollar</t>
  </si>
  <si>
    <t>NAD</t>
  </si>
  <si>
    <t>Botswana</t>
  </si>
  <si>
    <t>gaborone</t>
  </si>
  <si>
    <t>Pula</t>
  </si>
  <si>
    <t>BWP</t>
  </si>
  <si>
    <t>Ghana</t>
  </si>
  <si>
    <t>Accra</t>
  </si>
  <si>
    <t>cedi</t>
  </si>
  <si>
    <t>GH₵</t>
  </si>
  <si>
    <t>Mauritius</t>
  </si>
  <si>
    <t>P Louis</t>
  </si>
  <si>
    <t>rupee</t>
  </si>
  <si>
    <t>Rs</t>
  </si>
  <si>
    <t>Seychelles</t>
  </si>
  <si>
    <t>victoria</t>
  </si>
  <si>
    <t>explanation</t>
  </si>
  <si>
    <t>price in the USA for Big Mac is $5,51</t>
  </si>
  <si>
    <t>G  dollar price is the price in dollars based on local currency: for SA local price is 31R and exchange is 13.3R for 1 dollar; dollar price is 31/13.3</t>
  </si>
  <si>
    <t>H  calculates purchasing power parity(PPP) of local currency: local currency divided by 5.51: SA 31/5.51</t>
  </si>
  <si>
    <t>I  raw index,</t>
  </si>
  <si>
    <t>calculates the index based on PPP, and the exchange rate: (PPP-exch)/exch  (5.62-13.3)/13.3  or  same outcome, other calculation (localdollarprice-5,51)/5.51</t>
  </si>
  <si>
    <t>K forecast based on linear regression (trend) between gdp per capita and BM local dollar price, forecast new price based on a gdp</t>
  </si>
  <si>
    <t>L adjusted </t>
  </si>
  <si>
    <t>(new price – usa price(5.51))/usa price (5.51)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</si>
</sst>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98806175385962"/>
          <c:y val="0.0512279142126903"/>
          <c:w val="0.715044690293143"/>
          <c:h val="0.865873985998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gdp per cap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Sheet1!$G$2:$G$15</c:f>
              <c:numCache>
                <c:formatCode>General</c:formatCode>
                <c:ptCount val="14"/>
                <c:pt idx="0">
                  <c:v>2.33082706766917</c:v>
                </c:pt>
                <c:pt idx="1">
                  <c:v>4.07840440165062</c:v>
                </c:pt>
                <c:pt idx="2">
                  <c:v>4.72255017709563</c:v>
                </c:pt>
                <c:pt idx="3">
                  <c:v>9.39935064935065</c:v>
                </c:pt>
                <c:pt idx="4">
                  <c:v>5.63934426229508</c:v>
                </c:pt>
                <c:pt idx="5">
                  <c:v>5.22772277227723</c:v>
                </c:pt>
                <c:pt idx="6">
                  <c:v>3.24595893403233</c:v>
                </c:pt>
                <c:pt idx="7">
                  <c:v>5.98022976222282</c:v>
                </c:pt>
                <c:pt idx="8">
                  <c:v>4.96952908587258</c:v>
                </c:pt>
                <c:pt idx="9">
                  <c:v>5.60283687943262</c:v>
                </c:pt>
                <c:pt idx="10">
                  <c:v>5.28301886792453</c:v>
                </c:pt>
                <c:pt idx="11">
                  <c:v>8.16326530612245</c:v>
                </c:pt>
                <c:pt idx="12">
                  <c:v>6.57971014492754</c:v>
                </c:pt>
                <c:pt idx="13">
                  <c:v>8.38235294117647</c:v>
                </c:pt>
              </c:numCache>
            </c:numRef>
          </c:xVal>
          <c:yVal>
            <c:numRef>
              <c:f>Sheet1!$J$2:$J$15</c:f>
              <c:numCache>
                <c:formatCode>General</c:formatCode>
                <c:ptCount val="14"/>
                <c:pt idx="0">
                  <c:v>7524.51</c:v>
                </c:pt>
                <c:pt idx="1">
                  <c:v>486.45</c:v>
                </c:pt>
                <c:pt idx="2">
                  <c:v>1646.14</c:v>
                </c:pt>
                <c:pt idx="3">
                  <c:v>3484.6</c:v>
                </c:pt>
                <c:pt idx="4">
                  <c:v>519</c:v>
                </c:pt>
                <c:pt idx="5">
                  <c:v>1169.34</c:v>
                </c:pt>
                <c:pt idx="6">
                  <c:v>900.52</c:v>
                </c:pt>
                <c:pt idx="7">
                  <c:v>666.61</c:v>
                </c:pt>
                <c:pt idx="8">
                  <c:v>2412.41</c:v>
                </c:pt>
                <c:pt idx="9">
                  <c:v>5854.86</c:v>
                </c:pt>
                <c:pt idx="10">
                  <c:v>7523.22</c:v>
                </c:pt>
                <c:pt idx="11">
                  <c:v>1641.49</c:v>
                </c:pt>
                <c:pt idx="12">
                  <c:v>10547.22</c:v>
                </c:pt>
                <c:pt idx="13">
                  <c:v>15504.46</c:v>
                </c:pt>
              </c:numCache>
            </c:numRef>
          </c:yVal>
          <c:smooth val="0"/>
        </c:ser>
        <c:axId val="27366859"/>
        <c:axId val="7998448"/>
      </c:scatterChart>
      <c:valAx>
        <c:axId val="273668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998448"/>
        <c:crosses val="autoZero"/>
      </c:valAx>
      <c:valAx>
        <c:axId val="7998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73668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Raw BM_index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Sheet1!$A$2:$A$15</c:f>
              <c:strCache>
                <c:ptCount val="14"/>
                <c:pt idx="0">
                  <c:v>South Africa</c:v>
                </c:pt>
                <c:pt idx="1">
                  <c:v>Malawi</c:v>
                </c:pt>
                <c:pt idx="2">
                  <c:v>Zambia</c:v>
                </c:pt>
                <c:pt idx="3">
                  <c:v>Angola</c:v>
                </c:pt>
                <c:pt idx="4">
                  <c:v>Mozambique</c:v>
                </c:pt>
                <c:pt idx="5">
                  <c:v>Kenya</c:v>
                </c:pt>
                <c:pt idx="6">
                  <c:v>Tanzania</c:v>
                </c:pt>
                <c:pt idx="7">
                  <c:v>Uganda</c:v>
                </c:pt>
                <c:pt idx="8">
                  <c:v>Nigeria</c:v>
                </c:pt>
                <c:pt idx="9">
                  <c:v>Namibia</c:v>
                </c:pt>
                <c:pt idx="10">
                  <c:v>Botswana</c:v>
                </c:pt>
                <c:pt idx="11">
                  <c:v>Ghana</c:v>
                </c:pt>
                <c:pt idx="12">
                  <c:v>Mauritius</c:v>
                </c:pt>
                <c:pt idx="13">
                  <c:v>Seychelles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-0.576982383363126</c:v>
                </c:pt>
                <c:pt idx="1">
                  <c:v>-0.259817712949071</c:v>
                </c:pt>
                <c:pt idx="2">
                  <c:v>-0.142912853521664</c:v>
                </c:pt>
                <c:pt idx="3">
                  <c:v>0.705871261225163</c:v>
                </c:pt>
                <c:pt idx="4">
                  <c:v>0.0234744577668026</c:v>
                </c:pt>
                <c:pt idx="5">
                  <c:v>-0.0512299868825357</c:v>
                </c:pt>
                <c:pt idx="6">
                  <c:v>-0.410896745184695</c:v>
                </c:pt>
                <c:pt idx="7">
                  <c:v>0.0853411546683876</c:v>
                </c:pt>
                <c:pt idx="8">
                  <c:v>-0.0980890951229443</c:v>
                </c:pt>
                <c:pt idx="9">
                  <c:v>0.0168487984451224</c:v>
                </c:pt>
                <c:pt idx="10">
                  <c:v>-0.0411943978358388</c:v>
                </c:pt>
                <c:pt idx="11">
                  <c:v>0.481536353198267</c:v>
                </c:pt>
                <c:pt idx="12">
                  <c:v>0.194139772219154</c:v>
                </c:pt>
                <c:pt idx="13">
                  <c:v>0.521298174442191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adj BM_index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Sheet1!$A$2:$A$15</c:f>
              <c:strCache>
                <c:ptCount val="14"/>
                <c:pt idx="0">
                  <c:v>South Africa</c:v>
                </c:pt>
                <c:pt idx="1">
                  <c:v>Malawi</c:v>
                </c:pt>
                <c:pt idx="2">
                  <c:v>Zambia</c:v>
                </c:pt>
                <c:pt idx="3">
                  <c:v>Angola</c:v>
                </c:pt>
                <c:pt idx="4">
                  <c:v>Mozambique</c:v>
                </c:pt>
                <c:pt idx="5">
                  <c:v>Kenya</c:v>
                </c:pt>
                <c:pt idx="6">
                  <c:v>Tanzania</c:v>
                </c:pt>
                <c:pt idx="7">
                  <c:v>Uganda</c:v>
                </c:pt>
                <c:pt idx="8">
                  <c:v>Nigeria</c:v>
                </c:pt>
                <c:pt idx="9">
                  <c:v>Namibia</c:v>
                </c:pt>
                <c:pt idx="10">
                  <c:v>Botswana</c:v>
                </c:pt>
                <c:pt idx="11">
                  <c:v>Ghana</c:v>
                </c:pt>
                <c:pt idx="12">
                  <c:v>Mauritius</c:v>
                </c:pt>
                <c:pt idx="13">
                  <c:v>Seychelles</c:v>
                </c:pt>
              </c:strCache>
            </c:strRef>
          </c:cat>
          <c:val>
            <c:numRef>
              <c:f>Sheet1!$L$2:$L$15</c:f>
              <c:numCache>
                <c:formatCode>General</c:formatCode>
                <c:ptCount val="14"/>
                <c:pt idx="0">
                  <c:v>0.103706658995596</c:v>
                </c:pt>
                <c:pt idx="1">
                  <c:v>-0.0518018604024141</c:v>
                </c:pt>
                <c:pt idx="2">
                  <c:v>-0.0261780841259004</c:v>
                </c:pt>
                <c:pt idx="3">
                  <c:v>0.0144433644796053</c:v>
                </c:pt>
                <c:pt idx="4">
                  <c:v>-0.051082656203188</c:v>
                </c:pt>
                <c:pt idx="5">
                  <c:v>-0.0367131551609545</c:v>
                </c:pt>
                <c:pt idx="6">
                  <c:v>-0.0426528317457765</c:v>
                </c:pt>
                <c:pt idx="7">
                  <c:v>-0.0478211590650078</c:v>
                </c:pt>
                <c:pt idx="8">
                  <c:v>-0.00924706717533272</c:v>
                </c:pt>
                <c:pt idx="9">
                  <c:v>0.0668151293108697</c:v>
                </c:pt>
                <c:pt idx="10">
                  <c:v>0.103678155972033</c:v>
                </c:pt>
                <c:pt idx="11">
                  <c:v>-0.0262808275829328</c:v>
                </c:pt>
                <c:pt idx="12">
                  <c:v>0.170494546093683</c:v>
                </c:pt>
                <c:pt idx="13">
                  <c:v>0.28002658371493</c:v>
                </c:pt>
              </c:numCache>
            </c:numRef>
          </c:val>
        </c:ser>
        <c:gapWidth val="100"/>
        <c:overlap val="0"/>
        <c:axId val="85987197"/>
        <c:axId val="73191846"/>
      </c:barChart>
      <c:catAx>
        <c:axId val="859871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3191846"/>
        <c:crosses val="autoZero"/>
        <c:auto val="1"/>
        <c:lblAlgn val="ctr"/>
        <c:lblOffset val="100"/>
      </c:catAx>
      <c:valAx>
        <c:axId val="73191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59871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68400</xdr:colOff>
      <xdr:row>25</xdr:row>
      <xdr:rowOff>135360</xdr:rowOff>
    </xdr:from>
    <xdr:to>
      <xdr:col>6</xdr:col>
      <xdr:colOff>380520</xdr:colOff>
      <xdr:row>45</xdr:row>
      <xdr:rowOff>120600</xdr:rowOff>
    </xdr:to>
    <xdr:graphicFrame>
      <xdr:nvGraphicFramePr>
        <xdr:cNvPr id="0" name=""/>
        <xdr:cNvGraphicFramePr/>
      </xdr:nvGraphicFramePr>
      <xdr:xfrm>
        <a:off x="68400" y="4579560"/>
        <a:ext cx="57556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555120</xdr:colOff>
      <xdr:row>26</xdr:row>
      <xdr:rowOff>54360</xdr:rowOff>
    </xdr:from>
    <xdr:to>
      <xdr:col>12</xdr:col>
      <xdr:colOff>5040</xdr:colOff>
      <xdr:row>46</xdr:row>
      <xdr:rowOff>39240</xdr:rowOff>
    </xdr:to>
    <xdr:graphicFrame>
      <xdr:nvGraphicFramePr>
        <xdr:cNvPr id="1" name=""/>
        <xdr:cNvGraphicFramePr/>
      </xdr:nvGraphicFramePr>
      <xdr:xfrm>
        <a:off x="5998680" y="4661280"/>
        <a:ext cx="575568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2" activeCellId="0" sqref="K2"/>
    </sheetView>
  </sheetViews>
  <sheetFormatPr defaultRowHeight="12.8"/>
  <cols>
    <col collapsed="false" hidden="false" max="2" min="1" style="0" width="11.5204081632653"/>
    <col collapsed="false" hidden="false" max="3" min="3" style="0" width="19.5561224489796"/>
    <col collapsed="false" hidden="false" max="6" min="4" style="0" width="11.5204081632653"/>
    <col collapsed="false" hidden="false" max="9" min="7" style="0" width="18.2704081632653"/>
    <col collapsed="false" hidden="false" max="1025" min="10" style="0" width="11.5204081632653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0" t="s">
        <v>9</v>
      </c>
      <c r="L1" s="0" t="s">
        <v>10</v>
      </c>
    </row>
    <row r="2" customFormat="false" ht="14.65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n">
        <v>31</v>
      </c>
      <c r="F2" s="1" t="n">
        <v>13.3</v>
      </c>
      <c r="G2" s="1" t="n">
        <f aca="false">E2/F2</f>
        <v>2.33082706766917</v>
      </c>
      <c r="H2" s="1" t="n">
        <f aca="false">E2/5.51</f>
        <v>5.62613430127042</v>
      </c>
      <c r="I2" s="2" t="n">
        <f aca="false">(H2-F2)/F2</f>
        <v>-0.576982383363126</v>
      </c>
      <c r="J2" s="3" t="n">
        <v>7524.51</v>
      </c>
      <c r="K2" s="0" t="n">
        <f aca="false">FORECAST(J2,G2:G15,J2:J15)</f>
        <v>6.08142369106574</v>
      </c>
      <c r="L2" s="2" t="n">
        <f aca="false">(K2-5.51)/5.51</f>
        <v>0.103706658995596</v>
      </c>
    </row>
    <row r="3" customFormat="false" ht="14.6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n">
        <v>2965</v>
      </c>
      <c r="F3" s="1" t="n">
        <v>727</v>
      </c>
      <c r="G3" s="1" t="n">
        <f aca="false">E3/F3</f>
        <v>4.07840440165062</v>
      </c>
      <c r="H3" s="1" t="n">
        <f aca="false">E3/5.51</f>
        <v>538.112522686025</v>
      </c>
      <c r="I3" s="2" t="n">
        <f aca="false">(H3-F3)/F3</f>
        <v>-0.259817712949071</v>
      </c>
      <c r="J3" s="3" t="n">
        <v>486.45</v>
      </c>
      <c r="K3" s="0" t="n">
        <f aca="false">=FORECAST(J3,G2:G15,J2:J15)</f>
        <v>5.2245717491827</v>
      </c>
      <c r="L3" s="2" t="n">
        <f aca="false">(K3-5.51)/5.51</f>
        <v>-0.0518018604024141</v>
      </c>
    </row>
    <row r="4" customFormat="false" ht="14.65" hidden="false" customHeight="false" outlineLevel="0" collapsed="false">
      <c r="A4" s="1" t="s">
        <v>19</v>
      </c>
      <c r="B4" s="1" t="s">
        <v>20</v>
      </c>
      <c r="C4" s="1" t="s">
        <v>21</v>
      </c>
      <c r="D4" s="1" t="s">
        <v>22</v>
      </c>
      <c r="E4" s="1" t="n">
        <v>56</v>
      </c>
      <c r="F4" s="1" t="n">
        <v>11.858</v>
      </c>
      <c r="G4" s="1" t="n">
        <f aca="false">E4/F4</f>
        <v>4.72255017709563</v>
      </c>
      <c r="H4" s="1" t="n">
        <f aca="false">E4/5.51</f>
        <v>10.1633393829401</v>
      </c>
      <c r="I4" s="2" t="n">
        <f aca="false">(H4-F4)/F4</f>
        <v>-0.142912853521664</v>
      </c>
      <c r="J4" s="3" t="n">
        <v>1646.14</v>
      </c>
      <c r="K4" s="0" t="n">
        <f aca="false">=FORECAST(J4,G2:G15,J2:J15)</f>
        <v>5.36575875646629</v>
      </c>
      <c r="L4" s="2" t="n">
        <f aca="false">(K4-5.51)/5.51</f>
        <v>-0.0261780841259004</v>
      </c>
    </row>
    <row r="5" customFormat="false" ht="14.65" hidden="false" customHeight="false" outlineLevel="0" collapsed="false">
      <c r="A5" s="1" t="s">
        <v>23</v>
      </c>
      <c r="B5" s="1" t="s">
        <v>24</v>
      </c>
      <c r="C5" s="1" t="s">
        <v>25</v>
      </c>
      <c r="D5" s="1" t="s">
        <v>26</v>
      </c>
      <c r="E5" s="1" t="n">
        <v>2895</v>
      </c>
      <c r="F5" s="1" t="n">
        <v>308</v>
      </c>
      <c r="G5" s="1" t="n">
        <f aca="false">E5/F5</f>
        <v>9.39935064935065</v>
      </c>
      <c r="H5" s="1" t="n">
        <f aca="false">E5/5.51</f>
        <v>525.40834845735</v>
      </c>
      <c r="I5" s="2" t="n">
        <f aca="false">(H5-F5)/F5</f>
        <v>0.705871261225163</v>
      </c>
      <c r="J5" s="3" t="n">
        <v>3484.6</v>
      </c>
      <c r="K5" s="0" t="n">
        <f aca="false">=FORECAST(J5,G2:G15,J2:J15)</f>
        <v>5.58958293828263</v>
      </c>
      <c r="L5" s="2" t="n">
        <f aca="false">(K5-5.51)/5.51</f>
        <v>0.0144433644796053</v>
      </c>
    </row>
    <row r="6" customFormat="false" ht="14.65" hidden="false" customHeight="false" outlineLevel="0" collapsed="false">
      <c r="A6" s="1" t="s">
        <v>27</v>
      </c>
      <c r="B6" s="1" t="s">
        <v>28</v>
      </c>
      <c r="C6" s="1" t="s">
        <v>29</v>
      </c>
      <c r="D6" s="1" t="s">
        <v>30</v>
      </c>
      <c r="E6" s="1" t="n">
        <v>344</v>
      </c>
      <c r="F6" s="1" t="n">
        <v>61</v>
      </c>
      <c r="G6" s="1" t="n">
        <f aca="false">E6/F6</f>
        <v>5.63934426229508</v>
      </c>
      <c r="H6" s="1" t="n">
        <f aca="false">E6/5.51</f>
        <v>62.431941923775</v>
      </c>
      <c r="I6" s="2" t="n">
        <f aca="false">(H6-F6)/F6</f>
        <v>0.0234744577668026</v>
      </c>
      <c r="J6" s="3" t="n">
        <v>519</v>
      </c>
      <c r="K6" s="0" t="n">
        <f aca="false">=FORECAST(J6,G2:G15,J2:J15)</f>
        <v>5.22853456432043</v>
      </c>
      <c r="L6" s="2" t="n">
        <f aca="false">(K6-5.51)/5.51</f>
        <v>-0.051082656203188</v>
      </c>
    </row>
    <row r="7" customFormat="false" ht="14.65" hidden="false" customHeight="false" outlineLevel="0" collapsed="false">
      <c r="A7" s="1" t="s">
        <v>31</v>
      </c>
      <c r="B7" s="1" t="s">
        <v>32</v>
      </c>
      <c r="C7" s="1" t="s">
        <v>33</v>
      </c>
      <c r="D7" s="1" t="s">
        <v>34</v>
      </c>
      <c r="E7" s="1" t="n">
        <v>528</v>
      </c>
      <c r="F7" s="1" t="n">
        <v>101</v>
      </c>
      <c r="G7" s="1" t="n">
        <f aca="false">E7/F7</f>
        <v>5.22772277227723</v>
      </c>
      <c r="H7" s="1" t="n">
        <f aca="false">E7/5.51</f>
        <v>95.8257713248639</v>
      </c>
      <c r="I7" s="2" t="n">
        <f aca="false">(H7-F7)/F7</f>
        <v>-0.0512299868825357</v>
      </c>
      <c r="J7" s="3" t="n">
        <v>1169.34</v>
      </c>
      <c r="K7" s="0" t="n">
        <f aca="false">=FORECAST(J7,G2:G15,J2:J15)</f>
        <v>5.30771051506314</v>
      </c>
      <c r="L7" s="2" t="n">
        <f aca="false">(K7-5.51)/5.51</f>
        <v>-0.0367131551609545</v>
      </c>
    </row>
    <row r="8" customFormat="false" ht="14.65" hidden="false" customHeight="false" outlineLevel="0" collapsed="false">
      <c r="A8" s="1" t="s">
        <v>35</v>
      </c>
      <c r="B8" s="1" t="s">
        <v>36</v>
      </c>
      <c r="C8" s="1" t="s">
        <v>33</v>
      </c>
      <c r="D8" s="1" t="s">
        <v>37</v>
      </c>
      <c r="E8" s="1" t="n">
        <v>7430</v>
      </c>
      <c r="F8" s="1" t="n">
        <v>2289</v>
      </c>
      <c r="G8" s="1" t="n">
        <f aca="false">E8/F8</f>
        <v>3.24595893403233</v>
      </c>
      <c r="H8" s="1" t="n">
        <f aca="false">E8/5.51</f>
        <v>1348.45735027223</v>
      </c>
      <c r="I8" s="2" t="n">
        <f aca="false">(H8-F8)/F8</f>
        <v>-0.410896745184695</v>
      </c>
      <c r="J8" s="3" t="n">
        <v>900.52</v>
      </c>
      <c r="K8" s="0" t="n">
        <f aca="false">=FORECAST(J8,G2:G15,J2:J15)</f>
        <v>5.27498289708077</v>
      </c>
      <c r="L8" s="2" t="n">
        <f aca="false">(K8-5.51)/5.51</f>
        <v>-0.0426528317457765</v>
      </c>
    </row>
    <row r="9" customFormat="false" ht="14.65" hidden="false" customHeight="false" outlineLevel="0" collapsed="false">
      <c r="A9" s="1" t="s">
        <v>38</v>
      </c>
      <c r="B9" s="1" t="s">
        <v>39</v>
      </c>
      <c r="C9" s="1" t="s">
        <v>33</v>
      </c>
      <c r="D9" s="1" t="s">
        <v>40</v>
      </c>
      <c r="E9" s="1" t="n">
        <v>22384</v>
      </c>
      <c r="F9" s="1" t="n">
        <v>3743</v>
      </c>
      <c r="G9" s="1" t="n">
        <f aca="false">E9/F9</f>
        <v>5.98022976222282</v>
      </c>
      <c r="H9" s="1" t="n">
        <f aca="false">E9/5.51</f>
        <v>4062.43194192377</v>
      </c>
      <c r="I9" s="2" t="n">
        <f aca="false">(H9-F9)/F9</f>
        <v>0.0853411546683876</v>
      </c>
      <c r="J9" s="3" t="n">
        <v>666.61</v>
      </c>
      <c r="K9" s="0" t="n">
        <f aca="false">=FORECAST(J9,G2:G15,J2:J15)</f>
        <v>5.24650541355181</v>
      </c>
      <c r="L9" s="2" t="n">
        <f aca="false">(K9-5.51)/5.51</f>
        <v>-0.0478211590650078</v>
      </c>
    </row>
    <row r="10" customFormat="false" ht="14.65" hidden="false" customHeight="false" outlineLevel="0" collapsed="false">
      <c r="A10" s="1" t="s">
        <v>41</v>
      </c>
      <c r="B10" s="1" t="s">
        <v>42</v>
      </c>
      <c r="C10" s="1" t="s">
        <v>43</v>
      </c>
      <c r="D10" s="1" t="s">
        <v>44</v>
      </c>
      <c r="E10" s="1" t="n">
        <v>1794</v>
      </c>
      <c r="F10" s="1" t="n">
        <v>361</v>
      </c>
      <c r="G10" s="1" t="n">
        <f aca="false">E10/F10</f>
        <v>4.96952908587258</v>
      </c>
      <c r="H10" s="1" t="n">
        <f aca="false">E10/5.51</f>
        <v>325.589836660617</v>
      </c>
      <c r="I10" s="2" t="n">
        <f aca="false">(H10-F10)/F10</f>
        <v>-0.0980890951229443</v>
      </c>
      <c r="J10" s="3" t="n">
        <v>2412.41</v>
      </c>
      <c r="K10" s="0" t="n">
        <f aca="false">=FORECAST(J10,G2:G15,J2:J15)</f>
        <v>5.45904865986392</v>
      </c>
      <c r="L10" s="2" t="n">
        <f aca="false">(K10-5.51)/5.51</f>
        <v>-0.00924706717533272</v>
      </c>
    </row>
    <row r="11" customFormat="false" ht="14.65" hidden="false" customHeight="false" outlineLevel="0" collapsed="false">
      <c r="A11" s="1" t="s">
        <v>45</v>
      </c>
      <c r="B11" s="1" t="s">
        <v>46</v>
      </c>
      <c r="C11" s="1" t="s">
        <v>47</v>
      </c>
      <c r="D11" s="1" t="s">
        <v>48</v>
      </c>
      <c r="E11" s="1" t="n">
        <v>79</v>
      </c>
      <c r="F11" s="1" t="n">
        <v>14.1</v>
      </c>
      <c r="G11" s="1" t="n">
        <f aca="false">E11/F11</f>
        <v>5.60283687943262</v>
      </c>
      <c r="H11" s="1" t="n">
        <f aca="false">E11/5.51</f>
        <v>14.3375680580762</v>
      </c>
      <c r="I11" s="2" t="n">
        <f aca="false">(H11-F11)/F11</f>
        <v>0.0168487984451224</v>
      </c>
      <c r="J11" s="3" t="n">
        <v>5854.86</v>
      </c>
      <c r="K11" s="0" t="n">
        <f aca="false">=FORECAST(J11,G2:G15,J2:J15)</f>
        <v>5.87815136250289</v>
      </c>
      <c r="L11" s="2" t="n">
        <f aca="false">(K11-5.51)/5.51</f>
        <v>0.0668151293108697</v>
      </c>
    </row>
    <row r="12" customFormat="false" ht="14.65" hidden="false" customHeight="false" outlineLevel="0" collapsed="false">
      <c r="A12" s="1" t="s">
        <v>49</v>
      </c>
      <c r="B12" s="1" t="s">
        <v>50</v>
      </c>
      <c r="C12" s="1" t="s">
        <v>51</v>
      </c>
      <c r="D12" s="1" t="s">
        <v>52</v>
      </c>
      <c r="E12" s="1" t="n">
        <v>56</v>
      </c>
      <c r="F12" s="1" t="n">
        <v>10.6</v>
      </c>
      <c r="G12" s="1" t="n">
        <f aca="false">E12/F12</f>
        <v>5.28301886792453</v>
      </c>
      <c r="H12" s="1" t="n">
        <f aca="false">E12/5.51</f>
        <v>10.1633393829401</v>
      </c>
      <c r="I12" s="2" t="n">
        <f aca="false">(H12-F12)/F12</f>
        <v>-0.0411943978358388</v>
      </c>
      <c r="J12" s="3" t="n">
        <v>7523.22</v>
      </c>
      <c r="K12" s="0" t="n">
        <f aca="false">=FORECAST(J12,G2:G15,J2:J15)</f>
        <v>6.0812666394059</v>
      </c>
      <c r="L12" s="2" t="n">
        <f aca="false">(K12-5.51)/5.51</f>
        <v>0.103678155972033</v>
      </c>
    </row>
    <row r="13" customFormat="false" ht="14.65" hidden="false" customHeight="false" outlineLevel="0" collapsed="false">
      <c r="A13" s="0" t="s">
        <v>53</v>
      </c>
      <c r="B13" s="0" t="s">
        <v>54</v>
      </c>
      <c r="C13" s="0" t="s">
        <v>55</v>
      </c>
      <c r="D13" s="0" t="s">
        <v>56</v>
      </c>
      <c r="E13" s="0" t="n">
        <v>40</v>
      </c>
      <c r="F13" s="0" t="n">
        <v>4.9</v>
      </c>
      <c r="G13" s="1" t="n">
        <f aca="false">E13/F13</f>
        <v>8.16326530612245</v>
      </c>
      <c r="H13" s="1" t="n">
        <f aca="false">E13/5.51</f>
        <v>7.25952813067151</v>
      </c>
      <c r="I13" s="2" t="n">
        <f aca="false">(H13-F13)/F13</f>
        <v>0.481536353198267</v>
      </c>
      <c r="J13" s="0" t="n">
        <v>1641.49</v>
      </c>
      <c r="K13" s="0" t="n">
        <f aca="false">=FORECAST(J13,G2:G15,J2:J15)</f>
        <v>5.36519264001804</v>
      </c>
      <c r="L13" s="2" t="n">
        <f aca="false">(K13-5.51)/5.51</f>
        <v>-0.0262808275829328</v>
      </c>
    </row>
    <row r="14" customFormat="false" ht="14.65" hidden="false" customHeight="false" outlineLevel="0" collapsed="false">
      <c r="A14" s="0" t="s">
        <v>57</v>
      </c>
      <c r="B14" s="0" t="s">
        <v>58</v>
      </c>
      <c r="C14" s="0" t="s">
        <v>59</v>
      </c>
      <c r="D14" s="0" t="s">
        <v>60</v>
      </c>
      <c r="E14" s="0" t="n">
        <v>227</v>
      </c>
      <c r="F14" s="0" t="n">
        <v>34.5</v>
      </c>
      <c r="G14" s="1" t="n">
        <f aca="false">E14/F14</f>
        <v>6.57971014492754</v>
      </c>
      <c r="H14" s="1" t="n">
        <f aca="false">E14/5.51</f>
        <v>41.1978221415608</v>
      </c>
      <c r="I14" s="2" t="n">
        <f aca="false">(H14-F14)/F14</f>
        <v>0.194139772219154</v>
      </c>
      <c r="J14" s="0" t="n">
        <v>10547.22</v>
      </c>
      <c r="K14" s="0" t="n">
        <f aca="false">=FORECAST(J14,G2:G15,J2:J15)</f>
        <v>6.44942494897619</v>
      </c>
      <c r="L14" s="2" t="n">
        <f aca="false">(K14-5.51)/5.51</f>
        <v>0.170494546093683</v>
      </c>
    </row>
    <row r="15" customFormat="false" ht="14.65" hidden="false" customHeight="false" outlineLevel="0" collapsed="false">
      <c r="A15" s="0" t="s">
        <v>61</v>
      </c>
      <c r="B15" s="0" t="s">
        <v>62</v>
      </c>
      <c r="C15" s="0" t="s">
        <v>59</v>
      </c>
      <c r="D15" s="0" t="s">
        <v>60</v>
      </c>
      <c r="E15" s="0" t="n">
        <v>114</v>
      </c>
      <c r="F15" s="0" t="n">
        <v>13.6</v>
      </c>
      <c r="G15" s="1" t="n">
        <f aca="false">E15/F15</f>
        <v>8.38235294117647</v>
      </c>
      <c r="H15" s="1" t="n">
        <f aca="false">E15/5.51</f>
        <v>20.6896551724138</v>
      </c>
      <c r="I15" s="2" t="n">
        <f aca="false">(H15-F15)/F15</f>
        <v>0.521298174442191</v>
      </c>
      <c r="J15" s="0" t="n">
        <v>15504.46</v>
      </c>
      <c r="K15" s="0" t="n">
        <f aca="false">=FORECAST(J15,G2:G15,J2:J15)</f>
        <v>7.05294647626927</v>
      </c>
      <c r="L15" s="2" t="n">
        <f aca="false">(K15-5.51)/5.51</f>
        <v>0.28002658371493</v>
      </c>
    </row>
    <row r="18" customFormat="false" ht="15" hidden="false" customHeight="false" outlineLevel="0" collapsed="false">
      <c r="A18" s="4" t="s">
        <v>63</v>
      </c>
    </row>
    <row r="19" customFormat="false" ht="12.8" hidden="false" customHeight="false" outlineLevel="0" collapsed="false">
      <c r="A19" s="0" t="s">
        <v>64</v>
      </c>
    </row>
    <row r="20" customFormat="false" ht="12.8" hidden="false" customHeight="false" outlineLevel="0" collapsed="false">
      <c r="A20" s="0" t="s">
        <v>65</v>
      </c>
    </row>
    <row r="21" customFormat="false" ht="12.8" hidden="false" customHeight="false" outlineLevel="0" collapsed="false">
      <c r="A21" s="0" t="s">
        <v>66</v>
      </c>
    </row>
    <row r="22" customFormat="false" ht="12.8" hidden="false" customHeight="false" outlineLevel="0" collapsed="false">
      <c r="A22" s="0" t="s">
        <v>67</v>
      </c>
      <c r="B22" s="0" t="s">
        <v>68</v>
      </c>
    </row>
    <row r="23" customFormat="false" ht="12.8" hidden="false" customHeight="false" outlineLevel="0" collapsed="false">
      <c r="A23" s="0" t="s">
        <v>69</v>
      </c>
    </row>
    <row r="24" customFormat="false" ht="12.8" hidden="false" customHeight="false" outlineLevel="0" collapsed="false">
      <c r="A24" s="0" t="s">
        <v>70</v>
      </c>
      <c r="B24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2018-11-15T13:20:36Z</dcterms:created>
  <dc:creator>peter verweij</dc:creator>
  <dc:language>en-US</dc:language>
  <cp:lastModifiedBy>peter verweij</cp:lastModifiedBy>
  <dcterms:modified xsi:type="dcterms:W3CDTF">2018-11-15T17:25:44Z</dcterms:modified>
  <cp:revision>11</cp:revision>
</cp:coreProperties>
</file>