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ter\Documents\麗山高中\探究與實作\生物\實驗海報\"/>
    </mc:Choice>
  </mc:AlternateContent>
  <xr:revisionPtr revIDLastSave="0" documentId="13_ncr:1_{13480463-52DD-41B7-889B-CED63BF0149A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Ca" sheetId="1" r:id="rId1"/>
    <sheet name="K" sheetId="2" r:id="rId2"/>
    <sheet name="Ca長條圖" sheetId="3" r:id="rId3"/>
    <sheet name="K長條圖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2" i="2"/>
  <c r="S3" i="2"/>
  <c r="S4" i="2"/>
  <c r="S5" i="2"/>
  <c r="S6" i="2"/>
  <c r="S7" i="2"/>
  <c r="S2" i="2"/>
  <c r="R3" i="2"/>
  <c r="R4" i="2"/>
  <c r="R5" i="2"/>
  <c r="R6" i="2"/>
  <c r="R7" i="2"/>
  <c r="R2" i="2"/>
  <c r="N7" i="1"/>
  <c r="M7" i="1"/>
  <c r="L7" i="1"/>
  <c r="E7" i="1"/>
  <c r="D7" i="1"/>
  <c r="C7" i="1"/>
  <c r="L6" i="1"/>
  <c r="H6" i="1"/>
  <c r="G6" i="1"/>
  <c r="F6" i="1"/>
  <c r="E6" i="1"/>
  <c r="D6" i="1"/>
  <c r="C6" i="1"/>
  <c r="N6" i="1" s="1"/>
  <c r="F5" i="1"/>
  <c r="M5" i="1" s="1"/>
  <c r="E5" i="1"/>
  <c r="D5" i="1"/>
  <c r="C5" i="1"/>
  <c r="I4" i="1"/>
  <c r="H4" i="1"/>
  <c r="G4" i="1"/>
  <c r="F4" i="1"/>
  <c r="E4" i="1"/>
  <c r="D4" i="1"/>
  <c r="C4" i="1"/>
  <c r="N4" i="1" s="1"/>
  <c r="N3" i="1"/>
  <c r="M3" i="1"/>
  <c r="L3" i="1"/>
  <c r="F3" i="1"/>
  <c r="E3" i="1"/>
  <c r="D3" i="1"/>
  <c r="C3" i="1"/>
  <c r="M2" i="1"/>
  <c r="J2" i="1"/>
  <c r="I2" i="1"/>
  <c r="H2" i="1"/>
  <c r="G2" i="1"/>
  <c r="F2" i="1"/>
  <c r="E2" i="1"/>
  <c r="D2" i="1"/>
  <c r="C2" i="1"/>
  <c r="N2" i="1" s="1"/>
  <c r="N5" i="1" l="1"/>
  <c r="M6" i="1"/>
  <c r="L5" i="1"/>
  <c r="L4" i="1"/>
  <c r="M4" i="1"/>
  <c r="L2" i="1"/>
</calcChain>
</file>

<file path=xl/sharedStrings.xml><?xml version="1.0" encoding="utf-8"?>
<sst xmlns="http://schemas.openxmlformats.org/spreadsheetml/2006/main" count="12" uniqueCount="7">
  <si>
    <t>ca</t>
    <phoneticPr fontId="3" type="noConversion"/>
  </si>
  <si>
    <t>平均</t>
    <phoneticPr fontId="3" type="noConversion"/>
  </si>
  <si>
    <t>標準差</t>
    <phoneticPr fontId="3" type="noConversion"/>
  </si>
  <si>
    <t>k</t>
  </si>
  <si>
    <t>變異數</t>
    <phoneticPr fontId="2" type="noConversion"/>
  </si>
  <si>
    <t>P 單尾</t>
    <phoneticPr fontId="2" type="noConversion"/>
  </si>
  <si>
    <t>P雙尾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</si>
</sst>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horizontal="right" wrapText="1"/>
    </xf>
    <xf numFmtId="0" fontId="4" fillId="0" borderId="0" xfId="1" applyFont="1" applyBorder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1" xfId="0" applyFont="1" applyBorder="1"/>
    <xf numFmtId="0" fontId="4" fillId="0" borderId="1" xfId="1" applyFont="1" applyBorder="1">
      <alignment vertical="center"/>
    </xf>
    <xf numFmtId="0" fontId="4" fillId="2" borderId="1" xfId="0" applyFont="1" applyFill="1" applyBorder="1"/>
    <xf numFmtId="11" fontId="0" fillId="0" borderId="1" xfId="0" applyNumberFormat="1" applyFill="1" applyBorder="1" applyAlignment="1"/>
  </cellXfs>
  <cellStyles count="2">
    <cellStyle name="一般" xfId="0" builtinId="0"/>
    <cellStyle name="一般 2" xfId="1" xr:uid="{CCD1F9F5-2FDE-4080-BA3E-810C65349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Ca!$M$2:$M$7</c:f>
                <c:numCache>
                  <c:formatCode>General</c:formatCode>
                  <c:ptCount val="6"/>
                  <c:pt idx="0">
                    <c:v>7.7605050440295587E-2</c:v>
                  </c:pt>
                  <c:pt idx="1">
                    <c:v>5.8041818970748192E-2</c:v>
                  </c:pt>
                  <c:pt idx="2">
                    <c:v>9.8136560346967008E-2</c:v>
                  </c:pt>
                  <c:pt idx="3">
                    <c:v>2.7428093465275874E-2</c:v>
                  </c:pt>
                  <c:pt idx="4">
                    <c:v>0.12532701485978964</c:v>
                  </c:pt>
                  <c:pt idx="5">
                    <c:v>3.2388680751993422E-2</c:v>
                  </c:pt>
                </c:numCache>
              </c:numRef>
            </c:plus>
            <c:minus>
              <c:numRef>
                <c:f>Ca!$M$2:$M$7</c:f>
                <c:numCache>
                  <c:formatCode>General</c:formatCode>
                  <c:ptCount val="6"/>
                  <c:pt idx="0">
                    <c:v>7.7605050440295587E-2</c:v>
                  </c:pt>
                  <c:pt idx="1">
                    <c:v>5.8041818970748192E-2</c:v>
                  </c:pt>
                  <c:pt idx="2">
                    <c:v>9.8136560346967008E-2</c:v>
                  </c:pt>
                  <c:pt idx="3">
                    <c:v>2.7428093465275874E-2</c:v>
                  </c:pt>
                  <c:pt idx="4">
                    <c:v>0.12532701485978964</c:v>
                  </c:pt>
                  <c:pt idx="5">
                    <c:v>3.2388680751993422E-2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Ca!$B$2:$B$7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Ca!$L$2:$L$7</c:f>
              <c:numCache>
                <c:formatCode>General</c:formatCode>
                <c:ptCount val="6"/>
                <c:pt idx="0">
                  <c:v>0.68255480910548194</c:v>
                </c:pt>
                <c:pt idx="1">
                  <c:v>0.62038690476190472</c:v>
                </c:pt>
                <c:pt idx="2">
                  <c:v>0.6039286528008333</c:v>
                </c:pt>
                <c:pt idx="3">
                  <c:v>0.5850451631701632</c:v>
                </c:pt>
                <c:pt idx="4">
                  <c:v>0.54486655773420478</c:v>
                </c:pt>
                <c:pt idx="5">
                  <c:v>0.50940438871473359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C-4AD0-BA0A-6E56B44C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784976"/>
        <c:axId val="760008736"/>
      </c:barChart>
      <c:catAx>
        <c:axId val="682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008736"/>
        <c:crosses val="autoZero"/>
        <c:auto val="1"/>
        <c:lblAlgn val="ctr"/>
        <c:lblOffset val="100"/>
        <c:noMultiLvlLbl val="0"/>
      </c:catAx>
      <c:valAx>
        <c:axId val="7600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27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K!$S$2:$S$7</c:f>
                <c:numCache>
                  <c:formatCode>General</c:formatCode>
                  <c:ptCount val="6"/>
                  <c:pt idx="0">
                    <c:v>7.7605050440295587E-2</c:v>
                  </c:pt>
                  <c:pt idx="1">
                    <c:v>0.11177738304104023</c:v>
                  </c:pt>
                  <c:pt idx="2">
                    <c:v>0.1042725830988506</c:v>
                  </c:pt>
                  <c:pt idx="3">
                    <c:v>0.13104444001831161</c:v>
                  </c:pt>
                  <c:pt idx="4">
                    <c:v>5.7173525832602594E-2</c:v>
                  </c:pt>
                  <c:pt idx="5">
                    <c:v>8.3734444398542135E-2</c:v>
                  </c:pt>
                </c:numCache>
              </c:numRef>
            </c:plus>
            <c:minus>
              <c:numRef>
                <c:f>K!$S$2:$S$7</c:f>
                <c:numCache>
                  <c:formatCode>General</c:formatCode>
                  <c:ptCount val="6"/>
                  <c:pt idx="0">
                    <c:v>7.7605050440295587E-2</c:v>
                  </c:pt>
                  <c:pt idx="1">
                    <c:v>0.11177738304104023</c:v>
                  </c:pt>
                  <c:pt idx="2">
                    <c:v>0.1042725830988506</c:v>
                  </c:pt>
                  <c:pt idx="3">
                    <c:v>0.13104444001831161</c:v>
                  </c:pt>
                  <c:pt idx="4">
                    <c:v>5.7173525832602594E-2</c:v>
                  </c:pt>
                  <c:pt idx="5">
                    <c:v>8.3734444398542135E-2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K!$B$2:$B$7</c:f>
              <c:numCache>
                <c:formatCode>General</c:formatCode>
                <c:ptCount val="6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K!$R$2:$R$7</c:f>
              <c:numCache>
                <c:formatCode>General</c:formatCode>
                <c:ptCount val="6"/>
                <c:pt idx="0">
                  <c:v>0.68255480910548194</c:v>
                </c:pt>
                <c:pt idx="1">
                  <c:v>0.55781926405954185</c:v>
                </c:pt>
                <c:pt idx="2">
                  <c:v>0.72699849170437403</c:v>
                </c:pt>
                <c:pt idx="3">
                  <c:v>0.55569765903250479</c:v>
                </c:pt>
                <c:pt idx="4">
                  <c:v>0.43664717348927873</c:v>
                </c:pt>
                <c:pt idx="5">
                  <c:v>0.37718828789045239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44C2-877E-4F48D6B7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758800"/>
        <c:axId val="771032048"/>
      </c:barChart>
      <c:catAx>
        <c:axId val="7647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1032048"/>
        <c:crosses val="autoZero"/>
        <c:auto val="1"/>
        <c:lblAlgn val="ctr"/>
        <c:lblOffset val="100"/>
        <c:noMultiLvlLbl val="0"/>
      </c:catAx>
      <c:valAx>
        <c:axId val="7710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7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7</xdr:row>
      <xdr:rowOff>110490</xdr:rowOff>
    </xdr:from>
    <xdr:to>
      <xdr:col>17</xdr:col>
      <xdr:colOff>64770</xdr:colOff>
      <xdr:row>21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EBD4DE-CCB0-4F60-A40F-1C43A085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110490</xdr:rowOff>
    </xdr:from>
    <xdr:to>
      <xdr:col>14</xdr:col>
      <xdr:colOff>354330</xdr:colOff>
      <xdr:row>21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193BFC-972A-44F3-8AE7-DF84FA31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1"/>
  <dimension ref="A1:N25"/>
  <sheetViews>
    <sheetView workbookViewId="0">
      <selection activeCell="E32" sqref="E32"/>
    </sheetView>
  </sheetViews>
  <sheetFormatPr defaultColWidth="9" defaultRowHeight="15.75" x14ac:dyDescent="0.25"/>
  <cols>
    <col min="1" max="11" width="9" style="1"/>
    <col min="12" max="12" width="10.85546875" style="1" bestFit="1" customWidth="1"/>
    <col min="13" max="13" width="9" style="1"/>
    <col min="14" max="14" width="10.85546875" style="1" bestFit="1" customWidth="1"/>
    <col min="15" max="16384" width="9" style="1"/>
  </cols>
  <sheetData>
    <row r="1" spans="1:14" x14ac:dyDescent="0.25">
      <c r="A1" s="1" t="s">
        <v>0</v>
      </c>
      <c r="L1" s="1" t="s">
        <v>1</v>
      </c>
      <c r="M1" s="1" t="s">
        <v>2</v>
      </c>
      <c r="N1" s="1" t="s">
        <v>4</v>
      </c>
    </row>
    <row r="2" spans="1:14" x14ac:dyDescent="0.25">
      <c r="B2" s="1">
        <v>0</v>
      </c>
      <c r="C2" s="1">
        <f>15/26</f>
        <v>0.57692307692307687</v>
      </c>
      <c r="D2" s="1">
        <f>18/22</f>
        <v>0.81818181818181823</v>
      </c>
      <c r="E2" s="1">
        <f>11/18</f>
        <v>0.61111111111111116</v>
      </c>
      <c r="F2" s="1">
        <f>18/24</f>
        <v>0.75</v>
      </c>
      <c r="G2" s="1">
        <f>9/13</f>
        <v>0.69230769230769229</v>
      </c>
      <c r="H2" s="1">
        <f>8/12</f>
        <v>0.66666666666666663</v>
      </c>
      <c r="I2" s="1">
        <f>37/58</f>
        <v>0.63793103448275867</v>
      </c>
      <c r="J2" s="1">
        <f>29/41</f>
        <v>0.70731707317073167</v>
      </c>
      <c r="L2" s="1">
        <f>AVERAGE(C2:J2)</f>
        <v>0.68255480910548194</v>
      </c>
      <c r="M2" s="1">
        <f>STDEV(C2:J2)</f>
        <v>7.7605050440295587E-2</v>
      </c>
      <c r="N2" s="1">
        <f>VAR(C2:J2)</f>
        <v>6.0225438538408227E-3</v>
      </c>
    </row>
    <row r="3" spans="1:14" x14ac:dyDescent="0.25">
      <c r="B3" s="1">
        <v>2</v>
      </c>
      <c r="C3" s="1">
        <f>9/16</f>
        <v>0.5625</v>
      </c>
      <c r="D3" s="1">
        <f>14/20</f>
        <v>0.7</v>
      </c>
      <c r="E3" s="1">
        <f>13/21</f>
        <v>0.61904761904761907</v>
      </c>
      <c r="F3" s="1">
        <f>9/15</f>
        <v>0.6</v>
      </c>
      <c r="L3" s="1">
        <f t="shared" ref="L3:L7" si="0">AVERAGE(C3:J3)</f>
        <v>0.62038690476190472</v>
      </c>
      <c r="M3" s="1">
        <f t="shared" ref="M3:M7" si="1">STDEV(C3:J3)</f>
        <v>5.8041818970748192E-2</v>
      </c>
      <c r="N3" s="1">
        <f t="shared" ref="N3:N7" si="2">VAR(C3:J3)</f>
        <v>3.3688527494331049E-3</v>
      </c>
    </row>
    <row r="4" spans="1:14" x14ac:dyDescent="0.25">
      <c r="B4" s="1">
        <v>4</v>
      </c>
      <c r="C4" s="1">
        <f>13/19</f>
        <v>0.68421052631578949</v>
      </c>
      <c r="D4" s="1">
        <f>8/14</f>
        <v>0.5714285714285714</v>
      </c>
      <c r="E4" s="1">
        <f>6/9</f>
        <v>0.66666666666666663</v>
      </c>
      <c r="F4" s="1">
        <f>5/7</f>
        <v>0.7142857142857143</v>
      </c>
      <c r="G4" s="1">
        <f>5/11</f>
        <v>0.45454545454545453</v>
      </c>
      <c r="H4" s="1">
        <f>7/11</f>
        <v>0.63636363636363635</v>
      </c>
      <c r="I4" s="1">
        <f>11/22</f>
        <v>0.5</v>
      </c>
      <c r="L4" s="1">
        <f t="shared" si="0"/>
        <v>0.6039286528008333</v>
      </c>
      <c r="M4" s="1">
        <f t="shared" si="1"/>
        <v>9.8136560346967008E-2</v>
      </c>
      <c r="N4" s="1">
        <f t="shared" si="2"/>
        <v>9.630784476733897E-3</v>
      </c>
    </row>
    <row r="5" spans="1:14" x14ac:dyDescent="0.25">
      <c r="B5" s="1">
        <v>6</v>
      </c>
      <c r="C5" s="1">
        <f>9/16</f>
        <v>0.5625</v>
      </c>
      <c r="D5" s="1">
        <f>15/26</f>
        <v>0.57692307692307687</v>
      </c>
      <c r="E5" s="1">
        <f>19/33</f>
        <v>0.5757575757575758</v>
      </c>
      <c r="F5" s="1">
        <f>10/16</f>
        <v>0.625</v>
      </c>
      <c r="L5" s="1">
        <f t="shared" si="0"/>
        <v>0.5850451631701632</v>
      </c>
      <c r="M5" s="1">
        <f t="shared" si="1"/>
        <v>2.7428093465275874E-2</v>
      </c>
      <c r="N5" s="1">
        <f t="shared" si="2"/>
        <v>7.523003111399091E-4</v>
      </c>
    </row>
    <row r="6" spans="1:14" x14ac:dyDescent="0.25">
      <c r="B6" s="1">
        <v>8</v>
      </c>
      <c r="C6" s="1">
        <f>8/17</f>
        <v>0.47058823529411764</v>
      </c>
      <c r="D6" s="1">
        <f>9/24</f>
        <v>0.375</v>
      </c>
      <c r="E6" s="1">
        <f>19/36</f>
        <v>0.52777777777777779</v>
      </c>
      <c r="F6" s="1">
        <f>14/24</f>
        <v>0.58333333333333337</v>
      </c>
      <c r="G6" s="1">
        <f>18/24</f>
        <v>0.75</v>
      </c>
      <c r="H6" s="1">
        <f>9/16</f>
        <v>0.5625</v>
      </c>
      <c r="L6" s="1">
        <f t="shared" si="0"/>
        <v>0.54486655773420478</v>
      </c>
      <c r="M6" s="1">
        <f t="shared" si="1"/>
        <v>0.12532701485978964</v>
      </c>
      <c r="N6" s="1">
        <f t="shared" si="2"/>
        <v>1.5706860653665933E-2</v>
      </c>
    </row>
    <row r="7" spans="1:14" x14ac:dyDescent="0.25">
      <c r="B7" s="1">
        <v>10</v>
      </c>
      <c r="C7" s="1">
        <f>10/20</f>
        <v>0.5</v>
      </c>
      <c r="D7" s="1">
        <f>14/29</f>
        <v>0.48275862068965519</v>
      </c>
      <c r="E7" s="1">
        <f>6/11</f>
        <v>0.54545454545454541</v>
      </c>
      <c r="L7" s="1">
        <f t="shared" si="0"/>
        <v>0.50940438871473359</v>
      </c>
      <c r="M7" s="1">
        <f t="shared" si="1"/>
        <v>3.2388680751993422E-2</v>
      </c>
      <c r="N7" s="1">
        <f t="shared" si="2"/>
        <v>1.0490266408545493E-3</v>
      </c>
    </row>
    <row r="10" spans="1:14" x14ac:dyDescent="0.25">
      <c r="B10" s="7" t="s">
        <v>5</v>
      </c>
      <c r="C10" s="5"/>
      <c r="D10" s="5">
        <v>0</v>
      </c>
      <c r="E10" s="5">
        <v>2</v>
      </c>
      <c r="F10" s="5">
        <v>4</v>
      </c>
      <c r="G10" s="5">
        <v>6</v>
      </c>
      <c r="H10" s="5">
        <v>8</v>
      </c>
      <c r="I10" s="5">
        <v>10</v>
      </c>
    </row>
    <row r="11" spans="1:14" x14ac:dyDescent="0.25">
      <c r="C11" s="5">
        <v>0</v>
      </c>
      <c r="D11" s="6"/>
      <c r="E11" s="8">
        <v>7.9087128335655482E-2</v>
      </c>
      <c r="F11" s="8">
        <v>5.8197295468444758E-2</v>
      </c>
      <c r="G11" s="8">
        <v>4.9188689908076606E-3</v>
      </c>
      <c r="H11" s="8">
        <v>2.2566775431969697E-2</v>
      </c>
      <c r="I11" s="8">
        <v>2.7651946888860446E-4</v>
      </c>
    </row>
    <row r="12" spans="1:14" x14ac:dyDescent="0.25">
      <c r="C12" s="5">
        <v>2</v>
      </c>
      <c r="D12" s="6"/>
      <c r="E12" s="6"/>
      <c r="F12" s="8">
        <v>0.36739029976813009</v>
      </c>
      <c r="G12" s="8">
        <v>0.16633782238259312</v>
      </c>
      <c r="H12" s="8">
        <v>0.12002214301721421</v>
      </c>
      <c r="I12" s="8">
        <v>1.1802701917367361E-2</v>
      </c>
    </row>
    <row r="13" spans="1:14" x14ac:dyDescent="0.25">
      <c r="C13" s="5">
        <v>4</v>
      </c>
      <c r="D13" s="6"/>
      <c r="E13" s="6"/>
      <c r="F13" s="6"/>
      <c r="G13" s="8">
        <v>0.32377616469674309</v>
      </c>
      <c r="H13" s="8">
        <v>0.18719578180807223</v>
      </c>
      <c r="I13" s="8">
        <v>2.621729950979812E-2</v>
      </c>
    </row>
    <row r="14" spans="1:14" x14ac:dyDescent="0.25">
      <c r="C14" s="5">
        <v>6</v>
      </c>
      <c r="D14" s="6"/>
      <c r="E14" s="6"/>
      <c r="F14" s="6"/>
      <c r="G14" s="6"/>
      <c r="H14" s="8">
        <v>0.23843750359753685</v>
      </c>
      <c r="I14" s="8">
        <v>1.5513140776017413E-2</v>
      </c>
    </row>
    <row r="15" spans="1:14" x14ac:dyDescent="0.25">
      <c r="C15" s="5">
        <v>8</v>
      </c>
      <c r="D15" s="6"/>
      <c r="E15" s="6"/>
      <c r="F15" s="6"/>
      <c r="G15" s="6"/>
      <c r="H15" s="6"/>
      <c r="I15" s="8">
        <v>0.26958599574129621</v>
      </c>
    </row>
    <row r="16" spans="1:14" x14ac:dyDescent="0.25">
      <c r="C16" s="5">
        <v>10</v>
      </c>
      <c r="D16" s="6"/>
      <c r="E16" s="6"/>
      <c r="F16" s="6"/>
      <c r="G16" s="6"/>
      <c r="H16" s="6"/>
      <c r="I16" s="6"/>
    </row>
    <row r="19" spans="2:9" x14ac:dyDescent="0.25">
      <c r="B19" s="7" t="s">
        <v>6</v>
      </c>
      <c r="C19" s="5"/>
      <c r="D19" s="5">
        <v>0</v>
      </c>
      <c r="E19" s="5">
        <v>2</v>
      </c>
      <c r="F19" s="5">
        <v>4</v>
      </c>
      <c r="G19" s="5">
        <v>6</v>
      </c>
      <c r="H19" s="5">
        <v>8</v>
      </c>
      <c r="I19" s="5">
        <v>10</v>
      </c>
    </row>
    <row r="20" spans="2:9" x14ac:dyDescent="0.25">
      <c r="C20" s="5">
        <v>0</v>
      </c>
      <c r="D20" s="6"/>
      <c r="E20" s="8">
        <v>0.15817425667131096</v>
      </c>
      <c r="F20" s="8">
        <v>0.11639459093688952</v>
      </c>
      <c r="G20" s="8">
        <v>9.8377379816153212E-3</v>
      </c>
      <c r="H20" s="8">
        <v>4.5133550863939394E-2</v>
      </c>
      <c r="I20" s="8">
        <v>5.5303893777720891E-4</v>
      </c>
    </row>
    <row r="21" spans="2:9" x14ac:dyDescent="0.25">
      <c r="C21" s="5">
        <v>2</v>
      </c>
      <c r="D21" s="6"/>
      <c r="E21" s="6"/>
      <c r="F21" s="8">
        <v>0.73478059953626018</v>
      </c>
      <c r="G21" s="8">
        <v>0.33267564476518624</v>
      </c>
      <c r="H21" s="8">
        <v>0.24004428603442843</v>
      </c>
      <c r="I21" s="8">
        <v>2.3605403834734723E-2</v>
      </c>
    </row>
    <row r="22" spans="2:9" x14ac:dyDescent="0.25">
      <c r="C22" s="5">
        <v>4</v>
      </c>
      <c r="D22" s="6"/>
      <c r="E22" s="6"/>
      <c r="F22" s="6"/>
      <c r="G22" s="8">
        <v>0.64755232939348617</v>
      </c>
      <c r="H22" s="8">
        <v>0.37439156361614445</v>
      </c>
      <c r="I22" s="8">
        <v>5.243459901959624E-2</v>
      </c>
    </row>
    <row r="23" spans="2:9" x14ac:dyDescent="0.25">
      <c r="C23" s="5">
        <v>6</v>
      </c>
      <c r="D23" s="6"/>
      <c r="E23" s="6"/>
      <c r="F23" s="6"/>
      <c r="G23" s="6"/>
      <c r="H23" s="8">
        <v>0.4768750071950737</v>
      </c>
      <c r="I23" s="8">
        <v>3.1026281552034827E-2</v>
      </c>
    </row>
    <row r="24" spans="2:9" x14ac:dyDescent="0.25">
      <c r="C24" s="5">
        <v>8</v>
      </c>
      <c r="D24" s="6"/>
      <c r="E24" s="6"/>
      <c r="F24" s="6"/>
      <c r="G24" s="6"/>
      <c r="H24" s="6"/>
      <c r="I24" s="8">
        <v>0.53917199148259243</v>
      </c>
    </row>
    <row r="25" spans="2:9" x14ac:dyDescent="0.25">
      <c r="C25" s="5">
        <v>10</v>
      </c>
      <c r="D25" s="6"/>
      <c r="E25" s="6"/>
      <c r="F25" s="6"/>
      <c r="G25" s="6"/>
      <c r="H25" s="6"/>
      <c r="I25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A1E6-D657-4751-A1A1-540B05315E6E}">
  <sheetPr codeName="工作表12"/>
  <dimension ref="A1:T26"/>
  <sheetViews>
    <sheetView tabSelected="1" workbookViewId="0">
      <selection activeCell="T27" sqref="T26:T27"/>
    </sheetView>
  </sheetViews>
  <sheetFormatPr defaultColWidth="9" defaultRowHeight="16.5" x14ac:dyDescent="0.25"/>
  <cols>
    <col min="1" max="16" width="8.5703125" style="2" customWidth="1"/>
    <col min="17" max="16384" width="9" style="2"/>
  </cols>
  <sheetData>
    <row r="1" spans="1:20" x14ac:dyDescent="0.25">
      <c r="A1" s="4" t="s">
        <v>3</v>
      </c>
      <c r="B1" s="4"/>
      <c r="C1" s="4"/>
      <c r="D1" s="4"/>
      <c r="E1" s="4"/>
      <c r="F1" s="4"/>
      <c r="G1" s="4"/>
      <c r="H1" s="4"/>
      <c r="I1" s="4"/>
      <c r="R1" s="1" t="s">
        <v>1</v>
      </c>
      <c r="S1" s="1" t="s">
        <v>2</v>
      </c>
      <c r="T1" s="1" t="s">
        <v>4</v>
      </c>
    </row>
    <row r="2" spans="1:20" x14ac:dyDescent="0.25">
      <c r="B2" s="4">
        <v>0</v>
      </c>
      <c r="C2" s="4">
        <v>0.57692307692307687</v>
      </c>
      <c r="D2" s="4">
        <v>0.81818181818181823</v>
      </c>
      <c r="E2" s="4">
        <v>0.61111111111111116</v>
      </c>
      <c r="F2" s="4">
        <v>0.75</v>
      </c>
      <c r="G2" s="4">
        <v>0.69230769230769229</v>
      </c>
      <c r="H2" s="4">
        <v>0.66666666666666663</v>
      </c>
      <c r="I2" s="4">
        <v>0.63793103448275867</v>
      </c>
      <c r="J2" s="4">
        <v>0.70731707317073167</v>
      </c>
      <c r="R2" s="2">
        <f>AVERAGE(C2:P2)</f>
        <v>0.68255480910548194</v>
      </c>
      <c r="S2" s="2">
        <f>STDEV(C2:P2)</f>
        <v>7.7605050440295587E-2</v>
      </c>
      <c r="T2" s="2">
        <f>VAR(C2:P2)</f>
        <v>6.0225438538408227E-3</v>
      </c>
    </row>
    <row r="3" spans="1:20" x14ac:dyDescent="0.25">
      <c r="B3" s="4">
        <v>6.25</v>
      </c>
      <c r="C3" s="4">
        <v>0.625</v>
      </c>
      <c r="D3" s="4">
        <v>0.55555555555555558</v>
      </c>
      <c r="E3" s="4">
        <v>0.6428571428571429</v>
      </c>
      <c r="F3" s="4">
        <v>0.625</v>
      </c>
      <c r="G3" s="4">
        <v>0.63636363636363635</v>
      </c>
      <c r="H3" s="3">
        <v>0.33333333329999998</v>
      </c>
      <c r="I3" s="3">
        <v>0.44444444440000003</v>
      </c>
      <c r="J3" s="3">
        <v>0.6</v>
      </c>
      <c r="R3" s="2">
        <f t="shared" ref="R3:R7" si="0">AVERAGE(C3:P3)</f>
        <v>0.55781926405954185</v>
      </c>
      <c r="S3" s="2">
        <f t="shared" ref="S3:S7" si="1">STDEV(C3:P3)</f>
        <v>0.11177738304104023</v>
      </c>
      <c r="T3" s="2">
        <f t="shared" ref="T3:T7" si="2">VAR(C3:P3)</f>
        <v>1.2494183359503428E-2</v>
      </c>
    </row>
    <row r="4" spans="1:20" x14ac:dyDescent="0.25">
      <c r="B4" s="4">
        <v>12.5</v>
      </c>
      <c r="C4" s="4">
        <v>0.69230769230769229</v>
      </c>
      <c r="D4" s="4">
        <v>0.66666666666666663</v>
      </c>
      <c r="E4" s="4">
        <v>0.88235294117647056</v>
      </c>
      <c r="F4" s="4">
        <v>0.66666666666666663</v>
      </c>
      <c r="G4" s="4"/>
      <c r="H4" s="4"/>
      <c r="I4" s="4"/>
      <c r="J4" s="4"/>
      <c r="R4" s="2">
        <f t="shared" si="0"/>
        <v>0.72699849170437403</v>
      </c>
      <c r="S4" s="2">
        <f t="shared" si="1"/>
        <v>0.1042725830988506</v>
      </c>
      <c r="T4" s="2">
        <f t="shared" si="2"/>
        <v>1.0872771586106703E-2</v>
      </c>
    </row>
    <row r="5" spans="1:20" x14ac:dyDescent="0.25">
      <c r="B5" s="4">
        <v>25</v>
      </c>
      <c r="C5" s="4">
        <v>0.38461538461538464</v>
      </c>
      <c r="D5" s="4">
        <v>0.42105263157894735</v>
      </c>
      <c r="E5" s="4">
        <v>0.62068965517241381</v>
      </c>
      <c r="F5" s="4">
        <v>0.55555555555555558</v>
      </c>
      <c r="G5" s="4">
        <v>0.625</v>
      </c>
      <c r="H5" s="4">
        <v>0.72727272727272729</v>
      </c>
      <c r="I5" s="4"/>
      <c r="J5" s="4"/>
      <c r="R5" s="2">
        <f t="shared" si="0"/>
        <v>0.55569765903250479</v>
      </c>
      <c r="S5" s="2">
        <f t="shared" si="1"/>
        <v>0.13104444001831161</v>
      </c>
      <c r="T5" s="2">
        <f t="shared" si="2"/>
        <v>1.717264525971287E-2</v>
      </c>
    </row>
    <row r="6" spans="1:20" x14ac:dyDescent="0.25">
      <c r="B6" s="4">
        <v>50</v>
      </c>
      <c r="C6" s="4">
        <v>0.5</v>
      </c>
      <c r="D6" s="4">
        <v>0.42105263157894735</v>
      </c>
      <c r="E6" s="4">
        <v>0.3888888888888889</v>
      </c>
      <c r="F6" s="4"/>
      <c r="G6" s="4"/>
      <c r="H6" s="4"/>
      <c r="I6" s="4"/>
      <c r="J6" s="4"/>
      <c r="R6" s="2">
        <f t="shared" si="0"/>
        <v>0.43664717348927873</v>
      </c>
      <c r="S6" s="2">
        <f t="shared" si="1"/>
        <v>5.7173525832602594E-2</v>
      </c>
      <c r="T6" s="2">
        <f t="shared" si="2"/>
        <v>3.2688120561312761E-3</v>
      </c>
    </row>
    <row r="7" spans="1:20" x14ac:dyDescent="0.25">
      <c r="B7" s="4">
        <v>100</v>
      </c>
      <c r="C7" s="4">
        <v>0.30769230769230771</v>
      </c>
      <c r="D7" s="4">
        <v>0.42857142857142855</v>
      </c>
      <c r="E7" s="4">
        <v>0.375</v>
      </c>
      <c r="F7" s="4">
        <v>0.45454545454545453</v>
      </c>
      <c r="G7" s="4">
        <v>0.35714285714285715</v>
      </c>
      <c r="H7" s="4">
        <v>0.42857142857142855</v>
      </c>
      <c r="I7" s="4">
        <v>0.35714285714285715</v>
      </c>
      <c r="J7" s="4">
        <v>0.375</v>
      </c>
      <c r="K7" s="3">
        <v>0.33333333329999998</v>
      </c>
      <c r="L7" s="3">
        <v>0.4615384615</v>
      </c>
      <c r="M7" s="3">
        <v>0.5</v>
      </c>
      <c r="N7" s="3">
        <v>0.3846153846</v>
      </c>
      <c r="O7" s="3">
        <v>0.36363636360000001</v>
      </c>
      <c r="P7" s="3">
        <v>0.1538461538</v>
      </c>
      <c r="R7" s="2">
        <f t="shared" si="0"/>
        <v>0.37718828789045239</v>
      </c>
      <c r="S7" s="2">
        <f t="shared" si="1"/>
        <v>8.3734444398542135E-2</v>
      </c>
      <c r="T7" s="2">
        <f t="shared" si="2"/>
        <v>7.0114571787325448E-3</v>
      </c>
    </row>
    <row r="10" spans="1:20" x14ac:dyDescent="0.25">
      <c r="K10" s="3"/>
    </row>
    <row r="11" spans="1:20" x14ac:dyDescent="0.25">
      <c r="A11" s="7" t="s">
        <v>5</v>
      </c>
      <c r="B11" s="9"/>
      <c r="C11" s="10">
        <v>0</v>
      </c>
      <c r="D11" s="10">
        <v>6.25</v>
      </c>
      <c r="E11" s="10">
        <v>12.5</v>
      </c>
      <c r="F11" s="10">
        <v>25</v>
      </c>
      <c r="G11" s="10">
        <v>50</v>
      </c>
      <c r="H11" s="10">
        <v>100</v>
      </c>
      <c r="K11" s="3"/>
      <c r="M11" s="3"/>
    </row>
    <row r="12" spans="1:20" x14ac:dyDescent="0.25">
      <c r="A12" s="1"/>
      <c r="B12" s="10">
        <v>0</v>
      </c>
      <c r="C12" s="11"/>
      <c r="D12" s="8">
        <v>1.1770140690823222E-2</v>
      </c>
      <c r="E12" s="8">
        <v>0.24231057937514289</v>
      </c>
      <c r="F12" s="8">
        <v>3.3941061502791137E-2</v>
      </c>
      <c r="G12" s="8">
        <v>1.1340392502222491E-3</v>
      </c>
      <c r="H12" s="12">
        <v>1.03180502698131E-7</v>
      </c>
      <c r="K12" s="3"/>
      <c r="M12" s="3"/>
    </row>
    <row r="13" spans="1:20" x14ac:dyDescent="0.25">
      <c r="A13" s="1"/>
      <c r="B13" s="10">
        <v>6.25</v>
      </c>
      <c r="C13" s="11"/>
      <c r="D13" s="11"/>
      <c r="E13" s="8">
        <v>1.8077676790227742E-2</v>
      </c>
      <c r="F13" s="8">
        <v>0.48759055299731591</v>
      </c>
      <c r="G13" s="8">
        <v>2.5422114046991365E-2</v>
      </c>
      <c r="H13" s="8">
        <v>9.1763756152774564E-4</v>
      </c>
      <c r="K13" s="3"/>
      <c r="M13" s="3"/>
    </row>
    <row r="14" spans="1:20" x14ac:dyDescent="0.25">
      <c r="A14" s="1"/>
      <c r="B14" s="10">
        <v>12.5</v>
      </c>
      <c r="C14" s="11"/>
      <c r="D14" s="11"/>
      <c r="E14" s="11"/>
      <c r="F14" s="8">
        <v>2.5507074911498985E-2</v>
      </c>
      <c r="G14" s="8">
        <v>2.6559502313744901E-3</v>
      </c>
      <c r="H14" s="8">
        <v>1.7565768194283831E-3</v>
      </c>
      <c r="K14" s="3"/>
    </row>
    <row r="15" spans="1:20" x14ac:dyDescent="0.25">
      <c r="A15" s="1"/>
      <c r="B15" s="10">
        <v>25</v>
      </c>
      <c r="C15" s="11"/>
      <c r="D15" s="11"/>
      <c r="E15" s="11"/>
      <c r="F15" s="11"/>
      <c r="G15" s="8">
        <v>5.0055843230106478E-2</v>
      </c>
      <c r="H15" s="8">
        <v>8.92975068766628E-3</v>
      </c>
      <c r="K15" s="3"/>
    </row>
    <row r="16" spans="1:20" x14ac:dyDescent="0.25">
      <c r="A16" s="1"/>
      <c r="B16" s="10">
        <v>50</v>
      </c>
      <c r="C16" s="11"/>
      <c r="D16" s="11"/>
      <c r="E16" s="11"/>
      <c r="F16" s="11"/>
      <c r="G16" s="11"/>
      <c r="H16" s="8">
        <v>0.10511921034615938</v>
      </c>
    </row>
    <row r="17" spans="1:8" x14ac:dyDescent="0.25">
      <c r="A17" s="1"/>
      <c r="B17" s="10">
        <v>100</v>
      </c>
      <c r="C17" s="11"/>
      <c r="D17" s="11"/>
      <c r="E17" s="11"/>
      <c r="F17" s="11"/>
      <c r="G17" s="11"/>
      <c r="H17" s="11"/>
    </row>
    <row r="18" spans="1:8" x14ac:dyDescent="0.25">
      <c r="A18" s="1"/>
    </row>
    <row r="19" spans="1:8" x14ac:dyDescent="0.25">
      <c r="A19" s="1"/>
    </row>
    <row r="20" spans="1:8" x14ac:dyDescent="0.25">
      <c r="A20" s="7" t="s">
        <v>6</v>
      </c>
      <c r="B20" s="9"/>
      <c r="C20" s="10">
        <v>0</v>
      </c>
      <c r="D20" s="10">
        <v>6.25</v>
      </c>
      <c r="E20" s="10">
        <v>12.5</v>
      </c>
      <c r="F20" s="10">
        <v>25</v>
      </c>
      <c r="G20" s="10">
        <v>50</v>
      </c>
      <c r="H20" s="10">
        <v>100</v>
      </c>
    </row>
    <row r="21" spans="1:8" x14ac:dyDescent="0.25">
      <c r="B21" s="10">
        <v>0</v>
      </c>
      <c r="C21" s="11"/>
      <c r="D21" s="8">
        <v>2.3540281381646443E-2</v>
      </c>
      <c r="E21" s="8">
        <v>0.48462115875028577</v>
      </c>
      <c r="F21" s="8">
        <v>6.7882123005582273E-2</v>
      </c>
      <c r="G21" s="8">
        <v>2.2680785004444981E-3</v>
      </c>
      <c r="H21" s="8">
        <v>2.063610053962621E-7</v>
      </c>
    </row>
    <row r="22" spans="1:8" x14ac:dyDescent="0.25">
      <c r="B22" s="10">
        <v>6.25</v>
      </c>
      <c r="C22" s="11"/>
      <c r="D22" s="11"/>
      <c r="E22" s="8">
        <v>3.6155353580455483E-2</v>
      </c>
      <c r="F22" s="8">
        <v>0.97518110599463181</v>
      </c>
      <c r="G22" s="8">
        <v>5.084422809398273E-2</v>
      </c>
      <c r="H22" s="8">
        <v>1.8352751230554913E-3</v>
      </c>
    </row>
    <row r="23" spans="1:8" x14ac:dyDescent="0.25">
      <c r="B23" s="10">
        <v>12.5</v>
      </c>
      <c r="C23" s="11"/>
      <c r="D23" s="11"/>
      <c r="E23" s="11"/>
      <c r="F23" s="8">
        <v>5.101414982299797E-2</v>
      </c>
      <c r="G23" s="8">
        <v>5.3119004627489802E-3</v>
      </c>
      <c r="H23" s="8">
        <v>3.5131536388567663E-3</v>
      </c>
    </row>
    <row r="24" spans="1:8" x14ac:dyDescent="0.25">
      <c r="B24" s="10">
        <v>25</v>
      </c>
      <c r="C24" s="11"/>
      <c r="D24" s="11"/>
      <c r="E24" s="11"/>
      <c r="F24" s="11"/>
      <c r="G24" s="8">
        <v>0.10011168646021296</v>
      </c>
      <c r="H24" s="8">
        <v>1.785950137533256E-2</v>
      </c>
    </row>
    <row r="25" spans="1:8" x14ac:dyDescent="0.25">
      <c r="B25" s="10">
        <v>50</v>
      </c>
      <c r="C25" s="11"/>
      <c r="D25" s="11"/>
      <c r="E25" s="11"/>
      <c r="F25" s="11"/>
      <c r="G25" s="11"/>
      <c r="H25" s="8">
        <v>0.21023842069231877</v>
      </c>
    </row>
    <row r="26" spans="1:8" x14ac:dyDescent="0.25">
      <c r="B26" s="10">
        <v>100</v>
      </c>
      <c r="C26" s="11"/>
      <c r="D26" s="11"/>
      <c r="E26" s="11"/>
      <c r="F26" s="11"/>
      <c r="G26" s="11"/>
      <c r="H26" s="1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E23D-FE56-49BA-B9D6-FF10C64951FF}">
  <sheetPr codeName="工作表13"/>
  <dimension ref="A1"/>
  <sheetViews>
    <sheetView workbookViewId="0">
      <selection activeCell="S19" sqref="S19"/>
    </sheetView>
  </sheetViews>
  <sheetFormatPr defaultRowHeight="15.75" x14ac:dyDescent="0.2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04C-25B8-41E1-8E67-534721713E64}">
  <sheetPr codeName="工作表14"/>
  <dimension ref="A1"/>
  <sheetViews>
    <sheetView zoomScaleNormal="100" workbookViewId="0">
      <selection activeCell="L4" sqref="L4"/>
    </sheetView>
  </sheetViews>
  <sheetFormatPr defaultRowHeight="15.75" x14ac:dyDescent="0.25"/>
  <sheetData/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</vt:lpstr>
      <vt:lpstr>K</vt:lpstr>
      <vt:lpstr>Ca長條圖</vt:lpstr>
      <vt:lpstr>K長條圖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Li</dc:creator>
  <cp:lastModifiedBy>Peter Li</cp:lastModifiedBy>
  <dcterms:created xsi:type="dcterms:W3CDTF">2015-06-05T18:17:20Z</dcterms:created>
  <dcterms:modified xsi:type="dcterms:W3CDTF">2021-04-20T14:14:13Z</dcterms:modified>
</cp:coreProperties>
</file>