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Documents\Teaching\Úvod do praktické fyziky\2022\seminar1\"/>
    </mc:Choice>
  </mc:AlternateContent>
  <xr:revisionPtr revIDLastSave="0" documentId="13_ncr:1_{5576FC8E-22D3-4DA1-8772-6EF1B3A3B8A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4" i="1" a="1"/>
  <c r="G4" i="1" s="1"/>
  <c r="O24" i="1"/>
  <c r="O23" i="1"/>
  <c r="R24" i="1"/>
  <c r="R23" i="1"/>
  <c r="S24" i="1"/>
  <c r="P24" i="1"/>
  <c r="M24" i="1"/>
  <c r="M28" i="1"/>
  <c r="M27" i="1"/>
  <c r="L28" i="1"/>
  <c r="L24" i="1"/>
  <c r="L23" i="1"/>
  <c r="L27" i="1" s="1"/>
  <c r="M26" i="1"/>
  <c r="J53" i="1"/>
  <c r="J52" i="1"/>
  <c r="J51" i="1"/>
  <c r="J50" i="1"/>
  <c r="J44" i="1"/>
  <c r="J45" i="1"/>
  <c r="J46" i="1"/>
  <c r="J47" i="1"/>
  <c r="J48" i="1"/>
  <c r="J49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2" i="1"/>
  <c r="G3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<sst xmlns="http://schemas.openxmlformats.org/spreadsheetml/2006/main" count="19" uniqueCount="18">
  <si>
    <t>měření</t>
  </si>
  <si>
    <t>d (nm)</t>
  </si>
  <si>
    <t>chyba aritmetického průměru</t>
  </si>
  <si>
    <t>průměrná tloušťka vrstvy</t>
  </si>
  <si>
    <t>Gauss</t>
  </si>
  <si>
    <t>maximum</t>
  </si>
  <si>
    <t>pološířka</t>
  </si>
  <si>
    <t>maximum - 3 sigma</t>
  </si>
  <si>
    <t>maximum + 3 sigma</t>
  </si>
  <si>
    <t>Poznámky:</t>
  </si>
  <si>
    <r>
      <t>2. V důsledku náhodných fluktuací naměříme pokaždé jinou tloušťku. Tyto fluktuace popisuje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b/>
        <sz val="11"/>
        <color theme="1"/>
        <rFont val="Calibri"/>
        <family val="2"/>
        <charset val="238"/>
        <scheme val="minor"/>
      </rPr>
      <t>standardní odchylka</t>
    </r>
    <r>
      <rPr>
        <sz val="11"/>
        <color theme="1"/>
        <rFont val="Calibri"/>
        <family val="2"/>
        <scheme val="minor"/>
      </rPr>
      <t xml:space="preserve"> 6.55 nm.</t>
    </r>
  </si>
  <si>
    <t>chyba standardní odchylky</t>
  </si>
  <si>
    <r>
      <t xml:space="preserve">aritmetický průměr </t>
    </r>
    <r>
      <rPr>
        <sz val="11"/>
        <color theme="1"/>
        <rFont val="Calibri"/>
        <family val="2"/>
        <charset val="238"/>
      </rPr>
      <t>µ</t>
    </r>
  </si>
  <si>
    <r>
      <t xml:space="preserve">standardní odchylka </t>
    </r>
    <r>
      <rPr>
        <sz val="11"/>
        <color theme="1"/>
        <rFont val="Calibri"/>
        <family val="2"/>
        <charset val="238"/>
      </rPr>
      <t>σ</t>
    </r>
  </si>
  <si>
    <r>
      <t xml:space="preserve">1. Průměrná tloušťka vrstvy je 168 nm s přesností (neurčitostí) 2 nm. </t>
    </r>
    <r>
      <rPr>
        <b/>
        <sz val="11"/>
        <color theme="1"/>
        <rFont val="Calibri"/>
        <family val="2"/>
        <charset val="238"/>
        <scheme val="minor"/>
      </rPr>
      <t>Chyba aritmetického průměru</t>
    </r>
    <r>
      <rPr>
        <sz val="11"/>
        <color theme="1"/>
        <rFont val="Calibri"/>
        <family val="2"/>
        <scheme val="minor"/>
      </rPr>
      <t xml:space="preserve"> popisuje, s jakou (ne)přesností známe (odhadujeme) hodnotu aritmetického průměru.</t>
    </r>
  </si>
  <si>
    <r>
      <t xml:space="preserve">3. Průměrná tloušťka a její standardní odchylka udávají hustotu pravděpodobnosti, popsanou </t>
    </r>
    <r>
      <rPr>
        <b/>
        <sz val="11"/>
        <color theme="1"/>
        <rFont val="Calibri"/>
        <family val="2"/>
        <charset val="238"/>
        <scheme val="minor"/>
      </rPr>
      <t>normálním (gaussovým) rozdělením</t>
    </r>
    <r>
      <rPr>
        <sz val="11"/>
        <color theme="1"/>
        <rFont val="Calibri"/>
        <family val="2"/>
        <scheme val="minor"/>
      </rPr>
      <t>. Všechny naměřené hodnoty splňují 3 sigma kritérium.</t>
    </r>
  </si>
  <si>
    <r>
      <t xml:space="preserve">4. Pro nové měření tloušťky dostaneme jinou sadu naměřených hodnot d. Pro tyto hodnoty vypočítáme jiný aritmetický průměr µ a jinou standardní odchylku σ, které se ale budou </t>
    </r>
    <r>
      <rPr>
        <b/>
        <sz val="11"/>
        <color theme="1"/>
        <rFont val="Calibri"/>
        <family val="2"/>
        <charset val="238"/>
        <scheme val="minor"/>
      </rPr>
      <t>v rámci chyby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38"/>
      </rPr>
      <t xml:space="preserve">± </t>
    </r>
    <r>
      <rPr>
        <sz val="11"/>
        <color theme="1"/>
        <rFont val="Calibri"/>
        <family val="2"/>
      </rPr>
      <t xml:space="preserve">2 nm </t>
    </r>
    <r>
      <rPr>
        <b/>
        <sz val="11"/>
        <color theme="1"/>
        <rFont val="Calibri"/>
        <family val="2"/>
        <charset val="238"/>
      </rPr>
      <t>shodovat</t>
    </r>
    <r>
      <rPr>
        <sz val="11"/>
        <color theme="1"/>
        <rFont val="Calibri"/>
        <family val="2"/>
      </rPr>
      <t xml:space="preserve"> s hodnotami </t>
    </r>
    <r>
      <rPr>
        <sz val="11"/>
        <color theme="1"/>
        <rFont val="Calibri"/>
        <family val="2"/>
        <charset val="238"/>
      </rPr>
      <t>µ a σ z předchozího měření.</t>
    </r>
  </si>
  <si>
    <r>
      <t xml:space="preserve">5. S rostoucím počtem naměřených hodnot d se nemění (nezmenšuje) standardní odchylka. Dochází pouze ke </t>
    </r>
    <r>
      <rPr>
        <b/>
        <sz val="11"/>
        <color theme="1"/>
        <rFont val="Calibri"/>
        <family val="2"/>
        <charset val="238"/>
        <scheme val="minor"/>
      </rPr>
      <t xml:space="preserve">zpřesňování </t>
    </r>
    <r>
      <rPr>
        <sz val="11"/>
        <color theme="1"/>
        <rFont val="Calibri"/>
        <family val="2"/>
        <scheme val="minor"/>
      </rPr>
      <t xml:space="preserve">hodnoty aritmetického průměru µ a standardní odchylky </t>
    </r>
    <r>
      <rPr>
        <sz val="11"/>
        <color theme="1"/>
        <rFont val="Calibri"/>
        <family val="2"/>
        <charset val="238"/>
      </rPr>
      <t>σ.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</si>
</sst>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wrapText="1"/>
    </xf>
    <xf numFmtId="0" fontId="6" fillId="0" borderId="0" xfId="0" applyFont="1"/>
    <xf numFmtId="2" fontId="6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normální rozdělení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List1!$J$1</c:f>
              <c:strCache>
                <c:ptCount val="1"/>
                <c:pt idx="0">
                  <c:v>Gauss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List1!$I$3:$I$86</c:f>
              <c:numCache>
                <c:formatCode>General</c:formatCode>
                <c:ptCount val="84"/>
                <c:pt idx="0">
                  <c:v>121</c:v>
                </c:pt>
                <c:pt idx="1">
                  <c:v>122</c:v>
                </c:pt>
                <c:pt idx="2">
                  <c:v>123</c:v>
                </c:pt>
                <c:pt idx="3">
                  <c:v>124</c:v>
                </c:pt>
                <c:pt idx="4">
                  <c:v>125</c:v>
                </c:pt>
                <c:pt idx="5">
                  <c:v>126</c:v>
                </c:pt>
                <c:pt idx="6">
                  <c:v>127</c:v>
                </c:pt>
                <c:pt idx="7">
                  <c:v>128</c:v>
                </c:pt>
                <c:pt idx="8">
                  <c:v>129</c:v>
                </c:pt>
                <c:pt idx="9">
                  <c:v>130</c:v>
                </c:pt>
                <c:pt idx="10">
                  <c:v>131</c:v>
                </c:pt>
                <c:pt idx="11">
                  <c:v>132</c:v>
                </c:pt>
                <c:pt idx="12">
                  <c:v>133</c:v>
                </c:pt>
                <c:pt idx="13">
                  <c:v>134</c:v>
                </c:pt>
                <c:pt idx="14">
                  <c:v>135</c:v>
                </c:pt>
                <c:pt idx="15">
                  <c:v>136</c:v>
                </c:pt>
                <c:pt idx="16">
                  <c:v>137</c:v>
                </c:pt>
                <c:pt idx="17">
                  <c:v>138</c:v>
                </c:pt>
                <c:pt idx="18">
                  <c:v>139</c:v>
                </c:pt>
                <c:pt idx="19">
                  <c:v>140</c:v>
                </c:pt>
                <c:pt idx="20">
                  <c:v>141</c:v>
                </c:pt>
                <c:pt idx="21">
                  <c:v>142</c:v>
                </c:pt>
                <c:pt idx="22">
                  <c:v>143</c:v>
                </c:pt>
                <c:pt idx="23">
                  <c:v>144</c:v>
                </c:pt>
                <c:pt idx="24">
                  <c:v>145</c:v>
                </c:pt>
                <c:pt idx="25">
                  <c:v>146</c:v>
                </c:pt>
                <c:pt idx="26">
                  <c:v>147</c:v>
                </c:pt>
                <c:pt idx="27">
                  <c:v>148</c:v>
                </c:pt>
                <c:pt idx="28">
                  <c:v>149</c:v>
                </c:pt>
                <c:pt idx="29">
                  <c:v>150</c:v>
                </c:pt>
                <c:pt idx="30">
                  <c:v>151</c:v>
                </c:pt>
                <c:pt idx="31">
                  <c:v>152</c:v>
                </c:pt>
                <c:pt idx="32">
                  <c:v>153</c:v>
                </c:pt>
                <c:pt idx="33">
                  <c:v>154</c:v>
                </c:pt>
                <c:pt idx="34">
                  <c:v>155</c:v>
                </c:pt>
                <c:pt idx="35">
                  <c:v>156</c:v>
                </c:pt>
                <c:pt idx="36">
                  <c:v>157</c:v>
                </c:pt>
                <c:pt idx="37">
                  <c:v>158</c:v>
                </c:pt>
                <c:pt idx="38">
                  <c:v>159</c:v>
                </c:pt>
                <c:pt idx="39">
                  <c:v>160</c:v>
                </c:pt>
                <c:pt idx="40">
                  <c:v>161</c:v>
                </c:pt>
                <c:pt idx="41">
                  <c:v>162</c:v>
                </c:pt>
                <c:pt idx="42">
                  <c:v>163</c:v>
                </c:pt>
                <c:pt idx="43">
                  <c:v>164</c:v>
                </c:pt>
                <c:pt idx="44">
                  <c:v>165</c:v>
                </c:pt>
                <c:pt idx="45">
                  <c:v>166</c:v>
                </c:pt>
                <c:pt idx="46">
                  <c:v>167</c:v>
                </c:pt>
                <c:pt idx="47">
                  <c:v>167.2</c:v>
                </c:pt>
                <c:pt idx="48">
                  <c:v>167.4</c:v>
                </c:pt>
                <c:pt idx="49">
                  <c:v>167.6</c:v>
                </c:pt>
                <c:pt idx="50">
                  <c:v>167.8</c:v>
                </c:pt>
                <c:pt idx="51">
                  <c:v>168</c:v>
                </c:pt>
                <c:pt idx="52">
                  <c:v>169</c:v>
                </c:pt>
                <c:pt idx="53">
                  <c:v>170</c:v>
                </c:pt>
                <c:pt idx="54">
                  <c:v>171</c:v>
                </c:pt>
                <c:pt idx="55">
                  <c:v>172</c:v>
                </c:pt>
                <c:pt idx="56">
                  <c:v>173</c:v>
                </c:pt>
                <c:pt idx="57">
                  <c:v>174</c:v>
                </c:pt>
                <c:pt idx="58">
                  <c:v>175</c:v>
                </c:pt>
                <c:pt idx="59">
                  <c:v>176</c:v>
                </c:pt>
                <c:pt idx="60">
                  <c:v>177</c:v>
                </c:pt>
                <c:pt idx="61">
                  <c:v>178</c:v>
                </c:pt>
                <c:pt idx="62">
                  <c:v>179</c:v>
                </c:pt>
                <c:pt idx="63">
                  <c:v>180</c:v>
                </c:pt>
                <c:pt idx="64">
                  <c:v>181</c:v>
                </c:pt>
                <c:pt idx="65">
                  <c:v>182</c:v>
                </c:pt>
                <c:pt idx="66">
                  <c:v>183</c:v>
                </c:pt>
                <c:pt idx="67">
                  <c:v>184</c:v>
                </c:pt>
                <c:pt idx="68">
                  <c:v>185</c:v>
                </c:pt>
                <c:pt idx="69">
                  <c:v>186</c:v>
                </c:pt>
                <c:pt idx="70">
                  <c:v>187</c:v>
                </c:pt>
                <c:pt idx="71">
                  <c:v>188</c:v>
                </c:pt>
                <c:pt idx="72">
                  <c:v>189</c:v>
                </c:pt>
                <c:pt idx="73">
                  <c:v>190</c:v>
                </c:pt>
                <c:pt idx="74">
                  <c:v>191</c:v>
                </c:pt>
                <c:pt idx="75">
                  <c:v>192</c:v>
                </c:pt>
                <c:pt idx="76">
                  <c:v>193</c:v>
                </c:pt>
                <c:pt idx="77">
                  <c:v>194</c:v>
                </c:pt>
                <c:pt idx="78">
                  <c:v>195</c:v>
                </c:pt>
                <c:pt idx="79">
                  <c:v>196</c:v>
                </c:pt>
                <c:pt idx="80">
                  <c:v>197</c:v>
                </c:pt>
                <c:pt idx="81">
                  <c:v>198</c:v>
                </c:pt>
                <c:pt idx="82">
                  <c:v>199</c:v>
                </c:pt>
                <c:pt idx="83">
                  <c:v>200</c:v>
                </c:pt>
              </c:numCache>
            </c:numRef>
          </c:xVal>
          <c:yVal>
            <c:numRef>
              <c:f>List1!$J$3:$J$86</c:f>
              <c:numCache>
                <c:formatCode>General</c:formatCode>
                <c:ptCount val="84"/>
                <c:pt idx="0">
                  <c:v>6.3276984808525919E-13</c:v>
                </c:pt>
                <c:pt idx="1">
                  <c:v>1.8517094730218203E-12</c:v>
                </c:pt>
                <c:pt idx="2">
                  <c:v>5.2940052230853964E-12</c:v>
                </c:pt>
                <c:pt idx="3">
                  <c:v>1.478700868087761E-11</c:v>
                </c:pt>
                <c:pt idx="4">
                  <c:v>4.0351597742914398E-11</c:v>
                </c:pt>
                <c:pt idx="5">
                  <c:v>1.0757852576572913E-10</c:v>
                </c:pt>
                <c:pt idx="6">
                  <c:v>2.8020435879291354E-10</c:v>
                </c:pt>
                <c:pt idx="7">
                  <c:v>7.1303135882448539E-10</c:v>
                </c:pt>
                <c:pt idx="8">
                  <c:v>1.7726656093556657E-9</c:v>
                </c:pt>
                <c:pt idx="9">
                  <c:v>4.3055580936193591E-9</c:v>
                </c:pt>
                <c:pt idx="10">
                  <c:v>1.0216838604572985E-8</c:v>
                </c:pt>
                <c:pt idx="11">
                  <c:v>2.3685799990311058E-8</c:v>
                </c:pt>
                <c:pt idx="12">
                  <c:v>5.3646825452943905E-8</c:v>
                </c:pt>
                <c:pt idx="13">
                  <c:v>1.1870921772964022E-7</c:v>
                </c:pt>
                <c:pt idx="14">
                  <c:v>2.5663111079243224E-7</c:v>
                </c:pt>
                <c:pt idx="15">
                  <c:v>5.4202411586020037E-7</c:v>
                </c:pt>
                <c:pt idx="16">
                  <c:v>1.1184391504616011E-6</c:v>
                </c:pt>
                <c:pt idx="17">
                  <c:v>2.2547093069105061E-6</c:v>
                </c:pt>
                <c:pt idx="18">
                  <c:v>4.4407180451087521E-6</c:v>
                </c:pt>
                <c:pt idx="19">
                  <c:v>8.5447682137159848E-6</c:v>
                </c:pt>
                <c:pt idx="20">
                  <c:v>1.6063190835654393E-5</c:v>
                </c:pt>
                <c:pt idx="21">
                  <c:v>2.9501751238848731E-5</c:v>
                </c:pt>
                <c:pt idx="22">
                  <c:v>5.293564628787768E-5</c:v>
                </c:pt>
                <c:pt idx="23">
                  <c:v>9.2796818753570324E-5</c:v>
                </c:pt>
                <c:pt idx="24">
                  <c:v>1.5892872587664221E-4</c:v>
                </c:pt>
                <c:pt idx="25">
                  <c:v>2.6592315859541582E-4</c:v>
                </c:pt>
                <c:pt idx="26">
                  <c:v>4.3470472909319142E-4</c:v>
                </c:pt>
                <c:pt idx="27">
                  <c:v>6.9425179991027528E-4</c:v>
                </c:pt>
                <c:pt idx="28">
                  <c:v>1.0832385550451633E-3</c:v>
                </c:pt>
                <c:pt idx="29">
                  <c:v>1.6512607170979534E-3</c:v>
                </c:pt>
                <c:pt idx="30">
                  <c:v>2.4591874551387512E-3</c:v>
                </c:pt>
                <c:pt idx="31">
                  <c:v>3.5780966341636663E-3</c:v>
                </c:pt>
                <c:pt idx="32">
                  <c:v>5.0862410827615797E-3</c:v>
                </c:pt>
                <c:pt idx="33">
                  <c:v>7.0636026816172587E-3</c:v>
                </c:pt>
                <c:pt idx="34">
                  <c:v>9.5838504756719928E-3</c:v>
                </c:pt>
                <c:pt idx="35">
                  <c:v>1.270393436406427E-2</c:v>
                </c:pt>
                <c:pt idx="36">
                  <c:v>1.6452083251236489E-2</c:v>
                </c:pt>
                <c:pt idx="37">
                  <c:v>2.0815555292567459E-2</c:v>
                </c:pt>
                <c:pt idx="38">
                  <c:v>2.5729985932281575E-2</c:v>
                </c:pt>
                <c:pt idx="39">
                  <c:v>3.1072453148467662E-2</c:v>
                </c:pt>
                <c:pt idx="40">
                  <c:v>3.6660297101867724E-2</c:v>
                </c:pt>
                <c:pt idx="41">
                  <c:v>4.2257214303495404E-2</c:v>
                </c:pt>
                <c:pt idx="42">
                  <c:v>4.7587204489167013E-2</c:v>
                </c:pt>
                <c:pt idx="43">
                  <c:v>5.2355699599321577E-2</c:v>
                </c:pt>
                <c:pt idx="44">
                  <c:v>5.6275865989383091E-2</c:v>
                </c:pt>
                <c:pt idx="45">
                  <c:v>5.9096920631469832E-2</c:v>
                </c:pt>
                <c:pt idx="46">
                  <c:v>6.0630613373100363E-2</c:v>
                </c:pt>
                <c:pt idx="47">
                  <c:v>6.0771998338348017E-2</c:v>
                </c:pt>
                <c:pt idx="48">
                  <c:v>6.0856987522710515E-2</c:v>
                </c:pt>
                <c:pt idx="49">
                  <c:v>6.0885343655236075E-2</c:v>
                </c:pt>
                <c:pt idx="50">
                  <c:v>6.0856987522710515E-2</c:v>
                </c:pt>
                <c:pt idx="51">
                  <c:v>6.0771998338348017E-2</c:v>
                </c:pt>
                <c:pt idx="52">
                  <c:v>5.9511311059203369E-2</c:v>
                </c:pt>
                <c:pt idx="53">
                  <c:v>5.6935083789718871E-2</c:v>
                </c:pt>
                <c:pt idx="54">
                  <c:v>5.3216322014892507E-2</c:v>
                </c:pt>
                <c:pt idx="55">
                  <c:v>4.859529156172137E-2</c:v>
                </c:pt>
                <c:pt idx="56">
                  <c:v>4.3353880291609213E-2</c:v>
                </c:pt>
                <c:pt idx="57">
                  <c:v>3.7787329564794712E-2</c:v>
                </c:pt>
                <c:pt idx="58">
                  <c:v>3.217724623251423E-2</c:v>
                </c:pt>
                <c:pt idx="59">
                  <c:v>2.6769236940306678E-2</c:v>
                </c:pt>
                <c:pt idx="60">
                  <c:v>2.1757427993979995E-2</c:v>
                </c:pt>
                <c:pt idx="61">
                  <c:v>1.7276810245871303E-2</c:v>
                </c:pt>
                <c:pt idx="62">
                  <c:v>1.3403061707686011E-2</c:v>
                </c:pt>
                <c:pt idx="63">
                  <c:v>1.0158484355995171E-2</c:v>
                </c:pt>
                <c:pt idx="64">
                  <c:v>7.5220854120823244E-3</c:v>
                </c:pt>
                <c:pt idx="65">
                  <c:v>5.4416681058999106E-3</c:v>
                </c:pt>
                <c:pt idx="66">
                  <c:v>3.8460089010799036E-3</c:v>
                </c:pt>
                <c:pt idx="67">
                  <c:v>2.6556630148627646E-3</c:v>
                </c:pt>
                <c:pt idx="68">
                  <c:v>1.7915135231796274E-3</c:v>
                </c:pt>
                <c:pt idx="69">
                  <c:v>1.1807328917945994E-3</c:v>
                </c:pt>
                <c:pt idx="70">
                  <c:v>7.6026969190047631E-4</c:v>
                </c:pt>
                <c:pt idx="71">
                  <c:v>4.782644926324368E-4</c:v>
                </c:pt>
                <c:pt idx="72">
                  <c:v>2.9393618004298151E-4</c:v>
                </c:pt>
                <c:pt idx="73">
                  <c:v>1.7649093254817745E-4</c:v>
                </c:pt>
                <c:pt idx="74">
                  <c:v>1.0353237939969062E-4</c:v>
                </c:pt>
                <c:pt idx="75">
                  <c:v>5.933547696457107E-5</c:v>
                </c:pt>
                <c:pt idx="76">
                  <c:v>3.3222868381920145E-5</c:v>
                </c:pt>
                <c:pt idx="77">
                  <c:v>1.8173737835579428E-5</c:v>
                </c:pt>
                <c:pt idx="78">
                  <c:v>9.7126074713330945E-6</c:v>
                </c:pt>
                <c:pt idx="79">
                  <c:v>5.0712131060634959E-6</c:v>
                </c:pt>
                <c:pt idx="80">
                  <c:v>2.5868564545308741E-6</c:v>
                </c:pt>
                <c:pt idx="81">
                  <c:v>1.2891909395918966E-6</c:v>
                </c:pt>
                <c:pt idx="82">
                  <c:v>6.2769201556122485E-7</c:v>
                </c:pt>
                <c:pt idx="83">
                  <c:v>2.985797907271141E-7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1F-4FDA-A4B7-F33534972849}"/>
            </c:ext>
          </c:extLst>
        </c:ser>
        <c:ser>
          <c:idx val="1"/>
          <c:order val="1"/>
          <c:tx>
            <c:strRef>
              <c:f>List1!$D$2</c:f>
              <c:strCache>
                <c:ptCount val="1"/>
                <c:pt idx="0">
                  <c:v>aritmetický průměr µ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List1!$I$52</c:f>
              <c:numCache>
                <c:formatCode>General</c:formatCode>
                <c:ptCount val="1"/>
                <c:pt idx="0">
                  <c:v>167.6</c:v>
                </c:pt>
              </c:numCache>
            </c:numRef>
          </c:xVal>
          <c:yVal>
            <c:numRef>
              <c:f>List1!$J$52</c:f>
              <c:numCache>
                <c:formatCode>General</c:formatCode>
                <c:ptCount val="1"/>
                <c:pt idx="0">
                  <c:v>6.0885343655236075E-2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1F-4FDA-A4B7-F33534972849}"/>
            </c:ext>
          </c:extLst>
        </c:ser>
        <c:ser>
          <c:idx val="2"/>
          <c:order val="2"/>
          <c:tx>
            <c:strRef>
              <c:f>List1!$L$22</c:f>
              <c:strCache>
                <c:ptCount val="1"/>
                <c:pt idx="0">
                  <c:v>maximum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List1!$L$23:$L$24</c:f>
              <c:numCache>
                <c:formatCode>General</c:formatCode>
                <c:ptCount val="2"/>
                <c:pt idx="0">
                  <c:v>167.6</c:v>
                </c:pt>
                <c:pt idx="1">
                  <c:v>167.6</c:v>
                </c:pt>
              </c:numCache>
            </c:numRef>
          </c:xVal>
          <c:yVal>
            <c:numRef>
              <c:f>List1!$M$23:$M$24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6.6973878020759686E-2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1F-4FDA-A4B7-F33534972849}"/>
            </c:ext>
          </c:extLst>
        </c:ser>
        <c:ser>
          <c:idx val="3"/>
          <c:order val="3"/>
          <c:tx>
            <c:strRef>
              <c:f>List1!$L$26</c:f>
              <c:strCache>
                <c:ptCount val="1"/>
                <c:pt idx="0">
                  <c:v>pološířka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List1!$L$27:$L$28</c:f>
              <c:numCache>
                <c:formatCode>0.00</c:formatCode>
                <c:ptCount val="2"/>
                <c:pt idx="0">
                  <c:v>159.88519359257273</c:v>
                </c:pt>
                <c:pt idx="1">
                  <c:v>175.31480640742726</c:v>
                </c:pt>
              </c:numCache>
            </c:numRef>
          </c:xVal>
          <c:yVal>
            <c:numRef>
              <c:f>List1!$M$27:$M$28</c:f>
              <c:numCache>
                <c:formatCode>0.000</c:formatCode>
                <c:ptCount val="2"/>
                <c:pt idx="0">
                  <c:v>3.0442671827618038E-2</c:v>
                </c:pt>
                <c:pt idx="1">
                  <c:v>3.0442671827618038E-2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1F-4FDA-A4B7-F33534972849}"/>
            </c:ext>
          </c:extLst>
        </c:ser>
        <c:ser>
          <c:idx val="4"/>
          <c:order val="4"/>
          <c:tx>
            <c:strRef>
              <c:f>List1!$O$22</c:f>
              <c:strCache>
                <c:ptCount val="1"/>
                <c:pt idx="0">
                  <c:v>maximum - 3 sigma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List1!$O$23:$O$24</c:f>
              <c:numCache>
                <c:formatCode>0.00</c:formatCode>
                <c:ptCount val="2"/>
                <c:pt idx="0">
                  <c:v>147.94294019951101</c:v>
                </c:pt>
                <c:pt idx="1">
                  <c:v>147.94294019951101</c:v>
                </c:pt>
              </c:numCache>
            </c:numRef>
          </c:xVal>
          <c:yVal>
            <c:numRef>
              <c:f>List1!$P$23:$P$24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6.6973878020759686E-2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91F-4FDA-A4B7-F33534972849}"/>
            </c:ext>
          </c:extLst>
        </c:ser>
        <c:ser>
          <c:idx val="5"/>
          <c:order val="5"/>
          <c:tx>
            <c:strRef>
              <c:f>List1!$R$22</c:f>
              <c:strCache>
                <c:ptCount val="1"/>
                <c:pt idx="0">
                  <c:v>maximum + 3 sigma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List1!$R$23:$R$24</c:f>
              <c:numCache>
                <c:formatCode>0.00</c:formatCode>
                <c:ptCount val="2"/>
                <c:pt idx="0">
                  <c:v>187.25705980048897</c:v>
                </c:pt>
                <c:pt idx="1">
                  <c:v>187.25705980048897</c:v>
                </c:pt>
              </c:numCache>
            </c:numRef>
          </c:xVal>
          <c:yVal>
            <c:numRef>
              <c:f>List1!$S$23:$S$24</c:f>
              <c:numCache>
                <c:formatCode>0.000</c:formatCode>
                <c:ptCount val="2"/>
                <c:pt idx="0" formatCode="General">
                  <c:v>0</c:v>
                </c:pt>
                <c:pt idx="1">
                  <c:v>6.6973878020759686E-2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391F-4FDA-A4B7-F33534972849}"/>
            </c:ext>
          </c:extLst>
        </c:ser>
        <c:ser>
          <c:idx val="6"/>
          <c:order val="6"/>
          <c:tx>
            <c:strRef>
              <c:f>List1!$B$1</c:f>
              <c:strCache>
                <c:ptCount val="1"/>
                <c:pt idx="0">
                  <c:v>d (nm)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List1!$B$2:$B$11</c:f>
              <c:numCache>
                <c:formatCode>General</c:formatCode>
                <c:ptCount val="10"/>
                <c:pt idx="0">
                  <c:v>178</c:v>
                </c:pt>
                <c:pt idx="1">
                  <c:v>176</c:v>
                </c:pt>
                <c:pt idx="2">
                  <c:v>171</c:v>
                </c:pt>
                <c:pt idx="3">
                  <c:v>164</c:v>
                </c:pt>
                <c:pt idx="4">
                  <c:v>171</c:v>
                </c:pt>
                <c:pt idx="5">
                  <c:v>164</c:v>
                </c:pt>
                <c:pt idx="6">
                  <c:v>159</c:v>
                </c:pt>
                <c:pt idx="7">
                  <c:v>163</c:v>
                </c:pt>
                <c:pt idx="8">
                  <c:v>160</c:v>
                </c:pt>
                <c:pt idx="9">
                  <c:v>170</c:v>
                </c:pt>
              </c:numCache>
            </c:numRef>
          </c:xVal>
          <c:yVal>
            <c:numLit>
              <c:formatCode>General</c:formatCode>
              <c:ptCount val="11"/>
              <c:pt idx="0">
                <c:v>0.02</c:v>
              </c:pt>
              <c:pt idx="1">
                <c:v>0.02</c:v>
              </c:pt>
              <c:pt idx="2">
                <c:v>0.02</c:v>
              </c:pt>
              <c:pt idx="3">
                <c:v>0.02</c:v>
              </c:pt>
              <c:pt idx="4">
                <c:v>0.02</c:v>
              </c:pt>
              <c:pt idx="5">
                <c:v>0.02</c:v>
              </c:pt>
              <c:pt idx="6">
                <c:v>0.02</c:v>
              </c:pt>
              <c:pt idx="7">
                <c:v>0.02</c:v>
              </c:pt>
              <c:pt idx="8">
                <c:v>0.02</c:v>
              </c:pt>
              <c:pt idx="9">
                <c:v>0.02</c:v>
              </c:pt>
              <c:pt idx="10">
                <c:v>0.02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12-391F-4FDA-A4B7-F33534972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920848"/>
        <c:axId val="751928720"/>
      </c:scatterChart>
      <c:valAx>
        <c:axId val="751920848"/>
        <c:scaling>
          <c:orientation val="minMax"/>
          <c:max val="200"/>
          <c:min val="1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200">
                    <a:solidFill>
                      <a:sysClr val="windowText" lastClr="000000"/>
                    </a:solidFill>
                  </a:rPr>
                  <a:t>tloušťka vrstvy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51928720"/>
        <c:crosses val="autoZero"/>
        <c:crossBetween val="midCat"/>
        <c:minorUnit val="5"/>
      </c:valAx>
      <c:valAx>
        <c:axId val="751928720"/>
        <c:scaling>
          <c:orientation val="minMax"/>
          <c:max val="7.0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200">
                    <a:solidFill>
                      <a:sysClr val="windowText" lastClr="000000"/>
                    </a:solidFill>
                  </a:rPr>
                  <a:t>hustota pravděpodobnosti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51920848"/>
        <c:crosses val="autoZero"/>
        <c:crossBetween val="midCat"/>
        <c:minorUnit val="5.000000000000001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0</xdr:rowOff>
    </xdr:from>
    <xdr:ext cx="1638910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ovéPole 3">
              <a:extLst>
                <a:ext uri="{FF2B5EF4-FFF2-40B4-BE49-F238E27FC236}">
                  <a16:creationId xmlns:a16="http://schemas.microsoft.com/office/drawing/2014/main" id="{AB1E0615-54EC-4CD0-B0DD-4B4E535EEDE5}"/>
                </a:ext>
              </a:extLst>
            </xdr:cNvPr>
            <xdr:cNvSpPr txBox="1"/>
          </xdr:nvSpPr>
          <xdr:spPr>
            <a:xfrm>
              <a:off x="1828800" y="1143000"/>
              <a:ext cx="163891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cs-CZ" sz="1600" b="0" i="1">
                        <a:latin typeface="Cambria Math" panose="02040503050406030204" pitchFamily="18" charset="0"/>
                      </a:rPr>
                      <m:t>𝑑</m:t>
                    </m:r>
                    <m:r>
                      <a:rPr lang="cs-CZ" sz="16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cs-CZ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cs-CZ" sz="1600" b="0" i="1">
                            <a:latin typeface="Cambria Math" panose="02040503050406030204" pitchFamily="18" charset="0"/>
                          </a:rPr>
                          <m:t>168±2</m:t>
                        </m:r>
                      </m:e>
                    </m:d>
                    <m:r>
                      <a:rPr lang="cs-CZ" sz="16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cs-CZ" sz="1600" b="0" i="0">
                        <a:latin typeface="Cambria Math" panose="02040503050406030204" pitchFamily="18" charset="0"/>
                      </a:rPr>
                      <m:t>nm</m:t>
                    </m:r>
                  </m:oMath>
                </m:oMathPara>
              </a14:m>
              <a:endParaRPr lang="cs-CZ" sz="1600"/>
            </a:p>
          </xdr:txBody>
        </xdr:sp>
      </mc:Choice>
      <mc:Fallback>
        <xdr:sp macro="" textlink="">
          <xdr:nvSpPr>
            <xdr:cNvPr id="4" name="TextovéPole 3">
              <a:extLst>
                <a:ext uri="{FF2B5EF4-FFF2-40B4-BE49-F238E27FC236}">
                  <a16:creationId xmlns:a16="http://schemas.microsoft.com/office/drawing/2014/main" id="{AB1E0615-54EC-4CD0-B0DD-4B4E535EEDE5}"/>
                </a:ext>
              </a:extLst>
            </xdr:cNvPr>
            <xdr:cNvSpPr txBox="1"/>
          </xdr:nvSpPr>
          <xdr:spPr>
            <a:xfrm>
              <a:off x="1828800" y="1143000"/>
              <a:ext cx="163891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600" b="0" i="0">
                  <a:latin typeface="Cambria Math" panose="02040503050406030204" pitchFamily="18" charset="0"/>
                </a:rPr>
                <a:t>𝑑=(168±2)  nm</a:t>
              </a:r>
              <a:endParaRPr lang="cs-CZ" sz="1600"/>
            </a:p>
          </xdr:txBody>
        </xdr:sp>
      </mc:Fallback>
    </mc:AlternateContent>
    <xdr:clientData/>
  </xdr:oneCellAnchor>
  <xdr:twoCellAnchor>
    <xdr:from>
      <xdr:col>11</xdr:col>
      <xdr:colOff>0</xdr:colOff>
      <xdr:row>1</xdr:row>
      <xdr:rowOff>0</xdr:rowOff>
    </xdr:from>
    <xdr:to>
      <xdr:col>19</xdr:col>
      <xdr:colOff>523200</xdr:colOff>
      <xdr:row>19</xdr:row>
      <xdr:rowOff>171000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5DC46B26-BF9C-4A48-A2C2-6491E8EB9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157060</xdr:colOff>
      <xdr:row>4</xdr:row>
      <xdr:rowOff>8512</xdr:rowOff>
    </xdr:from>
    <xdr:to>
      <xdr:col>15</xdr:col>
      <xdr:colOff>309102</xdr:colOff>
      <xdr:row>4</xdr:row>
      <xdr:rowOff>8512</xdr:rowOff>
    </xdr:to>
    <xdr:cxnSp macro="">
      <xdr:nvCxnSpPr>
        <xdr:cNvPr id="9" name="Přímá spojnice se šipkou 8">
          <a:extLst>
            <a:ext uri="{FF2B5EF4-FFF2-40B4-BE49-F238E27FC236}">
              <a16:creationId xmlns:a16="http://schemas.microsoft.com/office/drawing/2014/main" id="{B3C2325D-F6EA-6722-1CAA-576A867BCF1F}"/>
            </a:ext>
          </a:extLst>
        </xdr:cNvPr>
        <xdr:cNvCxnSpPr/>
      </xdr:nvCxnSpPr>
      <xdr:spPr>
        <a:xfrm>
          <a:off x="8060783" y="770512"/>
          <a:ext cx="1368000" cy="0"/>
        </a:xfrm>
        <a:prstGeom prst="straightConnector1">
          <a:avLst/>
        </a:prstGeom>
        <a:ln w="1905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370262</xdr:colOff>
      <xdr:row>4</xdr:row>
      <xdr:rowOff>6891</xdr:rowOff>
    </xdr:from>
    <xdr:to>
      <xdr:col>17</xdr:col>
      <xdr:colOff>522305</xdr:colOff>
      <xdr:row>4</xdr:row>
      <xdr:rowOff>6891</xdr:rowOff>
    </xdr:to>
    <xdr:cxnSp macro="">
      <xdr:nvCxnSpPr>
        <xdr:cNvPr id="10" name="Přímá spojnice se šipkou 9">
          <a:extLst>
            <a:ext uri="{FF2B5EF4-FFF2-40B4-BE49-F238E27FC236}">
              <a16:creationId xmlns:a16="http://schemas.microsoft.com/office/drawing/2014/main" id="{B35C6512-4AD9-4A57-8091-251A9F783C8E}"/>
            </a:ext>
          </a:extLst>
        </xdr:cNvPr>
        <xdr:cNvCxnSpPr/>
      </xdr:nvCxnSpPr>
      <xdr:spPr>
        <a:xfrm>
          <a:off x="9489943" y="768891"/>
          <a:ext cx="1368000" cy="0"/>
        </a:xfrm>
        <a:prstGeom prst="straightConnector1">
          <a:avLst/>
        </a:prstGeom>
        <a:ln w="19050">
          <a:solidFill>
            <a:srgbClr val="00B05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433692</xdr:colOff>
      <xdr:row>9</xdr:row>
      <xdr:rowOff>129702</xdr:rowOff>
    </xdr:from>
    <xdr:to>
      <xdr:col>16</xdr:col>
      <xdr:colOff>113490</xdr:colOff>
      <xdr:row>11</xdr:row>
      <xdr:rowOff>12160</xdr:rowOff>
    </xdr:to>
    <xdr:sp macro="" textlink="">
      <xdr:nvSpPr>
        <xdr:cNvPr id="11" name="TextovéPole 1">
          <a:extLst>
            <a:ext uri="{FF2B5EF4-FFF2-40B4-BE49-F238E27FC236}">
              <a16:creationId xmlns:a16="http://schemas.microsoft.com/office/drawing/2014/main" id="{84121241-B95F-EEFC-EB3A-91C039D26DB8}"/>
            </a:ext>
          </a:extLst>
        </xdr:cNvPr>
        <xdr:cNvSpPr txBox="1"/>
      </xdr:nvSpPr>
      <xdr:spPr>
        <a:xfrm>
          <a:off x="8945394" y="1844202"/>
          <a:ext cx="895756" cy="263458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>
              <a:solidFill>
                <a:srgbClr val="C00000"/>
              </a:solidFill>
            </a:rPr>
            <a:t>FWHM ≈ 2</a:t>
          </a:r>
          <a:r>
            <a:rPr lang="el-GR" sz="1100">
              <a:solidFill>
                <a:srgbClr val="C00000"/>
              </a:solidFill>
            </a:rPr>
            <a:t>σ</a:t>
          </a:r>
          <a:endParaRPr lang="cs-CZ" sz="1100">
            <a:solidFill>
              <a:srgbClr val="C00000"/>
            </a:solidFill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0.25506</cdr:x>
      <cdr:y>0.15875</cdr:y>
    </cdr:from>
    <cdr:to>
      <cdr:x>0.35889</cdr:x>
      <cdr:y>0.23193</cdr:y>
    </cdr:to>
    <cdr:sp macro="" textlink="">
      <cdr:nvSpPr>
        <cdr:cNvPr id="2" name="TextovéPole 1">
          <a:extLst xmlns:a="http://schemas.openxmlformats.org/drawingml/2006/main">
            <a:ext uri="{FF2B5EF4-FFF2-40B4-BE49-F238E27FC236}">
              <a16:creationId xmlns:a16="http://schemas.microsoft.com/office/drawing/2014/main" id="{F64DBE1D-CD49-692A-3B27-E51FF4A434DC}"/>
            </a:ext>
          </a:extLst>
        </cdr:cNvPr>
        <cdr:cNvSpPr txBox="1"/>
      </cdr:nvSpPr>
      <cdr:spPr>
        <a:xfrm xmlns:a="http://schemas.openxmlformats.org/drawingml/2006/main">
          <a:off x="1374033" y="571499"/>
          <a:ext cx="559340" cy="2634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cs-CZ" sz="1100">
              <a:solidFill>
                <a:srgbClr val="00B050"/>
              </a:solidFill>
            </a:rPr>
            <a:t>µ</a:t>
          </a:r>
          <a:r>
            <a:rPr lang="en-US" sz="1100">
              <a:solidFill>
                <a:srgbClr val="00B050"/>
              </a:solidFill>
            </a:rPr>
            <a:t> - 3</a:t>
          </a:r>
          <a:r>
            <a:rPr lang="el-GR" sz="1100">
              <a:solidFill>
                <a:srgbClr val="00B050"/>
              </a:solidFill>
            </a:rPr>
            <a:t>σ</a:t>
          </a:r>
          <a:endParaRPr lang="cs-CZ" sz="1100">
            <a:solidFill>
              <a:srgbClr val="00B050"/>
            </a:solidFill>
          </a:endParaRPr>
        </a:p>
      </cdr:txBody>
    </cdr:sp>
  </cdr:relSizeAnchor>
  <cdr:relSizeAnchor xmlns:cdr="http://schemas.openxmlformats.org/drawingml/2006/chartDrawing">
    <cdr:from>
      <cdr:x>0.66853</cdr:x>
      <cdr:y>0.15822</cdr:y>
    </cdr:from>
    <cdr:to>
      <cdr:x>0.77236</cdr:x>
      <cdr:y>0.23141</cdr:y>
    </cdr:to>
    <cdr:sp macro="" textlink="">
      <cdr:nvSpPr>
        <cdr:cNvPr id="3" name="TextovéPole 1">
          <a:extLst xmlns:a="http://schemas.openxmlformats.org/drawingml/2006/main">
            <a:ext uri="{FF2B5EF4-FFF2-40B4-BE49-F238E27FC236}">
              <a16:creationId xmlns:a16="http://schemas.microsoft.com/office/drawing/2014/main" id="{1A405C63-14A3-5296-6218-15E4D8AA1A3F}"/>
            </a:ext>
          </a:extLst>
        </cdr:cNvPr>
        <cdr:cNvSpPr txBox="1"/>
      </cdr:nvSpPr>
      <cdr:spPr>
        <a:xfrm xmlns:a="http://schemas.openxmlformats.org/drawingml/2006/main">
          <a:off x="3601392" y="569607"/>
          <a:ext cx="559340" cy="2634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cs-CZ" sz="1100">
              <a:solidFill>
                <a:srgbClr val="00B050"/>
              </a:solidFill>
            </a:rPr>
            <a:t>µ</a:t>
          </a:r>
          <a:r>
            <a:rPr lang="en-US" sz="1100">
              <a:solidFill>
                <a:srgbClr val="00B050"/>
              </a:solidFill>
            </a:rPr>
            <a:t> - 3</a:t>
          </a:r>
          <a:r>
            <a:rPr lang="el-GR" sz="1100">
              <a:solidFill>
                <a:srgbClr val="00B050"/>
              </a:solidFill>
            </a:rPr>
            <a:t>σ</a:t>
          </a:r>
          <a:endParaRPr lang="cs-CZ" sz="1100">
            <a:solidFill>
              <a:srgbClr val="00B050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tabSelected="1" zoomScaleNormal="100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I1" t="s">
        <v>1</v>
      </c>
      <c r="J1" t="s">
        <v>4</v>
      </c>
    </row>
    <row r="2" spans="1:10" x14ac:dyDescent="0.25">
      <c r="A2" s="1">
        <v>1</v>
      </c>
      <c r="B2" s="1">
        <v>178</v>
      </c>
      <c r="D2" t="s">
        <v>12</v>
      </c>
      <c r="G2">
        <f>AVERAGE(B2:B11)</f>
        <v>167.6</v>
      </c>
      <c r="I2">
        <v>120</v>
      </c>
      <c r="J2">
        <f>_xlfn.NORM.DIST(I2,$G$2,$G$3,0)</f>
        <v>2.1125312889520006E-13</v>
      </c>
    </row>
    <row r="3" spans="1:10" x14ac:dyDescent="0.25">
      <c r="A3" s="1">
        <v>2</v>
      </c>
      <c r="B3" s="1">
        <v>176</v>
      </c>
      <c r="D3" t="s">
        <v>13</v>
      </c>
      <c r="G3" s="2">
        <f>STDEVA(B2:B11)</f>
        <v>6.5523532668296616</v>
      </c>
      <c r="I3">
        <v>121</v>
      </c>
      <c r="J3">
        <f t="shared" ref="J3:J66" si="0">_xlfn.NORM.DIST(I3,$G$2,$G$3,0)</f>
        <v>6.3276984808525919E-13</v>
      </c>
    </row>
    <row r="4" spans="1:10" x14ac:dyDescent="0.25">
      <c r="A4" s="1">
        <v>3</v>
      </c>
      <c r="B4" s="1">
        <v>171</v>
      </c>
      <c r="D4" t="s">
        <v>2</v>
      </c>
      <c r="G4" s="2" cm="1">
        <f t="array" ref="G4">STDEVA(B2:B11/SQRT(COUNT(B2:B11)))</f>
        <v>2.072036035722673</v>
      </c>
      <c r="I4">
        <v>122</v>
      </c>
      <c r="J4">
        <f t="shared" si="0"/>
        <v>1.8517094730218203E-12</v>
      </c>
    </row>
    <row r="5" spans="1:10" x14ac:dyDescent="0.25">
      <c r="A5" s="1">
        <v>4</v>
      </c>
      <c r="B5" s="1">
        <v>164</v>
      </c>
      <c r="D5" s="5" t="s">
        <v>11</v>
      </c>
      <c r="E5" s="5"/>
      <c r="F5" s="5"/>
      <c r="G5" s="6">
        <f>G3/SQRT(COUNT(B2:B11)-1)</f>
        <v>2.1841177556098872</v>
      </c>
      <c r="I5">
        <v>123</v>
      </c>
      <c r="J5">
        <f t="shared" si="0"/>
        <v>5.2940052230853964E-12</v>
      </c>
    </row>
    <row r="6" spans="1:10" x14ac:dyDescent="0.25">
      <c r="A6" s="1">
        <v>5</v>
      </c>
      <c r="B6" s="1">
        <v>171</v>
      </c>
      <c r="I6">
        <v>124</v>
      </c>
      <c r="J6">
        <f t="shared" si="0"/>
        <v>1.478700868087761E-11</v>
      </c>
    </row>
    <row r="7" spans="1:10" x14ac:dyDescent="0.25">
      <c r="A7" s="1">
        <v>6</v>
      </c>
      <c r="B7" s="1">
        <v>164</v>
      </c>
      <c r="D7" t="s">
        <v>3</v>
      </c>
      <c r="I7">
        <v>125</v>
      </c>
      <c r="J7">
        <f t="shared" si="0"/>
        <v>4.0351597742914398E-11</v>
      </c>
    </row>
    <row r="8" spans="1:10" x14ac:dyDescent="0.25">
      <c r="A8" s="1">
        <v>7</v>
      </c>
      <c r="B8" s="1">
        <v>159</v>
      </c>
      <c r="I8">
        <v>126</v>
      </c>
      <c r="J8">
        <f t="shared" si="0"/>
        <v>1.0757852576572913E-10</v>
      </c>
    </row>
    <row r="9" spans="1:10" x14ac:dyDescent="0.25">
      <c r="A9" s="1">
        <v>8</v>
      </c>
      <c r="B9" s="1">
        <v>163</v>
      </c>
      <c r="I9">
        <v>127</v>
      </c>
      <c r="J9">
        <f t="shared" si="0"/>
        <v>2.8020435879291354E-10</v>
      </c>
    </row>
    <row r="10" spans="1:10" x14ac:dyDescent="0.25">
      <c r="A10" s="1">
        <v>9</v>
      </c>
      <c r="B10" s="1">
        <v>160</v>
      </c>
      <c r="I10">
        <v>128</v>
      </c>
      <c r="J10">
        <f t="shared" si="0"/>
        <v>7.1303135882448539E-10</v>
      </c>
    </row>
    <row r="11" spans="1:10" x14ac:dyDescent="0.25">
      <c r="A11" s="1">
        <v>10</v>
      </c>
      <c r="B11" s="1">
        <v>170</v>
      </c>
      <c r="I11">
        <v>129</v>
      </c>
      <c r="J11">
        <f t="shared" si="0"/>
        <v>1.7726656093556657E-9</v>
      </c>
    </row>
    <row r="12" spans="1:10" x14ac:dyDescent="0.25">
      <c r="C12" s="2"/>
      <c r="I12">
        <v>130</v>
      </c>
      <c r="J12">
        <f t="shared" si="0"/>
        <v>4.3055580936193591E-9</v>
      </c>
    </row>
    <row r="13" spans="1:10" x14ac:dyDescent="0.25">
      <c r="I13">
        <v>131</v>
      </c>
      <c r="J13">
        <f t="shared" si="0"/>
        <v>1.0216838604572985E-8</v>
      </c>
    </row>
    <row r="14" spans="1:10" x14ac:dyDescent="0.25">
      <c r="A14" t="s">
        <v>9</v>
      </c>
      <c r="I14">
        <v>132</v>
      </c>
      <c r="J14">
        <f t="shared" si="0"/>
        <v>2.3685799990311058E-8</v>
      </c>
    </row>
    <row r="15" spans="1:10" ht="15" customHeight="1" x14ac:dyDescent="0.25">
      <c r="A15" s="4" t="s">
        <v>14</v>
      </c>
      <c r="B15" s="4"/>
      <c r="C15" s="4"/>
      <c r="D15" s="4"/>
      <c r="E15" s="4"/>
      <c r="F15" s="4"/>
      <c r="G15" s="4"/>
      <c r="I15">
        <v>133</v>
      </c>
      <c r="J15">
        <f t="shared" si="0"/>
        <v>5.3646825452943905E-8</v>
      </c>
    </row>
    <row r="16" spans="1:10" ht="15" customHeight="1" x14ac:dyDescent="0.25">
      <c r="A16" s="4"/>
      <c r="B16" s="4"/>
      <c r="C16" s="4"/>
      <c r="D16" s="4"/>
      <c r="E16" s="4"/>
      <c r="F16" s="4"/>
      <c r="G16" s="4"/>
      <c r="I16">
        <v>134</v>
      </c>
      <c r="J16">
        <f t="shared" si="0"/>
        <v>1.1870921772964022E-7</v>
      </c>
    </row>
    <row r="17" spans="1:19" x14ac:dyDescent="0.25">
      <c r="A17" s="4"/>
      <c r="B17" s="4"/>
      <c r="C17" s="4"/>
      <c r="D17" s="4"/>
      <c r="E17" s="4"/>
      <c r="F17" s="4"/>
      <c r="G17" s="4"/>
      <c r="I17">
        <v>135</v>
      </c>
      <c r="J17">
        <f t="shared" si="0"/>
        <v>2.5663111079243224E-7</v>
      </c>
    </row>
    <row r="18" spans="1:19" x14ac:dyDescent="0.25">
      <c r="A18" s="4" t="s">
        <v>10</v>
      </c>
      <c r="B18" s="4"/>
      <c r="C18" s="4"/>
      <c r="D18" s="4"/>
      <c r="E18" s="4"/>
      <c r="F18" s="4"/>
      <c r="G18" s="4"/>
      <c r="I18">
        <v>136</v>
      </c>
      <c r="J18">
        <f t="shared" si="0"/>
        <v>5.4202411586020037E-7</v>
      </c>
    </row>
    <row r="19" spans="1:19" x14ac:dyDescent="0.25">
      <c r="A19" s="4"/>
      <c r="B19" s="4"/>
      <c r="C19" s="4"/>
      <c r="D19" s="4"/>
      <c r="E19" s="4"/>
      <c r="F19" s="4"/>
      <c r="G19" s="4"/>
      <c r="I19">
        <v>137</v>
      </c>
      <c r="J19">
        <f t="shared" si="0"/>
        <v>1.1184391504616011E-6</v>
      </c>
    </row>
    <row r="20" spans="1:19" x14ac:dyDescent="0.25">
      <c r="A20" s="4" t="s">
        <v>15</v>
      </c>
      <c r="B20" s="4"/>
      <c r="C20" s="4"/>
      <c r="D20" s="4"/>
      <c r="E20" s="4"/>
      <c r="F20" s="4"/>
      <c r="G20" s="4"/>
      <c r="I20">
        <v>138</v>
      </c>
      <c r="J20">
        <f t="shared" si="0"/>
        <v>2.2547093069105061E-6</v>
      </c>
    </row>
    <row r="21" spans="1:19" x14ac:dyDescent="0.25">
      <c r="A21" s="4"/>
      <c r="B21" s="4"/>
      <c r="C21" s="4"/>
      <c r="D21" s="4"/>
      <c r="E21" s="4"/>
      <c r="F21" s="4"/>
      <c r="G21" s="4"/>
      <c r="I21">
        <v>139</v>
      </c>
      <c r="J21">
        <f t="shared" si="0"/>
        <v>4.4407180451087521E-6</v>
      </c>
    </row>
    <row r="22" spans="1:19" x14ac:dyDescent="0.25">
      <c r="A22" s="4"/>
      <c r="B22" s="4"/>
      <c r="C22" s="4"/>
      <c r="D22" s="4"/>
      <c r="E22" s="4"/>
      <c r="F22" s="4"/>
      <c r="G22" s="4"/>
      <c r="I22">
        <v>140</v>
      </c>
      <c r="J22">
        <f t="shared" si="0"/>
        <v>8.5447682137159848E-6</v>
      </c>
      <c r="L22" t="s">
        <v>5</v>
      </c>
      <c r="O22" t="s">
        <v>7</v>
      </c>
      <c r="R22" t="s">
        <v>8</v>
      </c>
    </row>
    <row r="23" spans="1:19" x14ac:dyDescent="0.25">
      <c r="A23" s="4" t="s">
        <v>16</v>
      </c>
      <c r="B23" s="4"/>
      <c r="C23" s="4"/>
      <c r="D23" s="4"/>
      <c r="E23" s="4"/>
      <c r="F23" s="4"/>
      <c r="G23" s="4"/>
      <c r="I23">
        <v>141</v>
      </c>
      <c r="J23">
        <f t="shared" si="0"/>
        <v>1.6063190835654393E-5</v>
      </c>
      <c r="L23">
        <f>$G$2</f>
        <v>167.6</v>
      </c>
      <c r="M23">
        <v>0</v>
      </c>
      <c r="O23" s="2">
        <f>$G$2-3*$G$3</f>
        <v>147.94294019951101</v>
      </c>
      <c r="P23">
        <v>0</v>
      </c>
      <c r="R23" s="2">
        <f>$G$2+3*$G$3</f>
        <v>187.25705980048897</v>
      </c>
      <c r="S23">
        <v>0</v>
      </c>
    </row>
    <row r="24" spans="1:19" x14ac:dyDescent="0.25">
      <c r="A24" s="4"/>
      <c r="B24" s="4"/>
      <c r="C24" s="4"/>
      <c r="D24" s="4"/>
      <c r="E24" s="4"/>
      <c r="F24" s="4"/>
      <c r="G24" s="4"/>
      <c r="I24">
        <v>142</v>
      </c>
      <c r="J24">
        <f t="shared" si="0"/>
        <v>2.9501751238848731E-5</v>
      </c>
      <c r="L24">
        <f>$G$2</f>
        <v>167.6</v>
      </c>
      <c r="M24" s="3">
        <f>MAX($J:$J)*1.1</f>
        <v>6.6973878020759686E-2</v>
      </c>
      <c r="O24" s="2">
        <f>$G$2-3*$G$3</f>
        <v>147.94294019951101</v>
      </c>
      <c r="P24" s="3">
        <f>MAX($J:$J)*1.1</f>
        <v>6.6973878020759686E-2</v>
      </c>
      <c r="R24" s="2">
        <f>$G$2+3*$G$3</f>
        <v>187.25705980048897</v>
      </c>
      <c r="S24" s="3">
        <f>MAX($J:$J)*1.1</f>
        <v>6.6973878020759686E-2</v>
      </c>
    </row>
    <row r="25" spans="1:19" x14ac:dyDescent="0.25">
      <c r="A25" s="4"/>
      <c r="B25" s="4"/>
      <c r="C25" s="4"/>
      <c r="D25" s="4"/>
      <c r="E25" s="4"/>
      <c r="F25" s="4"/>
      <c r="G25" s="4"/>
      <c r="I25">
        <v>143</v>
      </c>
      <c r="J25">
        <f t="shared" si="0"/>
        <v>5.293564628787768E-5</v>
      </c>
    </row>
    <row r="26" spans="1:19" x14ac:dyDescent="0.25">
      <c r="A26" s="4"/>
      <c r="B26" s="4"/>
      <c r="C26" s="4"/>
      <c r="D26" s="4"/>
      <c r="E26" s="4"/>
      <c r="F26" s="4"/>
      <c r="G26" s="4"/>
      <c r="I26">
        <v>144</v>
      </c>
      <c r="J26">
        <f t="shared" si="0"/>
        <v>9.2796818753570324E-5</v>
      </c>
      <c r="L26" t="s">
        <v>6</v>
      </c>
      <c r="M26" s="2">
        <f>2*G3*SQRT(2*LN(2))</f>
        <v>15.429612814854512</v>
      </c>
    </row>
    <row r="27" spans="1:19" x14ac:dyDescent="0.25">
      <c r="A27" s="4" t="s">
        <v>17</v>
      </c>
      <c r="B27" s="4"/>
      <c r="C27" s="4"/>
      <c r="D27" s="4"/>
      <c r="E27" s="4"/>
      <c r="F27" s="4"/>
      <c r="G27" s="4"/>
      <c r="I27">
        <v>145</v>
      </c>
      <c r="J27">
        <f t="shared" si="0"/>
        <v>1.5892872587664221E-4</v>
      </c>
      <c r="L27" s="2">
        <f>L23-M26/2</f>
        <v>159.88519359257273</v>
      </c>
      <c r="M27" s="3">
        <f>MAX(J:J)/2</f>
        <v>3.0442671827618038E-2</v>
      </c>
      <c r="O27" s="2"/>
      <c r="P27" s="3"/>
      <c r="S27" s="3"/>
    </row>
    <row r="28" spans="1:19" x14ac:dyDescent="0.25">
      <c r="A28" s="4"/>
      <c r="B28" s="4"/>
      <c r="C28" s="4"/>
      <c r="D28" s="4"/>
      <c r="E28" s="4"/>
      <c r="F28" s="4"/>
      <c r="G28" s="4"/>
      <c r="I28">
        <v>146</v>
      </c>
      <c r="J28">
        <f t="shared" si="0"/>
        <v>2.6592315859541582E-4</v>
      </c>
      <c r="L28" s="2">
        <f>L23+M26/2</f>
        <v>175.31480640742726</v>
      </c>
      <c r="M28" s="3">
        <f>MAX(J:J)/2</f>
        <v>3.0442671827618038E-2</v>
      </c>
      <c r="P28" s="3"/>
      <c r="R28" s="2"/>
      <c r="S28" s="3"/>
    </row>
    <row r="29" spans="1:19" x14ac:dyDescent="0.25">
      <c r="A29" s="4"/>
      <c r="B29" s="4"/>
      <c r="C29" s="4"/>
      <c r="D29" s="4"/>
      <c r="E29" s="4"/>
      <c r="F29" s="4"/>
      <c r="G29" s="4"/>
      <c r="I29">
        <v>147</v>
      </c>
      <c r="J29">
        <f t="shared" si="0"/>
        <v>4.3470472909319142E-4</v>
      </c>
    </row>
    <row r="30" spans="1:19" x14ac:dyDescent="0.25">
      <c r="I30">
        <v>148</v>
      </c>
      <c r="J30">
        <f t="shared" si="0"/>
        <v>6.9425179991027528E-4</v>
      </c>
    </row>
    <row r="31" spans="1:19" x14ac:dyDescent="0.25">
      <c r="I31">
        <v>149</v>
      </c>
      <c r="J31">
        <f t="shared" si="0"/>
        <v>1.0832385550451633E-3</v>
      </c>
    </row>
    <row r="32" spans="1:19" x14ac:dyDescent="0.25">
      <c r="I32">
        <v>150</v>
      </c>
      <c r="J32">
        <f t="shared" si="0"/>
        <v>1.6512607170979534E-3</v>
      </c>
    </row>
    <row r="33" spans="9:10" x14ac:dyDescent="0.25">
      <c r="I33">
        <v>151</v>
      </c>
      <c r="J33">
        <f t="shared" si="0"/>
        <v>2.4591874551387512E-3</v>
      </c>
    </row>
    <row r="34" spans="9:10" x14ac:dyDescent="0.25">
      <c r="I34">
        <v>152</v>
      </c>
      <c r="J34">
        <f t="shared" si="0"/>
        <v>3.5780966341636663E-3</v>
      </c>
    </row>
    <row r="35" spans="9:10" x14ac:dyDescent="0.25">
      <c r="I35">
        <v>153</v>
      </c>
      <c r="J35">
        <f t="shared" si="0"/>
        <v>5.0862410827615797E-3</v>
      </c>
    </row>
    <row r="36" spans="9:10" x14ac:dyDescent="0.25">
      <c r="I36">
        <v>154</v>
      </c>
      <c r="J36">
        <f t="shared" si="0"/>
        <v>7.0636026816172587E-3</v>
      </c>
    </row>
    <row r="37" spans="9:10" x14ac:dyDescent="0.25">
      <c r="I37">
        <v>155</v>
      </c>
      <c r="J37">
        <f t="shared" si="0"/>
        <v>9.5838504756719928E-3</v>
      </c>
    </row>
    <row r="38" spans="9:10" x14ac:dyDescent="0.25">
      <c r="I38">
        <v>156</v>
      </c>
      <c r="J38">
        <f t="shared" si="0"/>
        <v>1.270393436406427E-2</v>
      </c>
    </row>
    <row r="39" spans="9:10" x14ac:dyDescent="0.25">
      <c r="I39">
        <v>157</v>
      </c>
      <c r="J39">
        <f t="shared" si="0"/>
        <v>1.6452083251236489E-2</v>
      </c>
    </row>
    <row r="40" spans="9:10" x14ac:dyDescent="0.25">
      <c r="I40">
        <v>158</v>
      </c>
      <c r="J40">
        <f t="shared" si="0"/>
        <v>2.0815555292567459E-2</v>
      </c>
    </row>
    <row r="41" spans="9:10" x14ac:dyDescent="0.25">
      <c r="I41">
        <v>159</v>
      </c>
      <c r="J41">
        <f t="shared" si="0"/>
        <v>2.5729985932281575E-2</v>
      </c>
    </row>
    <row r="42" spans="9:10" x14ac:dyDescent="0.25">
      <c r="I42">
        <v>160</v>
      </c>
      <c r="J42">
        <f t="shared" si="0"/>
        <v>3.1072453148467662E-2</v>
      </c>
    </row>
    <row r="43" spans="9:10" x14ac:dyDescent="0.25">
      <c r="I43">
        <v>161</v>
      </c>
      <c r="J43">
        <f t="shared" si="0"/>
        <v>3.6660297101867724E-2</v>
      </c>
    </row>
    <row r="44" spans="9:10" x14ac:dyDescent="0.25">
      <c r="I44">
        <v>162</v>
      </c>
      <c r="J44">
        <f>_xlfn.NORM.DIST(I44,$G$2,$G$3,0)</f>
        <v>4.2257214303495404E-2</v>
      </c>
    </row>
    <row r="45" spans="9:10" x14ac:dyDescent="0.25">
      <c r="I45">
        <v>163</v>
      </c>
      <c r="J45">
        <f t="shared" si="0"/>
        <v>4.7587204489167013E-2</v>
      </c>
    </row>
    <row r="46" spans="9:10" x14ac:dyDescent="0.25">
      <c r="I46">
        <v>164</v>
      </c>
      <c r="J46">
        <f t="shared" si="0"/>
        <v>5.2355699599321577E-2</v>
      </c>
    </row>
    <row r="47" spans="9:10" x14ac:dyDescent="0.25">
      <c r="I47">
        <v>165</v>
      </c>
      <c r="J47">
        <f t="shared" si="0"/>
        <v>5.6275865989383091E-2</v>
      </c>
    </row>
    <row r="48" spans="9:10" x14ac:dyDescent="0.25">
      <c r="I48">
        <v>166</v>
      </c>
      <c r="J48">
        <f t="shared" si="0"/>
        <v>5.9096920631469832E-2</v>
      </c>
    </row>
    <row r="49" spans="9:10" x14ac:dyDescent="0.25">
      <c r="I49">
        <v>167</v>
      </c>
      <c r="J49">
        <f t="shared" si="0"/>
        <v>6.0630613373100363E-2</v>
      </c>
    </row>
    <row r="50" spans="9:10" x14ac:dyDescent="0.25">
      <c r="I50">
        <v>167.2</v>
      </c>
      <c r="J50">
        <f t="shared" si="0"/>
        <v>6.0771998338348017E-2</v>
      </c>
    </row>
    <row r="51" spans="9:10" x14ac:dyDescent="0.25">
      <c r="I51">
        <v>167.4</v>
      </c>
      <c r="J51">
        <f t="shared" si="0"/>
        <v>6.0856987522710515E-2</v>
      </c>
    </row>
    <row r="52" spans="9:10" x14ac:dyDescent="0.25">
      <c r="I52">
        <v>167.6</v>
      </c>
      <c r="J52">
        <f t="shared" si="0"/>
        <v>6.0885343655236075E-2</v>
      </c>
    </row>
    <row r="53" spans="9:10" x14ac:dyDescent="0.25">
      <c r="I53">
        <v>167.8</v>
      </c>
      <c r="J53">
        <f t="shared" si="0"/>
        <v>6.0856987522710515E-2</v>
      </c>
    </row>
    <row r="54" spans="9:10" x14ac:dyDescent="0.25">
      <c r="I54">
        <v>168</v>
      </c>
      <c r="J54">
        <f>_xlfn.NORM.DIST(I54,$G$2,$G$3,0)</f>
        <v>6.0771998338348017E-2</v>
      </c>
    </row>
    <row r="55" spans="9:10" x14ac:dyDescent="0.25">
      <c r="I55">
        <v>169</v>
      </c>
      <c r="J55">
        <f>_xlfn.NORM.DIST(I55,$G$2,$G$3,0)</f>
        <v>5.9511311059203369E-2</v>
      </c>
    </row>
    <row r="56" spans="9:10" x14ac:dyDescent="0.25">
      <c r="I56">
        <v>170</v>
      </c>
      <c r="J56">
        <f>_xlfn.NORM.DIST(I56,$G$2,$G$3,0)</f>
        <v>5.6935083789718871E-2</v>
      </c>
    </row>
    <row r="57" spans="9:10" x14ac:dyDescent="0.25">
      <c r="I57">
        <v>171</v>
      </c>
      <c r="J57">
        <f>_xlfn.NORM.DIST(I57,$G$2,$G$3,0)</f>
        <v>5.3216322014892507E-2</v>
      </c>
    </row>
    <row r="58" spans="9:10" x14ac:dyDescent="0.25">
      <c r="I58">
        <v>172</v>
      </c>
      <c r="J58">
        <f>_xlfn.NORM.DIST(I58,$G$2,$G$3,0)</f>
        <v>4.859529156172137E-2</v>
      </c>
    </row>
    <row r="59" spans="9:10" x14ac:dyDescent="0.25">
      <c r="I59">
        <v>173</v>
      </c>
      <c r="J59">
        <f>_xlfn.NORM.DIST(I59,$G$2,$G$3,0)</f>
        <v>4.3353880291609213E-2</v>
      </c>
    </row>
    <row r="60" spans="9:10" x14ac:dyDescent="0.25">
      <c r="I60">
        <v>174</v>
      </c>
      <c r="J60">
        <f>_xlfn.NORM.DIST(I60,$G$2,$G$3,0)</f>
        <v>3.7787329564794712E-2</v>
      </c>
    </row>
    <row r="61" spans="9:10" x14ac:dyDescent="0.25">
      <c r="I61">
        <v>175</v>
      </c>
      <c r="J61">
        <f>_xlfn.NORM.DIST(I61,$G$2,$G$3,0)</f>
        <v>3.217724623251423E-2</v>
      </c>
    </row>
    <row r="62" spans="9:10" x14ac:dyDescent="0.25">
      <c r="I62">
        <v>176</v>
      </c>
      <c r="J62">
        <f>_xlfn.NORM.DIST(I62,$G$2,$G$3,0)</f>
        <v>2.6769236940306678E-2</v>
      </c>
    </row>
    <row r="63" spans="9:10" x14ac:dyDescent="0.25">
      <c r="I63">
        <v>177</v>
      </c>
      <c r="J63">
        <f>_xlfn.NORM.DIST(I63,$G$2,$G$3,0)</f>
        <v>2.1757427993979995E-2</v>
      </c>
    </row>
    <row r="64" spans="9:10" x14ac:dyDescent="0.25">
      <c r="I64">
        <v>178</v>
      </c>
      <c r="J64">
        <f>_xlfn.NORM.DIST(I64,$G$2,$G$3,0)</f>
        <v>1.7276810245871303E-2</v>
      </c>
    </row>
    <row r="65" spans="9:10" x14ac:dyDescent="0.25">
      <c r="I65">
        <v>179</v>
      </c>
      <c r="J65">
        <f>_xlfn.NORM.DIST(I65,$G$2,$G$3,0)</f>
        <v>1.3403061707686011E-2</v>
      </c>
    </row>
    <row r="66" spans="9:10" x14ac:dyDescent="0.25">
      <c r="I66">
        <v>180</v>
      </c>
      <c r="J66">
        <f>_xlfn.NORM.DIST(I66,$G$2,$G$3,0)</f>
        <v>1.0158484355995171E-2</v>
      </c>
    </row>
    <row r="67" spans="9:10" x14ac:dyDescent="0.25">
      <c r="I67">
        <v>181</v>
      </c>
      <c r="J67">
        <f>_xlfn.NORM.DIST(I67,$G$2,$G$3,0)</f>
        <v>7.5220854120823244E-3</v>
      </c>
    </row>
    <row r="68" spans="9:10" x14ac:dyDescent="0.25">
      <c r="I68">
        <v>182</v>
      </c>
      <c r="J68">
        <f>_xlfn.NORM.DIST(I68,$G$2,$G$3,0)</f>
        <v>5.4416681058999106E-3</v>
      </c>
    </row>
    <row r="69" spans="9:10" x14ac:dyDescent="0.25">
      <c r="I69">
        <v>183</v>
      </c>
      <c r="J69">
        <f>_xlfn.NORM.DIST(I69,$G$2,$G$3,0)</f>
        <v>3.8460089010799036E-3</v>
      </c>
    </row>
    <row r="70" spans="9:10" x14ac:dyDescent="0.25">
      <c r="I70">
        <v>184</v>
      </c>
      <c r="J70">
        <f>_xlfn.NORM.DIST(I70,$G$2,$G$3,0)</f>
        <v>2.6556630148627646E-3</v>
      </c>
    </row>
    <row r="71" spans="9:10" x14ac:dyDescent="0.25">
      <c r="I71">
        <v>185</v>
      </c>
      <c r="J71">
        <f t="shared" ref="J71:J86" si="1">_xlfn.NORM.DIST(I71,$G$2,$G$3,0)</f>
        <v>1.7915135231796274E-3</v>
      </c>
    </row>
    <row r="72" spans="9:10" x14ac:dyDescent="0.25">
      <c r="I72">
        <v>186</v>
      </c>
      <c r="J72">
        <f t="shared" si="1"/>
        <v>1.1807328917945994E-3</v>
      </c>
    </row>
    <row r="73" spans="9:10" x14ac:dyDescent="0.25">
      <c r="I73">
        <v>187</v>
      </c>
      <c r="J73">
        <f t="shared" si="1"/>
        <v>7.6026969190047631E-4</v>
      </c>
    </row>
    <row r="74" spans="9:10" x14ac:dyDescent="0.25">
      <c r="I74">
        <v>188</v>
      </c>
      <c r="J74">
        <f t="shared" si="1"/>
        <v>4.782644926324368E-4</v>
      </c>
    </row>
    <row r="75" spans="9:10" x14ac:dyDescent="0.25">
      <c r="I75">
        <v>189</v>
      </c>
      <c r="J75">
        <f t="shared" si="1"/>
        <v>2.9393618004298151E-4</v>
      </c>
    </row>
    <row r="76" spans="9:10" x14ac:dyDescent="0.25">
      <c r="I76">
        <v>190</v>
      </c>
      <c r="J76">
        <f t="shared" si="1"/>
        <v>1.7649093254817745E-4</v>
      </c>
    </row>
    <row r="77" spans="9:10" x14ac:dyDescent="0.25">
      <c r="I77">
        <v>191</v>
      </c>
      <c r="J77">
        <f t="shared" si="1"/>
        <v>1.0353237939969062E-4</v>
      </c>
    </row>
    <row r="78" spans="9:10" x14ac:dyDescent="0.25">
      <c r="I78">
        <v>192</v>
      </c>
      <c r="J78">
        <f t="shared" si="1"/>
        <v>5.933547696457107E-5</v>
      </c>
    </row>
    <row r="79" spans="9:10" x14ac:dyDescent="0.25">
      <c r="I79">
        <v>193</v>
      </c>
      <c r="J79">
        <f t="shared" si="1"/>
        <v>3.3222868381920145E-5</v>
      </c>
    </row>
    <row r="80" spans="9:10" x14ac:dyDescent="0.25">
      <c r="I80">
        <v>194</v>
      </c>
      <c r="J80">
        <f t="shared" si="1"/>
        <v>1.8173737835579428E-5</v>
      </c>
    </row>
    <row r="81" spans="9:10" x14ac:dyDescent="0.25">
      <c r="I81">
        <v>195</v>
      </c>
      <c r="J81">
        <f t="shared" si="1"/>
        <v>9.7126074713330945E-6</v>
      </c>
    </row>
    <row r="82" spans="9:10" x14ac:dyDescent="0.25">
      <c r="I82">
        <v>196</v>
      </c>
      <c r="J82">
        <f t="shared" si="1"/>
        <v>5.0712131060634959E-6</v>
      </c>
    </row>
    <row r="83" spans="9:10" x14ac:dyDescent="0.25">
      <c r="I83">
        <v>197</v>
      </c>
      <c r="J83">
        <f t="shared" si="1"/>
        <v>2.5868564545308741E-6</v>
      </c>
    </row>
    <row r="84" spans="9:10" x14ac:dyDescent="0.25">
      <c r="I84">
        <v>198</v>
      </c>
      <c r="J84">
        <f t="shared" si="1"/>
        <v>1.2891909395918966E-6</v>
      </c>
    </row>
    <row r="85" spans="9:10" x14ac:dyDescent="0.25">
      <c r="I85">
        <v>199</v>
      </c>
      <c r="J85">
        <f t="shared" si="1"/>
        <v>6.2769201556122485E-7</v>
      </c>
    </row>
    <row r="86" spans="9:10" x14ac:dyDescent="0.25">
      <c r="I86">
        <v>200</v>
      </c>
      <c r="J86">
        <f t="shared" si="1"/>
        <v>2.985797907271141E-7</v>
      </c>
    </row>
  </sheetData>
  <mergeCells count="5">
    <mergeCell ref="A27:G29"/>
    <mergeCell ref="A18:G19"/>
    <mergeCell ref="A15:G17"/>
    <mergeCell ref="A20:G22"/>
    <mergeCell ref="A23:G26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</cp:lastModifiedBy>
  <dcterms:created xsi:type="dcterms:W3CDTF">2015-06-05T18:19:34Z</dcterms:created>
  <dcterms:modified xsi:type="dcterms:W3CDTF">2022-09-27T14:19:44Z</dcterms:modified>
</cp:coreProperties>
</file>