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peta\Teaching\Úvod do praktické fyziky\2021\seminar7\"/>
    </mc:Choice>
  </mc:AlternateContent>
  <bookViews>
    <workbookView xWindow="0" yWindow="0" windowWidth="28800" windowHeight="124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L14" i="1"/>
  <c r="L13" i="1"/>
  <c r="J14" i="1"/>
  <c r="L12" i="1" l="1"/>
  <c r="K13" i="1" l="1"/>
  <c r="J13" i="1"/>
  <c r="K12" i="1"/>
  <c r="J12" i="1"/>
  <c r="K3" i="1"/>
  <c r="L3" i="1"/>
  <c r="J3" i="1"/>
  <c r="K2" i="1"/>
  <c r="L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A2" i="1"/>
  <c r="L15" i="1" s="1"/>
  <c r="K6" i="1" l="1"/>
  <c r="K8" i="1" s="1"/>
  <c r="K9" i="1" s="1"/>
  <c r="K10" i="1" s="1"/>
  <c r="L6" i="1"/>
  <c r="L8" i="1" s="1"/>
  <c r="L9" i="1" s="1"/>
  <c r="L10" i="1" s="1"/>
  <c r="J6" i="1"/>
  <c r="J8" i="1" s="1"/>
  <c r="J9" i="1" s="1"/>
  <c r="J15" i="1"/>
  <c r="K15" i="1"/>
  <c r="J10" i="1"/>
</calcChain>
</file>

<file path=xl/sharedStrings.xml><?xml version="1.0" encoding="utf-8"?>
<sst xmlns="http://schemas.openxmlformats.org/spreadsheetml/2006/main" count="23" uniqueCount="23">
  <si>
    <t>N</t>
  </si>
  <si>
    <t>y - váha [kg]</t>
  </si>
  <si>
    <t>x - výška [cm]</t>
  </si>
  <si>
    <t>z - měsíc</t>
  </si>
  <si>
    <t>xy</t>
  </si>
  <si>
    <t>xz</t>
  </si>
  <si>
    <t>yz</t>
  </si>
  <si>
    <t>&lt;x&gt;</t>
  </si>
  <si>
    <t>cov(x,y)</t>
  </si>
  <si>
    <t>x vs y</t>
  </si>
  <si>
    <t>x vs z</t>
  </si>
  <si>
    <t>y vs z</t>
  </si>
  <si>
    <t>&lt;xy&gt;</t>
  </si>
  <si>
    <t>COVAR</t>
  </si>
  <si>
    <t>CORREL</t>
  </si>
  <si>
    <t>PEARSON</t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</si>
  <si>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charset val="238"/>
        <scheme val="minor"/>
      </rPr>
      <t>x</t>
    </r>
  </si>
  <si>
    <t>oprava</t>
  </si>
  <si>
    <r>
      <rPr>
        <b/>
        <sz val="11"/>
        <color rgb="FF0070C0"/>
        <rFont val="Symbol"/>
        <family val="1"/>
        <charset val="2"/>
      </rPr>
      <t>r</t>
    </r>
    <r>
      <rPr>
        <b/>
        <sz val="11"/>
        <color rgb="FF0070C0"/>
        <rFont val="Calibri"/>
        <family val="2"/>
        <charset val="238"/>
        <scheme val="minor"/>
      </rPr>
      <t>(x,y)</t>
    </r>
  </si>
  <si>
    <t>x</t>
  </si>
  <si>
    <t>y</t>
  </si>
  <si>
    <t>z</t>
  </si>
  <si>
    <r>
      <t>s</t>
    </r>
    <r>
      <rPr>
        <b/>
        <vertAlign val="subscript"/>
        <sz val="11"/>
        <color rgb="FF7030A0"/>
        <rFont val="Symbol"/>
        <family val="1"/>
        <charset val="2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</si>
</sst>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b/>
      <sz val="11"/>
      <color rgb="FF00B05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70C0"/>
      <name val="Symbol"/>
      <family val="1"/>
      <charset val="2"/>
    </font>
    <font>
      <b/>
      <sz val="11"/>
      <color rgb="FF7030A0"/>
      <name val="Symbol"/>
      <family val="1"/>
      <charset val="2"/>
    </font>
    <font>
      <b/>
      <vertAlign val="subscript"/>
      <sz val="11"/>
      <color rgb="FF7030A0"/>
      <name val="Symbol"/>
      <family val="1"/>
      <charset val="2"/>
    </font>
    <font>
      <b/>
      <sz val="11"/>
      <color rgb="FF7030A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/>
    <xf numFmtId="0" fontId="4" fillId="0" borderId="0" xfId="0" applyFont="1" applyAlignment="1">
      <alignment vertical="center"/>
    </xf>
    <xf numFmtId="164" fontId="4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164" fontId="8" fillId="0" borderId="0" xfId="0" applyNumberFormat="1" applyFont="1"/>
    <xf numFmtId="0" fontId="9" fillId="0" borderId="0" xfId="0" applyFont="1" applyAlignment="1">
      <alignment vertical="center"/>
    </xf>
    <xf numFmtId="164" fontId="9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váha</a:t>
            </a:r>
            <a:r>
              <a:rPr lang="cs-CZ" baseline="0"/>
              <a:t> vs výška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List1!$B$2:$B$48</c:f>
              <c:numCache>
                <c:formatCode>General</c:formatCode>
                <c:ptCount val="47"/>
                <c:pt idx="0">
                  <c:v>184</c:v>
                </c:pt>
                <c:pt idx="1">
                  <c:v>178</c:v>
                </c:pt>
                <c:pt idx="2">
                  <c:v>185</c:v>
                </c:pt>
                <c:pt idx="3">
                  <c:v>198</c:v>
                </c:pt>
                <c:pt idx="4">
                  <c:v>176</c:v>
                </c:pt>
                <c:pt idx="5">
                  <c:v>179</c:v>
                </c:pt>
                <c:pt idx="6">
                  <c:v>165</c:v>
                </c:pt>
                <c:pt idx="7">
                  <c:v>191</c:v>
                </c:pt>
                <c:pt idx="8">
                  <c:v>168</c:v>
                </c:pt>
                <c:pt idx="9">
                  <c:v>196</c:v>
                </c:pt>
                <c:pt idx="10">
                  <c:v>168</c:v>
                </c:pt>
                <c:pt idx="11">
                  <c:v>191</c:v>
                </c:pt>
                <c:pt idx="12">
                  <c:v>180</c:v>
                </c:pt>
                <c:pt idx="13">
                  <c:v>186</c:v>
                </c:pt>
                <c:pt idx="14">
                  <c:v>190</c:v>
                </c:pt>
                <c:pt idx="15">
                  <c:v>195</c:v>
                </c:pt>
                <c:pt idx="16">
                  <c:v>165</c:v>
                </c:pt>
                <c:pt idx="17">
                  <c:v>193</c:v>
                </c:pt>
                <c:pt idx="18">
                  <c:v>189</c:v>
                </c:pt>
                <c:pt idx="19">
                  <c:v>180</c:v>
                </c:pt>
                <c:pt idx="20">
                  <c:v>169</c:v>
                </c:pt>
                <c:pt idx="21">
                  <c:v>180</c:v>
                </c:pt>
                <c:pt idx="22">
                  <c:v>190</c:v>
                </c:pt>
                <c:pt idx="23">
                  <c:v>188</c:v>
                </c:pt>
                <c:pt idx="24">
                  <c:v>160</c:v>
                </c:pt>
                <c:pt idx="25">
                  <c:v>181</c:v>
                </c:pt>
                <c:pt idx="26">
                  <c:v>175</c:v>
                </c:pt>
                <c:pt idx="27">
                  <c:v>178</c:v>
                </c:pt>
                <c:pt idx="28">
                  <c:v>190</c:v>
                </c:pt>
                <c:pt idx="29">
                  <c:v>181</c:v>
                </c:pt>
                <c:pt idx="30">
                  <c:v>180</c:v>
                </c:pt>
                <c:pt idx="31">
                  <c:v>159</c:v>
                </c:pt>
                <c:pt idx="32">
                  <c:v>194</c:v>
                </c:pt>
                <c:pt idx="33">
                  <c:v>165</c:v>
                </c:pt>
                <c:pt idx="34">
                  <c:v>178</c:v>
                </c:pt>
                <c:pt idx="35">
                  <c:v>186</c:v>
                </c:pt>
                <c:pt idx="36">
                  <c:v>189</c:v>
                </c:pt>
                <c:pt idx="37">
                  <c:v>175</c:v>
                </c:pt>
                <c:pt idx="38">
                  <c:v>179</c:v>
                </c:pt>
              </c:numCache>
            </c:numRef>
          </c:xVal>
          <c:yVal>
            <c:numRef>
              <c:f>List1!$C$2:$C$48</c:f>
              <c:numCache>
                <c:formatCode>General</c:formatCode>
                <c:ptCount val="47"/>
                <c:pt idx="0">
                  <c:v>75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55</c:v>
                </c:pt>
                <c:pt idx="5">
                  <c:v>75</c:v>
                </c:pt>
                <c:pt idx="6">
                  <c:v>64</c:v>
                </c:pt>
                <c:pt idx="7">
                  <c:v>89</c:v>
                </c:pt>
                <c:pt idx="8">
                  <c:v>51</c:v>
                </c:pt>
                <c:pt idx="9">
                  <c:v>79</c:v>
                </c:pt>
                <c:pt idx="10">
                  <c:v>68</c:v>
                </c:pt>
                <c:pt idx="11">
                  <c:v>80</c:v>
                </c:pt>
                <c:pt idx="12">
                  <c:v>80</c:v>
                </c:pt>
                <c:pt idx="13">
                  <c:v>72</c:v>
                </c:pt>
                <c:pt idx="14">
                  <c:v>75</c:v>
                </c:pt>
                <c:pt idx="15">
                  <c:v>75</c:v>
                </c:pt>
                <c:pt idx="16">
                  <c:v>45</c:v>
                </c:pt>
                <c:pt idx="17">
                  <c:v>72</c:v>
                </c:pt>
                <c:pt idx="18">
                  <c:v>70</c:v>
                </c:pt>
                <c:pt idx="19">
                  <c:v>67</c:v>
                </c:pt>
                <c:pt idx="20">
                  <c:v>67</c:v>
                </c:pt>
                <c:pt idx="21">
                  <c:v>60</c:v>
                </c:pt>
                <c:pt idx="22">
                  <c:v>83</c:v>
                </c:pt>
                <c:pt idx="23">
                  <c:v>105</c:v>
                </c:pt>
                <c:pt idx="24">
                  <c:v>55</c:v>
                </c:pt>
                <c:pt idx="25">
                  <c:v>90</c:v>
                </c:pt>
                <c:pt idx="26">
                  <c:v>80</c:v>
                </c:pt>
                <c:pt idx="27">
                  <c:v>75</c:v>
                </c:pt>
                <c:pt idx="28">
                  <c:v>89</c:v>
                </c:pt>
                <c:pt idx="29">
                  <c:v>66</c:v>
                </c:pt>
                <c:pt idx="30">
                  <c:v>67</c:v>
                </c:pt>
                <c:pt idx="31">
                  <c:v>55</c:v>
                </c:pt>
                <c:pt idx="32">
                  <c:v>93</c:v>
                </c:pt>
                <c:pt idx="33">
                  <c:v>52</c:v>
                </c:pt>
                <c:pt idx="34">
                  <c:v>68</c:v>
                </c:pt>
                <c:pt idx="35">
                  <c:v>98</c:v>
                </c:pt>
                <c:pt idx="36">
                  <c:v>81</c:v>
                </c:pt>
                <c:pt idx="37">
                  <c:v>72</c:v>
                </c:pt>
                <c:pt idx="38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239328"/>
        <c:axId val="-1882247488"/>
      </c:scatterChart>
      <c:valAx>
        <c:axId val="-1882239328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výška </a:t>
                </a:r>
                <a:r>
                  <a:rPr lang="en-US" sz="1200"/>
                  <a:t>[cm]</a:t>
                </a:r>
                <a:endParaRPr lang="cs-CZ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47488"/>
        <c:crosses val="autoZero"/>
        <c:crossBetween val="midCat"/>
      </c:valAx>
      <c:valAx>
        <c:axId val="-1882247488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váha </a:t>
                </a:r>
                <a:r>
                  <a:rPr lang="en-US" sz="1200"/>
                  <a:t>[kg]</a:t>
                </a:r>
                <a:endParaRPr lang="cs-CZ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3932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měsíc </a:t>
            </a:r>
            <a:r>
              <a:rPr lang="cs-CZ" baseline="0"/>
              <a:t>vs výška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List1!$B$2:$B$48</c:f>
              <c:numCache>
                <c:formatCode>General</c:formatCode>
                <c:ptCount val="47"/>
                <c:pt idx="0">
                  <c:v>184</c:v>
                </c:pt>
                <c:pt idx="1">
                  <c:v>178</c:v>
                </c:pt>
                <c:pt idx="2">
                  <c:v>185</c:v>
                </c:pt>
                <c:pt idx="3">
                  <c:v>198</c:v>
                </c:pt>
                <c:pt idx="4">
                  <c:v>176</c:v>
                </c:pt>
                <c:pt idx="5">
                  <c:v>179</c:v>
                </c:pt>
                <c:pt idx="6">
                  <c:v>165</c:v>
                </c:pt>
                <c:pt idx="7">
                  <c:v>191</c:v>
                </c:pt>
                <c:pt idx="8">
                  <c:v>168</c:v>
                </c:pt>
                <c:pt idx="9">
                  <c:v>196</c:v>
                </c:pt>
                <c:pt idx="10">
                  <c:v>168</c:v>
                </c:pt>
                <c:pt idx="11">
                  <c:v>191</c:v>
                </c:pt>
                <c:pt idx="12">
                  <c:v>180</c:v>
                </c:pt>
                <c:pt idx="13">
                  <c:v>186</c:v>
                </c:pt>
                <c:pt idx="14">
                  <c:v>190</c:v>
                </c:pt>
                <c:pt idx="15">
                  <c:v>195</c:v>
                </c:pt>
                <c:pt idx="16">
                  <c:v>165</c:v>
                </c:pt>
                <c:pt idx="17">
                  <c:v>193</c:v>
                </c:pt>
                <c:pt idx="18">
                  <c:v>189</c:v>
                </c:pt>
                <c:pt idx="19">
                  <c:v>180</c:v>
                </c:pt>
                <c:pt idx="20">
                  <c:v>169</c:v>
                </c:pt>
                <c:pt idx="21">
                  <c:v>180</c:v>
                </c:pt>
                <c:pt idx="22">
                  <c:v>190</c:v>
                </c:pt>
                <c:pt idx="23">
                  <c:v>188</c:v>
                </c:pt>
                <c:pt idx="24">
                  <c:v>160</c:v>
                </c:pt>
                <c:pt idx="25">
                  <c:v>181</c:v>
                </c:pt>
                <c:pt idx="26">
                  <c:v>175</c:v>
                </c:pt>
                <c:pt idx="27">
                  <c:v>178</c:v>
                </c:pt>
                <c:pt idx="28">
                  <c:v>190</c:v>
                </c:pt>
                <c:pt idx="29">
                  <c:v>181</c:v>
                </c:pt>
                <c:pt idx="30">
                  <c:v>180</c:v>
                </c:pt>
                <c:pt idx="31">
                  <c:v>159</c:v>
                </c:pt>
                <c:pt idx="32">
                  <c:v>194</c:v>
                </c:pt>
                <c:pt idx="33">
                  <c:v>165</c:v>
                </c:pt>
                <c:pt idx="34">
                  <c:v>178</c:v>
                </c:pt>
                <c:pt idx="35">
                  <c:v>186</c:v>
                </c:pt>
                <c:pt idx="36">
                  <c:v>189</c:v>
                </c:pt>
                <c:pt idx="37">
                  <c:v>175</c:v>
                </c:pt>
                <c:pt idx="38">
                  <c:v>179</c:v>
                </c:pt>
              </c:numCache>
            </c:numRef>
          </c:xVal>
          <c:yVal>
            <c:numRef>
              <c:f>List1!$D$2:$D$48</c:f>
              <c:numCache>
                <c:formatCode>General</c:formatCode>
                <c:ptCount val="47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5</c:v>
                </c:pt>
                <c:pt idx="17">
                  <c:v>12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11</c:v>
                </c:pt>
                <c:pt idx="25">
                  <c:v>4</c:v>
                </c:pt>
                <c:pt idx="26">
                  <c:v>2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246944"/>
        <c:axId val="-1882238784"/>
      </c:scatterChart>
      <c:valAx>
        <c:axId val="-1882246944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výška </a:t>
                </a:r>
                <a:r>
                  <a:rPr lang="en-US" sz="1200"/>
                  <a:t>[cm]</a:t>
                </a:r>
                <a:endParaRPr lang="cs-CZ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38784"/>
        <c:crosses val="autoZero"/>
        <c:crossBetween val="midCat"/>
      </c:valAx>
      <c:valAx>
        <c:axId val="-18822387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měsíc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4694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měsíc </a:t>
            </a:r>
            <a:r>
              <a:rPr lang="cs-CZ" baseline="0"/>
              <a:t>vs váha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List1!$C$2:$C$48</c:f>
              <c:numCache>
                <c:formatCode>General</c:formatCode>
                <c:ptCount val="47"/>
                <c:pt idx="0">
                  <c:v>75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55</c:v>
                </c:pt>
                <c:pt idx="5">
                  <c:v>75</c:v>
                </c:pt>
                <c:pt idx="6">
                  <c:v>64</c:v>
                </c:pt>
                <c:pt idx="7">
                  <c:v>89</c:v>
                </c:pt>
                <c:pt idx="8">
                  <c:v>51</c:v>
                </c:pt>
                <c:pt idx="9">
                  <c:v>79</c:v>
                </c:pt>
                <c:pt idx="10">
                  <c:v>68</c:v>
                </c:pt>
                <c:pt idx="11">
                  <c:v>80</c:v>
                </c:pt>
                <c:pt idx="12">
                  <c:v>80</c:v>
                </c:pt>
                <c:pt idx="13">
                  <c:v>72</c:v>
                </c:pt>
                <c:pt idx="14">
                  <c:v>75</c:v>
                </c:pt>
                <c:pt idx="15">
                  <c:v>75</c:v>
                </c:pt>
                <c:pt idx="16">
                  <c:v>45</c:v>
                </c:pt>
                <c:pt idx="17">
                  <c:v>72</c:v>
                </c:pt>
                <c:pt idx="18">
                  <c:v>70</c:v>
                </c:pt>
                <c:pt idx="19">
                  <c:v>67</c:v>
                </c:pt>
                <c:pt idx="20">
                  <c:v>67</c:v>
                </c:pt>
                <c:pt idx="21">
                  <c:v>60</c:v>
                </c:pt>
                <c:pt idx="22">
                  <c:v>83</c:v>
                </c:pt>
                <c:pt idx="23">
                  <c:v>105</c:v>
                </c:pt>
                <c:pt idx="24">
                  <c:v>55</c:v>
                </c:pt>
                <c:pt idx="25">
                  <c:v>90</c:v>
                </c:pt>
                <c:pt idx="26">
                  <c:v>80</c:v>
                </c:pt>
                <c:pt idx="27">
                  <c:v>75</c:v>
                </c:pt>
                <c:pt idx="28">
                  <c:v>89</c:v>
                </c:pt>
                <c:pt idx="29">
                  <c:v>66</c:v>
                </c:pt>
                <c:pt idx="30">
                  <c:v>67</c:v>
                </c:pt>
                <c:pt idx="31">
                  <c:v>55</c:v>
                </c:pt>
                <c:pt idx="32">
                  <c:v>93</c:v>
                </c:pt>
                <c:pt idx="33">
                  <c:v>52</c:v>
                </c:pt>
                <c:pt idx="34">
                  <c:v>68</c:v>
                </c:pt>
                <c:pt idx="35">
                  <c:v>98</c:v>
                </c:pt>
                <c:pt idx="36">
                  <c:v>81</c:v>
                </c:pt>
                <c:pt idx="37">
                  <c:v>72</c:v>
                </c:pt>
                <c:pt idx="38">
                  <c:v>55</c:v>
                </c:pt>
              </c:numCache>
            </c:numRef>
          </c:xVal>
          <c:yVal>
            <c:numRef>
              <c:f>List1!$D$2:$D$48</c:f>
              <c:numCache>
                <c:formatCode>General</c:formatCode>
                <c:ptCount val="47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5</c:v>
                </c:pt>
                <c:pt idx="17">
                  <c:v>12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11</c:v>
                </c:pt>
                <c:pt idx="25">
                  <c:v>4</c:v>
                </c:pt>
                <c:pt idx="26">
                  <c:v>2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244224"/>
        <c:axId val="-1882246400"/>
      </c:scatterChart>
      <c:valAx>
        <c:axId val="-1882244224"/>
        <c:scaling>
          <c:orientation val="minMax"/>
          <c:max val="12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váha </a:t>
                </a:r>
                <a:r>
                  <a:rPr lang="en-US" sz="1200"/>
                  <a:t>[</a:t>
                </a:r>
                <a:r>
                  <a:rPr lang="cs-CZ" sz="1200"/>
                  <a:t>kg</a:t>
                </a:r>
                <a:r>
                  <a:rPr lang="en-US" sz="1200"/>
                  <a:t>]</a:t>
                </a:r>
                <a:endParaRPr lang="cs-CZ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46400"/>
        <c:crosses val="autoZero"/>
        <c:crossBetween val="midCat"/>
        <c:majorUnit val="20"/>
        <c:minorUnit val="5"/>
      </c:valAx>
      <c:valAx>
        <c:axId val="-188224640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měsíc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882244224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33750</xdr:colOff>
      <xdr:row>16</xdr:row>
      <xdr:rowOff>22500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19</xdr:col>
      <xdr:colOff>33750</xdr:colOff>
      <xdr:row>32</xdr:row>
      <xdr:rowOff>22500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19</xdr:col>
      <xdr:colOff>33750</xdr:colOff>
      <xdr:row>48</xdr:row>
      <xdr:rowOff>0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/>
  </sheetViews>
  <sheetFormatPr defaultRowHeight="15" x14ac:dyDescent="0.25"/>
  <cols>
    <col min="1" max="1" width="10.7109375" customWidth="1"/>
    <col min="2" max="4" width="15.7109375" customWidth="1"/>
    <col min="5" max="21" width="10.7109375" customWidth="1"/>
  </cols>
  <sheetData>
    <row r="1" spans="1:12" ht="15" customHeight="1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J1" s="8" t="s">
        <v>19</v>
      </c>
      <c r="K1" s="8" t="s">
        <v>20</v>
      </c>
      <c r="L1" s="8" t="s">
        <v>21</v>
      </c>
    </row>
    <row r="2" spans="1:12" ht="15" customHeight="1" x14ac:dyDescent="0.25">
      <c r="A2">
        <f>COUNT(B2:B48)</f>
        <v>39</v>
      </c>
      <c r="B2">
        <v>184</v>
      </c>
      <c r="C2">
        <v>75</v>
      </c>
      <c r="D2">
        <v>5</v>
      </c>
      <c r="E2">
        <f>B2*C2</f>
        <v>13800</v>
      </c>
      <c r="F2">
        <f>B2*D2</f>
        <v>920</v>
      </c>
      <c r="G2">
        <f>C2*D2</f>
        <v>375</v>
      </c>
      <c r="I2" s="1" t="s">
        <v>7</v>
      </c>
      <c r="J2" s="2">
        <f>AVERAGE(B2:B48)</f>
        <v>180.87179487179486</v>
      </c>
      <c r="K2" s="2">
        <f>AVERAGE(C2:C48)</f>
        <v>73.461538461538467</v>
      </c>
      <c r="L2" s="2">
        <f>AVERAGE(D2:D48)</f>
        <v>6.3076923076923075</v>
      </c>
    </row>
    <row r="3" spans="1:12" ht="15" customHeight="1" x14ac:dyDescent="0.25">
      <c r="B3">
        <v>178</v>
      </c>
      <c r="C3">
        <v>72</v>
      </c>
      <c r="D3">
        <v>4</v>
      </c>
      <c r="E3">
        <f t="shared" ref="E3:E40" si="0">B3*C3</f>
        <v>12816</v>
      </c>
      <c r="F3">
        <f t="shared" ref="F3:F40" si="1">B3*D3</f>
        <v>712</v>
      </c>
      <c r="G3">
        <f t="shared" ref="G3:G40" si="2">C3*D3</f>
        <v>288</v>
      </c>
      <c r="I3" s="1" t="s">
        <v>16</v>
      </c>
      <c r="J3" s="2">
        <f>STDEVA(B2:B48)</f>
        <v>10.29608890276581</v>
      </c>
      <c r="K3" s="2">
        <f>STDEVA(C2:C48)</f>
        <v>14.192003222434357</v>
      </c>
      <c r="L3" s="2">
        <f>STDEVA(D2:D48)</f>
        <v>3.1966581740594942</v>
      </c>
    </row>
    <row r="4" spans="1:12" ht="15" customHeight="1" x14ac:dyDescent="0.25">
      <c r="B4">
        <v>185</v>
      </c>
      <c r="C4">
        <v>94</v>
      </c>
      <c r="D4">
        <v>9</v>
      </c>
      <c r="E4">
        <f t="shared" si="0"/>
        <v>17390</v>
      </c>
      <c r="F4">
        <f t="shared" si="1"/>
        <v>1665</v>
      </c>
      <c r="G4">
        <f t="shared" si="2"/>
        <v>846</v>
      </c>
    </row>
    <row r="5" spans="1:12" ht="15" customHeight="1" x14ac:dyDescent="0.25">
      <c r="B5">
        <v>198</v>
      </c>
      <c r="C5">
        <v>96</v>
      </c>
      <c r="D5">
        <v>10</v>
      </c>
      <c r="E5">
        <f t="shared" si="0"/>
        <v>19008</v>
      </c>
      <c r="F5">
        <f t="shared" si="1"/>
        <v>1980</v>
      </c>
      <c r="G5">
        <f t="shared" si="2"/>
        <v>960</v>
      </c>
      <c r="I5" s="1"/>
      <c r="J5" s="3" t="s">
        <v>9</v>
      </c>
      <c r="K5" s="3" t="s">
        <v>10</v>
      </c>
      <c r="L5" s="3" t="s">
        <v>11</v>
      </c>
    </row>
    <row r="6" spans="1:12" ht="15" customHeight="1" x14ac:dyDescent="0.25">
      <c r="B6">
        <v>176</v>
      </c>
      <c r="C6">
        <v>55</v>
      </c>
      <c r="D6">
        <v>8</v>
      </c>
      <c r="E6">
        <f t="shared" si="0"/>
        <v>9680</v>
      </c>
      <c r="F6">
        <f t="shared" si="1"/>
        <v>1408</v>
      </c>
      <c r="G6">
        <f t="shared" si="2"/>
        <v>440</v>
      </c>
      <c r="I6" s="1" t="s">
        <v>12</v>
      </c>
      <c r="J6" s="2">
        <f>AVERAGE(E2:E48)</f>
        <v>13388.564102564103</v>
      </c>
      <c r="K6" s="2">
        <f>AVERAGE(F2:F48)</f>
        <v>1137.2307692307693</v>
      </c>
      <c r="L6" s="2">
        <f>AVERAGE(G2:G48)</f>
        <v>460.69230769230768</v>
      </c>
    </row>
    <row r="7" spans="1:12" ht="15" customHeight="1" x14ac:dyDescent="0.25">
      <c r="B7">
        <v>179</v>
      </c>
      <c r="C7">
        <v>75</v>
      </c>
      <c r="D7">
        <v>11</v>
      </c>
      <c r="E7">
        <f t="shared" si="0"/>
        <v>13425</v>
      </c>
      <c r="F7">
        <f t="shared" si="1"/>
        <v>1969</v>
      </c>
      <c r="G7">
        <f t="shared" si="2"/>
        <v>825</v>
      </c>
    </row>
    <row r="8" spans="1:12" ht="15" customHeight="1" x14ac:dyDescent="0.25">
      <c r="B8">
        <v>165</v>
      </c>
      <c r="C8">
        <v>64</v>
      </c>
      <c r="D8">
        <v>11</v>
      </c>
      <c r="E8">
        <f t="shared" si="0"/>
        <v>10560</v>
      </c>
      <c r="F8">
        <f t="shared" si="1"/>
        <v>1815</v>
      </c>
      <c r="G8">
        <f t="shared" si="2"/>
        <v>704</v>
      </c>
      <c r="I8" s="4" t="s">
        <v>8</v>
      </c>
      <c r="J8" s="5">
        <f>J6-J2*K2</f>
        <v>101.44378698224864</v>
      </c>
      <c r="K8" s="5">
        <f>K6-J2*L2</f>
        <v>-3.6528599605521777</v>
      </c>
      <c r="L8" s="5">
        <f>L6-K2*L2</f>
        <v>-2.6804733727810799</v>
      </c>
    </row>
    <row r="9" spans="1:12" ht="15" customHeight="1" x14ac:dyDescent="0.25">
      <c r="B9">
        <v>191</v>
      </c>
      <c r="C9">
        <v>89</v>
      </c>
      <c r="D9">
        <v>5</v>
      </c>
      <c r="E9">
        <f t="shared" si="0"/>
        <v>16999</v>
      </c>
      <c r="F9">
        <f t="shared" si="1"/>
        <v>955</v>
      </c>
      <c r="G9">
        <f t="shared" si="2"/>
        <v>445</v>
      </c>
      <c r="I9" s="6" t="s">
        <v>18</v>
      </c>
      <c r="J9" s="7">
        <f>J8/(J3*K3)</f>
        <v>0.69423973729200428</v>
      </c>
      <c r="K9" s="7">
        <f>K8/(J3*L3)</f>
        <v>-0.11098506493607234</v>
      </c>
      <c r="L9" s="7">
        <f>L8/(K3*L3)</f>
        <v>-5.9084232390831659E-2</v>
      </c>
    </row>
    <row r="10" spans="1:12" ht="15" customHeight="1" x14ac:dyDescent="0.25">
      <c r="B10">
        <v>168</v>
      </c>
      <c r="C10">
        <v>51</v>
      </c>
      <c r="D10">
        <v>2</v>
      </c>
      <c r="E10">
        <f t="shared" si="0"/>
        <v>8568</v>
      </c>
      <c r="F10">
        <f t="shared" si="1"/>
        <v>336</v>
      </c>
      <c r="G10">
        <f t="shared" si="2"/>
        <v>102</v>
      </c>
      <c r="I10" s="9" t="s">
        <v>22</v>
      </c>
      <c r="J10" s="10">
        <f>(1-J9^2)/SQRT($A2-1)</f>
        <v>8.4035755371918375E-2</v>
      </c>
      <c r="K10" s="10">
        <f>(1-K9^2)/SQRT($A2-1)</f>
        <v>0.16022322882360543</v>
      </c>
      <c r="L10" s="10">
        <f>(1-L9^2)/SQRT($A2-1)</f>
        <v>0.16165511482564865</v>
      </c>
    </row>
    <row r="11" spans="1:12" ht="15" customHeight="1" x14ac:dyDescent="0.25">
      <c r="B11">
        <v>196</v>
      </c>
      <c r="C11">
        <v>79</v>
      </c>
      <c r="D11">
        <v>7</v>
      </c>
      <c r="E11">
        <f t="shared" si="0"/>
        <v>15484</v>
      </c>
      <c r="F11">
        <f t="shared" si="1"/>
        <v>1372</v>
      </c>
      <c r="G11">
        <f t="shared" si="2"/>
        <v>553</v>
      </c>
    </row>
    <row r="12" spans="1:12" ht="15" customHeight="1" x14ac:dyDescent="0.25">
      <c r="B12">
        <v>168</v>
      </c>
      <c r="C12">
        <v>68</v>
      </c>
      <c r="D12">
        <v>7</v>
      </c>
      <c r="E12">
        <f t="shared" si="0"/>
        <v>11424</v>
      </c>
      <c r="F12">
        <f t="shared" si="1"/>
        <v>1176</v>
      </c>
      <c r="G12">
        <f t="shared" si="2"/>
        <v>476</v>
      </c>
      <c r="I12" s="4" t="s">
        <v>13</v>
      </c>
      <c r="J12" s="5">
        <f>COVAR(B2:B48,C2:C48)</f>
        <v>101.44378698224851</v>
      </c>
      <c r="K12" s="5">
        <f>COVAR(B2:B48,D2:D48)</f>
        <v>-3.6528599605522678</v>
      </c>
      <c r="L12" s="5">
        <f>COVAR(C2:C48,D2:D48)</f>
        <v>-2.6804733727810661</v>
      </c>
    </row>
    <row r="13" spans="1:12" ht="15" customHeight="1" x14ac:dyDescent="0.25">
      <c r="B13">
        <v>191</v>
      </c>
      <c r="C13">
        <v>80</v>
      </c>
      <c r="D13">
        <v>2</v>
      </c>
      <c r="E13">
        <f t="shared" si="0"/>
        <v>15280</v>
      </c>
      <c r="F13">
        <f t="shared" si="1"/>
        <v>382</v>
      </c>
      <c r="G13">
        <f t="shared" si="2"/>
        <v>160</v>
      </c>
      <c r="I13" s="11" t="s">
        <v>15</v>
      </c>
      <c r="J13" s="12">
        <f>PEARSON(B2:B48,C2:C48)</f>
        <v>0.71250920406284579</v>
      </c>
      <c r="K13" s="12">
        <f>PEARSON(B2:B48,D2:D48)</f>
        <v>-0.11390572453965604</v>
      </c>
      <c r="L13" s="12">
        <f>PEARSON(C2:C48,D2:D48)</f>
        <v>-6.0639080611642741E-2</v>
      </c>
    </row>
    <row r="14" spans="1:12" ht="15" customHeight="1" x14ac:dyDescent="0.25">
      <c r="B14">
        <v>180</v>
      </c>
      <c r="C14">
        <v>80</v>
      </c>
      <c r="D14">
        <v>7</v>
      </c>
      <c r="E14">
        <f t="shared" si="0"/>
        <v>14400</v>
      </c>
      <c r="F14">
        <f t="shared" si="1"/>
        <v>1260</v>
      </c>
      <c r="G14">
        <f t="shared" si="2"/>
        <v>560</v>
      </c>
      <c r="I14" s="11" t="s">
        <v>14</v>
      </c>
      <c r="J14" s="12">
        <f>CORREL(B2:B48,C2:C48)</f>
        <v>0.71250920406284579</v>
      </c>
      <c r="K14" s="12">
        <f>CORREL(B2:B48,D2:D48)</f>
        <v>-0.11390572453965604</v>
      </c>
      <c r="L14" s="12">
        <f>CORREL(C2:C48,D2:D48)</f>
        <v>-6.0639080611642741E-2</v>
      </c>
    </row>
    <row r="15" spans="1:12" ht="15" customHeight="1" x14ac:dyDescent="0.25">
      <c r="B15">
        <v>186</v>
      </c>
      <c r="C15">
        <v>72</v>
      </c>
      <c r="D15">
        <v>1</v>
      </c>
      <c r="E15">
        <f t="shared" si="0"/>
        <v>13392</v>
      </c>
      <c r="F15">
        <f t="shared" si="1"/>
        <v>186</v>
      </c>
      <c r="G15">
        <f t="shared" si="2"/>
        <v>72</v>
      </c>
      <c r="I15" s="6" t="s">
        <v>17</v>
      </c>
      <c r="J15" s="7">
        <f>J14*($A2-1)/$A2</f>
        <v>0.69423973729200361</v>
      </c>
      <c r="K15" s="7">
        <f>K14*($A2-1)/$A2</f>
        <v>-0.1109850649360751</v>
      </c>
      <c r="L15" s="7">
        <f>L14*($A2-1)/$A2</f>
        <v>-5.9084232390831395E-2</v>
      </c>
    </row>
    <row r="16" spans="1:12" ht="15" customHeight="1" x14ac:dyDescent="0.25">
      <c r="B16">
        <v>190</v>
      </c>
      <c r="C16">
        <v>75</v>
      </c>
      <c r="D16">
        <v>1</v>
      </c>
      <c r="E16">
        <f t="shared" si="0"/>
        <v>14250</v>
      </c>
      <c r="F16">
        <f t="shared" si="1"/>
        <v>190</v>
      </c>
      <c r="G16">
        <f t="shared" si="2"/>
        <v>75</v>
      </c>
    </row>
    <row r="17" spans="2:7" ht="15" customHeight="1" x14ac:dyDescent="0.25">
      <c r="B17">
        <v>195</v>
      </c>
      <c r="C17">
        <v>75</v>
      </c>
      <c r="D17">
        <v>6</v>
      </c>
      <c r="E17">
        <f t="shared" si="0"/>
        <v>14625</v>
      </c>
      <c r="F17">
        <f t="shared" si="1"/>
        <v>1170</v>
      </c>
      <c r="G17">
        <f t="shared" si="2"/>
        <v>450</v>
      </c>
    </row>
    <row r="18" spans="2:7" ht="15" customHeight="1" x14ac:dyDescent="0.25">
      <c r="B18">
        <v>165</v>
      </c>
      <c r="C18">
        <v>45</v>
      </c>
      <c r="D18">
        <v>5</v>
      </c>
      <c r="E18">
        <f t="shared" si="0"/>
        <v>7425</v>
      </c>
      <c r="F18">
        <f t="shared" si="1"/>
        <v>825</v>
      </c>
      <c r="G18">
        <f t="shared" si="2"/>
        <v>225</v>
      </c>
    </row>
    <row r="19" spans="2:7" ht="15" customHeight="1" x14ac:dyDescent="0.25">
      <c r="B19">
        <v>193</v>
      </c>
      <c r="C19">
        <v>72</v>
      </c>
      <c r="D19">
        <v>12</v>
      </c>
      <c r="E19">
        <f t="shared" si="0"/>
        <v>13896</v>
      </c>
      <c r="F19">
        <f t="shared" si="1"/>
        <v>2316</v>
      </c>
      <c r="G19">
        <f t="shared" si="2"/>
        <v>864</v>
      </c>
    </row>
    <row r="20" spans="2:7" ht="15" customHeight="1" x14ac:dyDescent="0.25">
      <c r="B20">
        <v>189</v>
      </c>
      <c r="C20">
        <v>70</v>
      </c>
      <c r="D20">
        <v>6</v>
      </c>
      <c r="E20">
        <f t="shared" si="0"/>
        <v>13230</v>
      </c>
      <c r="F20">
        <f t="shared" si="1"/>
        <v>1134</v>
      </c>
      <c r="G20">
        <f t="shared" si="2"/>
        <v>420</v>
      </c>
    </row>
    <row r="21" spans="2:7" ht="15" customHeight="1" x14ac:dyDescent="0.25">
      <c r="B21">
        <v>180</v>
      </c>
      <c r="C21">
        <v>67</v>
      </c>
      <c r="D21">
        <v>5</v>
      </c>
      <c r="E21">
        <f t="shared" si="0"/>
        <v>12060</v>
      </c>
      <c r="F21">
        <f t="shared" si="1"/>
        <v>900</v>
      </c>
      <c r="G21">
        <f t="shared" si="2"/>
        <v>335</v>
      </c>
    </row>
    <row r="22" spans="2:7" ht="15" customHeight="1" x14ac:dyDescent="0.25">
      <c r="B22">
        <v>169</v>
      </c>
      <c r="C22">
        <v>67</v>
      </c>
      <c r="D22">
        <v>10</v>
      </c>
      <c r="E22">
        <f t="shared" si="0"/>
        <v>11323</v>
      </c>
      <c r="F22">
        <f t="shared" si="1"/>
        <v>1690</v>
      </c>
      <c r="G22">
        <f t="shared" si="2"/>
        <v>670</v>
      </c>
    </row>
    <row r="23" spans="2:7" ht="15" customHeight="1" x14ac:dyDescent="0.25">
      <c r="B23">
        <v>180</v>
      </c>
      <c r="C23">
        <v>60</v>
      </c>
      <c r="D23">
        <v>4</v>
      </c>
      <c r="E23">
        <f t="shared" si="0"/>
        <v>10800</v>
      </c>
      <c r="F23">
        <f t="shared" si="1"/>
        <v>720</v>
      </c>
      <c r="G23">
        <f t="shared" si="2"/>
        <v>240</v>
      </c>
    </row>
    <row r="24" spans="2:7" ht="15" customHeight="1" x14ac:dyDescent="0.25">
      <c r="B24">
        <v>190</v>
      </c>
      <c r="C24">
        <v>83</v>
      </c>
      <c r="D24">
        <v>3</v>
      </c>
      <c r="E24">
        <f t="shared" si="0"/>
        <v>15770</v>
      </c>
      <c r="F24">
        <f t="shared" si="1"/>
        <v>570</v>
      </c>
      <c r="G24">
        <f t="shared" si="2"/>
        <v>249</v>
      </c>
    </row>
    <row r="25" spans="2:7" ht="15" customHeight="1" x14ac:dyDescent="0.25">
      <c r="B25">
        <v>188</v>
      </c>
      <c r="C25">
        <v>105</v>
      </c>
      <c r="D25">
        <v>1</v>
      </c>
      <c r="E25">
        <f t="shared" si="0"/>
        <v>19740</v>
      </c>
      <c r="F25">
        <f t="shared" si="1"/>
        <v>188</v>
      </c>
      <c r="G25">
        <f t="shared" si="2"/>
        <v>105</v>
      </c>
    </row>
    <row r="26" spans="2:7" ht="15" customHeight="1" x14ac:dyDescent="0.25">
      <c r="B26">
        <v>160</v>
      </c>
      <c r="C26">
        <v>55</v>
      </c>
      <c r="D26">
        <v>11</v>
      </c>
      <c r="E26">
        <f t="shared" si="0"/>
        <v>8800</v>
      </c>
      <c r="F26">
        <f t="shared" si="1"/>
        <v>1760</v>
      </c>
      <c r="G26">
        <f t="shared" si="2"/>
        <v>605</v>
      </c>
    </row>
    <row r="27" spans="2:7" ht="15" customHeight="1" x14ac:dyDescent="0.25">
      <c r="B27">
        <v>181</v>
      </c>
      <c r="C27">
        <v>90</v>
      </c>
      <c r="D27">
        <v>4</v>
      </c>
      <c r="E27">
        <f t="shared" si="0"/>
        <v>16290</v>
      </c>
      <c r="F27">
        <f t="shared" si="1"/>
        <v>724</v>
      </c>
      <c r="G27">
        <f t="shared" si="2"/>
        <v>360</v>
      </c>
    </row>
    <row r="28" spans="2:7" ht="15" customHeight="1" x14ac:dyDescent="0.25">
      <c r="B28">
        <v>175</v>
      </c>
      <c r="C28">
        <v>80</v>
      </c>
      <c r="D28">
        <v>2</v>
      </c>
      <c r="E28">
        <f t="shared" si="0"/>
        <v>14000</v>
      </c>
      <c r="F28">
        <f t="shared" si="1"/>
        <v>350</v>
      </c>
      <c r="G28">
        <f t="shared" si="2"/>
        <v>160</v>
      </c>
    </row>
    <row r="29" spans="2:7" ht="15" customHeight="1" x14ac:dyDescent="0.25">
      <c r="B29">
        <v>178</v>
      </c>
      <c r="C29">
        <v>75</v>
      </c>
      <c r="D29">
        <v>6</v>
      </c>
      <c r="E29">
        <f t="shared" si="0"/>
        <v>13350</v>
      </c>
      <c r="F29">
        <f t="shared" si="1"/>
        <v>1068</v>
      </c>
      <c r="G29">
        <f t="shared" si="2"/>
        <v>450</v>
      </c>
    </row>
    <row r="30" spans="2:7" ht="15" customHeight="1" x14ac:dyDescent="0.25">
      <c r="B30">
        <v>190</v>
      </c>
      <c r="C30">
        <v>89</v>
      </c>
      <c r="D30">
        <v>11</v>
      </c>
      <c r="E30">
        <f t="shared" si="0"/>
        <v>16910</v>
      </c>
      <c r="F30">
        <f t="shared" si="1"/>
        <v>2090</v>
      </c>
      <c r="G30">
        <f t="shared" si="2"/>
        <v>979</v>
      </c>
    </row>
    <row r="31" spans="2:7" ht="15" customHeight="1" x14ac:dyDescent="0.25">
      <c r="B31">
        <v>181</v>
      </c>
      <c r="C31">
        <v>66</v>
      </c>
      <c r="D31">
        <v>9</v>
      </c>
      <c r="E31">
        <f t="shared" si="0"/>
        <v>11946</v>
      </c>
      <c r="F31">
        <f t="shared" si="1"/>
        <v>1629</v>
      </c>
      <c r="G31">
        <f t="shared" si="2"/>
        <v>594</v>
      </c>
    </row>
    <row r="32" spans="2:7" ht="15" customHeight="1" x14ac:dyDescent="0.25">
      <c r="B32">
        <v>180</v>
      </c>
      <c r="C32">
        <v>67</v>
      </c>
      <c r="D32">
        <v>1</v>
      </c>
      <c r="E32">
        <f t="shared" si="0"/>
        <v>12060</v>
      </c>
      <c r="F32">
        <f t="shared" si="1"/>
        <v>180</v>
      </c>
      <c r="G32">
        <f t="shared" si="2"/>
        <v>67</v>
      </c>
    </row>
    <row r="33" spans="2:7" ht="15" customHeight="1" x14ac:dyDescent="0.25">
      <c r="B33">
        <v>159</v>
      </c>
      <c r="C33">
        <v>55</v>
      </c>
      <c r="D33">
        <v>7</v>
      </c>
      <c r="E33">
        <f t="shared" si="0"/>
        <v>8745</v>
      </c>
      <c r="F33">
        <f t="shared" si="1"/>
        <v>1113</v>
      </c>
      <c r="G33">
        <f t="shared" si="2"/>
        <v>385</v>
      </c>
    </row>
    <row r="34" spans="2:7" ht="15" customHeight="1" x14ac:dyDescent="0.25">
      <c r="B34">
        <v>194</v>
      </c>
      <c r="C34">
        <v>93</v>
      </c>
      <c r="D34">
        <v>8</v>
      </c>
      <c r="E34">
        <f t="shared" si="0"/>
        <v>18042</v>
      </c>
      <c r="F34">
        <f t="shared" si="1"/>
        <v>1552</v>
      </c>
      <c r="G34">
        <f t="shared" si="2"/>
        <v>744</v>
      </c>
    </row>
    <row r="35" spans="2:7" ht="15" customHeight="1" x14ac:dyDescent="0.25">
      <c r="B35">
        <v>165</v>
      </c>
      <c r="C35">
        <v>52</v>
      </c>
      <c r="D35">
        <v>6</v>
      </c>
      <c r="E35">
        <f t="shared" si="0"/>
        <v>8580</v>
      </c>
      <c r="F35">
        <f t="shared" si="1"/>
        <v>990</v>
      </c>
      <c r="G35">
        <f t="shared" si="2"/>
        <v>312</v>
      </c>
    </row>
    <row r="36" spans="2:7" ht="15" customHeight="1" x14ac:dyDescent="0.25">
      <c r="B36">
        <v>178</v>
      </c>
      <c r="C36">
        <v>68</v>
      </c>
      <c r="D36">
        <v>7</v>
      </c>
      <c r="E36">
        <f t="shared" si="0"/>
        <v>12104</v>
      </c>
      <c r="F36">
        <f t="shared" si="1"/>
        <v>1246</v>
      </c>
      <c r="G36">
        <f t="shared" si="2"/>
        <v>476</v>
      </c>
    </row>
    <row r="37" spans="2:7" ht="15" customHeight="1" x14ac:dyDescent="0.25">
      <c r="B37">
        <v>186</v>
      </c>
      <c r="C37">
        <v>98</v>
      </c>
      <c r="D37">
        <v>7</v>
      </c>
      <c r="E37">
        <f t="shared" si="0"/>
        <v>18228</v>
      </c>
      <c r="F37">
        <f t="shared" si="1"/>
        <v>1302</v>
      </c>
      <c r="G37">
        <f t="shared" si="2"/>
        <v>686</v>
      </c>
    </row>
    <row r="38" spans="2:7" ht="15" customHeight="1" x14ac:dyDescent="0.25">
      <c r="B38">
        <v>189</v>
      </c>
      <c r="C38">
        <v>81</v>
      </c>
      <c r="D38">
        <v>7</v>
      </c>
      <c r="E38">
        <f t="shared" si="0"/>
        <v>15309</v>
      </c>
      <c r="F38">
        <f t="shared" si="1"/>
        <v>1323</v>
      </c>
      <c r="G38">
        <f t="shared" si="2"/>
        <v>567</v>
      </c>
    </row>
    <row r="39" spans="2:7" ht="15" customHeight="1" x14ac:dyDescent="0.25">
      <c r="B39">
        <v>175</v>
      </c>
      <c r="C39">
        <v>72</v>
      </c>
      <c r="D39">
        <v>9</v>
      </c>
      <c r="E39">
        <f t="shared" si="0"/>
        <v>12600</v>
      </c>
      <c r="F39">
        <f t="shared" si="1"/>
        <v>1575</v>
      </c>
      <c r="G39">
        <f t="shared" si="2"/>
        <v>648</v>
      </c>
    </row>
    <row r="40" spans="2:7" ht="15" customHeight="1" x14ac:dyDescent="0.25">
      <c r="B40">
        <v>179</v>
      </c>
      <c r="C40">
        <v>55</v>
      </c>
      <c r="D40">
        <v>9</v>
      </c>
      <c r="E40">
        <f t="shared" si="0"/>
        <v>9845</v>
      </c>
      <c r="F40">
        <f t="shared" si="1"/>
        <v>1611</v>
      </c>
      <c r="G40">
        <f t="shared" si="2"/>
        <v>495</v>
      </c>
    </row>
    <row r="41" spans="2:7" ht="15" customHeight="1" x14ac:dyDescent="0.25"/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hruskap</dc:creator>
  <cp:lastModifiedBy>peta</cp:lastModifiedBy>
  <dcterms:created xsi:type="dcterms:W3CDTF">2019-11-11T15:15:08Z</dcterms:created>
  <dcterms:modified xsi:type="dcterms:W3CDTF">2021-11-09T10:13:49Z</dcterms:modified>
</cp:coreProperties>
</file>