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cuments\Teaching\Úvod do praktické fyziky\2022\seminar7\ulohy7\"/>
    </mc:Choice>
  </mc:AlternateContent>
  <xr:revisionPtr revIDLastSave="0" documentId="13_ncr:1_{2E0C677F-F373-4C2A-BCB9-4CCDF0789400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L31" i="1"/>
  <c r="L30" i="1"/>
  <c r="L29" i="1"/>
  <c r="L28" i="1"/>
  <c r="L27" i="1"/>
  <c r="L26" i="1"/>
  <c r="J24" i="1"/>
  <c r="G3" i="1"/>
  <c r="G4" i="1"/>
  <c r="G5" i="1"/>
  <c r="G6" i="1"/>
  <c r="G7" i="1"/>
  <c r="G8" i="1"/>
  <c r="G9" i="1"/>
  <c r="G10" i="1"/>
  <c r="G11" i="1"/>
  <c r="G2" i="1"/>
  <c r="J9" i="1" l="1"/>
  <c r="J8" i="1"/>
  <c r="J7" i="1"/>
  <c r="J3" i="1"/>
  <c r="J2" i="1"/>
  <c r="J1" i="1"/>
  <c r="J23" i="1" s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D3" i="1"/>
  <c r="D4" i="1"/>
  <c r="D5" i="1"/>
  <c r="J4" i="1" s="1"/>
  <c r="J11" i="1" s="1"/>
  <c r="J15" i="1" s="1"/>
  <c r="J19" i="1" s="1"/>
  <c r="D6" i="1"/>
  <c r="D7" i="1"/>
  <c r="D8" i="1"/>
  <c r="D9" i="1"/>
  <c r="D10" i="1"/>
  <c r="D11" i="1"/>
  <c r="F2" i="1"/>
  <c r="J6" i="1" s="1"/>
  <c r="J13" i="1" s="1"/>
  <c r="J17" i="1" s="1"/>
  <c r="J21" i="1" s="1"/>
  <c r="E2" i="1"/>
  <c r="J5" i="1" s="1"/>
  <c r="J12" i="1" s="1"/>
  <c r="J16" i="1" s="1"/>
  <c r="J20" i="1" s="1"/>
  <c r="D2" i="1"/>
  <c r="J25" i="1" l="1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<sst xmlns="http://schemas.openxmlformats.org/spreadsheetml/2006/main" count="28" uniqueCount="28">
  <si>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</si>
  <si>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</si>
  <si>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</si>
  <si>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&lt;a&gt;</t>
  </si>
  <si>
    <t>&lt;b&gt;</t>
  </si>
  <si>
    <t>&lt;c&gt;</t>
  </si>
  <si>
    <t>ab</t>
  </si>
  <si>
    <t>ac</t>
  </si>
  <si>
    <t>bc</t>
  </si>
  <si>
    <t>&lt;ab&gt;</t>
  </si>
  <si>
    <t>&lt;ac&gt;</t>
  </si>
  <si>
    <t>&lt;bc&gt;</t>
  </si>
  <si>
    <t>sigma a</t>
  </si>
  <si>
    <t>sigma b</t>
  </si>
  <si>
    <t>sigma c</t>
  </si>
  <si>
    <t>cov(a.b)</t>
  </si>
  <si>
    <t>cov(b,c)</t>
  </si>
  <si>
    <t>cov(a,c)</t>
  </si>
  <si>
    <t>corr(a,b)</t>
  </si>
  <si>
    <t>corr(a,c)</t>
  </si>
  <si>
    <t>corr(b,c)</t>
  </si>
  <si>
    <t>sigma(a,b)</t>
  </si>
  <si>
    <t>sigma(b,c)</t>
  </si>
  <si>
    <t>sigma(a,c)</t>
  </si>
  <si>
    <t>sigma y</t>
  </si>
  <si>
    <t>&lt;y&gt;</t>
  </si>
  <si>
    <t>y</t>
  </si>
  <si>
    <t>&lt;y&gt;*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</si>
</sst>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/>
  </sheetViews>
  <sheetFormatPr defaultRowHeight="15" x14ac:dyDescent="0.25"/>
  <cols>
    <col min="9" max="9" width="1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26</v>
      </c>
      <c r="I1" t="s">
        <v>3</v>
      </c>
      <c r="J1">
        <f>AVERAGE(A2:A11)</f>
        <v>38.9</v>
      </c>
    </row>
    <row r="2" spans="1:10" x14ac:dyDescent="0.25">
      <c r="A2">
        <v>30</v>
      </c>
      <c r="B2">
        <v>10.1</v>
      </c>
      <c r="C2">
        <v>9.9</v>
      </c>
      <c r="D2">
        <f>A2*B2</f>
        <v>303</v>
      </c>
      <c r="E2">
        <f>A2*C2</f>
        <v>297</v>
      </c>
      <c r="F2">
        <f>B2*C2</f>
        <v>99.99</v>
      </c>
      <c r="G2">
        <f>3*A2*B2/C2^2</f>
        <v>9.2745638200183649</v>
      </c>
      <c r="I2" t="s">
        <v>4</v>
      </c>
      <c r="J2">
        <f>AVERAGE(B2:B11)</f>
        <v>11.59</v>
      </c>
    </row>
    <row r="3" spans="1:10" x14ac:dyDescent="0.25">
      <c r="A3">
        <v>31</v>
      </c>
      <c r="B3">
        <v>9.5</v>
      </c>
      <c r="C3">
        <v>9.5</v>
      </c>
      <c r="D3">
        <f t="shared" ref="D3:D11" si="0">A3*B3</f>
        <v>294.5</v>
      </c>
      <c r="E3">
        <f t="shared" ref="E3:E11" si="1">A3*C3</f>
        <v>294.5</v>
      </c>
      <c r="F3">
        <f t="shared" ref="F3:F11" si="2">B3*C3</f>
        <v>90.25</v>
      </c>
      <c r="G3">
        <f t="shared" ref="G3:G11" si="3">3*A3*B3/C3^2</f>
        <v>9.7894736842105257</v>
      </c>
      <c r="I3" t="s">
        <v>5</v>
      </c>
      <c r="J3">
        <f>AVERAGE(C2:C11)</f>
        <v>9.26</v>
      </c>
    </row>
    <row r="4" spans="1:10" x14ac:dyDescent="0.25">
      <c r="A4">
        <v>39</v>
      </c>
      <c r="B4">
        <v>12.1</v>
      </c>
      <c r="C4">
        <v>9.1999999999999993</v>
      </c>
      <c r="D4">
        <f t="shared" si="0"/>
        <v>471.9</v>
      </c>
      <c r="E4">
        <f t="shared" si="1"/>
        <v>358.79999999999995</v>
      </c>
      <c r="F4">
        <f t="shared" si="2"/>
        <v>111.32</v>
      </c>
      <c r="G4">
        <f t="shared" si="3"/>
        <v>16.726134215500949</v>
      </c>
      <c r="I4" t="s">
        <v>9</v>
      </c>
      <c r="J4">
        <f>AVERAGE(D2:D11)</f>
        <v>457.01000000000005</v>
      </c>
    </row>
    <row r="5" spans="1:10" x14ac:dyDescent="0.25">
      <c r="A5">
        <v>40</v>
      </c>
      <c r="B5">
        <v>12.5</v>
      </c>
      <c r="C5">
        <v>9</v>
      </c>
      <c r="D5">
        <f t="shared" si="0"/>
        <v>500</v>
      </c>
      <c r="E5">
        <f t="shared" si="1"/>
        <v>360</v>
      </c>
      <c r="F5">
        <f t="shared" si="2"/>
        <v>112.5</v>
      </c>
      <c r="G5">
        <f t="shared" si="3"/>
        <v>18.518518518518519</v>
      </c>
      <c r="I5" t="s">
        <v>10</v>
      </c>
      <c r="J5">
        <f>AVERAGE(E2:E11)</f>
        <v>358.32999999999993</v>
      </c>
    </row>
    <row r="6" spans="1:10" x14ac:dyDescent="0.25">
      <c r="A6">
        <v>41</v>
      </c>
      <c r="B6">
        <v>13.5</v>
      </c>
      <c r="C6">
        <v>9.1</v>
      </c>
      <c r="D6">
        <f t="shared" si="0"/>
        <v>553.5</v>
      </c>
      <c r="E6">
        <f t="shared" si="1"/>
        <v>373.09999999999997</v>
      </c>
      <c r="F6">
        <f t="shared" si="2"/>
        <v>122.85</v>
      </c>
      <c r="G6">
        <f t="shared" si="3"/>
        <v>20.051926095882141</v>
      </c>
      <c r="I6" t="s">
        <v>11</v>
      </c>
      <c r="J6">
        <f>AVERAGE(F2:F11)</f>
        <v>106.703</v>
      </c>
    </row>
    <row r="7" spans="1:10" x14ac:dyDescent="0.25">
      <c r="A7">
        <v>42</v>
      </c>
      <c r="B7">
        <v>12.4</v>
      </c>
      <c r="C7">
        <v>8.9</v>
      </c>
      <c r="D7">
        <f t="shared" si="0"/>
        <v>520.80000000000007</v>
      </c>
      <c r="E7">
        <f t="shared" si="1"/>
        <v>373.8</v>
      </c>
      <c r="F7">
        <f t="shared" si="2"/>
        <v>110.36000000000001</v>
      </c>
      <c r="G7">
        <f t="shared" si="3"/>
        <v>19.724782224466608</v>
      </c>
      <c r="I7" t="s">
        <v>12</v>
      </c>
      <c r="J7">
        <f>STDEVA(A2:A11)</f>
        <v>5.3009433122794247</v>
      </c>
    </row>
    <row r="8" spans="1:10" x14ac:dyDescent="0.25">
      <c r="A8">
        <v>39</v>
      </c>
      <c r="B8">
        <v>11.4</v>
      </c>
      <c r="C8">
        <v>9.3000000000000007</v>
      </c>
      <c r="D8">
        <f t="shared" si="0"/>
        <v>444.6</v>
      </c>
      <c r="E8">
        <f t="shared" si="1"/>
        <v>362.70000000000005</v>
      </c>
      <c r="F8">
        <f t="shared" si="2"/>
        <v>106.02000000000001</v>
      </c>
      <c r="G8">
        <f t="shared" si="3"/>
        <v>15.421436004162329</v>
      </c>
      <c r="I8" t="s">
        <v>13</v>
      </c>
      <c r="J8">
        <f>STDEVA(B2:B11)</f>
        <v>1.5919589609450773</v>
      </c>
    </row>
    <row r="9" spans="1:10" x14ac:dyDescent="0.25">
      <c r="A9">
        <v>45</v>
      </c>
      <c r="B9">
        <v>12.6</v>
      </c>
      <c r="C9">
        <v>8.8000000000000007</v>
      </c>
      <c r="D9">
        <f t="shared" si="0"/>
        <v>567</v>
      </c>
      <c r="E9">
        <f t="shared" si="1"/>
        <v>396.00000000000006</v>
      </c>
      <c r="F9">
        <f t="shared" si="2"/>
        <v>110.88000000000001</v>
      </c>
      <c r="G9">
        <f t="shared" si="3"/>
        <v>21.965392561983467</v>
      </c>
      <c r="I9" t="s">
        <v>14</v>
      </c>
      <c r="J9">
        <f>STDEVA(C2:C11)</f>
        <v>0.48350571638583312</v>
      </c>
    </row>
    <row r="10" spans="1:10" x14ac:dyDescent="0.25">
      <c r="A10">
        <v>36</v>
      </c>
      <c r="B10">
        <v>8.8000000000000007</v>
      </c>
      <c r="C10">
        <v>10.199999999999999</v>
      </c>
      <c r="D10">
        <f t="shared" si="0"/>
        <v>316.8</v>
      </c>
      <c r="E10">
        <f t="shared" si="1"/>
        <v>367.2</v>
      </c>
      <c r="F10">
        <f t="shared" si="2"/>
        <v>89.76</v>
      </c>
      <c r="G10">
        <f t="shared" si="3"/>
        <v>9.1349480968858146</v>
      </c>
    </row>
    <row r="11" spans="1:10" x14ac:dyDescent="0.25">
      <c r="A11">
        <v>46</v>
      </c>
      <c r="B11">
        <v>13</v>
      </c>
      <c r="C11">
        <v>8.6999999999999993</v>
      </c>
      <c r="D11">
        <f t="shared" si="0"/>
        <v>598</v>
      </c>
      <c r="E11">
        <f t="shared" si="1"/>
        <v>400.2</v>
      </c>
      <c r="F11">
        <f t="shared" si="2"/>
        <v>113.1</v>
      </c>
      <c r="G11">
        <f t="shared" si="3"/>
        <v>23.70194213238209</v>
      </c>
      <c r="I11" t="s">
        <v>15</v>
      </c>
      <c r="J11">
        <f>J4-J1*J2</f>
        <v>6.1590000000000487</v>
      </c>
    </row>
    <row r="12" spans="1:10" x14ac:dyDescent="0.25">
      <c r="I12" t="s">
        <v>17</v>
      </c>
      <c r="J12">
        <f>J5-J1*J3</f>
        <v>-1.8840000000000714</v>
      </c>
    </row>
    <row r="13" spans="1:10" x14ac:dyDescent="0.25">
      <c r="I13" t="s">
        <v>16</v>
      </c>
      <c r="J13">
        <f>J6-J2*J3</f>
        <v>-0.6203999999999894</v>
      </c>
    </row>
    <row r="15" spans="1:10" x14ac:dyDescent="0.25">
      <c r="I15" t="s">
        <v>18</v>
      </c>
      <c r="J15">
        <f>J11/(J7*J8)</f>
        <v>0.72983582291203153</v>
      </c>
    </row>
    <row r="16" spans="1:10" x14ac:dyDescent="0.25">
      <c r="I16" t="s">
        <v>19</v>
      </c>
      <c r="J16">
        <f>J12/(J7*J9)</f>
        <v>-0.73506564503457028</v>
      </c>
    </row>
    <row r="17" spans="9:12" x14ac:dyDescent="0.25">
      <c r="I17" t="s">
        <v>20</v>
      </c>
      <c r="J17">
        <f>J13/(J8*J9)</f>
        <v>-0.80600606213983728</v>
      </c>
    </row>
    <row r="19" spans="9:12" x14ac:dyDescent="0.25">
      <c r="I19" t="s">
        <v>21</v>
      </c>
      <c r="J19">
        <f>(1-J15^2)/SQRT(COUNT(A2:A11)-1)</f>
        <v>0.15577989053143926</v>
      </c>
    </row>
    <row r="20" spans="9:12" x14ac:dyDescent="0.25">
      <c r="I20" t="s">
        <v>23</v>
      </c>
      <c r="J20">
        <f>(1-J16^2)/SQRT(COUNT(A2:A11)-1)</f>
        <v>0.15322616582997037</v>
      </c>
    </row>
    <row r="21" spans="9:12" x14ac:dyDescent="0.25">
      <c r="I21" t="s">
        <v>22</v>
      </c>
      <c r="J21">
        <f>(1-J17^2)/SQRT(COUNT(A2:A11)-1)</f>
        <v>0.11678474259794425</v>
      </c>
    </row>
    <row r="23" spans="9:12" x14ac:dyDescent="0.25">
      <c r="I23" t="s">
        <v>25</v>
      </c>
      <c r="J23">
        <f>3*J1*J2/J3^2</f>
        <v>15.773654306359596</v>
      </c>
    </row>
    <row r="24" spans="9:12" x14ac:dyDescent="0.25">
      <c r="I24" s="1" t="s">
        <v>27</v>
      </c>
      <c r="J24" s="1">
        <f>AVERAGE(G2:G11)</f>
        <v>16.430911735401082</v>
      </c>
    </row>
    <row r="25" spans="9:12" x14ac:dyDescent="0.25">
      <c r="I25" t="s">
        <v>24</v>
      </c>
      <c r="J25">
        <f>SQRT((3*J2/J3^2)^2*J7^2+(3*J1/J3^2)^2*J8^2+(-6*J1*J2/J3^3)^2*J9^2+2*(3*J2/J3^2)*(3*J1/J3^2)*J11+2*(3*J2/J3^2)*(-6*J1*J2/J3^3)*J12+2*(3*J1/J3^2)*(-6*J1*J2/J3^3)*J13)</f>
        <v>5.4574820923248604</v>
      </c>
    </row>
    <row r="26" spans="9:12" x14ac:dyDescent="0.25">
      <c r="J26">
        <f>SQRT(SUM(L26:L31))</f>
        <v>5.4574820923248604</v>
      </c>
      <c r="L26">
        <f>9*J2^2/J3^4*J7^2</f>
        <v>4.6203167980390489</v>
      </c>
    </row>
    <row r="27" spans="9:12" x14ac:dyDescent="0.25">
      <c r="L27">
        <f>9*J1^2/J3^4*J8^2</f>
        <v>4.6941990490751264</v>
      </c>
    </row>
    <row r="28" spans="9:12" x14ac:dyDescent="0.25">
      <c r="L28">
        <f>36*J1^2*J2^2/J3^6*J9^2</f>
        <v>2.7133503965977299</v>
      </c>
    </row>
    <row r="29" spans="9:12" x14ac:dyDescent="0.25">
      <c r="L29">
        <f>18*J1*J2/J3^4*J11</f>
        <v>6.7978534820475103</v>
      </c>
    </row>
    <row r="30" spans="9:12" x14ac:dyDescent="0.25">
      <c r="L30">
        <f>-36*J1*J2^2/J3^5*J12</f>
        <v>5.205290106576788</v>
      </c>
    </row>
    <row r="31" spans="9:12" x14ac:dyDescent="0.25">
      <c r="L31">
        <f>-36*J1^2*J2/J3^5*J13</f>
        <v>5.7531009557103365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2015-06-05T18:19:34Z</dcterms:created>
  <dcterms:modified xsi:type="dcterms:W3CDTF">2022-11-08T21:00:16Z</dcterms:modified>
</cp:coreProperties>
</file>