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nput" sheetId="1" state="visible" r:id="rId2"/>
    <sheet name="HPIr comp" sheetId="2" state="visible" r:id="rId3"/>
    <sheet name="HPIc comp" sheetId="3" state="visible" r:id="rId4"/>
    <sheet name="rhos computation" sheetId="4" state="visible" r:id="rId5"/>
    <sheet name="I comp" sheetId="5" state="visible" r:id="rId6"/>
    <sheet name="Escsount" sheetId="6" state="visible" r:id="rId7"/>
    <sheet name="Output" sheetId="7" state="visible" r:id="rId8"/>
  </sheets>
  <definedNames>
    <definedName function="false" hidden="false" localSheetId="4" name="solver_adj" vbProcedure="false">'I comp'!$D$98:$D$105</definedName>
    <definedName function="false" hidden="false" localSheetId="4" name="solver_cvg" vbProcedure="false">0.0001</definedName>
    <definedName function="false" hidden="false" localSheetId="4" name="solver_drv" vbProcedure="false">1</definedName>
    <definedName function="false" hidden="false" localSheetId="4" name="solver_eng" vbProcedure="false">1</definedName>
    <definedName function="false" hidden="false" localSheetId="4" name="solver_est" vbProcedure="false">1</definedName>
    <definedName function="false" hidden="false" localSheetId="4" name="solver_itr" vbProcedure="false">2147483647</definedName>
    <definedName function="false" hidden="false" localSheetId="4" name="solver_mip" vbProcedure="false">2147483647</definedName>
    <definedName function="false" hidden="false" localSheetId="4" name="solver_mni" vbProcedure="false">30</definedName>
    <definedName function="false" hidden="false" localSheetId="4" name="solver_mrt" vbProcedure="false">0.075</definedName>
    <definedName function="false" hidden="false" localSheetId="4" name="solver_msl" vbProcedure="false">2</definedName>
    <definedName function="false" hidden="false" localSheetId="4" name="solver_neg" vbProcedure="false">2</definedName>
    <definedName function="false" hidden="false" localSheetId="4" name="solver_nod" vbProcedure="false">2147483647</definedName>
    <definedName function="false" hidden="false" localSheetId="4" name="solver_num" vbProcedure="false">0</definedName>
    <definedName function="false" hidden="false" localSheetId="4" name="solver_nwt" vbProcedure="false">1</definedName>
    <definedName function="false" hidden="false" localSheetId="4" name="solver_opt" vbProcedure="false">'I comp'!$B$2</definedName>
    <definedName function="false" hidden="false" localSheetId="4" name="solver_pre" vbProcedure="false">0.000001</definedName>
    <definedName function="false" hidden="false" localSheetId="4" name="solver_rbv" vbProcedure="false">1</definedName>
    <definedName function="false" hidden="false" localSheetId="4" name="solver_rlx" vbProcedure="false">2</definedName>
    <definedName function="false" hidden="false" localSheetId="4" name="solver_rsd" vbProcedure="false">0</definedName>
    <definedName function="false" hidden="false" localSheetId="4" name="solver_scl" vbProcedure="false">1</definedName>
    <definedName function="false" hidden="false" localSheetId="4" name="solver_sho" vbProcedure="false">2</definedName>
    <definedName function="false" hidden="false" localSheetId="4" name="solver_ssz" vbProcedure="false">100</definedName>
    <definedName function="false" hidden="false" localSheetId="4" name="solver_tim" vbProcedure="false">2147483647</definedName>
    <definedName function="false" hidden="false" localSheetId="4" name="solver_tol" vbProcedure="false">0.01</definedName>
    <definedName function="false" hidden="false" localSheetId="4" name="solver_typ" vbProcedure="false">2</definedName>
    <definedName function="false" hidden="false" localSheetId="4" name="solver_val" vbProcedure="false">0</definedName>
    <definedName function="false" hidden="false" localSheetId="4" name="solver_ver" vbProcedure="false">3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<sst xmlns="http://schemas.openxmlformats.org/spreadsheetml/2006/main" count="162" uniqueCount="149">
  <si>
    <t xml:space="preserve">obs</t>
  </si>
  <si>
    <t xml:space="preserve">CPI</t>
  </si>
  <si>
    <t xml:space="preserve">GDP</t>
  </si>
  <si>
    <t xml:space="preserve">PI</t>
  </si>
  <si>
    <t xml:space="preserve">U</t>
  </si>
  <si>
    <t xml:space="preserve">IP</t>
  </si>
  <si>
    <t xml:space="preserve">HPIr</t>
  </si>
  <si>
    <t xml:space="preserve">HPIc</t>
  </si>
  <si>
    <t xml:space="preserve">FEDR</t>
  </si>
  <si>
    <t xml:space="preserve">Qr</t>
  </si>
  <si>
    <t xml:space="preserve">Gr</t>
  </si>
  <si>
    <t xml:space="preserve">Qc</t>
  </si>
  <si>
    <t xml:space="preserve">Gc</t>
  </si>
  <si>
    <t xml:space="preserve">LGDr</t>
  </si>
  <si>
    <t xml:space="preserve">LGDc</t>
  </si>
  <si>
    <t xml:space="preserve">1991Q1</t>
  </si>
  <si>
    <t xml:space="preserve">1991Q2</t>
  </si>
  <si>
    <t xml:space="preserve">1991Q3</t>
  </si>
  <si>
    <t xml:space="preserve">1991Q4</t>
  </si>
  <si>
    <t xml:space="preserve">1992Q1</t>
  </si>
  <si>
    <t xml:space="preserve">1992Q2</t>
  </si>
  <si>
    <t xml:space="preserve">1992Q3</t>
  </si>
  <si>
    <t xml:space="preserve">1992Q4</t>
  </si>
  <si>
    <t xml:space="preserve">1993Q1</t>
  </si>
  <si>
    <t xml:space="preserve">1993Q2</t>
  </si>
  <si>
    <t xml:space="preserve">1993Q3</t>
  </si>
  <si>
    <t xml:space="preserve">1993Q4</t>
  </si>
  <si>
    <t xml:space="preserve">1994Q1</t>
  </si>
  <si>
    <t xml:space="preserve">1994Q2</t>
  </si>
  <si>
    <t xml:space="preserve">1994Q3</t>
  </si>
  <si>
    <t xml:space="preserve">1994Q4</t>
  </si>
  <si>
    <t xml:space="preserve">1995Q1</t>
  </si>
  <si>
    <t xml:space="preserve">1995Q2</t>
  </si>
  <si>
    <t xml:space="preserve">1995Q3</t>
  </si>
  <si>
    <t xml:space="preserve">1995Q4</t>
  </si>
  <si>
    <t xml:space="preserve">1996Q1</t>
  </si>
  <si>
    <t xml:space="preserve">1996Q2</t>
  </si>
  <si>
    <t xml:space="preserve">1996Q3</t>
  </si>
  <si>
    <t xml:space="preserve">1996Q4</t>
  </si>
  <si>
    <t xml:space="preserve">1997Q1</t>
  </si>
  <si>
    <t xml:space="preserve">1997Q2</t>
  </si>
  <si>
    <t xml:space="preserve">1997Q3</t>
  </si>
  <si>
    <t xml:space="preserve">1997Q4</t>
  </si>
  <si>
    <t xml:space="preserve">1998Q1</t>
  </si>
  <si>
    <t xml:space="preserve">1998Q2</t>
  </si>
  <si>
    <t xml:space="preserve">1998Q3</t>
  </si>
  <si>
    <t xml:space="preserve">1998Q4</t>
  </si>
  <si>
    <t xml:space="preserve">1999Q1</t>
  </si>
  <si>
    <t xml:space="preserve">1999Q2</t>
  </si>
  <si>
    <t xml:space="preserve">1999Q3</t>
  </si>
  <si>
    <t xml:space="preserve">1999Q4</t>
  </si>
  <si>
    <t xml:space="preserve">2000Q1</t>
  </si>
  <si>
    <t xml:space="preserve">2000Q2</t>
  </si>
  <si>
    <t xml:space="preserve">2000Q3</t>
  </si>
  <si>
    <t xml:space="preserve">2000Q4</t>
  </si>
  <si>
    <t xml:space="preserve">2001Q1</t>
  </si>
  <si>
    <t xml:space="preserve">2001Q2</t>
  </si>
  <si>
    <t xml:space="preserve">2001Q3</t>
  </si>
  <si>
    <t xml:space="preserve">2001Q4</t>
  </si>
  <si>
    <t xml:space="preserve">2002Q1</t>
  </si>
  <si>
    <t xml:space="preserve">2002Q2</t>
  </si>
  <si>
    <t xml:space="preserve">2002Q3</t>
  </si>
  <si>
    <t xml:space="preserve">2002Q4</t>
  </si>
  <si>
    <t xml:space="preserve">2003Q1</t>
  </si>
  <si>
    <t xml:space="preserve">2003Q2</t>
  </si>
  <si>
    <t xml:space="preserve">2003Q3</t>
  </si>
  <si>
    <t xml:space="preserve">2003Q4</t>
  </si>
  <si>
    <t xml:space="preserve">2004Q1</t>
  </si>
  <si>
    <t xml:space="preserve">2004Q2</t>
  </si>
  <si>
    <t xml:space="preserve">2004Q3</t>
  </si>
  <si>
    <t xml:space="preserve">2004Q4</t>
  </si>
  <si>
    <t xml:space="preserve">2005Q1</t>
  </si>
  <si>
    <t xml:space="preserve">2005Q2</t>
  </si>
  <si>
    <t xml:space="preserve">2005Q3</t>
  </si>
  <si>
    <t xml:space="preserve">2005Q4</t>
  </si>
  <si>
    <t xml:space="preserve">2006Q1</t>
  </si>
  <si>
    <t xml:space="preserve">2006Q2</t>
  </si>
  <si>
    <t xml:space="preserve">2006Q3</t>
  </si>
  <si>
    <t xml:space="preserve">2006Q4</t>
  </si>
  <si>
    <t xml:space="preserve">2007Q1</t>
  </si>
  <si>
    <t xml:space="preserve">2007Q2</t>
  </si>
  <si>
    <t xml:space="preserve">2007Q3</t>
  </si>
  <si>
    <t xml:space="preserve">2007Q4</t>
  </si>
  <si>
    <t xml:space="preserve">2008Q1</t>
  </si>
  <si>
    <t xml:space="preserve">2008Q2</t>
  </si>
  <si>
    <t xml:space="preserve">2008Q3</t>
  </si>
  <si>
    <t xml:space="preserve">2008Q4</t>
  </si>
  <si>
    <t xml:space="preserve">2009Q1</t>
  </si>
  <si>
    <t xml:space="preserve">2009Q2</t>
  </si>
  <si>
    <t xml:space="preserve">2009Q3</t>
  </si>
  <si>
    <t xml:space="preserve">2009Q4</t>
  </si>
  <si>
    <t xml:space="preserve">2010Q1</t>
  </si>
  <si>
    <t xml:space="preserve">2010Q2</t>
  </si>
  <si>
    <t xml:space="preserve">2010Q3</t>
  </si>
  <si>
    <t xml:space="preserve">2010Q4</t>
  </si>
  <si>
    <t xml:space="preserve">2011Q1</t>
  </si>
  <si>
    <t xml:space="preserve">2011Q2</t>
  </si>
  <si>
    <t xml:space="preserve">2011Q3</t>
  </si>
  <si>
    <t xml:space="preserve">2011Q4</t>
  </si>
  <si>
    <t xml:space="preserve">2012Q1</t>
  </si>
  <si>
    <t xml:space="preserve">2012Q2</t>
  </si>
  <si>
    <t xml:space="preserve">2012Q3</t>
  </si>
  <si>
    <t xml:space="preserve">2012Q4</t>
  </si>
  <si>
    <t xml:space="preserve">2013Q1</t>
  </si>
  <si>
    <t xml:space="preserve">2013Q2</t>
  </si>
  <si>
    <t xml:space="preserve">2013Q3</t>
  </si>
  <si>
    <t xml:space="preserve">2013Q4</t>
  </si>
  <si>
    <t xml:space="preserve">2014Q1</t>
  </si>
  <si>
    <t xml:space="preserve">2014Q2</t>
  </si>
  <si>
    <t xml:space="preserve">2014Q3</t>
  </si>
  <si>
    <t xml:space="preserve">2014Q4</t>
  </si>
  <si>
    <t xml:space="preserve">2015Q1</t>
  </si>
  <si>
    <t xml:space="preserve">2015Q2</t>
  </si>
  <si>
    <t xml:space="preserve">2015Q3</t>
  </si>
  <si>
    <t xml:space="preserve">2015Q4</t>
  </si>
  <si>
    <t xml:space="preserve">2016Q1</t>
  </si>
  <si>
    <t xml:space="preserve">2016Q2</t>
  </si>
  <si>
    <t xml:space="preserve">2016Q3</t>
  </si>
  <si>
    <t xml:space="preserve">2016Q4</t>
  </si>
  <si>
    <t xml:space="preserve">log</t>
  </si>
  <si>
    <t xml:space="preserve">log returns</t>
  </si>
  <si>
    <t xml:space="preserve">CREI</t>
  </si>
  <si>
    <t xml:space="preserve">Vol^2 (q)</t>
  </si>
  <si>
    <t xml:space="preserve">sqrt</t>
  </si>
  <si>
    <t xml:space="preserve">q (mean of Qc)</t>
  </si>
  <si>
    <t xml:space="preserve">g</t>
  </si>
  <si>
    <t xml:space="preserve">q^g</t>
  </si>
  <si>
    <t xml:space="preserve">w</t>
  </si>
  <si>
    <t xml:space="preserve">ver(r|g)*w</t>
  </si>
  <si>
    <t xml:space="preserve">sum</t>
  </si>
  <si>
    <t xml:space="preserve">rho</t>
  </si>
  <si>
    <t xml:space="preserve">Ir</t>
  </si>
  <si>
    <t xml:space="preserve">G(Ir)</t>
  </si>
  <si>
    <t xml:space="preserve">Ic</t>
  </si>
  <si>
    <t xml:space="preserve">G(Ic)</t>
  </si>
  <si>
    <t xml:space="preserve">r criterion</t>
  </si>
  <si>
    <t xml:space="preserve">c criterion</t>
  </si>
  <si>
    <t xml:space="preserve">To compute Ix, slover has to be run,</t>
  </si>
  <si>
    <t xml:space="preserve">minimizing “x criterion” by changing</t>
  </si>
  <si>
    <t xml:space="preserve">values of Ix.</t>
  </si>
  <si>
    <t xml:space="preserve">Note: the slover tends to stop </t>
  </si>
  <si>
    <t xml:space="preserve">prematurely, leawing the criterion</t>
  </si>
  <si>
    <t xml:space="preserve">&gt;&gt; 0.  In that case, minimization</t>
  </si>
  <si>
    <t xml:space="preserve">has to be additionally done for those</t>
  </si>
  <si>
    <t xml:space="preserve">cells in Ix for which G(Ix) is &gt;&gt; 0</t>
  </si>
  <si>
    <t xml:space="preserve">dater</t>
  </si>
  <si>
    <t xml:space="preserve">escount</t>
  </si>
  <si>
    <t xml:space="preserve">Yr</t>
  </si>
  <si>
    <t xml:space="preserve">Yc</t>
  </si>
</sst>
</file>

<file path=xl/styles.xml><?xml version="1.0" encoding="utf-8"?>
<styleSheet xmlns="http://schemas.openxmlformats.org/spreadsheetml/2006/main">
  <numFmts count="1">
    <numFmt numFmtId="164" formatCode="General"/>
  </numFmts>
  <fonts count="1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2"/>
      <charset val="1"/>
    </font>
    <font>
      <sz val="18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sz val="10"/>
      <color rgb="FF333333"/>
      <name val="Arial"/>
      <family val="2"/>
      <charset val="1"/>
    </font>
    <font>
      <i val="true"/>
      <sz val="10"/>
      <color rgb="FF808080"/>
      <name val="Arial"/>
      <family val="2"/>
      <charset val="1"/>
    </font>
    <font>
      <sz val="10"/>
      <color rgb="FF006600"/>
      <name val="Arial"/>
      <family val="2"/>
      <charset val="1"/>
    </font>
    <font>
      <sz val="10"/>
      <color rgb="FF996600"/>
      <name val="Arial"/>
      <family val="2"/>
      <charset val="1"/>
    </font>
    <font>
      <sz val="10"/>
      <color rgb="FFCC000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FFFFFF"/>
      <name val="Arial"/>
      <family val="2"/>
      <charset val="1"/>
    </font>
    <font>
      <b val="true"/>
      <sz val="10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10" fillId="2" borderId="0" applyFont="true" applyBorder="false" applyAlignment="true" applyProtection="false">
      <alignment horizontal="general" vertical="bottom" textRotation="0" wrapText="false" indent="0" shrinkToFit="false"/>
    </xf>
    <xf numFmtId="164" fontId="11" fillId="4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5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6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13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36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3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  <cellStyle name="Excel Built-in Explanatory Text" xfId="36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105"/>
  <sheetViews>
    <sheetView showFormulas="false" showGridLines="true" showRowColHeaders="true" showZeros="true" rightToLeft="false" tabSelected="true" showOutlineSymbols="true" defaultGridColor="true" view="normal" topLeftCell="G1" colorId="64" zoomScale="120" zoomScaleNormal="120" zoomScalePageLayoutView="100" workbookViewId="0">
      <selection pane="topLeft" activeCell="O2" activeCellId="0" sqref="O2"/>
    </sheetView>
  </sheetViews>
  <sheetFormatPr defaultRowHeight="12.8" zeroHeight="false" outlineLevelRow="0" outlineLevelCol="0"/>
  <cols>
    <col collapsed="false" customWidth="true" hidden="false" outlineLevel="0" max="1" min="1" style="0" width="11.81"/>
    <col collapsed="false" customWidth="true" hidden="false" outlineLevel="0" max="3" min="2" style="0" width="11.94"/>
    <col collapsed="false" customWidth="true" hidden="false" outlineLevel="0" max="4" min="4" style="0" width="23.41"/>
    <col collapsed="false" customWidth="true" hidden="false" outlineLevel="0" max="5" min="5" style="0" width="5.62"/>
    <col collapsed="false" customWidth="true" hidden="false" outlineLevel="0" max="6" min="6" style="0" width="13.7"/>
    <col collapsed="false" customWidth="true" hidden="false" outlineLevel="0" max="7" min="7" style="0" width="12.21"/>
    <col collapsed="false" customWidth="true" hidden="false" outlineLevel="0" max="9" min="8" style="0" width="12.42"/>
    <col collapsed="false" customWidth="true" hidden="false" outlineLevel="0" max="1025" min="10" style="0" width="11.27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</row>
    <row r="2" customFormat="false" ht="12.8" hidden="false" customHeight="false" outlineLevel="0" collapsed="false">
      <c r="A2" s="0" t="s">
        <v>15</v>
      </c>
      <c r="B2" s="0" t="n">
        <v>134.8</v>
      </c>
      <c r="C2" s="0" t="n">
        <v>8865.6</v>
      </c>
      <c r="D2" s="0" t="n">
        <v>4981.5</v>
      </c>
      <c r="E2" s="0" t="n">
        <v>6.6</v>
      </c>
      <c r="F2" s="0" t="n">
        <v>60.565</v>
      </c>
      <c r="G2" s="0" t="n">
        <v>75.75</v>
      </c>
      <c r="I2" s="0" t="n">
        <v>6.43</v>
      </c>
      <c r="J2" s="0" t="n">
        <v>0.027266</v>
      </c>
      <c r="K2" s="0" t="n">
        <v>0.00174906</v>
      </c>
      <c r="L2" s="0" t="n">
        <v>0.1206</v>
      </c>
      <c r="M2" s="0" t="n">
        <v>0.0277274</v>
      </c>
      <c r="N2" s="0" t="n">
        <f aca="false">K2/J2</f>
        <v>0.0641480231790508</v>
      </c>
      <c r="O2" s="0" t="n">
        <f aca="false">M2/L2</f>
        <v>0.229912106135987</v>
      </c>
    </row>
    <row r="3" customFormat="false" ht="12.8" hidden="false" customHeight="false" outlineLevel="0" collapsed="false">
      <c r="A3" s="0" t="s">
        <v>16</v>
      </c>
      <c r="B3" s="0" t="n">
        <v>136</v>
      </c>
      <c r="C3" s="0" t="n">
        <v>8934.4</v>
      </c>
      <c r="D3" s="0" t="n">
        <v>5040.7</v>
      </c>
      <c r="E3" s="0" t="n">
        <v>6.8</v>
      </c>
      <c r="F3" s="0" t="n">
        <v>60.9337</v>
      </c>
      <c r="G3" s="0" t="n">
        <v>75.79</v>
      </c>
      <c r="I3" s="0" t="n">
        <v>5.86</v>
      </c>
      <c r="J3" s="0" t="n">
        <v>0.0310043</v>
      </c>
      <c r="K3" s="0" t="n">
        <v>0.00177077</v>
      </c>
      <c r="L3" s="0" t="n">
        <v>0.1189</v>
      </c>
      <c r="M3" s="0" t="n">
        <v>0.0277931</v>
      </c>
      <c r="N3" s="0" t="n">
        <f aca="false">K3/J3</f>
        <v>0.0571136906816151</v>
      </c>
      <c r="O3" s="0" t="n">
        <f aca="false">M3/L3</f>
        <v>0.23375189234651</v>
      </c>
    </row>
    <row r="4" customFormat="false" ht="12.8" hidden="false" customHeight="false" outlineLevel="0" collapsed="false">
      <c r="A4" s="0" t="s">
        <v>17</v>
      </c>
      <c r="B4" s="0" t="n">
        <v>137</v>
      </c>
      <c r="C4" s="0" t="n">
        <v>8977.3</v>
      </c>
      <c r="D4" s="0" t="n">
        <v>5091.4</v>
      </c>
      <c r="E4" s="0" t="n">
        <v>6.9</v>
      </c>
      <c r="F4" s="0" t="n">
        <v>61.7488</v>
      </c>
      <c r="G4" s="0" t="n">
        <v>76.12</v>
      </c>
      <c r="I4" s="0" t="n">
        <v>5.64</v>
      </c>
      <c r="J4" s="0" t="n">
        <v>0.0318548</v>
      </c>
      <c r="K4" s="0" t="n">
        <v>0.00209137</v>
      </c>
      <c r="L4" s="0" t="n">
        <v>0.1157</v>
      </c>
      <c r="M4" s="0" t="n">
        <v>0.0289403</v>
      </c>
      <c r="N4" s="0" t="n">
        <f aca="false">K4/J4</f>
        <v>0.065653213958336</v>
      </c>
      <c r="O4" s="0" t="n">
        <f aca="false">M4/L4</f>
        <v>0.250132238547969</v>
      </c>
    </row>
    <row r="5" customFormat="false" ht="12.8" hidden="false" customHeight="false" outlineLevel="0" collapsed="false">
      <c r="A5" s="0" t="s">
        <v>18</v>
      </c>
      <c r="B5" s="0" t="n">
        <v>138.2</v>
      </c>
      <c r="C5" s="0" t="n">
        <v>9016.4</v>
      </c>
      <c r="D5" s="0" t="n">
        <v>5170.8</v>
      </c>
      <c r="E5" s="0" t="n">
        <v>7.1</v>
      </c>
      <c r="F5" s="0" t="n">
        <v>61.8739</v>
      </c>
      <c r="G5" s="0" t="n">
        <v>76.1</v>
      </c>
      <c r="I5" s="0" t="n">
        <v>4.82</v>
      </c>
      <c r="J5" s="0" t="n">
        <v>0.0321515</v>
      </c>
      <c r="K5" s="0" t="n">
        <v>0.0020051</v>
      </c>
      <c r="L5" s="0" t="n">
        <v>0.1148</v>
      </c>
      <c r="M5" s="0" t="n">
        <v>0.0319692</v>
      </c>
      <c r="N5" s="0" t="n">
        <f aca="false">K5/J5</f>
        <v>0.0623641198699905</v>
      </c>
      <c r="O5" s="0" t="n">
        <f aca="false">M5/L5</f>
        <v>0.278477351916376</v>
      </c>
    </row>
    <row r="6" customFormat="false" ht="12.8" hidden="false" customHeight="false" outlineLevel="0" collapsed="false">
      <c r="A6" s="0" t="s">
        <v>19</v>
      </c>
      <c r="B6" s="0" t="n">
        <v>139.1</v>
      </c>
      <c r="C6" s="0" t="n">
        <v>9123</v>
      </c>
      <c r="D6" s="0" t="n">
        <v>5287.9</v>
      </c>
      <c r="E6" s="0" t="n">
        <v>7.4</v>
      </c>
      <c r="F6" s="0" t="n">
        <v>61.7935</v>
      </c>
      <c r="G6" s="0" t="n">
        <v>76.22</v>
      </c>
      <c r="I6" s="0" t="n">
        <v>4.02</v>
      </c>
      <c r="J6" s="0" t="n">
        <v>0.0312709</v>
      </c>
      <c r="K6" s="0" t="n">
        <v>0.00201443</v>
      </c>
      <c r="L6" s="0" t="n">
        <v>0.1098</v>
      </c>
      <c r="M6" s="0" t="n">
        <v>0.0299742</v>
      </c>
      <c r="N6" s="0" t="n">
        <f aca="false">K6/J6</f>
        <v>0.0644186767889636</v>
      </c>
      <c r="O6" s="0" t="n">
        <f aca="false">M6/L6</f>
        <v>0.272989071038251</v>
      </c>
    </row>
    <row r="7" customFormat="false" ht="12.8" hidden="false" customHeight="false" outlineLevel="0" collapsed="false">
      <c r="A7" s="0" t="s">
        <v>20</v>
      </c>
      <c r="B7" s="0" t="n">
        <v>140.1</v>
      </c>
      <c r="C7" s="0" t="n">
        <v>9223.5</v>
      </c>
      <c r="D7" s="0" t="n">
        <v>5386.8</v>
      </c>
      <c r="E7" s="0" t="n">
        <v>7.6</v>
      </c>
      <c r="F7" s="0" t="n">
        <v>62.872</v>
      </c>
      <c r="G7" s="0" t="n">
        <v>76.41</v>
      </c>
      <c r="I7" s="0" t="n">
        <v>3.77</v>
      </c>
      <c r="J7" s="0" t="n">
        <v>0.0303101</v>
      </c>
      <c r="K7" s="0" t="n">
        <v>0.00201809</v>
      </c>
      <c r="L7" s="0" t="n">
        <v>0.1054</v>
      </c>
      <c r="M7" s="0" t="n">
        <v>0.0260266</v>
      </c>
      <c r="N7" s="0" t="n">
        <f aca="false">K7/J7</f>
        <v>0.0665814365508527</v>
      </c>
      <c r="O7" s="0" t="n">
        <f aca="false">M7/L7</f>
        <v>0.246931688804554</v>
      </c>
    </row>
    <row r="8" customFormat="false" ht="12.8" hidden="false" customHeight="false" outlineLevel="0" collapsed="false">
      <c r="A8" s="0" t="s">
        <v>21</v>
      </c>
      <c r="B8" s="0" t="n">
        <v>141.1</v>
      </c>
      <c r="C8" s="0" t="n">
        <v>9313.2</v>
      </c>
      <c r="D8" s="0" t="n">
        <v>5447.3</v>
      </c>
      <c r="E8" s="0" t="n">
        <v>7.6</v>
      </c>
      <c r="F8" s="0" t="n">
        <v>63.3424</v>
      </c>
      <c r="G8" s="0" t="n">
        <v>76.3</v>
      </c>
      <c r="I8" s="0" t="n">
        <v>3.26</v>
      </c>
      <c r="J8" s="0" t="n">
        <v>0.0289941</v>
      </c>
      <c r="K8" s="0" t="n">
        <v>0.00268618</v>
      </c>
      <c r="L8" s="0" t="n">
        <v>0.1036</v>
      </c>
      <c r="M8" s="0" t="n">
        <v>0.0337844</v>
      </c>
      <c r="N8" s="0" t="n">
        <f aca="false">K8/J8</f>
        <v>0.0926457451688447</v>
      </c>
      <c r="O8" s="0" t="n">
        <f aca="false">M8/L8</f>
        <v>0.326104247104247</v>
      </c>
    </row>
    <row r="9" customFormat="false" ht="12.8" hidden="false" customHeight="false" outlineLevel="0" collapsed="false">
      <c r="A9" s="0" t="s">
        <v>22</v>
      </c>
      <c r="B9" s="0" t="n">
        <v>142.3</v>
      </c>
      <c r="C9" s="0" t="n">
        <v>9406.5</v>
      </c>
      <c r="D9" s="0" t="n">
        <v>5521.1</v>
      </c>
      <c r="E9" s="0" t="n">
        <v>7.4</v>
      </c>
      <c r="F9" s="0" t="n">
        <v>64.018</v>
      </c>
      <c r="G9" s="0" t="n">
        <v>76.6</v>
      </c>
      <c r="I9" s="0" t="n">
        <v>3.04</v>
      </c>
      <c r="J9" s="0" t="n">
        <v>0.027716</v>
      </c>
      <c r="K9" s="0" t="n">
        <v>0.00249479</v>
      </c>
      <c r="L9" s="0" t="n">
        <v>0.0975</v>
      </c>
      <c r="M9" s="0" t="n">
        <v>0.0294025</v>
      </c>
      <c r="N9" s="0" t="n">
        <f aca="false">K9/J9</f>
        <v>0.0900126280848607</v>
      </c>
      <c r="O9" s="0" t="n">
        <f aca="false">M9/L9</f>
        <v>0.301564102564103</v>
      </c>
    </row>
    <row r="10" customFormat="false" ht="12.8" hidden="false" customHeight="false" outlineLevel="0" collapsed="false">
      <c r="A10" s="0" t="s">
        <v>23</v>
      </c>
      <c r="B10" s="0" t="n">
        <v>143.3</v>
      </c>
      <c r="C10" s="0" t="n">
        <v>9424.1</v>
      </c>
      <c r="D10" s="0" t="n">
        <v>5555.4</v>
      </c>
      <c r="E10" s="0" t="n">
        <v>7.1</v>
      </c>
      <c r="F10" s="0" t="n">
        <v>64.5906</v>
      </c>
      <c r="G10" s="0" t="n">
        <v>76.88</v>
      </c>
      <c r="I10" s="0" t="n">
        <v>3.04</v>
      </c>
      <c r="J10" s="0" t="n">
        <v>0.0272978</v>
      </c>
      <c r="K10" s="0" t="n">
        <v>0.0020159</v>
      </c>
      <c r="L10" s="0" t="n">
        <v>0.0886</v>
      </c>
      <c r="M10" s="0" t="n">
        <v>0.0238994</v>
      </c>
      <c r="N10" s="0" t="n">
        <f aca="false">K10/J10</f>
        <v>0.0738484419989889</v>
      </c>
      <c r="O10" s="0" t="n">
        <f aca="false">M10/L10</f>
        <v>0.269744920993228</v>
      </c>
    </row>
    <row r="11" customFormat="false" ht="12.8" hidden="false" customHeight="false" outlineLevel="0" collapsed="false">
      <c r="A11" s="0" t="s">
        <v>24</v>
      </c>
      <c r="B11" s="0" t="n">
        <v>144.3</v>
      </c>
      <c r="C11" s="0" t="n">
        <v>9480.1</v>
      </c>
      <c r="D11" s="0" t="n">
        <v>5624.3</v>
      </c>
      <c r="E11" s="0" t="n">
        <v>7.1</v>
      </c>
      <c r="F11" s="0" t="n">
        <v>64.7242</v>
      </c>
      <c r="G11" s="0" t="n">
        <v>77.13</v>
      </c>
      <c r="I11" s="0" t="n">
        <v>3</v>
      </c>
      <c r="J11" s="0" t="n">
        <v>0.0263367</v>
      </c>
      <c r="K11" s="0" t="n">
        <v>0.0024029</v>
      </c>
      <c r="L11" s="0" t="n">
        <v>0.083</v>
      </c>
      <c r="M11" s="0" t="n">
        <v>0.021557</v>
      </c>
      <c r="N11" s="0" t="n">
        <f aca="false">K11/J11</f>
        <v>0.0912377025215764</v>
      </c>
      <c r="O11" s="0" t="n">
        <f aca="false">M11/L11</f>
        <v>0.259722891566265</v>
      </c>
    </row>
    <row r="12" customFormat="false" ht="12.8" hidden="false" customHeight="false" outlineLevel="0" collapsed="false">
      <c r="A12" s="0" t="s">
        <v>25</v>
      </c>
      <c r="B12" s="0" t="n">
        <v>145</v>
      </c>
      <c r="C12" s="0" t="n">
        <v>9526.3</v>
      </c>
      <c r="D12" s="0" t="n">
        <v>5664.6</v>
      </c>
      <c r="E12" s="0" t="n">
        <v>6.8</v>
      </c>
      <c r="F12" s="0" t="n">
        <v>64.9844</v>
      </c>
      <c r="G12" s="0" t="n">
        <v>77.67</v>
      </c>
      <c r="I12" s="0" t="n">
        <v>3.06</v>
      </c>
      <c r="J12" s="0" t="n">
        <v>0.0259894</v>
      </c>
      <c r="K12" s="0" t="n">
        <v>0.00192924</v>
      </c>
      <c r="L12" s="0" t="n">
        <v>0.0755</v>
      </c>
      <c r="M12" s="0" t="n">
        <v>0.0183645</v>
      </c>
      <c r="N12" s="0" t="n">
        <f aca="false">K12/J12</f>
        <v>0.07423180219628</v>
      </c>
      <c r="O12" s="0" t="n">
        <f aca="false">M12/L12</f>
        <v>0.243238410596026</v>
      </c>
    </row>
    <row r="13" customFormat="false" ht="12.8" hidden="false" customHeight="false" outlineLevel="0" collapsed="false">
      <c r="A13" s="0" t="s">
        <v>26</v>
      </c>
      <c r="B13" s="0" t="n">
        <v>146.3</v>
      </c>
      <c r="C13" s="0" t="n">
        <v>9653.5</v>
      </c>
      <c r="D13" s="0" t="n">
        <v>5742.7</v>
      </c>
      <c r="E13" s="0" t="n">
        <v>6.6</v>
      </c>
      <c r="F13" s="0" t="n">
        <v>65.966</v>
      </c>
      <c r="G13" s="0" t="n">
        <v>78.21</v>
      </c>
      <c r="I13" s="0" t="n">
        <v>2.99</v>
      </c>
      <c r="J13" s="0" t="n">
        <v>0.0236087</v>
      </c>
      <c r="K13" s="0" t="n">
        <v>0.00172876</v>
      </c>
      <c r="L13" s="0" t="n">
        <v>0.0674</v>
      </c>
      <c r="M13" s="0" t="n">
        <v>0.0146246</v>
      </c>
      <c r="N13" s="0" t="n">
        <f aca="false">K13/J13</f>
        <v>0.073225548208923</v>
      </c>
      <c r="O13" s="0" t="n">
        <f aca="false">M13/L13</f>
        <v>0.216982195845697</v>
      </c>
    </row>
    <row r="14" customFormat="false" ht="12.8" hidden="false" customHeight="false" outlineLevel="0" collapsed="false">
      <c r="A14" s="0" t="s">
        <v>27</v>
      </c>
      <c r="B14" s="0" t="n">
        <v>147.1</v>
      </c>
      <c r="C14" s="0" t="n">
        <v>9748.2</v>
      </c>
      <c r="D14" s="0" t="n">
        <v>5794.2</v>
      </c>
      <c r="E14" s="0" t="n">
        <v>6.6</v>
      </c>
      <c r="F14" s="0" t="n">
        <v>66.7937</v>
      </c>
      <c r="G14" s="0" t="n">
        <v>78.79</v>
      </c>
      <c r="I14" s="0" t="n">
        <v>3.21</v>
      </c>
      <c r="J14" s="0" t="n">
        <v>0.0239263</v>
      </c>
      <c r="K14" s="0" t="n">
        <v>0.00173266</v>
      </c>
      <c r="L14" s="0" t="n">
        <v>0.061</v>
      </c>
      <c r="M14" s="0" t="n">
        <v>0.014019</v>
      </c>
      <c r="N14" s="0" t="n">
        <f aca="false">K14/J14</f>
        <v>0.0724165458094231</v>
      </c>
      <c r="O14" s="0" t="n">
        <f aca="false">M14/L14</f>
        <v>0.229819672131148</v>
      </c>
    </row>
    <row r="15" customFormat="false" ht="12.8" hidden="false" customHeight="false" outlineLevel="0" collapsed="false">
      <c r="A15" s="0" t="s">
        <v>28</v>
      </c>
      <c r="B15" s="0" t="n">
        <v>147.9</v>
      </c>
      <c r="C15" s="0" t="n">
        <v>9881.4</v>
      </c>
      <c r="D15" s="0" t="n">
        <v>5901.5</v>
      </c>
      <c r="E15" s="0" t="n">
        <v>6.2</v>
      </c>
      <c r="F15" s="0" t="n">
        <v>68.0199</v>
      </c>
      <c r="G15" s="0" t="n">
        <v>79.28</v>
      </c>
      <c r="I15" s="0" t="n">
        <v>3.94</v>
      </c>
      <c r="J15" s="0" t="n">
        <v>0.0222586</v>
      </c>
      <c r="K15" s="0" t="n">
        <v>0.00163619</v>
      </c>
      <c r="L15" s="0" t="n">
        <v>0.0547</v>
      </c>
      <c r="M15" s="0" t="n">
        <v>0.0112213</v>
      </c>
      <c r="N15" s="0" t="n">
        <f aca="false">K15/J15</f>
        <v>0.0735082170486913</v>
      </c>
      <c r="O15" s="0" t="n">
        <f aca="false">M15/L15</f>
        <v>0.205142595978062</v>
      </c>
    </row>
    <row r="16" customFormat="false" ht="12.8" hidden="false" customHeight="false" outlineLevel="0" collapsed="false">
      <c r="A16" s="0" t="s">
        <v>29</v>
      </c>
      <c r="B16" s="0" t="n">
        <v>149.3</v>
      </c>
      <c r="C16" s="0" t="n">
        <v>9939.7</v>
      </c>
      <c r="D16" s="0" t="n">
        <v>5967.3</v>
      </c>
      <c r="E16" s="0" t="n">
        <v>6</v>
      </c>
      <c r="F16" s="0" t="n">
        <v>68.9055</v>
      </c>
      <c r="G16" s="0" t="n">
        <v>79.84</v>
      </c>
      <c r="I16" s="0" t="n">
        <v>4.49</v>
      </c>
      <c r="J16" s="0" t="n">
        <v>0.0210226</v>
      </c>
      <c r="K16" s="0" t="n">
        <v>0.00124975</v>
      </c>
      <c r="L16" s="0" t="n">
        <v>0.0486</v>
      </c>
      <c r="M16" s="0" t="n">
        <v>0.0091394</v>
      </c>
      <c r="N16" s="0" t="n">
        <f aca="false">K16/J16</f>
        <v>0.0594479274685339</v>
      </c>
      <c r="O16" s="0" t="n">
        <f aca="false">M16/L16</f>
        <v>0.188053497942387</v>
      </c>
    </row>
    <row r="17" customFormat="false" ht="12.8" hidden="false" customHeight="false" outlineLevel="0" collapsed="false">
      <c r="A17" s="0" t="s">
        <v>30</v>
      </c>
      <c r="B17" s="0" t="n">
        <v>150.1</v>
      </c>
      <c r="C17" s="0" t="n">
        <v>10052.5</v>
      </c>
      <c r="D17" s="0" t="n">
        <v>6075.9</v>
      </c>
      <c r="E17" s="0" t="n">
        <v>5.6</v>
      </c>
      <c r="F17" s="0" t="n">
        <v>70.3077</v>
      </c>
      <c r="G17" s="0" t="n">
        <v>80.24</v>
      </c>
      <c r="I17" s="0" t="n">
        <v>5.17</v>
      </c>
      <c r="J17" s="0" t="n">
        <v>0.0202136</v>
      </c>
      <c r="K17" s="0" t="n">
        <v>0.00144349</v>
      </c>
      <c r="L17" s="0" t="n">
        <v>0.0434</v>
      </c>
      <c r="M17" s="0" t="n">
        <v>0.0082286</v>
      </c>
      <c r="N17" s="0" t="n">
        <f aca="false">K17/J17</f>
        <v>0.0714118217437765</v>
      </c>
      <c r="O17" s="0" t="n">
        <f aca="false">M17/L17</f>
        <v>0.189599078341014</v>
      </c>
    </row>
    <row r="18" customFormat="false" ht="12.8" hidden="false" customHeight="false" outlineLevel="0" collapsed="false">
      <c r="A18" s="0" t="s">
        <v>31</v>
      </c>
      <c r="B18" s="0" t="n">
        <v>151.2</v>
      </c>
      <c r="C18" s="0" t="n">
        <v>10086.9</v>
      </c>
      <c r="D18" s="0" t="n">
        <v>6170.3</v>
      </c>
      <c r="E18" s="0" t="n">
        <v>5.5</v>
      </c>
      <c r="F18" s="0" t="n">
        <v>71.067</v>
      </c>
      <c r="G18" s="0" t="n">
        <v>80.59</v>
      </c>
      <c r="I18" s="0" t="n">
        <v>5.81</v>
      </c>
      <c r="J18" s="0" t="n">
        <v>0.0204817</v>
      </c>
      <c r="K18" s="0" t="n">
        <v>0.00124613</v>
      </c>
      <c r="L18" s="0" t="n">
        <v>0.0435</v>
      </c>
      <c r="M18" s="0" t="n">
        <v>0.0074365</v>
      </c>
      <c r="N18" s="0" t="n">
        <f aca="false">K18/J18</f>
        <v>0.060841141116216</v>
      </c>
      <c r="O18" s="0" t="n">
        <f aca="false">M18/L18</f>
        <v>0.170954022988506</v>
      </c>
    </row>
    <row r="19" customFormat="false" ht="12.8" hidden="false" customHeight="false" outlineLevel="0" collapsed="false">
      <c r="A19" s="0" t="s">
        <v>32</v>
      </c>
      <c r="B19" s="0" t="n">
        <v>152.4</v>
      </c>
      <c r="C19" s="0" t="n">
        <v>10122.1</v>
      </c>
      <c r="D19" s="0" t="n">
        <v>6235.7</v>
      </c>
      <c r="E19" s="0" t="n">
        <v>5.7</v>
      </c>
      <c r="F19" s="0" t="n">
        <v>71.3276</v>
      </c>
      <c r="G19" s="0" t="n">
        <v>80.8</v>
      </c>
      <c r="I19" s="0" t="n">
        <v>6.02</v>
      </c>
      <c r="J19" s="0" t="n">
        <v>0.0207702</v>
      </c>
      <c r="K19" s="0" t="n">
        <v>0.00115334</v>
      </c>
      <c r="L19" s="0" t="n">
        <v>0.0409</v>
      </c>
      <c r="M19" s="0" t="n">
        <v>0.0082311</v>
      </c>
      <c r="N19" s="0" t="n">
        <f aca="false">K19/J19</f>
        <v>0.0555285938508055</v>
      </c>
      <c r="O19" s="0" t="n">
        <f aca="false">M19/L19</f>
        <v>0.201249388753056</v>
      </c>
    </row>
    <row r="20" customFormat="false" ht="12.8" hidden="false" customHeight="false" outlineLevel="0" collapsed="false">
      <c r="A20" s="0" t="s">
        <v>33</v>
      </c>
      <c r="B20" s="0" t="n">
        <v>153.1</v>
      </c>
      <c r="C20" s="0" t="n">
        <v>10208.8</v>
      </c>
      <c r="D20" s="0" t="n">
        <v>6312.5</v>
      </c>
      <c r="E20" s="0" t="n">
        <v>5.7</v>
      </c>
      <c r="F20" s="0" t="n">
        <v>72.0185</v>
      </c>
      <c r="G20" s="0" t="n">
        <v>81.2</v>
      </c>
      <c r="I20" s="0" t="n">
        <v>5.8</v>
      </c>
      <c r="J20" s="0" t="n">
        <v>0.0214279</v>
      </c>
      <c r="K20" s="0" t="n">
        <v>0.00124564</v>
      </c>
      <c r="L20" s="0" t="n">
        <v>0.0385</v>
      </c>
      <c r="M20" s="0" t="n">
        <v>0.0056415</v>
      </c>
      <c r="N20" s="0" t="n">
        <f aca="false">K20/J20</f>
        <v>0.058131688126228</v>
      </c>
      <c r="O20" s="0" t="n">
        <f aca="false">M20/L20</f>
        <v>0.146532467532468</v>
      </c>
    </row>
    <row r="21" customFormat="false" ht="12.8" hidden="false" customHeight="false" outlineLevel="0" collapsed="false">
      <c r="A21" s="0" t="s">
        <v>34</v>
      </c>
      <c r="B21" s="0" t="n">
        <v>153.9</v>
      </c>
      <c r="C21" s="0" t="n">
        <v>10281.2</v>
      </c>
      <c r="D21" s="0" t="n">
        <v>6387.3</v>
      </c>
      <c r="E21" s="0" t="n">
        <v>5.6</v>
      </c>
      <c r="F21" s="0" t="n">
        <v>72.6221</v>
      </c>
      <c r="G21" s="0" t="n">
        <v>81.7</v>
      </c>
      <c r="I21" s="0" t="n">
        <v>5.72</v>
      </c>
      <c r="J21" s="0" t="n">
        <v>0.0215175</v>
      </c>
      <c r="K21" s="0" t="n">
        <v>0.00105506</v>
      </c>
      <c r="L21" s="0" t="n">
        <v>0.0343</v>
      </c>
      <c r="M21" s="0" t="n">
        <v>0.0047097</v>
      </c>
      <c r="N21" s="0" t="n">
        <f aca="false">K21/J21</f>
        <v>0.0490326478447775</v>
      </c>
      <c r="O21" s="0" t="n">
        <f aca="false">M21/L21</f>
        <v>0.137309037900875</v>
      </c>
    </row>
    <row r="22" customFormat="false" ht="12.8" hidden="false" customHeight="false" outlineLevel="0" collapsed="false">
      <c r="A22" s="0" t="s">
        <v>35</v>
      </c>
      <c r="B22" s="0" t="n">
        <v>155.5</v>
      </c>
      <c r="C22" s="0" t="n">
        <v>10348.7</v>
      </c>
      <c r="D22" s="0" t="n">
        <v>6503.8</v>
      </c>
      <c r="E22" s="0" t="n">
        <v>5.5</v>
      </c>
      <c r="F22" s="0" t="n">
        <v>73.1054</v>
      </c>
      <c r="G22" s="0" t="n">
        <v>82.08</v>
      </c>
      <c r="I22" s="0" t="n">
        <v>5.36</v>
      </c>
      <c r="J22" s="0" t="n">
        <v>0.0216543</v>
      </c>
      <c r="K22" s="0" t="n">
        <v>0.0011576</v>
      </c>
      <c r="L22" s="0" t="n">
        <v>0.0335</v>
      </c>
      <c r="M22" s="0" t="n">
        <v>0.0047465</v>
      </c>
      <c r="N22" s="0" t="n">
        <f aca="false">K22/J22</f>
        <v>0.0534582046060136</v>
      </c>
      <c r="O22" s="0" t="n">
        <f aca="false">M22/L22</f>
        <v>0.141686567164179</v>
      </c>
    </row>
    <row r="23" customFormat="false" ht="12.8" hidden="false" customHeight="false" outlineLevel="0" collapsed="false">
      <c r="A23" s="0" t="s">
        <v>36</v>
      </c>
      <c r="B23" s="0" t="n">
        <v>156.7</v>
      </c>
      <c r="C23" s="0" t="n">
        <v>10529.4</v>
      </c>
      <c r="D23" s="0" t="n">
        <v>6634.2</v>
      </c>
      <c r="E23" s="0" t="n">
        <v>5.5</v>
      </c>
      <c r="F23" s="0" t="n">
        <v>74.6127</v>
      </c>
      <c r="G23" s="0" t="n">
        <v>82.68</v>
      </c>
      <c r="I23" s="0" t="n">
        <v>5.24</v>
      </c>
      <c r="J23" s="0" t="n">
        <v>0.0222831</v>
      </c>
      <c r="K23" s="0" t="n">
        <v>0.00096497</v>
      </c>
      <c r="L23" s="0" t="n">
        <v>0.032</v>
      </c>
      <c r="M23" s="0" t="n">
        <v>0.003828</v>
      </c>
      <c r="N23" s="0" t="n">
        <f aca="false">K23/J23</f>
        <v>0.0433050159089175</v>
      </c>
      <c r="O23" s="0" t="n">
        <f aca="false">M23/L23</f>
        <v>0.119625</v>
      </c>
    </row>
    <row r="24" customFormat="false" ht="12.8" hidden="false" customHeight="false" outlineLevel="0" collapsed="false">
      <c r="A24" s="0" t="s">
        <v>37</v>
      </c>
      <c r="B24" s="0" t="n">
        <v>157.7</v>
      </c>
      <c r="C24" s="0" t="n">
        <v>10626.8</v>
      </c>
      <c r="D24" s="0" t="n">
        <v>6709.5</v>
      </c>
      <c r="E24" s="0" t="n">
        <v>5.3</v>
      </c>
      <c r="F24" s="0" t="n">
        <v>75.5299</v>
      </c>
      <c r="G24" s="0" t="n">
        <v>83.18</v>
      </c>
      <c r="I24" s="0" t="n">
        <v>5.31</v>
      </c>
      <c r="J24" s="0" t="n">
        <v>0.0221189</v>
      </c>
      <c r="K24" s="0" t="n">
        <v>0.000958595</v>
      </c>
      <c r="L24" s="0" t="n">
        <v>0.0309</v>
      </c>
      <c r="M24" s="0" t="n">
        <v>0.0036411</v>
      </c>
      <c r="N24" s="0" t="n">
        <f aca="false">K24/J24</f>
        <v>0.04333827631573</v>
      </c>
      <c r="O24" s="0" t="n">
        <f aca="false">M24/L24</f>
        <v>0.117834951456311</v>
      </c>
    </row>
    <row r="25" customFormat="false" ht="12.8" hidden="false" customHeight="false" outlineLevel="0" collapsed="false">
      <c r="A25" s="0" t="s">
        <v>38</v>
      </c>
      <c r="B25" s="0" t="n">
        <v>159.1</v>
      </c>
      <c r="C25" s="0" t="n">
        <v>10739.1</v>
      </c>
      <c r="D25" s="0" t="n">
        <v>6800.1</v>
      </c>
      <c r="E25" s="0" t="n">
        <v>5.3</v>
      </c>
      <c r="F25" s="0" t="n">
        <v>76.5477</v>
      </c>
      <c r="G25" s="0" t="n">
        <v>83.64</v>
      </c>
      <c r="I25" s="0" t="n">
        <v>5.28</v>
      </c>
      <c r="J25" s="0" t="n">
        <v>0.0225185</v>
      </c>
      <c r="K25" s="0" t="n">
        <v>0.000771304</v>
      </c>
      <c r="L25" s="0" t="n">
        <v>0.0287</v>
      </c>
      <c r="M25" s="0" t="n">
        <v>0.0025673</v>
      </c>
      <c r="N25" s="0" t="n">
        <f aca="false">K25/J25</f>
        <v>0.0342520150098808</v>
      </c>
      <c r="O25" s="0" t="n">
        <f aca="false">M25/L25</f>
        <v>0.0894529616724739</v>
      </c>
    </row>
    <row r="26" customFormat="false" ht="12.8" hidden="false" customHeight="false" outlineLevel="0" collapsed="false">
      <c r="A26" s="0" t="s">
        <v>39</v>
      </c>
      <c r="B26" s="0" t="n">
        <v>159.8</v>
      </c>
      <c r="C26" s="0" t="n">
        <v>10820.9</v>
      </c>
      <c r="D26" s="0" t="n">
        <v>6924.2</v>
      </c>
      <c r="E26" s="0" t="n">
        <v>5.2</v>
      </c>
      <c r="F26" s="0" t="n">
        <v>78.0131</v>
      </c>
      <c r="G26" s="0" t="n">
        <v>84.29</v>
      </c>
      <c r="I26" s="0" t="n">
        <v>5.28</v>
      </c>
      <c r="J26" s="0" t="n">
        <v>0.0227638</v>
      </c>
      <c r="K26" s="0" t="n">
        <v>0.000964259</v>
      </c>
      <c r="L26" s="0" t="n">
        <v>0.0263</v>
      </c>
      <c r="M26" s="0" t="n">
        <v>0.0024777</v>
      </c>
      <c r="N26" s="0" t="n">
        <f aca="false">K26/J26</f>
        <v>0.0423593161071526</v>
      </c>
      <c r="O26" s="0" t="n">
        <f aca="false">M26/L26</f>
        <v>0.0942091254752852</v>
      </c>
    </row>
    <row r="27" customFormat="false" ht="12.8" hidden="false" customHeight="false" outlineLevel="0" collapsed="false">
      <c r="A27" s="0" t="s">
        <v>40</v>
      </c>
      <c r="B27" s="0" t="n">
        <v>160.2</v>
      </c>
      <c r="C27" s="0" t="n">
        <v>10984.2</v>
      </c>
      <c r="D27" s="0" t="n">
        <v>7004.8</v>
      </c>
      <c r="E27" s="0" t="n">
        <v>5</v>
      </c>
      <c r="F27" s="0" t="n">
        <v>79.2082</v>
      </c>
      <c r="G27" s="0" t="n">
        <v>84.95</v>
      </c>
      <c r="I27" s="0" t="n">
        <v>5.52</v>
      </c>
      <c r="J27" s="0" t="n">
        <v>0.0224625</v>
      </c>
      <c r="K27" s="0" t="n">
        <v>0.000965901</v>
      </c>
      <c r="L27" s="0" t="n">
        <v>0.0239</v>
      </c>
      <c r="M27" s="0" t="n">
        <v>0.0019881</v>
      </c>
      <c r="N27" s="0" t="n">
        <f aca="false">K27/J27</f>
        <v>0.0430006010016695</v>
      </c>
      <c r="O27" s="0" t="n">
        <f aca="false">M27/L27</f>
        <v>0.08318410041841</v>
      </c>
    </row>
    <row r="28" customFormat="false" ht="12.8" hidden="false" customHeight="false" outlineLevel="0" collapsed="false">
      <c r="A28" s="0" t="s">
        <v>41</v>
      </c>
      <c r="B28" s="0" t="n">
        <v>161.2</v>
      </c>
      <c r="C28" s="0" t="n">
        <v>11124</v>
      </c>
      <c r="D28" s="0" t="n">
        <v>7118.1</v>
      </c>
      <c r="E28" s="0" t="n">
        <v>4.9</v>
      </c>
      <c r="F28" s="0" t="n">
        <v>81.077</v>
      </c>
      <c r="G28" s="0" t="n">
        <v>85.68</v>
      </c>
      <c r="I28" s="0" t="n">
        <v>5.53</v>
      </c>
      <c r="J28" s="0" t="n">
        <v>0.0220703</v>
      </c>
      <c r="K28" s="0" t="n">
        <v>0.000867473</v>
      </c>
      <c r="L28" s="0" t="n">
        <v>0.0227</v>
      </c>
      <c r="M28" s="0" t="n">
        <v>0.0018933</v>
      </c>
      <c r="N28" s="0" t="n">
        <f aca="false">K28/J28</f>
        <v>0.0393049935886689</v>
      </c>
      <c r="O28" s="0" t="n">
        <f aca="false">M28/L28</f>
        <v>0.0834052863436123</v>
      </c>
    </row>
    <row r="29" customFormat="false" ht="12.8" hidden="false" customHeight="false" outlineLevel="0" collapsed="false">
      <c r="A29" s="0" t="s">
        <v>42</v>
      </c>
      <c r="B29" s="0" t="n">
        <v>161.8</v>
      </c>
      <c r="C29" s="0" t="n">
        <v>11210.3</v>
      </c>
      <c r="D29" s="0" t="n">
        <v>7252.9</v>
      </c>
      <c r="E29" s="0" t="n">
        <v>4.7</v>
      </c>
      <c r="F29" s="0" t="n">
        <v>83.1262</v>
      </c>
      <c r="G29" s="0" t="n">
        <v>86.72</v>
      </c>
      <c r="H29" s="0" t="n">
        <v>48.75816102</v>
      </c>
      <c r="I29" s="0" t="n">
        <v>5.51</v>
      </c>
      <c r="J29" s="0" t="n">
        <v>0.0216426</v>
      </c>
      <c r="K29" s="0" t="n">
        <v>0.000768744</v>
      </c>
      <c r="L29" s="0" t="n">
        <v>0.0223</v>
      </c>
      <c r="M29" s="0" t="n">
        <v>0.0017617</v>
      </c>
      <c r="N29" s="0" t="n">
        <f aca="false">K29/J29</f>
        <v>0.0355199467716448</v>
      </c>
      <c r="O29" s="0" t="n">
        <f aca="false">M29/L29</f>
        <v>0.079</v>
      </c>
    </row>
    <row r="30" customFormat="false" ht="12.8" hidden="false" customHeight="false" outlineLevel="0" collapsed="false">
      <c r="A30" s="0" t="s">
        <v>43</v>
      </c>
      <c r="B30" s="0" t="n">
        <v>162</v>
      </c>
      <c r="C30" s="0" t="n">
        <v>11321.2</v>
      </c>
      <c r="D30" s="0" t="n">
        <v>7414.6</v>
      </c>
      <c r="E30" s="0" t="n">
        <v>4.6</v>
      </c>
      <c r="F30" s="0" t="n">
        <v>84.0412</v>
      </c>
      <c r="G30" s="0" t="n">
        <v>88.12</v>
      </c>
      <c r="H30" s="0" t="n">
        <v>51.7021144</v>
      </c>
      <c r="I30" s="0" t="n">
        <v>5.52</v>
      </c>
      <c r="J30" s="0" t="n">
        <v>0.0212353</v>
      </c>
      <c r="K30" s="0" t="n">
        <v>0.000867195</v>
      </c>
      <c r="L30" s="0" t="n">
        <v>0.0214</v>
      </c>
      <c r="M30" s="0" t="n">
        <v>0.0019906</v>
      </c>
      <c r="N30" s="0" t="n">
        <f aca="false">K30/J30</f>
        <v>0.0408374263608237</v>
      </c>
      <c r="O30" s="0" t="n">
        <f aca="false">M30/L30</f>
        <v>0.093018691588785</v>
      </c>
    </row>
    <row r="31" customFormat="false" ht="12.8" hidden="false" customHeight="false" outlineLevel="0" collapsed="false">
      <c r="A31" s="0" t="s">
        <v>44</v>
      </c>
      <c r="B31" s="0" t="n">
        <v>162.8</v>
      </c>
      <c r="C31" s="0" t="n">
        <v>11431</v>
      </c>
      <c r="D31" s="0" t="n">
        <v>7542.1</v>
      </c>
      <c r="E31" s="0" t="n">
        <v>4.4</v>
      </c>
      <c r="F31" s="0" t="n">
        <v>84.565</v>
      </c>
      <c r="G31" s="0" t="n">
        <v>89.46</v>
      </c>
      <c r="H31" s="0" t="n">
        <v>52.54860092</v>
      </c>
      <c r="I31" s="0" t="n">
        <v>5.5</v>
      </c>
      <c r="J31" s="0" t="n">
        <v>0.0209487</v>
      </c>
      <c r="K31" s="0" t="n">
        <v>0.000767181</v>
      </c>
      <c r="L31" s="0" t="n">
        <v>0.0204</v>
      </c>
      <c r="M31" s="0" t="n">
        <v>0.0015116</v>
      </c>
      <c r="N31" s="0" t="n">
        <f aca="false">K31/J31</f>
        <v>0.0366218906185109</v>
      </c>
      <c r="O31" s="0" t="n">
        <f aca="false">M31/L31</f>
        <v>0.0740980392156863</v>
      </c>
    </row>
    <row r="32" customFormat="false" ht="12.8" hidden="false" customHeight="false" outlineLevel="0" collapsed="false">
      <c r="A32" s="0" t="s">
        <v>45</v>
      </c>
      <c r="B32" s="0" t="n">
        <v>163.5</v>
      </c>
      <c r="C32" s="0" t="n">
        <v>11580.6</v>
      </c>
      <c r="D32" s="0" t="n">
        <v>7649.4</v>
      </c>
      <c r="E32" s="0" t="n">
        <v>4.5</v>
      </c>
      <c r="F32" s="0" t="n">
        <v>85.1433</v>
      </c>
      <c r="G32" s="0" t="n">
        <v>90.88</v>
      </c>
      <c r="H32" s="0" t="n">
        <v>51.39792327</v>
      </c>
      <c r="I32" s="0" t="n">
        <v>5.53</v>
      </c>
      <c r="J32" s="0" t="n">
        <v>0.0209896</v>
      </c>
      <c r="K32" s="0" t="n">
        <v>0.000769099</v>
      </c>
      <c r="L32" s="0" t="n">
        <v>0.0197</v>
      </c>
      <c r="M32" s="0" t="n">
        <v>0.0016563</v>
      </c>
      <c r="N32" s="0" t="n">
        <f aca="false">K32/J32</f>
        <v>0.0366419083736708</v>
      </c>
      <c r="O32" s="0" t="n">
        <f aca="false">M32/L32</f>
        <v>0.0840761421319797</v>
      </c>
    </row>
    <row r="33" customFormat="false" ht="12.8" hidden="false" customHeight="false" outlineLevel="0" collapsed="false">
      <c r="A33" s="0" t="s">
        <v>46</v>
      </c>
      <c r="B33" s="0" t="n">
        <v>164.4</v>
      </c>
      <c r="C33" s="0" t="n">
        <v>11770.7</v>
      </c>
      <c r="D33" s="0" t="n">
        <v>7744.8</v>
      </c>
      <c r="E33" s="0" t="n">
        <v>4.4</v>
      </c>
      <c r="F33" s="0" t="n">
        <v>86.3185</v>
      </c>
      <c r="G33" s="0" t="n">
        <v>92.3</v>
      </c>
      <c r="H33" s="0" t="n">
        <v>51.98893638</v>
      </c>
      <c r="I33" s="0" t="n">
        <v>4.86</v>
      </c>
      <c r="J33" s="0" t="n">
        <v>0.0199141</v>
      </c>
      <c r="K33" s="0" t="n">
        <v>0.00067312</v>
      </c>
      <c r="L33" s="0" t="n">
        <v>0.0201</v>
      </c>
      <c r="M33" s="0" t="n">
        <v>0.0017879</v>
      </c>
      <c r="N33" s="0" t="n">
        <f aca="false">K33/J33</f>
        <v>0.0338011760511396</v>
      </c>
      <c r="O33" s="0" t="n">
        <f aca="false">M33/L33</f>
        <v>0.0889502487562189</v>
      </c>
    </row>
    <row r="34" customFormat="false" ht="12.8" hidden="false" customHeight="false" outlineLevel="0" collapsed="false">
      <c r="A34" s="0" t="s">
        <v>47</v>
      </c>
      <c r="B34" s="0" t="n">
        <v>164.8</v>
      </c>
      <c r="C34" s="0" t="n">
        <v>11864.7</v>
      </c>
      <c r="D34" s="0" t="n">
        <v>7833.5</v>
      </c>
      <c r="E34" s="0" t="n">
        <v>4.3</v>
      </c>
      <c r="F34" s="0" t="n">
        <v>87.2299</v>
      </c>
      <c r="G34" s="0" t="n">
        <v>93.8</v>
      </c>
      <c r="H34" s="0" t="n">
        <v>52.97913975</v>
      </c>
      <c r="I34" s="0" t="n">
        <v>4.73</v>
      </c>
      <c r="J34" s="0" t="n">
        <v>0.0186971</v>
      </c>
      <c r="K34" s="0" t="n">
        <v>0.000959003</v>
      </c>
      <c r="L34" s="0" t="n">
        <v>0.0188</v>
      </c>
      <c r="M34" s="0" t="n">
        <v>0.0016852</v>
      </c>
      <c r="N34" s="0" t="n">
        <f aca="false">K34/J34</f>
        <v>0.0512915371902595</v>
      </c>
      <c r="O34" s="0" t="n">
        <f aca="false">M34/L34</f>
        <v>0.0896382978723404</v>
      </c>
    </row>
    <row r="35" customFormat="false" ht="12.8" hidden="false" customHeight="false" outlineLevel="0" collapsed="false">
      <c r="A35" s="0" t="s">
        <v>48</v>
      </c>
      <c r="B35" s="0" t="n">
        <v>166</v>
      </c>
      <c r="C35" s="0" t="n">
        <v>11962.5</v>
      </c>
      <c r="D35" s="0" t="n">
        <v>7903.7</v>
      </c>
      <c r="E35" s="0" t="n">
        <v>4.3</v>
      </c>
      <c r="F35" s="0" t="n">
        <v>88.0454</v>
      </c>
      <c r="G35" s="0" t="n">
        <v>95.47</v>
      </c>
      <c r="H35" s="0" t="n">
        <v>53.40946435</v>
      </c>
      <c r="I35" s="0" t="n">
        <v>4.75</v>
      </c>
      <c r="J35" s="0" t="n">
        <v>0.0185873</v>
      </c>
      <c r="K35" s="0" t="n">
        <v>0.00106069</v>
      </c>
      <c r="L35" s="0" t="n">
        <v>0.0183</v>
      </c>
      <c r="M35" s="0" t="n">
        <v>0.0017457</v>
      </c>
      <c r="N35" s="0" t="n">
        <f aca="false">K35/J35</f>
        <v>0.0570653080329042</v>
      </c>
      <c r="O35" s="0" t="n">
        <f aca="false">M35/L35</f>
        <v>0.0953934426229508</v>
      </c>
    </row>
    <row r="36" customFormat="false" ht="12.8" hidden="false" customHeight="false" outlineLevel="0" collapsed="false">
      <c r="A36" s="0" t="s">
        <v>49</v>
      </c>
      <c r="B36" s="0" t="n">
        <v>167.8</v>
      </c>
      <c r="C36" s="0" t="n">
        <v>12113.1</v>
      </c>
      <c r="D36" s="0" t="n">
        <v>8010.9</v>
      </c>
      <c r="E36" s="0" t="n">
        <v>4.2</v>
      </c>
      <c r="F36" s="0" t="n">
        <v>88.8719</v>
      </c>
      <c r="G36" s="0" t="n">
        <v>97.33</v>
      </c>
      <c r="H36" s="0" t="n">
        <v>54.46172008</v>
      </c>
      <c r="I36" s="0" t="n">
        <v>5.09</v>
      </c>
      <c r="J36" s="0" t="n">
        <v>0.0213867</v>
      </c>
      <c r="K36" s="0" t="n">
        <v>0.0014418</v>
      </c>
      <c r="L36" s="0" t="n">
        <v>0.0157</v>
      </c>
      <c r="M36" s="0" t="n">
        <v>0.0016403</v>
      </c>
      <c r="N36" s="0" t="n">
        <f aca="false">K36/J36</f>
        <v>0.0674157303370787</v>
      </c>
      <c r="O36" s="0" t="n">
        <f aca="false">M36/L36</f>
        <v>0.104477707006369</v>
      </c>
    </row>
    <row r="37" customFormat="false" ht="12.8" hidden="false" customHeight="false" outlineLevel="0" collapsed="false">
      <c r="A37" s="0" t="s">
        <v>50</v>
      </c>
      <c r="B37" s="0" t="n">
        <v>168.8</v>
      </c>
      <c r="C37" s="0" t="n">
        <v>12323.3</v>
      </c>
      <c r="D37" s="0" t="n">
        <v>8187.2</v>
      </c>
      <c r="E37" s="0" t="n">
        <v>4.1</v>
      </c>
      <c r="F37" s="0" t="n">
        <v>90.4934</v>
      </c>
      <c r="G37" s="0" t="n">
        <v>99.28</v>
      </c>
      <c r="H37" s="0" t="n">
        <v>54.70647557</v>
      </c>
      <c r="I37" s="0" t="n">
        <v>5.31</v>
      </c>
      <c r="J37" s="0" t="n">
        <v>0.0188365</v>
      </c>
      <c r="K37" s="0" t="n">
        <v>0.00125245</v>
      </c>
      <c r="L37" s="0" t="n">
        <v>0.0146</v>
      </c>
      <c r="M37" s="0" t="n">
        <v>0.0014534</v>
      </c>
      <c r="N37" s="0" t="n">
        <f aca="false">K37/J37</f>
        <v>0.0664905900777745</v>
      </c>
      <c r="O37" s="0" t="n">
        <f aca="false">M37/L37</f>
        <v>0.0995479452054794</v>
      </c>
    </row>
    <row r="38" customFormat="false" ht="12.8" hidden="false" customHeight="false" outlineLevel="0" collapsed="false">
      <c r="A38" s="0" t="s">
        <v>51</v>
      </c>
      <c r="B38" s="0" t="n">
        <v>171</v>
      </c>
      <c r="C38" s="0" t="n">
        <v>12359.1</v>
      </c>
      <c r="D38" s="0" t="n">
        <v>8441</v>
      </c>
      <c r="E38" s="0" t="n">
        <v>4</v>
      </c>
      <c r="F38" s="0" t="n">
        <v>91.4463</v>
      </c>
      <c r="G38" s="0" t="n">
        <v>101.34</v>
      </c>
      <c r="H38" s="0" t="n">
        <v>55.09666137</v>
      </c>
      <c r="I38" s="0" t="n">
        <v>5.68</v>
      </c>
      <c r="J38" s="0" t="n">
        <v>0.0190588</v>
      </c>
      <c r="K38" s="0" t="n">
        <v>0.00124905</v>
      </c>
      <c r="L38" s="0" t="n">
        <v>0.0151</v>
      </c>
      <c r="M38" s="0" t="n">
        <v>0.0015929</v>
      </c>
      <c r="N38" s="0" t="n">
        <f aca="false">K38/J38</f>
        <v>0.0655366549835247</v>
      </c>
      <c r="O38" s="0" t="n">
        <f aca="false">M38/L38</f>
        <v>0.105490066225166</v>
      </c>
    </row>
    <row r="39" customFormat="false" ht="12.8" hidden="false" customHeight="false" outlineLevel="0" collapsed="false">
      <c r="A39" s="0" t="s">
        <v>52</v>
      </c>
      <c r="B39" s="0" t="n">
        <v>172.2</v>
      </c>
      <c r="C39" s="0" t="n">
        <v>12592.5</v>
      </c>
      <c r="D39" s="0" t="n">
        <v>8571</v>
      </c>
      <c r="E39" s="0" t="n">
        <v>3.9</v>
      </c>
      <c r="F39" s="0" t="n">
        <v>92.6289</v>
      </c>
      <c r="G39" s="0" t="n">
        <v>103.68</v>
      </c>
      <c r="H39" s="0" t="n">
        <v>55.04282055</v>
      </c>
      <c r="I39" s="0" t="n">
        <v>6.27</v>
      </c>
      <c r="J39" s="0" t="n">
        <v>0.0193173</v>
      </c>
      <c r="K39" s="0" t="n">
        <v>0.00105358</v>
      </c>
      <c r="L39" s="0" t="n">
        <v>0.0144</v>
      </c>
      <c r="M39" s="0" t="n">
        <v>0.0017376</v>
      </c>
      <c r="N39" s="0" t="n">
        <f aca="false">K39/J39</f>
        <v>0.0545407484482821</v>
      </c>
      <c r="O39" s="0" t="n">
        <f aca="false">M39/L39</f>
        <v>0.120666666666667</v>
      </c>
    </row>
    <row r="40" customFormat="false" ht="12.8" hidden="false" customHeight="false" outlineLevel="0" collapsed="false">
      <c r="A40" s="0" t="s">
        <v>53</v>
      </c>
      <c r="B40" s="0" t="n">
        <v>173.6</v>
      </c>
      <c r="C40" s="0" t="n">
        <v>12607.7</v>
      </c>
      <c r="D40" s="0" t="n">
        <v>8720.6</v>
      </c>
      <c r="E40" s="0" t="n">
        <v>4</v>
      </c>
      <c r="F40" s="0" t="n">
        <v>92.5412</v>
      </c>
      <c r="G40" s="0" t="n">
        <v>105.79</v>
      </c>
      <c r="H40" s="0" t="n">
        <v>55.7028664</v>
      </c>
      <c r="I40" s="0" t="n">
        <v>6.52</v>
      </c>
      <c r="J40" s="0" t="n">
        <v>0.0205666</v>
      </c>
      <c r="K40" s="0" t="n">
        <v>0.00125344</v>
      </c>
      <c r="L40" s="0" t="n">
        <v>0.0148</v>
      </c>
      <c r="M40" s="0" t="n">
        <v>0.0017692</v>
      </c>
      <c r="N40" s="0" t="n">
        <f aca="false">K40/J40</f>
        <v>0.0609454163546721</v>
      </c>
      <c r="O40" s="0" t="n">
        <f aca="false">M40/L40</f>
        <v>0.119540540540541</v>
      </c>
    </row>
    <row r="41" customFormat="false" ht="12.8" hidden="false" customHeight="false" outlineLevel="0" collapsed="false">
      <c r="A41" s="0" t="s">
        <v>54</v>
      </c>
      <c r="B41" s="0" t="n">
        <v>174.6</v>
      </c>
      <c r="C41" s="0" t="n">
        <v>12679.3</v>
      </c>
      <c r="D41" s="0" t="n">
        <v>8798.5</v>
      </c>
      <c r="E41" s="0" t="n">
        <v>3.9</v>
      </c>
      <c r="F41" s="0" t="n">
        <v>92.2526</v>
      </c>
      <c r="G41" s="0" t="n">
        <v>108.27</v>
      </c>
      <c r="H41" s="0" t="n">
        <v>56.46992557</v>
      </c>
      <c r="I41" s="0" t="n">
        <v>6.47</v>
      </c>
      <c r="J41" s="0" t="n">
        <v>0.0218596</v>
      </c>
      <c r="K41" s="0" t="n">
        <v>0.00134243</v>
      </c>
      <c r="L41" s="0" t="n">
        <v>0.0152</v>
      </c>
      <c r="M41" s="0" t="n">
        <v>0.0018008</v>
      </c>
      <c r="N41" s="0" t="n">
        <f aca="false">K41/J41</f>
        <v>0.0614114622408461</v>
      </c>
      <c r="O41" s="0" t="n">
        <f aca="false">M41/L41</f>
        <v>0.118473684210526</v>
      </c>
    </row>
    <row r="42" customFormat="false" ht="12.8" hidden="false" customHeight="false" outlineLevel="0" collapsed="false">
      <c r="A42" s="0" t="s">
        <v>55</v>
      </c>
      <c r="B42" s="0" t="n">
        <v>176.1</v>
      </c>
      <c r="C42" s="0" t="n">
        <v>12643.3</v>
      </c>
      <c r="D42" s="0" t="n">
        <v>8956.7</v>
      </c>
      <c r="E42" s="0" t="n">
        <v>4.2</v>
      </c>
      <c r="F42" s="0" t="n">
        <v>90.9272</v>
      </c>
      <c r="G42" s="0" t="n">
        <v>110.49</v>
      </c>
      <c r="H42" s="0" t="n">
        <v>56.69299312</v>
      </c>
      <c r="I42" s="0" t="n">
        <v>5.59</v>
      </c>
      <c r="J42" s="0" t="n">
        <v>0.0220117</v>
      </c>
      <c r="K42" s="0" t="n">
        <v>0.00135006</v>
      </c>
      <c r="L42" s="0" t="n">
        <v>0.016</v>
      </c>
      <c r="M42" s="0" t="n">
        <v>0.002264</v>
      </c>
      <c r="N42" s="0" t="n">
        <f aca="false">K42/J42</f>
        <v>0.0613337452354884</v>
      </c>
      <c r="O42" s="0" t="n">
        <f aca="false">M42/L42</f>
        <v>0.1415</v>
      </c>
    </row>
    <row r="43" customFormat="false" ht="12.8" hidden="false" customHeight="false" outlineLevel="0" collapsed="false">
      <c r="A43" s="0" t="s">
        <v>56</v>
      </c>
      <c r="B43" s="0" t="n">
        <v>177.7</v>
      </c>
      <c r="C43" s="0" t="n">
        <v>12710.3</v>
      </c>
      <c r="D43" s="0" t="n">
        <v>8993.4</v>
      </c>
      <c r="E43" s="0" t="n">
        <v>4.4</v>
      </c>
      <c r="F43" s="0" t="n">
        <v>89.6522</v>
      </c>
      <c r="G43" s="0" t="n">
        <v>112.2</v>
      </c>
      <c r="H43" s="0" t="n">
        <v>57.03306332</v>
      </c>
      <c r="I43" s="0" t="n">
        <v>4.33</v>
      </c>
      <c r="J43" s="0" t="n">
        <v>0.023338</v>
      </c>
      <c r="K43" s="0" t="n">
        <v>0.00153864</v>
      </c>
      <c r="L43" s="0" t="n">
        <v>0.0173</v>
      </c>
      <c r="M43" s="0" t="n">
        <v>0.0023667</v>
      </c>
      <c r="N43" s="0" t="n">
        <f aca="false">K43/J43</f>
        <v>0.0659285285799983</v>
      </c>
      <c r="O43" s="0" t="n">
        <f aca="false">M43/L43</f>
        <v>0.136803468208092</v>
      </c>
    </row>
    <row r="44" customFormat="false" ht="12.8" hidden="false" customHeight="false" outlineLevel="0" collapsed="false">
      <c r="A44" s="0" t="s">
        <v>57</v>
      </c>
      <c r="B44" s="0" t="n">
        <v>178.1</v>
      </c>
      <c r="C44" s="0" t="n">
        <v>12670.1</v>
      </c>
      <c r="D44" s="0" t="n">
        <v>8986.2</v>
      </c>
      <c r="E44" s="0" t="n">
        <v>4.8</v>
      </c>
      <c r="F44" s="0" t="n">
        <v>88.3399</v>
      </c>
      <c r="G44" s="0" t="n">
        <v>114.16</v>
      </c>
      <c r="H44" s="0" t="n">
        <v>56.55711347</v>
      </c>
      <c r="I44" s="0" t="n">
        <v>3.5</v>
      </c>
      <c r="J44" s="0" t="n">
        <v>0.021557</v>
      </c>
      <c r="K44" s="0" t="n">
        <v>0.00433408</v>
      </c>
      <c r="L44" s="0" t="n">
        <v>0.0192</v>
      </c>
      <c r="M44" s="0" t="n">
        <v>0.0028168</v>
      </c>
      <c r="N44" s="0" t="n">
        <f aca="false">K44/J44</f>
        <v>0.201052094447279</v>
      </c>
      <c r="O44" s="0" t="n">
        <f aca="false">M44/L44</f>
        <v>0.146708333333333</v>
      </c>
    </row>
    <row r="45" customFormat="false" ht="12.8" hidden="false" customHeight="false" outlineLevel="0" collapsed="false">
      <c r="A45" s="0" t="s">
        <v>58</v>
      </c>
      <c r="B45" s="0" t="n">
        <v>177.4</v>
      </c>
      <c r="C45" s="0" t="n">
        <v>12705.3</v>
      </c>
      <c r="D45" s="0" t="n">
        <v>9012</v>
      </c>
      <c r="E45" s="0" t="n">
        <v>5.5</v>
      </c>
      <c r="F45" s="0" t="n">
        <v>87.3246</v>
      </c>
      <c r="G45" s="0" t="n">
        <v>115.87</v>
      </c>
      <c r="H45" s="0" t="n">
        <v>56.4040561</v>
      </c>
      <c r="I45" s="0" t="n">
        <v>2.13</v>
      </c>
      <c r="J45" s="0" t="n">
        <v>0.0215038</v>
      </c>
      <c r="K45" s="0" t="n">
        <v>0.001828</v>
      </c>
      <c r="L45" s="0" t="n">
        <v>0.0193</v>
      </c>
      <c r="M45" s="0" t="n">
        <v>0.0032247</v>
      </c>
      <c r="N45" s="0" t="n">
        <f aca="false">K45/J45</f>
        <v>0.0850082311033399</v>
      </c>
      <c r="O45" s="0" t="n">
        <f aca="false">M45/L45</f>
        <v>0.167082901554404</v>
      </c>
    </row>
    <row r="46" customFormat="false" ht="12.8" hidden="false" customHeight="false" outlineLevel="0" collapsed="false">
      <c r="A46" s="0" t="s">
        <v>59</v>
      </c>
      <c r="B46" s="0" t="n">
        <v>178.5</v>
      </c>
      <c r="C46" s="0" t="n">
        <v>12822.3</v>
      </c>
      <c r="D46" s="0" t="n">
        <v>9053.4</v>
      </c>
      <c r="E46" s="0" t="n">
        <v>5.7</v>
      </c>
      <c r="F46" s="0" t="n">
        <v>87.952</v>
      </c>
      <c r="G46" s="0" t="n">
        <v>117.9</v>
      </c>
      <c r="H46" s="0" t="n">
        <v>56.23469584</v>
      </c>
      <c r="I46" s="0" t="n">
        <v>1.73</v>
      </c>
      <c r="J46" s="0" t="n">
        <v>0.0215182</v>
      </c>
      <c r="K46" s="0" t="n">
        <v>0.00154003</v>
      </c>
      <c r="L46" s="0" t="n">
        <v>0.0178</v>
      </c>
      <c r="M46" s="0" t="n">
        <v>0.0030062</v>
      </c>
      <c r="N46" s="0" t="n">
        <f aca="false">K46/J46</f>
        <v>0.0715687185731149</v>
      </c>
      <c r="O46" s="0" t="n">
        <f aca="false">M46/L46</f>
        <v>0.168887640449438</v>
      </c>
    </row>
    <row r="47" customFormat="false" ht="12.8" hidden="false" customHeight="false" outlineLevel="0" collapsed="false">
      <c r="A47" s="0" t="s">
        <v>60</v>
      </c>
      <c r="B47" s="0" t="n">
        <v>179.6</v>
      </c>
      <c r="C47" s="0" t="n">
        <v>12893</v>
      </c>
      <c r="D47" s="0" t="n">
        <v>9135.5</v>
      </c>
      <c r="E47" s="0" t="n">
        <v>5.8</v>
      </c>
      <c r="F47" s="0" t="n">
        <v>89.3516</v>
      </c>
      <c r="G47" s="0" t="n">
        <v>120.72</v>
      </c>
      <c r="H47" s="0" t="n">
        <v>58.10315762</v>
      </c>
      <c r="I47" s="0" t="n">
        <v>1.75</v>
      </c>
      <c r="J47" s="0" t="n">
        <v>0.0208241</v>
      </c>
      <c r="K47" s="0" t="n">
        <v>0.00162942</v>
      </c>
      <c r="L47" s="0" t="n">
        <v>0.0176</v>
      </c>
      <c r="M47" s="0" t="n">
        <v>0.0027904</v>
      </c>
      <c r="N47" s="0" t="n">
        <f aca="false">K47/J47</f>
        <v>0.0782468389990444</v>
      </c>
      <c r="O47" s="0" t="n">
        <f aca="false">M47/L47</f>
        <v>0.158545454545455</v>
      </c>
    </row>
    <row r="48" customFormat="false" ht="12.8" hidden="false" customHeight="false" outlineLevel="0" collapsed="false">
      <c r="A48" s="0" t="s">
        <v>61</v>
      </c>
      <c r="B48" s="0" t="n">
        <v>180.8</v>
      </c>
      <c r="C48" s="0" t="n">
        <v>12955.8</v>
      </c>
      <c r="D48" s="0" t="n">
        <v>9169.6</v>
      </c>
      <c r="E48" s="0" t="n">
        <v>5.7</v>
      </c>
      <c r="F48" s="0" t="n">
        <v>89.8786</v>
      </c>
      <c r="G48" s="0" t="n">
        <v>123.83</v>
      </c>
      <c r="H48" s="0" t="n">
        <v>57.94665975</v>
      </c>
      <c r="I48" s="0" t="n">
        <v>1.74</v>
      </c>
      <c r="J48" s="0" t="n">
        <v>0.0203173</v>
      </c>
      <c r="K48" s="0" t="n">
        <v>0.00143685</v>
      </c>
      <c r="L48" s="0" t="n">
        <v>0.0169</v>
      </c>
      <c r="M48" s="0" t="n">
        <v>0.0027351</v>
      </c>
      <c r="N48" s="0" t="n">
        <f aca="false">K48/J48</f>
        <v>0.070720518966595</v>
      </c>
      <c r="O48" s="0" t="n">
        <f aca="false">M48/L48</f>
        <v>0.161840236686391</v>
      </c>
    </row>
    <row r="49" customFormat="false" ht="12.8" hidden="false" customHeight="false" outlineLevel="0" collapsed="false">
      <c r="A49" s="0" t="s">
        <v>62</v>
      </c>
      <c r="B49" s="0" t="n">
        <v>181.8</v>
      </c>
      <c r="C49" s="0" t="n">
        <v>12964</v>
      </c>
      <c r="D49" s="0" t="n">
        <v>9239.6</v>
      </c>
      <c r="E49" s="0" t="n">
        <v>5.9</v>
      </c>
      <c r="F49" s="0" t="n">
        <v>89.8244</v>
      </c>
      <c r="G49" s="0" t="n">
        <v>126.67</v>
      </c>
      <c r="H49" s="0" t="n">
        <v>57.20557384</v>
      </c>
      <c r="I49" s="0" t="n">
        <v>1.44</v>
      </c>
      <c r="J49" s="0" t="n">
        <v>0.0189064</v>
      </c>
      <c r="K49" s="0" t="n">
        <v>0.0013437</v>
      </c>
      <c r="L49" s="0" t="n">
        <v>0.0161</v>
      </c>
      <c r="M49" s="0" t="n">
        <v>0.0027719</v>
      </c>
      <c r="N49" s="0" t="n">
        <f aca="false">K49/J49</f>
        <v>0.0710711716667372</v>
      </c>
      <c r="O49" s="0" t="n">
        <f aca="false">M49/L49</f>
        <v>0.172167701863354</v>
      </c>
    </row>
    <row r="50" customFormat="false" ht="12.8" hidden="false" customHeight="false" outlineLevel="0" collapsed="false">
      <c r="A50" s="0" t="s">
        <v>63</v>
      </c>
      <c r="B50" s="0" t="n">
        <v>183.9</v>
      </c>
      <c r="C50" s="0" t="n">
        <v>13031.2</v>
      </c>
      <c r="D50" s="0" t="n">
        <v>9296</v>
      </c>
      <c r="E50" s="0" t="n">
        <v>5.9</v>
      </c>
      <c r="F50" s="0" t="n">
        <v>90.4002</v>
      </c>
      <c r="G50" s="0" t="n">
        <v>129.33</v>
      </c>
      <c r="H50" s="0" t="n">
        <v>59.73378159</v>
      </c>
      <c r="I50" s="0" t="n">
        <v>1.25</v>
      </c>
      <c r="J50" s="0" t="n">
        <v>0.0190809</v>
      </c>
      <c r="K50" s="0" t="n">
        <v>0.00143719</v>
      </c>
      <c r="L50" s="0" t="n">
        <v>0.0167</v>
      </c>
      <c r="M50" s="0" t="n">
        <v>0.0025193</v>
      </c>
      <c r="N50" s="0" t="n">
        <f aca="false">K50/J50</f>
        <v>0.0753208706088287</v>
      </c>
      <c r="O50" s="0" t="n">
        <f aca="false">M50/L50</f>
        <v>0.15085628742515</v>
      </c>
    </row>
    <row r="51" customFormat="false" ht="12.8" hidden="false" customHeight="false" outlineLevel="0" collapsed="false">
      <c r="A51" s="0" t="s">
        <v>64</v>
      </c>
      <c r="B51" s="0" t="n">
        <v>183.1</v>
      </c>
      <c r="C51" s="0" t="n">
        <v>13152.1</v>
      </c>
      <c r="D51" s="0" t="n">
        <v>9419.9</v>
      </c>
      <c r="E51" s="0" t="n">
        <v>6.1</v>
      </c>
      <c r="F51" s="0" t="n">
        <v>89.695</v>
      </c>
      <c r="G51" s="0" t="n">
        <v>131.76</v>
      </c>
      <c r="H51" s="0" t="n">
        <v>61.74464189</v>
      </c>
      <c r="I51" s="0" t="n">
        <v>1.25</v>
      </c>
      <c r="J51" s="0" t="n">
        <v>0.0175733</v>
      </c>
      <c r="K51" s="0" t="n">
        <v>0.00144201</v>
      </c>
      <c r="L51" s="0" t="n">
        <v>0.0161</v>
      </c>
      <c r="M51" s="0" t="n">
        <v>0.0027719</v>
      </c>
      <c r="N51" s="0" t="n">
        <f aca="false">K51/J51</f>
        <v>0.0820568703658391</v>
      </c>
      <c r="O51" s="0" t="n">
        <f aca="false">M51/L51</f>
        <v>0.172167701863354</v>
      </c>
    </row>
    <row r="52" customFormat="false" ht="12.8" hidden="false" customHeight="false" outlineLevel="0" collapsed="false">
      <c r="A52" s="0" t="s">
        <v>65</v>
      </c>
      <c r="B52" s="0" t="n">
        <v>185.1</v>
      </c>
      <c r="C52" s="0" t="n">
        <v>13372.4</v>
      </c>
      <c r="D52" s="0" t="n">
        <v>9545.8</v>
      </c>
      <c r="E52" s="0" t="n">
        <v>6.1</v>
      </c>
      <c r="F52" s="0" t="n">
        <v>90.2834</v>
      </c>
      <c r="G52" s="0" t="n">
        <v>135.01</v>
      </c>
      <c r="H52" s="0" t="n">
        <v>62.11428088</v>
      </c>
      <c r="I52" s="0" t="n">
        <v>1.02</v>
      </c>
      <c r="J52" s="0" t="n">
        <v>0.0166164</v>
      </c>
      <c r="K52" s="0" t="n">
        <v>0.00124467</v>
      </c>
      <c r="L52" s="0" t="n">
        <v>0.0148</v>
      </c>
      <c r="M52" s="0" t="n">
        <v>0.0025692</v>
      </c>
      <c r="N52" s="0" t="n">
        <f aca="false">K52/J52</f>
        <v>0.0749061168484148</v>
      </c>
      <c r="O52" s="0" t="n">
        <f aca="false">M52/L52</f>
        <v>0.173594594594595</v>
      </c>
    </row>
    <row r="53" customFormat="false" ht="12.8" hidden="false" customHeight="false" outlineLevel="0" collapsed="false">
      <c r="A53" s="0" t="s">
        <v>66</v>
      </c>
      <c r="B53" s="0" t="n">
        <v>185.5</v>
      </c>
      <c r="C53" s="0" t="n">
        <v>13528.7</v>
      </c>
      <c r="D53" s="0" t="n">
        <v>9684.9</v>
      </c>
      <c r="E53" s="0" t="n">
        <v>5.8</v>
      </c>
      <c r="F53" s="0" t="n">
        <v>91.0397</v>
      </c>
      <c r="G53" s="0" t="n">
        <v>138.83</v>
      </c>
      <c r="H53" s="0" t="n">
        <v>62.89325336</v>
      </c>
      <c r="I53" s="0" t="n">
        <v>1</v>
      </c>
      <c r="J53" s="0" t="n">
        <v>0.0171511</v>
      </c>
      <c r="K53" s="0" t="n">
        <v>0.00326581</v>
      </c>
      <c r="L53" s="0" t="n">
        <v>0.014</v>
      </c>
      <c r="M53" s="0" t="n">
        <v>0.002106</v>
      </c>
      <c r="N53" s="0" t="n">
        <f aca="false">K53/J53</f>
        <v>0.190414025922536</v>
      </c>
      <c r="O53" s="0" t="n">
        <f aca="false">M53/L53</f>
        <v>0.150428571428571</v>
      </c>
    </row>
    <row r="54" customFormat="false" ht="12.8" hidden="false" customHeight="false" outlineLevel="0" collapsed="false">
      <c r="A54" s="0" t="s">
        <v>67</v>
      </c>
      <c r="B54" s="0" t="n">
        <v>187.1</v>
      </c>
      <c r="C54" s="0" t="n">
        <v>13606.5</v>
      </c>
      <c r="D54" s="0" t="n">
        <v>9802.8</v>
      </c>
      <c r="E54" s="0" t="n">
        <v>5.7</v>
      </c>
      <c r="F54" s="0" t="n">
        <v>91.6057</v>
      </c>
      <c r="G54" s="0" t="n">
        <v>143.31</v>
      </c>
      <c r="H54" s="0" t="n">
        <v>65.86382254</v>
      </c>
      <c r="I54" s="0" t="n">
        <v>1</v>
      </c>
      <c r="J54" s="0" t="n">
        <v>0.0158758</v>
      </c>
      <c r="K54" s="0" t="n">
        <v>0.00124583</v>
      </c>
      <c r="L54" s="0" t="n">
        <v>0.0125</v>
      </c>
      <c r="M54" s="0" t="n">
        <v>0.0018875</v>
      </c>
      <c r="N54" s="0" t="n">
        <f aca="false">K54/J54</f>
        <v>0.0784735257435846</v>
      </c>
      <c r="O54" s="0" t="n">
        <f aca="false">M54/L54</f>
        <v>0.151</v>
      </c>
    </row>
    <row r="55" customFormat="false" ht="12.8" hidden="false" customHeight="false" outlineLevel="0" collapsed="false">
      <c r="A55" s="0" t="s">
        <v>68</v>
      </c>
      <c r="B55" s="0" t="n">
        <v>188.9</v>
      </c>
      <c r="C55" s="0" t="n">
        <v>13706.2</v>
      </c>
      <c r="D55" s="0" t="n">
        <v>9966.8</v>
      </c>
      <c r="E55" s="0" t="n">
        <v>5.6</v>
      </c>
      <c r="F55" s="0" t="n">
        <v>92.0131</v>
      </c>
      <c r="G55" s="0" t="n">
        <v>148.21</v>
      </c>
      <c r="H55" s="0" t="n">
        <v>66.89047976</v>
      </c>
      <c r="I55" s="0" t="n">
        <v>1.01</v>
      </c>
      <c r="J55" s="0" t="n">
        <v>0.0153743</v>
      </c>
      <c r="K55" s="0" t="n">
        <v>0.00105689</v>
      </c>
      <c r="L55" s="0" t="n">
        <v>0.0126</v>
      </c>
      <c r="M55" s="0" t="n">
        <v>0.0016954</v>
      </c>
      <c r="N55" s="0" t="n">
        <f aca="false">K55/J55</f>
        <v>0.0687439428136566</v>
      </c>
      <c r="O55" s="0" t="n">
        <f aca="false">M55/L55</f>
        <v>0.134555555555556</v>
      </c>
    </row>
    <row r="56" customFormat="false" ht="12.8" hidden="false" customHeight="false" outlineLevel="0" collapsed="false">
      <c r="A56" s="0" t="s">
        <v>69</v>
      </c>
      <c r="B56" s="0" t="n">
        <v>189.8</v>
      </c>
      <c r="C56" s="0" t="n">
        <v>13830.8</v>
      </c>
      <c r="D56" s="0" t="n">
        <v>10105.8</v>
      </c>
      <c r="E56" s="0" t="n">
        <v>5.4</v>
      </c>
      <c r="F56" s="0" t="n">
        <v>92.4952</v>
      </c>
      <c r="G56" s="0" t="n">
        <v>152.72</v>
      </c>
      <c r="H56" s="0" t="n">
        <v>70.56130617</v>
      </c>
      <c r="I56" s="0" t="n">
        <v>1.43</v>
      </c>
      <c r="J56" s="0" t="n">
        <v>0.015165</v>
      </c>
      <c r="K56" s="0" t="n">
        <v>0.000860187</v>
      </c>
      <c r="L56" s="0" t="n">
        <v>0.0119</v>
      </c>
      <c r="M56" s="0" t="n">
        <v>0.0015401</v>
      </c>
      <c r="N56" s="0" t="n">
        <f aca="false">K56/J56</f>
        <v>0.056721859545005</v>
      </c>
      <c r="O56" s="0" t="n">
        <f aca="false">M56/L56</f>
        <v>0.129420168067227</v>
      </c>
    </row>
    <row r="57" customFormat="false" ht="12.8" hidden="false" customHeight="false" outlineLevel="0" collapsed="false">
      <c r="A57" s="0" t="s">
        <v>70</v>
      </c>
      <c r="B57" s="0" t="n">
        <v>191.7</v>
      </c>
      <c r="C57" s="0" t="n">
        <v>13950.4</v>
      </c>
      <c r="D57" s="0" t="n">
        <v>10317.6</v>
      </c>
      <c r="E57" s="0" t="n">
        <v>5.4</v>
      </c>
      <c r="F57" s="0" t="n">
        <v>93.7793</v>
      </c>
      <c r="G57" s="0" t="n">
        <v>157.53</v>
      </c>
      <c r="H57" s="0" t="n">
        <v>72.53856493</v>
      </c>
      <c r="I57" s="0" t="n">
        <v>1.95</v>
      </c>
      <c r="J57" s="0" t="n">
        <v>0.0133575</v>
      </c>
      <c r="K57" s="0" t="n">
        <v>0.000863529</v>
      </c>
      <c r="L57" s="0" t="n">
        <v>0.011</v>
      </c>
      <c r="M57" s="0" t="n">
        <v>0.001469</v>
      </c>
      <c r="N57" s="0" t="n">
        <f aca="false">K57/J57</f>
        <v>0.0646475014037058</v>
      </c>
      <c r="O57" s="0" t="n">
        <f aca="false">M57/L57</f>
        <v>0.133545454545455</v>
      </c>
    </row>
    <row r="58" customFormat="false" ht="12.8" hidden="false" customHeight="false" outlineLevel="0" collapsed="false">
      <c r="A58" s="0" t="s">
        <v>71</v>
      </c>
      <c r="B58" s="0" t="n">
        <v>193.1</v>
      </c>
      <c r="C58" s="0" t="n">
        <v>14099.1</v>
      </c>
      <c r="D58" s="0" t="n">
        <v>10354.3</v>
      </c>
      <c r="E58" s="0" t="n">
        <v>5.3</v>
      </c>
      <c r="F58" s="0" t="n">
        <v>95.0928</v>
      </c>
      <c r="G58" s="0" t="n">
        <v>163.49</v>
      </c>
      <c r="H58" s="0" t="n">
        <v>75.03439203</v>
      </c>
      <c r="I58" s="0" t="n">
        <v>2.47</v>
      </c>
      <c r="J58" s="0" t="n">
        <v>0.0137518</v>
      </c>
      <c r="K58" s="0" t="n">
        <v>0.000768497</v>
      </c>
      <c r="L58" s="0" t="n">
        <v>0.0112</v>
      </c>
      <c r="M58" s="0" t="n">
        <v>0.0014848</v>
      </c>
      <c r="N58" s="0" t="n">
        <f aca="false">K58/J58</f>
        <v>0.0558833752672377</v>
      </c>
      <c r="O58" s="0" t="n">
        <f aca="false">M58/L58</f>
        <v>0.132571428571429</v>
      </c>
    </row>
    <row r="59" customFormat="false" ht="12.8" hidden="false" customHeight="false" outlineLevel="0" collapsed="false">
      <c r="A59" s="0" t="s">
        <v>72</v>
      </c>
      <c r="B59" s="0" t="n">
        <v>193.7</v>
      </c>
      <c r="C59" s="0" t="n">
        <v>14172.7</v>
      </c>
      <c r="D59" s="0" t="n">
        <v>10513.8</v>
      </c>
      <c r="E59" s="0" t="n">
        <v>5.1</v>
      </c>
      <c r="F59" s="0" t="n">
        <v>95.6044</v>
      </c>
      <c r="G59" s="0" t="n">
        <v>169.35</v>
      </c>
      <c r="H59" s="0" t="n">
        <v>77.3776943</v>
      </c>
      <c r="I59" s="0" t="n">
        <v>2.94</v>
      </c>
      <c r="J59" s="0" t="n">
        <v>0.0148653</v>
      </c>
      <c r="K59" s="0" t="n">
        <v>0.000764492</v>
      </c>
      <c r="L59" s="0" t="n">
        <v>0.0105</v>
      </c>
      <c r="M59" s="0" t="n">
        <v>0.0013295</v>
      </c>
      <c r="N59" s="0" t="n">
        <f aca="false">K59/J59</f>
        <v>0.0514279563816405</v>
      </c>
      <c r="O59" s="0" t="n">
        <f aca="false">M59/L59</f>
        <v>0.126619047619048</v>
      </c>
    </row>
    <row r="60" customFormat="false" ht="12.8" hidden="false" customHeight="false" outlineLevel="0" collapsed="false">
      <c r="A60" s="0" t="s">
        <v>73</v>
      </c>
      <c r="B60" s="0" t="n">
        <v>198.8</v>
      </c>
      <c r="C60" s="0" t="n">
        <v>14291.8</v>
      </c>
      <c r="D60" s="0" t="n">
        <v>10693.3</v>
      </c>
      <c r="E60" s="0" t="n">
        <v>5</v>
      </c>
      <c r="F60" s="0" t="n">
        <v>95.187</v>
      </c>
      <c r="G60" s="0" t="n">
        <v>174.58</v>
      </c>
      <c r="H60" s="0" t="n">
        <v>79.71966499</v>
      </c>
      <c r="I60" s="0" t="n">
        <v>3.46</v>
      </c>
      <c r="J60" s="0" t="n">
        <v>0.015079</v>
      </c>
      <c r="K60" s="0" t="n">
        <v>0.000765353</v>
      </c>
      <c r="L60" s="0" t="n">
        <v>0.0107</v>
      </c>
      <c r="M60" s="0" t="n">
        <v>0.0014453</v>
      </c>
      <c r="N60" s="0" t="n">
        <f aca="false">K60/J60</f>
        <v>0.0507562172557862</v>
      </c>
      <c r="O60" s="0" t="n">
        <f aca="false">M60/L60</f>
        <v>0.13507476635514</v>
      </c>
    </row>
    <row r="61" customFormat="false" ht="12.8" hidden="false" customHeight="false" outlineLevel="0" collapsed="false">
      <c r="A61" s="0" t="s">
        <v>74</v>
      </c>
      <c r="B61" s="0" t="n">
        <v>198.1</v>
      </c>
      <c r="C61" s="0" t="n">
        <v>14373.4</v>
      </c>
      <c r="D61" s="0" t="n">
        <v>10875.7</v>
      </c>
      <c r="E61" s="0" t="n">
        <v>5</v>
      </c>
      <c r="F61" s="0" t="n">
        <v>95.9891</v>
      </c>
      <c r="G61" s="0" t="n">
        <v>179.54</v>
      </c>
      <c r="H61" s="0" t="n">
        <v>81.98167525</v>
      </c>
      <c r="I61" s="0" t="n">
        <v>3.98</v>
      </c>
      <c r="J61" s="0" t="n">
        <v>0.0157447</v>
      </c>
      <c r="K61" s="0" t="n">
        <v>0.000673509</v>
      </c>
      <c r="L61" s="0" t="n">
        <v>0.0103</v>
      </c>
      <c r="M61" s="0" t="n">
        <v>0.0009137</v>
      </c>
      <c r="N61" s="0" t="n">
        <f aca="false">K61/J61</f>
        <v>0.0427768709470489</v>
      </c>
      <c r="O61" s="0" t="n">
        <f aca="false">M61/L61</f>
        <v>0.0887087378640777</v>
      </c>
    </row>
    <row r="62" customFormat="false" ht="12.8" hidden="false" customHeight="false" outlineLevel="0" collapsed="false">
      <c r="A62" s="0" t="s">
        <v>75</v>
      </c>
      <c r="B62" s="0" t="n">
        <v>199.7</v>
      </c>
      <c r="C62" s="0" t="n">
        <v>14546.1</v>
      </c>
      <c r="D62" s="0" t="n">
        <v>11205.5</v>
      </c>
      <c r="E62" s="0" t="n">
        <v>4.7</v>
      </c>
      <c r="F62" s="0" t="n">
        <v>96.8953</v>
      </c>
      <c r="G62" s="0" t="n">
        <v>183.34</v>
      </c>
      <c r="H62" s="0" t="n">
        <v>85.84419527</v>
      </c>
      <c r="I62" s="0" t="n">
        <v>4.46</v>
      </c>
      <c r="J62" s="0" t="n">
        <v>0.0153627</v>
      </c>
      <c r="K62" s="0" t="n">
        <v>0.000859653</v>
      </c>
      <c r="L62" s="0" t="n">
        <v>0.0102</v>
      </c>
      <c r="M62" s="0" t="n">
        <v>0.0013058</v>
      </c>
      <c r="N62" s="0" t="n">
        <f aca="false">K62/J62</f>
        <v>0.0559571559686774</v>
      </c>
      <c r="O62" s="0" t="n">
        <f aca="false">M62/L62</f>
        <v>0.128019607843137</v>
      </c>
    </row>
    <row r="63" customFormat="false" ht="12.8" hidden="false" customHeight="false" outlineLevel="0" collapsed="false">
      <c r="A63" s="0" t="s">
        <v>76</v>
      </c>
      <c r="B63" s="0" t="n">
        <v>201.8</v>
      </c>
      <c r="C63" s="0" t="n">
        <v>14589.6</v>
      </c>
      <c r="D63" s="0" t="n">
        <v>11325.3</v>
      </c>
      <c r="E63" s="0" t="n">
        <v>4.6</v>
      </c>
      <c r="F63" s="0" t="n">
        <v>97.4718</v>
      </c>
      <c r="G63" s="0" t="n">
        <v>184.01</v>
      </c>
      <c r="H63" s="0" t="n">
        <v>86.64785375</v>
      </c>
      <c r="I63" s="0" t="n">
        <v>4.91</v>
      </c>
      <c r="J63" s="0" t="n">
        <v>0.0155335</v>
      </c>
      <c r="K63" s="0" t="n">
        <v>0.000866127</v>
      </c>
      <c r="L63" s="0" t="n">
        <v>0.0102</v>
      </c>
      <c r="M63" s="0" t="n">
        <v>0.0011058</v>
      </c>
      <c r="N63" s="0" t="n">
        <f aca="false">K63/J63</f>
        <v>0.0557586506582548</v>
      </c>
      <c r="O63" s="0" t="n">
        <f aca="false">M63/L63</f>
        <v>0.108411764705882</v>
      </c>
    </row>
    <row r="64" customFormat="false" ht="12.8" hidden="false" customHeight="false" outlineLevel="0" collapsed="false">
      <c r="A64" s="0" t="s">
        <v>77</v>
      </c>
      <c r="B64" s="0" t="n">
        <v>202.8</v>
      </c>
      <c r="C64" s="0" t="n">
        <v>14602.6</v>
      </c>
      <c r="D64" s="0" t="n">
        <v>11435.1</v>
      </c>
      <c r="E64" s="0" t="n">
        <v>4.6</v>
      </c>
      <c r="F64" s="0" t="n">
        <v>97.8477</v>
      </c>
      <c r="G64" s="0" t="n">
        <v>182.83</v>
      </c>
      <c r="H64" s="0" t="n">
        <v>88.87000089</v>
      </c>
      <c r="I64" s="0" t="n">
        <v>5.25</v>
      </c>
      <c r="J64" s="0" t="n">
        <v>0.0168126</v>
      </c>
      <c r="K64" s="0" t="n">
        <v>0.000958189</v>
      </c>
      <c r="L64" s="0" t="n">
        <v>0.0113</v>
      </c>
      <c r="M64" s="0" t="n">
        <v>0.0015927</v>
      </c>
      <c r="N64" s="0" t="n">
        <f aca="false">K64/J64</f>
        <v>0.056992315287344</v>
      </c>
      <c r="O64" s="0" t="n">
        <f aca="false">M64/L64</f>
        <v>0.140946902654867</v>
      </c>
    </row>
    <row r="65" customFormat="false" ht="12.8" hidden="false" customHeight="false" outlineLevel="0" collapsed="false">
      <c r="A65" s="0" t="s">
        <v>78</v>
      </c>
      <c r="B65" s="0" t="n">
        <v>203.1</v>
      </c>
      <c r="C65" s="0" t="n">
        <v>14716.9</v>
      </c>
      <c r="D65" s="0" t="n">
        <v>11590.1</v>
      </c>
      <c r="E65" s="0" t="n">
        <v>4.4</v>
      </c>
      <c r="F65" s="0" t="n">
        <v>98.0406</v>
      </c>
      <c r="G65" s="0" t="n">
        <v>183.65</v>
      </c>
      <c r="H65" s="0" t="n">
        <v>90.79855039</v>
      </c>
      <c r="I65" s="0" t="n">
        <v>5.25</v>
      </c>
      <c r="J65" s="0" t="n">
        <v>0.0187848</v>
      </c>
      <c r="K65" s="0" t="n">
        <v>0.0011499</v>
      </c>
      <c r="L65" s="0" t="n">
        <v>0.0132</v>
      </c>
      <c r="M65" s="0" t="n">
        <v>0.0015428</v>
      </c>
      <c r="N65" s="0" t="n">
        <f aca="false">K65/J65</f>
        <v>0.0612143860993995</v>
      </c>
      <c r="O65" s="0" t="n">
        <f aca="false">M65/L65</f>
        <v>0.116878787878788</v>
      </c>
    </row>
    <row r="66" customFormat="false" ht="12.8" hidden="false" customHeight="false" outlineLevel="0" collapsed="false">
      <c r="A66" s="0" t="s">
        <v>79</v>
      </c>
      <c r="B66" s="0" t="n">
        <v>205.288</v>
      </c>
      <c r="C66" s="0" t="n">
        <v>14726</v>
      </c>
      <c r="D66" s="0" t="n">
        <v>11815.3</v>
      </c>
      <c r="E66" s="0" t="n">
        <v>4.5</v>
      </c>
      <c r="F66" s="0" t="n">
        <v>98.9252</v>
      </c>
      <c r="G66" s="0" t="n">
        <v>184.46</v>
      </c>
      <c r="H66" s="0" t="n">
        <v>97.29430358</v>
      </c>
      <c r="I66" s="0" t="n">
        <v>5.26</v>
      </c>
      <c r="J66" s="0" t="n">
        <v>0.0194933</v>
      </c>
      <c r="K66" s="0" t="n">
        <v>0.00143806</v>
      </c>
      <c r="L66" s="0" t="n">
        <v>0.0143</v>
      </c>
      <c r="M66" s="0" t="n">
        <v>0.0024297</v>
      </c>
      <c r="N66" s="0" t="n">
        <f aca="false">K66/J66</f>
        <v>0.0737720139740321</v>
      </c>
      <c r="O66" s="0" t="n">
        <f aca="false">M66/L66</f>
        <v>0.169909090909091</v>
      </c>
    </row>
    <row r="67" customFormat="false" ht="12.8" hidden="false" customHeight="false" outlineLevel="0" collapsed="false">
      <c r="A67" s="0" t="s">
        <v>80</v>
      </c>
      <c r="B67" s="0" t="n">
        <v>207.234</v>
      </c>
      <c r="C67" s="0" t="n">
        <v>14838.7</v>
      </c>
      <c r="D67" s="0" t="n">
        <v>11943.2</v>
      </c>
      <c r="E67" s="0" t="n">
        <v>4.5</v>
      </c>
      <c r="F67" s="0" t="n">
        <v>100.1191</v>
      </c>
      <c r="G67" s="0" t="n">
        <v>181.64</v>
      </c>
      <c r="H67" s="0" t="n">
        <v>98.63925657</v>
      </c>
      <c r="I67" s="0" t="n">
        <v>5.25</v>
      </c>
      <c r="J67" s="0" t="n">
        <v>0.0221407</v>
      </c>
      <c r="K67" s="0" t="n">
        <v>0.00183054</v>
      </c>
      <c r="L67" s="0" t="n">
        <v>0.0163</v>
      </c>
      <c r="M67" s="0" t="n">
        <v>0.0023877</v>
      </c>
      <c r="N67" s="0" t="n">
        <f aca="false">K67/J67</f>
        <v>0.0826776027858198</v>
      </c>
      <c r="O67" s="0" t="n">
        <f aca="false">M67/L67</f>
        <v>0.146484662576687</v>
      </c>
    </row>
    <row r="68" customFormat="false" ht="12.8" hidden="false" customHeight="false" outlineLevel="0" collapsed="false">
      <c r="A68" s="0" t="s">
        <v>81</v>
      </c>
      <c r="B68" s="0" t="n">
        <v>208.547</v>
      </c>
      <c r="C68" s="0" t="n">
        <v>14938.5</v>
      </c>
      <c r="D68" s="0" t="n">
        <v>12042.1</v>
      </c>
      <c r="E68" s="0" t="n">
        <v>4.7</v>
      </c>
      <c r="F68" s="0" t="n">
        <v>100.3884</v>
      </c>
      <c r="G68" s="0" t="n">
        <v>178.28</v>
      </c>
      <c r="H68" s="0" t="n">
        <v>96.40562195</v>
      </c>
      <c r="I68" s="0" t="n">
        <v>5.07</v>
      </c>
      <c r="J68" s="0" t="n">
        <v>0.0265652</v>
      </c>
      <c r="K68" s="0" t="n">
        <v>0.00241147</v>
      </c>
      <c r="L68" s="0" t="n">
        <v>0.0197</v>
      </c>
      <c r="M68" s="0" t="n">
        <v>0.0036563</v>
      </c>
      <c r="N68" s="0" t="n">
        <f aca="false">K68/J68</f>
        <v>0.090775525875958</v>
      </c>
      <c r="O68" s="0" t="n">
        <f aca="false">M68/L68</f>
        <v>0.185598984771574</v>
      </c>
    </row>
    <row r="69" customFormat="false" ht="12.8" hidden="false" customHeight="false" outlineLevel="0" collapsed="false">
      <c r="A69" s="0" t="s">
        <v>82</v>
      </c>
      <c r="B69" s="0" t="n">
        <v>211.445</v>
      </c>
      <c r="C69" s="0" t="n">
        <v>14991.8</v>
      </c>
      <c r="D69" s="0" t="n">
        <v>12178.9</v>
      </c>
      <c r="E69" s="0" t="n">
        <v>4.8</v>
      </c>
      <c r="F69" s="0" t="n">
        <v>100.5673</v>
      </c>
      <c r="G69" s="0" t="n">
        <v>175.38</v>
      </c>
      <c r="H69" s="0" t="n">
        <v>97.17935332</v>
      </c>
      <c r="I69" s="0" t="n">
        <v>4.5</v>
      </c>
      <c r="J69" s="0" t="n">
        <v>0.0297073</v>
      </c>
      <c r="K69" s="0" t="n">
        <v>0.00432656</v>
      </c>
      <c r="L69" s="0" t="n">
        <v>0.0275</v>
      </c>
      <c r="M69" s="0" t="n">
        <v>0.0048725</v>
      </c>
      <c r="N69" s="0" t="n">
        <f aca="false">K69/J69</f>
        <v>0.145639623930818</v>
      </c>
      <c r="O69" s="0" t="n">
        <f aca="false">M69/L69</f>
        <v>0.177181818181818</v>
      </c>
    </row>
    <row r="70" customFormat="false" ht="12.8" hidden="false" customHeight="false" outlineLevel="0" collapsed="false">
      <c r="A70" s="0" t="s">
        <v>83</v>
      </c>
      <c r="B70" s="0" t="n">
        <v>213.448</v>
      </c>
      <c r="C70" s="0" t="n">
        <v>14889.5</v>
      </c>
      <c r="D70" s="0" t="n">
        <v>12360.6</v>
      </c>
      <c r="E70" s="0" t="n">
        <v>5</v>
      </c>
      <c r="F70" s="0" t="n">
        <v>100.2225</v>
      </c>
      <c r="G70" s="0" t="n">
        <v>171.64</v>
      </c>
      <c r="H70" s="0" t="n">
        <v>92.34588715</v>
      </c>
      <c r="I70" s="0" t="n">
        <v>3.18</v>
      </c>
      <c r="J70" s="0" t="n">
        <v>0.0356818</v>
      </c>
      <c r="K70" s="0" t="n">
        <v>0.008212</v>
      </c>
      <c r="L70" s="0" t="n">
        <v>0.0351</v>
      </c>
      <c r="M70" s="0" t="n">
        <v>0.0088729</v>
      </c>
      <c r="N70" s="0" t="n">
        <f aca="false">K70/J70</f>
        <v>0.230145340201447</v>
      </c>
      <c r="O70" s="0" t="n">
        <f aca="false">M70/L70</f>
        <v>0.252789173789174</v>
      </c>
    </row>
    <row r="71" customFormat="false" ht="12.8" hidden="false" customHeight="false" outlineLevel="0" collapsed="false">
      <c r="A71" s="0" t="s">
        <v>84</v>
      </c>
      <c r="B71" s="0" t="n">
        <v>217.463</v>
      </c>
      <c r="C71" s="0" t="n">
        <v>14963.4</v>
      </c>
      <c r="D71" s="0" t="n">
        <v>12512.4</v>
      </c>
      <c r="E71" s="0" t="n">
        <v>5.3</v>
      </c>
      <c r="F71" s="0" t="n">
        <v>98.8632</v>
      </c>
      <c r="G71" s="0" t="n">
        <v>166.7</v>
      </c>
      <c r="H71" s="0" t="n">
        <v>91.77404756</v>
      </c>
      <c r="I71" s="0" t="n">
        <v>2.09</v>
      </c>
      <c r="J71" s="0" t="n">
        <v>0.042425</v>
      </c>
      <c r="K71" s="0" t="n">
        <v>0.011295</v>
      </c>
      <c r="L71" s="0" t="n">
        <v>0.0416</v>
      </c>
      <c r="M71" s="0" t="n">
        <v>0.0127864</v>
      </c>
      <c r="N71" s="0" t="n">
        <f aca="false">K71/J71</f>
        <v>0.266234531526223</v>
      </c>
      <c r="O71" s="0" t="n">
        <f aca="false">M71/L71</f>
        <v>0.307365384615385</v>
      </c>
    </row>
    <row r="72" customFormat="false" ht="12.8" hidden="false" customHeight="false" outlineLevel="0" collapsed="false">
      <c r="A72" s="0" t="s">
        <v>85</v>
      </c>
      <c r="B72" s="0" t="n">
        <v>218.877</v>
      </c>
      <c r="C72" s="0" t="n">
        <v>14891.6</v>
      </c>
      <c r="D72" s="0" t="n">
        <v>12472.1</v>
      </c>
      <c r="E72" s="0" t="n">
        <v>6</v>
      </c>
      <c r="F72" s="0" t="n">
        <v>95.7396</v>
      </c>
      <c r="G72" s="0" t="n">
        <v>161.98</v>
      </c>
      <c r="H72" s="0" t="n">
        <v>84.92312228</v>
      </c>
      <c r="I72" s="0" t="n">
        <v>1.94</v>
      </c>
      <c r="J72" s="0" t="n">
        <v>0.0506093</v>
      </c>
      <c r="K72" s="0" t="n">
        <v>0.0159813</v>
      </c>
      <c r="L72" s="0" t="n">
        <v>0.0464</v>
      </c>
      <c r="M72" s="0" t="n">
        <v>0.0149656</v>
      </c>
      <c r="N72" s="0" t="n">
        <f aca="false">K72/J72</f>
        <v>0.315777930143274</v>
      </c>
      <c r="O72" s="0" t="n">
        <f aca="false">M72/L72</f>
        <v>0.322534482758621</v>
      </c>
    </row>
    <row r="73" customFormat="false" ht="12.8" hidden="false" customHeight="false" outlineLevel="0" collapsed="false">
      <c r="A73" s="0" t="s">
        <v>86</v>
      </c>
      <c r="B73" s="0" t="n">
        <v>211.398</v>
      </c>
      <c r="C73" s="0" t="n">
        <v>14577</v>
      </c>
      <c r="D73" s="0" t="n">
        <v>12373.4</v>
      </c>
      <c r="E73" s="0" t="n">
        <v>6.9</v>
      </c>
      <c r="F73" s="0" t="n">
        <v>91.6478</v>
      </c>
      <c r="G73" s="0" t="n">
        <v>156.04</v>
      </c>
      <c r="H73" s="0" t="n">
        <v>68.2364323</v>
      </c>
      <c r="I73" s="0" t="n">
        <v>0.51</v>
      </c>
      <c r="J73" s="0" t="n">
        <v>0.0646042</v>
      </c>
      <c r="K73" s="0" t="n">
        <v>0.0157308</v>
      </c>
      <c r="L73" s="0" t="n">
        <v>0.0549</v>
      </c>
      <c r="M73" s="0" t="n">
        <v>0.0242371</v>
      </c>
      <c r="N73" s="0" t="n">
        <f aca="false">K73/J73</f>
        <v>0.243495004968717</v>
      </c>
      <c r="O73" s="0" t="n">
        <f aca="false">M73/L73</f>
        <v>0.44147723132969</v>
      </c>
    </row>
    <row r="74" customFormat="false" ht="12.8" hidden="false" customHeight="false" outlineLevel="0" collapsed="false">
      <c r="A74" s="0" t="s">
        <v>87</v>
      </c>
      <c r="B74" s="0" t="n">
        <v>212.495</v>
      </c>
      <c r="C74" s="0" t="n">
        <v>14375</v>
      </c>
      <c r="D74" s="0" t="n">
        <v>12054.4</v>
      </c>
      <c r="E74" s="0" t="n">
        <v>8.3</v>
      </c>
      <c r="F74" s="0" t="n">
        <v>86.6885</v>
      </c>
      <c r="G74" s="0" t="n">
        <v>150.16</v>
      </c>
      <c r="H74" s="0" t="n">
        <v>61.51854352</v>
      </c>
      <c r="I74" s="0" t="n">
        <v>0.18</v>
      </c>
      <c r="J74" s="0" t="n">
        <v>0.0763124</v>
      </c>
      <c r="K74" s="0" t="n">
        <v>0.0176839</v>
      </c>
      <c r="L74" s="0" t="n">
        <v>0.0659</v>
      </c>
      <c r="M74" s="0" t="n">
        <v>0.0209061</v>
      </c>
      <c r="N74" s="0" t="n">
        <f aca="false">K74/J74</f>
        <v>0.231730360989826</v>
      </c>
      <c r="O74" s="0" t="n">
        <f aca="false">M74/L74</f>
        <v>0.317239757207891</v>
      </c>
    </row>
    <row r="75" customFormat="false" ht="12.8" hidden="false" customHeight="false" outlineLevel="0" collapsed="false">
      <c r="A75" s="0" t="s">
        <v>88</v>
      </c>
      <c r="B75" s="0" t="n">
        <v>214.79</v>
      </c>
      <c r="C75" s="0" t="n">
        <v>14355.6</v>
      </c>
      <c r="D75" s="0" t="n">
        <v>12110.4</v>
      </c>
      <c r="E75" s="0" t="n">
        <v>9.3</v>
      </c>
      <c r="F75" s="0" t="n">
        <v>84.2433</v>
      </c>
      <c r="G75" s="0" t="n">
        <v>147.94</v>
      </c>
      <c r="H75" s="0" t="n">
        <v>61.24062402</v>
      </c>
      <c r="I75" s="0" t="n">
        <v>0.18</v>
      </c>
      <c r="J75" s="0" t="n">
        <v>0.0841282</v>
      </c>
      <c r="K75" s="0" t="n">
        <v>0.0226525</v>
      </c>
      <c r="L75" s="0" t="n">
        <v>0.0785</v>
      </c>
      <c r="M75" s="0" t="n">
        <v>0.0291015</v>
      </c>
      <c r="N75" s="0" t="n">
        <f aca="false">K75/J75</f>
        <v>0.269261674444479</v>
      </c>
      <c r="O75" s="0" t="n">
        <f aca="false">M75/L75</f>
        <v>0.37071974522293</v>
      </c>
    </row>
    <row r="76" customFormat="false" ht="12.8" hidden="false" customHeight="false" outlineLevel="0" collapsed="false">
      <c r="A76" s="0" t="s">
        <v>89</v>
      </c>
      <c r="B76" s="0" t="n">
        <v>215.861</v>
      </c>
      <c r="C76" s="0" t="n">
        <v>14402.5</v>
      </c>
      <c r="D76" s="0" t="n">
        <v>12059.5</v>
      </c>
      <c r="E76" s="0" t="n">
        <v>9.6</v>
      </c>
      <c r="F76" s="0" t="n">
        <v>85.3131</v>
      </c>
      <c r="G76" s="0" t="n">
        <v>148.24</v>
      </c>
      <c r="H76" s="0" t="n">
        <v>62.63341849</v>
      </c>
      <c r="I76" s="0" t="n">
        <v>0.16</v>
      </c>
      <c r="J76" s="0" t="n">
        <v>0.0934782</v>
      </c>
      <c r="K76" s="0" t="n">
        <v>0.0234574</v>
      </c>
      <c r="L76" s="0" t="n">
        <v>0.085</v>
      </c>
      <c r="M76" s="0" t="n">
        <v>0.032115</v>
      </c>
      <c r="N76" s="0" t="n">
        <f aca="false">K76/J76</f>
        <v>0.250939791309632</v>
      </c>
      <c r="O76" s="0" t="n">
        <f aca="false">M76/L76</f>
        <v>0.377823529411765</v>
      </c>
    </row>
    <row r="77" customFormat="false" ht="12.8" hidden="false" customHeight="false" outlineLevel="0" collapsed="false">
      <c r="A77" s="0" t="s">
        <v>90</v>
      </c>
      <c r="B77" s="0" t="n">
        <v>217.347</v>
      </c>
      <c r="C77" s="0" t="n">
        <v>14541.9</v>
      </c>
      <c r="D77" s="0" t="n">
        <v>12125.5</v>
      </c>
      <c r="E77" s="0" t="n">
        <v>9.9</v>
      </c>
      <c r="F77" s="0" t="n">
        <v>86.6259</v>
      </c>
      <c r="G77" s="0" t="n">
        <v>147.99</v>
      </c>
      <c r="H77" s="0" t="n">
        <v>66.44685122</v>
      </c>
      <c r="I77" s="0" t="n">
        <v>0.12</v>
      </c>
      <c r="J77" s="0" t="n">
        <v>0.102929</v>
      </c>
      <c r="K77" s="0" t="n">
        <v>0.0270572</v>
      </c>
      <c r="L77" s="0" t="n">
        <v>0.0873</v>
      </c>
      <c r="M77" s="0" t="n">
        <v>0.0362967</v>
      </c>
      <c r="N77" s="0" t="n">
        <f aca="false">K77/J77</f>
        <v>0.262872465485917</v>
      </c>
      <c r="O77" s="0" t="n">
        <f aca="false">M77/L77</f>
        <v>0.415769759450172</v>
      </c>
    </row>
    <row r="78" customFormat="false" ht="12.8" hidden="false" customHeight="false" outlineLevel="0" collapsed="false">
      <c r="A78" s="0" t="s">
        <v>91</v>
      </c>
      <c r="B78" s="0" t="n">
        <v>217.353</v>
      </c>
      <c r="C78" s="0" t="n">
        <v>14604.8</v>
      </c>
      <c r="D78" s="0" t="n">
        <v>12187.1</v>
      </c>
      <c r="E78" s="0" t="n">
        <v>9.8</v>
      </c>
      <c r="F78" s="0" t="n">
        <v>88.3685</v>
      </c>
      <c r="G78" s="0" t="n">
        <v>146.39</v>
      </c>
      <c r="H78" s="0" t="n">
        <v>69.49472325</v>
      </c>
      <c r="I78" s="0" t="n">
        <v>0.13</v>
      </c>
      <c r="J78" s="0" t="n">
        <v>0.110154</v>
      </c>
      <c r="K78" s="0" t="n">
        <v>0.0240595</v>
      </c>
      <c r="L78" s="0" t="n">
        <v>0.0876</v>
      </c>
      <c r="M78" s="0" t="n">
        <v>0.0309204</v>
      </c>
      <c r="N78" s="0" t="n">
        <f aca="false">K78/J78</f>
        <v>0.218416943551755</v>
      </c>
      <c r="O78" s="0" t="n">
        <f aca="false">M78/L78</f>
        <v>0.352972602739726</v>
      </c>
    </row>
    <row r="79" customFormat="false" ht="12.8" hidden="false" customHeight="false" outlineLevel="0" collapsed="false">
      <c r="A79" s="0" t="s">
        <v>92</v>
      </c>
      <c r="B79" s="0" t="n">
        <v>217.199</v>
      </c>
      <c r="C79" s="0" t="n">
        <v>14745.9</v>
      </c>
      <c r="D79" s="0" t="n">
        <v>12365.6</v>
      </c>
      <c r="E79" s="0" t="n">
        <v>9.6</v>
      </c>
      <c r="F79" s="0" t="n">
        <v>90.2396</v>
      </c>
      <c r="G79" s="0" t="n">
        <v>146.14</v>
      </c>
      <c r="H79" s="0" t="n">
        <v>74.11960299</v>
      </c>
      <c r="I79" s="0" t="n">
        <v>0.19</v>
      </c>
      <c r="J79" s="0" t="n">
        <v>0.108972</v>
      </c>
      <c r="K79" s="0" t="n">
        <v>0.0210447</v>
      </c>
      <c r="L79" s="0" t="n">
        <v>0.0877</v>
      </c>
      <c r="M79" s="0" t="n">
        <v>0.0309283</v>
      </c>
      <c r="N79" s="0" t="n">
        <f aca="false">K79/J79</f>
        <v>0.19312025107367</v>
      </c>
      <c r="O79" s="0" t="n">
        <f aca="false">M79/L79</f>
        <v>0.352660205245154</v>
      </c>
    </row>
    <row r="80" customFormat="false" ht="12.8" hidden="false" customHeight="false" outlineLevel="0" collapsed="false">
      <c r="A80" s="0" t="s">
        <v>93</v>
      </c>
      <c r="B80" s="0" t="n">
        <v>218.275</v>
      </c>
      <c r="C80" s="0" t="n">
        <v>14845.5</v>
      </c>
      <c r="D80" s="0" t="n">
        <v>12496.1</v>
      </c>
      <c r="E80" s="0" t="n">
        <v>9.5</v>
      </c>
      <c r="F80" s="0" t="n">
        <v>91.6669</v>
      </c>
      <c r="G80" s="0" t="n">
        <v>143.89</v>
      </c>
      <c r="H80" s="0" t="n">
        <v>78.21358272</v>
      </c>
      <c r="I80" s="0" t="n">
        <v>0.19</v>
      </c>
      <c r="J80" s="0" t="n">
        <v>0.105318</v>
      </c>
      <c r="K80" s="0" t="n">
        <v>0.0186897</v>
      </c>
      <c r="L80" s="0" t="n">
        <v>0.086</v>
      </c>
      <c r="M80" s="0" t="n">
        <v>0.030194</v>
      </c>
      <c r="N80" s="0" t="n">
        <f aca="false">K80/J80</f>
        <v>0.177459693499687</v>
      </c>
      <c r="O80" s="0" t="n">
        <f aca="false">M80/L80</f>
        <v>0.351093023255814</v>
      </c>
    </row>
    <row r="81" customFormat="false" ht="12.8" hidden="false" customHeight="false" outlineLevel="0" collapsed="false">
      <c r="A81" s="0" t="s">
        <v>94</v>
      </c>
      <c r="B81" s="0" t="n">
        <v>220.472</v>
      </c>
      <c r="C81" s="0" t="n">
        <v>14939</v>
      </c>
      <c r="D81" s="0" t="n">
        <v>12668.6</v>
      </c>
      <c r="E81" s="0" t="n">
        <v>9.5</v>
      </c>
      <c r="F81" s="0" t="n">
        <v>92.0099</v>
      </c>
      <c r="G81" s="0" t="n">
        <v>142.23</v>
      </c>
      <c r="H81" s="0" t="n">
        <v>80.37090493</v>
      </c>
      <c r="I81" s="0" t="n">
        <v>0.19</v>
      </c>
      <c r="J81" s="0" t="n">
        <v>0.0998881</v>
      </c>
      <c r="K81" s="0" t="n">
        <v>0.0192663</v>
      </c>
      <c r="L81" s="0" t="n">
        <v>0.0796</v>
      </c>
      <c r="M81" s="0" t="n">
        <v>0.0276884</v>
      </c>
      <c r="N81" s="0" t="n">
        <f aca="false">K81/J81</f>
        <v>0.19287883141235</v>
      </c>
      <c r="O81" s="0" t="n">
        <f aca="false">M81/L81</f>
        <v>0.347844221105528</v>
      </c>
    </row>
    <row r="82" customFormat="false" ht="12.8" hidden="false" customHeight="false" outlineLevel="0" collapsed="false">
      <c r="A82" s="0" t="s">
        <v>95</v>
      </c>
      <c r="B82" s="0" t="n">
        <v>223.044</v>
      </c>
      <c r="C82" s="0" t="n">
        <v>14881.3</v>
      </c>
      <c r="D82" s="0" t="n">
        <v>13025.1</v>
      </c>
      <c r="E82" s="0" t="n">
        <v>9.1</v>
      </c>
      <c r="F82" s="0" t="n">
        <v>92.5778</v>
      </c>
      <c r="G82" s="0" t="n">
        <v>140.77</v>
      </c>
      <c r="H82" s="0" t="n">
        <v>84.37168694</v>
      </c>
      <c r="I82" s="0" t="n">
        <v>0.16</v>
      </c>
      <c r="J82" s="0" t="n">
        <v>0.10193</v>
      </c>
      <c r="K82" s="0" t="n">
        <v>0.0168486</v>
      </c>
      <c r="L82" s="0" t="n">
        <v>0.0756</v>
      </c>
      <c r="M82" s="0" t="n">
        <v>0.0238724</v>
      </c>
      <c r="N82" s="0" t="n">
        <f aca="false">K82/J82</f>
        <v>0.165295791229275</v>
      </c>
      <c r="O82" s="0" t="n">
        <f aca="false">M82/L82</f>
        <v>0.315772486772487</v>
      </c>
    </row>
    <row r="83" customFormat="false" ht="12.8" hidden="false" customHeight="false" outlineLevel="0" collapsed="false">
      <c r="A83" s="0" t="s">
        <v>96</v>
      </c>
      <c r="B83" s="0" t="n">
        <v>224.841</v>
      </c>
      <c r="C83" s="0" t="n">
        <v>14989.6</v>
      </c>
      <c r="D83" s="0" t="n">
        <v>13142.2</v>
      </c>
      <c r="E83" s="0" t="n">
        <v>9.1</v>
      </c>
      <c r="F83" s="0" t="n">
        <v>92.8503</v>
      </c>
      <c r="G83" s="0" t="n">
        <v>139.88</v>
      </c>
      <c r="H83" s="0" t="n">
        <v>88.43337346</v>
      </c>
      <c r="I83" s="0" t="n">
        <v>0.09</v>
      </c>
      <c r="J83" s="0" t="n">
        <v>0.103502</v>
      </c>
      <c r="K83" s="0" t="n">
        <v>0.0164135</v>
      </c>
      <c r="L83" s="0" t="n">
        <v>0.0709</v>
      </c>
      <c r="M83" s="0" t="n">
        <v>0.0205011</v>
      </c>
      <c r="N83" s="0" t="n">
        <f aca="false">K83/J83</f>
        <v>0.158581476686441</v>
      </c>
      <c r="O83" s="0" t="n">
        <f aca="false">M83/L83</f>
        <v>0.28915514809591</v>
      </c>
    </row>
    <row r="84" customFormat="false" ht="12.8" hidden="false" customHeight="false" outlineLevel="0" collapsed="false">
      <c r="A84" s="0" t="s">
        <v>97</v>
      </c>
      <c r="B84" s="0" t="n">
        <v>226.676</v>
      </c>
      <c r="C84" s="0" t="n">
        <v>15021.1</v>
      </c>
      <c r="D84" s="0" t="n">
        <v>13294.8</v>
      </c>
      <c r="E84" s="0" t="n">
        <v>9</v>
      </c>
      <c r="F84" s="0" t="n">
        <v>94.0263</v>
      </c>
      <c r="G84" s="0" t="n">
        <v>139.11</v>
      </c>
      <c r="H84" s="0" t="n">
        <v>89.26714855</v>
      </c>
      <c r="I84" s="0" t="n">
        <v>0.08</v>
      </c>
      <c r="J84" s="0" t="n">
        <v>0.101504</v>
      </c>
      <c r="K84" s="0" t="n">
        <v>0.0148703</v>
      </c>
      <c r="L84" s="0" t="n">
        <v>0.0666</v>
      </c>
      <c r="M84" s="0" t="n">
        <v>0.0177614</v>
      </c>
      <c r="N84" s="0" t="n">
        <f aca="false">K84/J84</f>
        <v>0.146499645334174</v>
      </c>
      <c r="O84" s="0" t="n">
        <f aca="false">M84/L84</f>
        <v>0.266687687687688</v>
      </c>
    </row>
    <row r="85" customFormat="false" ht="12.8" hidden="false" customHeight="false" outlineLevel="0" collapsed="false">
      <c r="A85" s="0" t="s">
        <v>98</v>
      </c>
      <c r="B85" s="0" t="n">
        <v>227.145</v>
      </c>
      <c r="C85" s="0" t="n">
        <v>15190.3</v>
      </c>
      <c r="D85" s="0" t="n">
        <v>13345.8</v>
      </c>
      <c r="E85" s="0" t="n">
        <v>8.6</v>
      </c>
      <c r="F85" s="0" t="n">
        <v>94.92</v>
      </c>
      <c r="G85" s="0" t="n">
        <v>137.27</v>
      </c>
      <c r="H85" s="0" t="n">
        <v>89.77461982</v>
      </c>
      <c r="I85" s="0" t="n">
        <v>0.07</v>
      </c>
      <c r="J85" s="0" t="n">
        <v>0.100897</v>
      </c>
      <c r="K85" s="0" t="n">
        <v>0.0135218</v>
      </c>
      <c r="L85" s="0" t="n">
        <v>0.0612</v>
      </c>
      <c r="M85" s="0" t="n">
        <v>0.0159348</v>
      </c>
      <c r="N85" s="0" t="n">
        <f aca="false">K85/J85</f>
        <v>0.134015877578124</v>
      </c>
      <c r="O85" s="0" t="n">
        <f aca="false">M85/L85</f>
        <v>0.260372549019608</v>
      </c>
    </row>
    <row r="86" customFormat="false" ht="12.8" hidden="false" customHeight="false" outlineLevel="0" collapsed="false">
      <c r="A86" s="0" t="s">
        <v>99</v>
      </c>
      <c r="B86" s="0" t="n">
        <v>228.866</v>
      </c>
      <c r="C86" s="0" t="n">
        <v>15275</v>
      </c>
      <c r="D86" s="0" t="n">
        <v>13650.7</v>
      </c>
      <c r="E86" s="0" t="n">
        <v>8.3</v>
      </c>
      <c r="F86" s="0" t="n">
        <v>96.1322</v>
      </c>
      <c r="G86" s="0" t="n">
        <v>137.29</v>
      </c>
      <c r="H86" s="0" t="n">
        <v>90.48602248</v>
      </c>
      <c r="I86" s="0" t="n">
        <v>0.1</v>
      </c>
      <c r="J86" s="0" t="n">
        <v>0.100989</v>
      </c>
      <c r="K86" s="0" t="n">
        <v>0.0136552</v>
      </c>
      <c r="L86" s="0" t="n">
        <v>0.0548</v>
      </c>
      <c r="M86" s="0" t="n">
        <v>0.0138292</v>
      </c>
      <c r="N86" s="0" t="n">
        <f aca="false">K86/J86</f>
        <v>0.135214726356336</v>
      </c>
      <c r="O86" s="0" t="n">
        <f aca="false">M86/L86</f>
        <v>0.252357664233577</v>
      </c>
    </row>
    <row r="87" customFormat="false" ht="12.8" hidden="false" customHeight="false" outlineLevel="0" collapsed="false">
      <c r="A87" s="0" t="s">
        <v>100</v>
      </c>
      <c r="B87" s="0" t="n">
        <v>228.626</v>
      </c>
      <c r="C87" s="0" t="n">
        <v>15336.7</v>
      </c>
      <c r="D87" s="0" t="n">
        <v>13776.1</v>
      </c>
      <c r="E87" s="0" t="n">
        <v>8.2</v>
      </c>
      <c r="F87" s="0" t="n">
        <v>97.0236</v>
      </c>
      <c r="G87" s="0" t="n">
        <v>140.1</v>
      </c>
      <c r="H87" s="0" t="n">
        <v>91.86325213</v>
      </c>
      <c r="I87" s="0" t="n">
        <v>0.15</v>
      </c>
      <c r="J87" s="0" t="n">
        <v>0.102497</v>
      </c>
      <c r="K87" s="0" t="n">
        <v>0.0122123</v>
      </c>
      <c r="L87" s="0" t="n">
        <v>0.05</v>
      </c>
      <c r="M87" s="0" t="n">
        <v>0.01185</v>
      </c>
      <c r="N87" s="0" t="n">
        <f aca="false">K87/J87</f>
        <v>0.119147877498854</v>
      </c>
      <c r="O87" s="0" t="n">
        <f aca="false">M87/L87</f>
        <v>0.237</v>
      </c>
    </row>
    <row r="88" customFormat="false" ht="12.8" hidden="false" customHeight="false" outlineLevel="0" collapsed="false">
      <c r="A88" s="0" t="s">
        <v>101</v>
      </c>
      <c r="B88" s="0" t="n">
        <v>231.104</v>
      </c>
      <c r="C88" s="0" t="n">
        <v>15431.3</v>
      </c>
      <c r="D88" s="0" t="n">
        <v>13828.9</v>
      </c>
      <c r="E88" s="0" t="n">
        <v>8</v>
      </c>
      <c r="F88" s="0" t="n">
        <v>97.4024</v>
      </c>
      <c r="G88" s="0" t="n">
        <v>142.09</v>
      </c>
      <c r="H88" s="0" t="n">
        <v>93.80466334</v>
      </c>
      <c r="I88" s="0" t="n">
        <v>0.14</v>
      </c>
      <c r="J88" s="0" t="n">
        <v>0.10459</v>
      </c>
      <c r="K88" s="0" t="n">
        <v>0.0170405</v>
      </c>
      <c r="L88" s="0" t="n">
        <v>0.0461</v>
      </c>
      <c r="M88" s="0" t="n">
        <v>0.0102419</v>
      </c>
      <c r="N88" s="0" t="n">
        <f aca="false">K88/J88</f>
        <v>0.162926666029257</v>
      </c>
      <c r="O88" s="0" t="n">
        <f aca="false">M88/L88</f>
        <v>0.222167028199566</v>
      </c>
    </row>
    <row r="89" customFormat="false" ht="12.8" hidden="false" customHeight="false" outlineLevel="0" collapsed="false">
      <c r="A89" s="0" t="s">
        <v>102</v>
      </c>
      <c r="B89" s="0" t="n">
        <v>231.165</v>
      </c>
      <c r="C89" s="0" t="n">
        <v>15433.7</v>
      </c>
      <c r="D89" s="0" t="n">
        <v>14295.1</v>
      </c>
      <c r="E89" s="0" t="n">
        <v>7.8</v>
      </c>
      <c r="F89" s="0" t="n">
        <v>97.976</v>
      </c>
      <c r="G89" s="0" t="n">
        <v>144.69</v>
      </c>
      <c r="H89" s="0" t="n">
        <v>94.92203681</v>
      </c>
      <c r="I89" s="0" t="n">
        <v>0.16</v>
      </c>
      <c r="J89" s="0" t="n">
        <v>0.0982281</v>
      </c>
      <c r="K89" s="0" t="n">
        <v>0.010265</v>
      </c>
      <c r="L89" s="0" t="n">
        <v>0.0414</v>
      </c>
      <c r="M89" s="0" t="n">
        <v>0.0084706</v>
      </c>
      <c r="N89" s="0" t="n">
        <f aca="false">K89/J89</f>
        <v>0.104501665002174</v>
      </c>
      <c r="O89" s="0" t="n">
        <f aca="false">M89/L89</f>
        <v>0.204603864734299</v>
      </c>
    </row>
    <row r="90" customFormat="false" ht="12.8" hidden="false" customHeight="false" outlineLevel="0" collapsed="false">
      <c r="A90" s="0" t="s">
        <v>103</v>
      </c>
      <c r="B90" s="0" t="n">
        <v>232.245</v>
      </c>
      <c r="C90" s="0" t="n">
        <v>15538.4</v>
      </c>
      <c r="D90" s="0" t="n">
        <v>13977.2</v>
      </c>
      <c r="E90" s="0" t="n">
        <v>7.7</v>
      </c>
      <c r="F90" s="0" t="n">
        <v>98.9801</v>
      </c>
      <c r="G90" s="0" t="n">
        <v>148.68</v>
      </c>
      <c r="H90" s="0" t="n">
        <v>97.23094938</v>
      </c>
      <c r="I90" s="0" t="n">
        <v>0.14</v>
      </c>
      <c r="J90" s="0" t="n">
        <v>0.0946233</v>
      </c>
      <c r="K90" s="0" t="n">
        <v>0.00892301</v>
      </c>
      <c r="L90" s="0" t="n">
        <v>0.0366</v>
      </c>
      <c r="M90" s="0" t="n">
        <v>0.0075914</v>
      </c>
      <c r="N90" s="0" t="n">
        <f aca="false">K90/J90</f>
        <v>0.0943003467433497</v>
      </c>
      <c r="O90" s="0" t="n">
        <f aca="false">M90/L90</f>
        <v>0.207415300546448</v>
      </c>
    </row>
    <row r="91" customFormat="false" ht="12.8" hidden="false" customHeight="false" outlineLevel="0" collapsed="false">
      <c r="A91" s="0" t="s">
        <v>104</v>
      </c>
      <c r="B91" s="0" t="n">
        <v>232.583</v>
      </c>
      <c r="C91" s="0" t="n">
        <v>15606.6</v>
      </c>
      <c r="D91" s="0" t="n">
        <v>14131.3</v>
      </c>
      <c r="E91" s="0" t="n">
        <v>7.5</v>
      </c>
      <c r="F91" s="0" t="n">
        <v>99.4452</v>
      </c>
      <c r="G91" s="0" t="n">
        <v>152.82</v>
      </c>
      <c r="H91" s="0" t="n">
        <v>100.69477463</v>
      </c>
      <c r="I91" s="0" t="n">
        <v>0.12</v>
      </c>
      <c r="J91" s="0" t="n">
        <v>0.0908834</v>
      </c>
      <c r="K91" s="0" t="n">
        <v>0.00732944</v>
      </c>
      <c r="L91" s="0" t="n">
        <v>0.0329</v>
      </c>
      <c r="M91" s="0" t="n">
        <v>0.0056991</v>
      </c>
      <c r="N91" s="0" t="n">
        <f aca="false">K91/J91</f>
        <v>0.0806466307378465</v>
      </c>
      <c r="O91" s="0" t="n">
        <f aca="false">M91/L91</f>
        <v>0.173224924012158</v>
      </c>
    </row>
    <row r="92" customFormat="false" ht="12.8" hidden="false" customHeight="false" outlineLevel="0" collapsed="false">
      <c r="A92" s="0" t="s">
        <v>105</v>
      </c>
      <c r="B92" s="0" t="n">
        <v>233.773</v>
      </c>
      <c r="C92" s="0" t="n">
        <v>15779.9</v>
      </c>
      <c r="D92" s="0" t="n">
        <v>14247.4</v>
      </c>
      <c r="E92" s="0" t="n">
        <v>7.2</v>
      </c>
      <c r="F92" s="0" t="n">
        <v>100.0532</v>
      </c>
      <c r="G92" s="0" t="n">
        <v>156.58</v>
      </c>
      <c r="H92" s="0" t="n">
        <v>100.62498708</v>
      </c>
      <c r="I92" s="0" t="n">
        <v>0.08</v>
      </c>
      <c r="J92" s="0" t="n">
        <v>0.0845213</v>
      </c>
      <c r="K92" s="0" t="n">
        <v>0.00468918</v>
      </c>
      <c r="L92" s="0" t="n">
        <v>0.0282</v>
      </c>
      <c r="M92" s="0" t="n">
        <v>0.0042278</v>
      </c>
      <c r="N92" s="0" t="n">
        <f aca="false">K92/J92</f>
        <v>0.0554792697225433</v>
      </c>
      <c r="O92" s="0" t="n">
        <f aca="false">M92/L92</f>
        <v>0.149921985815603</v>
      </c>
    </row>
    <row r="93" customFormat="false" ht="12.8" hidden="false" customHeight="false" outlineLevel="0" collapsed="false">
      <c r="A93" s="0" t="s">
        <v>106</v>
      </c>
      <c r="B93" s="0" t="n">
        <v>234.697</v>
      </c>
      <c r="C93" s="0" t="n">
        <v>15916.2</v>
      </c>
      <c r="D93" s="0" t="n">
        <v>14311.7</v>
      </c>
      <c r="E93" s="0" t="n">
        <v>7</v>
      </c>
      <c r="F93" s="0" t="n">
        <v>101.2504</v>
      </c>
      <c r="G93" s="0" t="n">
        <v>160.38</v>
      </c>
      <c r="H93" s="0" t="n">
        <v>101.80461059</v>
      </c>
      <c r="I93" s="0" t="n">
        <v>0.09</v>
      </c>
      <c r="J93" s="0" t="n">
        <v>0.0807785</v>
      </c>
      <c r="K93" s="0" t="n">
        <v>0.00450148</v>
      </c>
      <c r="L93" s="0" t="n">
        <v>0.0247</v>
      </c>
      <c r="M93" s="0" t="n">
        <v>0.0029513</v>
      </c>
      <c r="N93" s="0" t="n">
        <f aca="false">K93/J93</f>
        <v>0.0557262142773139</v>
      </c>
      <c r="O93" s="0" t="n">
        <f aca="false">M93/L93</f>
        <v>0.119485829959514</v>
      </c>
    </row>
    <row r="94" customFormat="false" ht="12.8" hidden="false" customHeight="false" outlineLevel="0" collapsed="false">
      <c r="A94" s="0" t="s">
        <v>107</v>
      </c>
      <c r="B94" s="0" t="n">
        <v>235.79</v>
      </c>
      <c r="C94" s="0" t="n">
        <v>15831.7</v>
      </c>
      <c r="D94" s="0" t="n">
        <v>14484.7</v>
      </c>
      <c r="E94" s="0" t="n">
        <v>6.6</v>
      </c>
      <c r="F94" s="0" t="n">
        <v>102.2229</v>
      </c>
      <c r="G94" s="0" t="n">
        <v>163.35</v>
      </c>
      <c r="H94" s="0" t="n">
        <v>102.88004394</v>
      </c>
      <c r="I94" s="0" t="n">
        <v>0.07</v>
      </c>
      <c r="J94" s="0" t="n">
        <v>0.0763762</v>
      </c>
      <c r="K94" s="0" t="n">
        <v>0.00360806</v>
      </c>
      <c r="L94" s="0" t="n">
        <v>0.022</v>
      </c>
      <c r="M94" s="0" t="n">
        <v>0.003138</v>
      </c>
      <c r="N94" s="0" t="n">
        <f aca="false">K94/J94</f>
        <v>0.0472406325530728</v>
      </c>
      <c r="O94" s="0" t="n">
        <f aca="false">M94/L94</f>
        <v>0.142636363636364</v>
      </c>
    </row>
    <row r="95" customFormat="false" ht="12.8" hidden="false" customHeight="false" outlineLevel="0" collapsed="false">
      <c r="A95" s="0" t="s">
        <v>108</v>
      </c>
      <c r="B95" s="0" t="n">
        <v>237.348</v>
      </c>
      <c r="C95" s="0" t="n">
        <v>16010.4</v>
      </c>
      <c r="D95" s="0" t="n">
        <v>14660.5</v>
      </c>
      <c r="E95" s="0" t="n">
        <v>6.2</v>
      </c>
      <c r="F95" s="0" t="n">
        <v>103.6591</v>
      </c>
      <c r="G95" s="0" t="n">
        <v>163.64</v>
      </c>
      <c r="H95" s="0" t="n">
        <v>106.06878145</v>
      </c>
      <c r="I95" s="0" t="n">
        <v>0.09</v>
      </c>
      <c r="J95" s="0" t="n">
        <v>0.072281</v>
      </c>
      <c r="K95" s="0" t="n">
        <v>0.00283658</v>
      </c>
      <c r="L95" s="0" t="n">
        <v>0.0195</v>
      </c>
      <c r="M95" s="0" t="n">
        <v>0.0024405</v>
      </c>
      <c r="N95" s="0" t="n">
        <f aca="false">K95/J95</f>
        <v>0.039243784673704</v>
      </c>
      <c r="O95" s="0" t="n">
        <f aca="false">M95/L95</f>
        <v>0.125153846153846</v>
      </c>
    </row>
    <row r="96" customFormat="false" ht="12.8" hidden="false" customHeight="false" outlineLevel="0" collapsed="false">
      <c r="A96" s="0" t="s">
        <v>109</v>
      </c>
      <c r="B96" s="0" t="n">
        <v>237.626</v>
      </c>
      <c r="C96" s="0" t="n">
        <v>16205.6</v>
      </c>
      <c r="D96" s="0" t="n">
        <v>14811.2</v>
      </c>
      <c r="E96" s="0" t="n">
        <v>6.1</v>
      </c>
      <c r="F96" s="0" t="n">
        <v>104.7015</v>
      </c>
      <c r="G96" s="0" t="n">
        <v>164.68</v>
      </c>
      <c r="H96" s="0" t="n">
        <v>109.30956875</v>
      </c>
      <c r="I96" s="0" t="n">
        <v>0.09</v>
      </c>
      <c r="J96" s="0" t="n">
        <v>0.0683158</v>
      </c>
      <c r="K96" s="0" t="n">
        <v>0.00252562</v>
      </c>
      <c r="L96" s="0" t="n">
        <v>0.0177</v>
      </c>
      <c r="M96" s="0" t="n">
        <v>0.0018983</v>
      </c>
      <c r="N96" s="0" t="n">
        <f aca="false">K96/J96</f>
        <v>0.0369697785870911</v>
      </c>
      <c r="O96" s="0" t="n">
        <f aca="false">M96/L96</f>
        <v>0.107248587570621</v>
      </c>
    </row>
    <row r="97" customFormat="false" ht="12.8" hidden="false" customHeight="false" outlineLevel="0" collapsed="false">
      <c r="A97" s="0" t="s">
        <v>110</v>
      </c>
      <c r="B97" s="0" t="n">
        <v>236.284</v>
      </c>
      <c r="C97" s="0" t="n">
        <v>16294.7</v>
      </c>
      <c r="D97" s="0" t="n">
        <v>14979.3</v>
      </c>
      <c r="E97" s="0" t="n">
        <v>5.7</v>
      </c>
      <c r="F97" s="0" t="n">
        <v>105.8797</v>
      </c>
      <c r="G97" s="0" t="n">
        <v>167.8</v>
      </c>
      <c r="H97" s="0" t="n">
        <v>111.96005963</v>
      </c>
      <c r="I97" s="0" t="n">
        <v>0.1</v>
      </c>
      <c r="J97" s="0" t="n">
        <v>0.0646795</v>
      </c>
      <c r="K97" s="0" t="n">
        <v>0.00234053</v>
      </c>
      <c r="L97" s="0" t="n">
        <v>0.0158</v>
      </c>
      <c r="M97" s="0" t="n">
        <v>0.0013482</v>
      </c>
      <c r="N97" s="0" t="n">
        <f aca="false">K97/J97</f>
        <v>0.0361865815289234</v>
      </c>
      <c r="O97" s="0" t="n">
        <f aca="false">M97/L97</f>
        <v>0.0853291139240506</v>
      </c>
    </row>
    <row r="98" customFormat="false" ht="12.8" hidden="false" customHeight="false" outlineLevel="0" collapsed="false">
      <c r="A98" s="0" t="s">
        <v>111</v>
      </c>
      <c r="B98" s="0" t="n">
        <v>235.989</v>
      </c>
      <c r="C98" s="0" t="n">
        <v>16354</v>
      </c>
      <c r="D98" s="0" t="n">
        <v>15185.9</v>
      </c>
      <c r="E98" s="0" t="n">
        <v>5.4</v>
      </c>
      <c r="F98" s="1" t="n">
        <v>105.7878</v>
      </c>
      <c r="G98" s="0" t="n">
        <v>168.19</v>
      </c>
      <c r="H98" s="0" t="n">
        <v>114.23822048</v>
      </c>
      <c r="I98" s="0" t="n">
        <v>0.11</v>
      </c>
      <c r="J98" s="0" t="n">
        <v>0.0623</v>
      </c>
      <c r="K98" s="0" t="n">
        <v>0.0027</v>
      </c>
      <c r="L98" s="0" t="n">
        <v>0.0141</v>
      </c>
      <c r="M98" s="0" t="n">
        <v>0.0024</v>
      </c>
      <c r="N98" s="0" t="n">
        <f aca="false">K98/J98</f>
        <v>0.043338683788122</v>
      </c>
      <c r="O98" s="0" t="n">
        <f aca="false">M98/L98</f>
        <v>0.170212765957447</v>
      </c>
    </row>
    <row r="99" customFormat="false" ht="12.8" hidden="false" customHeight="false" outlineLevel="0" collapsed="false">
      <c r="A99" s="0" t="s">
        <v>112</v>
      </c>
      <c r="B99" s="0" t="n">
        <v>237.419</v>
      </c>
      <c r="C99" s="0" t="n">
        <v>16459.2</v>
      </c>
      <c r="D99" s="0" t="n">
        <v>15401.9</v>
      </c>
      <c r="E99" s="0" t="n">
        <v>5.3</v>
      </c>
      <c r="F99" s="1" t="n">
        <v>105.053</v>
      </c>
      <c r="G99" s="0" t="n">
        <v>173.58</v>
      </c>
      <c r="H99" s="0" t="n">
        <v>118.02852908</v>
      </c>
      <c r="I99" s="0" t="n">
        <v>0.13</v>
      </c>
      <c r="J99" s="0" t="n">
        <v>0.058</v>
      </c>
      <c r="K99" s="0" t="n">
        <v>0.0021</v>
      </c>
      <c r="L99" s="0" t="n">
        <v>0.0127</v>
      </c>
      <c r="M99" s="0" t="n">
        <v>0.0003</v>
      </c>
      <c r="N99" s="0" t="n">
        <f aca="false">K99/J99</f>
        <v>0.0362068965517241</v>
      </c>
      <c r="O99" s="0" t="n">
        <f aca="false">M99/L99</f>
        <v>0.0236220472440945</v>
      </c>
    </row>
    <row r="100" customFormat="false" ht="12.8" hidden="false" customHeight="false" outlineLevel="0" collapsed="false">
      <c r="A100" s="0" t="s">
        <v>113</v>
      </c>
      <c r="B100" s="0" t="n">
        <v>237.467</v>
      </c>
      <c r="C100" s="0" t="n">
        <v>16539.9</v>
      </c>
      <c r="D100" s="0" t="n">
        <v>15556.1</v>
      </c>
      <c r="E100" s="0" t="n">
        <v>5</v>
      </c>
      <c r="F100" s="1" t="n">
        <v>105.4536</v>
      </c>
      <c r="G100" s="0" t="n">
        <v>175.19</v>
      </c>
      <c r="H100" s="0" t="n">
        <v>120.54387832</v>
      </c>
      <c r="I100" s="0" t="n">
        <v>0.14</v>
      </c>
      <c r="J100" s="0" t="n">
        <v>0.054</v>
      </c>
      <c r="K100" s="0" t="n">
        <v>0.0015</v>
      </c>
      <c r="L100" s="0" t="n">
        <v>0.0116</v>
      </c>
      <c r="M100" s="0" t="n">
        <v>0.0001</v>
      </c>
      <c r="N100" s="0" t="n">
        <f aca="false">K100/J100</f>
        <v>0.0277777777777778</v>
      </c>
      <c r="O100" s="0" t="n">
        <f aca="false">M100/L100</f>
        <v>0.00862068965517241</v>
      </c>
    </row>
    <row r="101" customFormat="false" ht="12.8" hidden="false" customHeight="false" outlineLevel="0" collapsed="false">
      <c r="A101" s="0" t="s">
        <v>114</v>
      </c>
      <c r="B101" s="0" t="n">
        <v>237.846</v>
      </c>
      <c r="C101" s="0" t="n">
        <v>16575.7</v>
      </c>
      <c r="D101" s="0" t="n">
        <v>15690.2</v>
      </c>
      <c r="E101" s="0" t="n">
        <v>5</v>
      </c>
      <c r="F101" s="1" t="n">
        <v>104.5657</v>
      </c>
      <c r="G101" s="0" t="n">
        <v>175.29</v>
      </c>
      <c r="H101" s="0" t="n">
        <v>122.71274946</v>
      </c>
      <c r="I101" s="0" t="n">
        <v>0.24</v>
      </c>
      <c r="J101" s="0" t="n">
        <v>0.0509</v>
      </c>
      <c r="K101" s="0" t="n">
        <v>0.002</v>
      </c>
      <c r="L101" s="0" t="n">
        <v>0.0106</v>
      </c>
      <c r="M101" s="0" t="n">
        <v>0.0001</v>
      </c>
      <c r="N101" s="0" t="n">
        <f aca="false">K101/J101</f>
        <v>0.0392927308447937</v>
      </c>
      <c r="O101" s="0" t="n">
        <f aca="false">M101/L101</f>
        <v>0.00943396226415094</v>
      </c>
    </row>
    <row r="102" customFormat="false" ht="12.8" hidden="false" customHeight="false" outlineLevel="0" collapsed="false">
      <c r="A102" s="0" t="s">
        <v>115</v>
      </c>
      <c r="B102" s="0" t="n">
        <v>238.078</v>
      </c>
      <c r="C102" s="0" t="n">
        <v>16610</v>
      </c>
      <c r="D102" s="0" t="n">
        <v>15740.1</v>
      </c>
      <c r="E102" s="0" t="n">
        <v>5</v>
      </c>
      <c r="F102" s="1" t="n">
        <v>104.1296</v>
      </c>
      <c r="G102" s="0" t="n">
        <v>176.79</v>
      </c>
      <c r="H102" s="0" t="n">
        <v>123.4305099</v>
      </c>
      <c r="I102" s="0" t="n">
        <v>0.36</v>
      </c>
      <c r="J102" s="0" t="n">
        <v>0.0481</v>
      </c>
      <c r="K102" s="0" t="n">
        <v>0.0013</v>
      </c>
      <c r="L102" s="0" t="n">
        <v>0.0097</v>
      </c>
      <c r="M102" s="0" t="n">
        <v>0.0001</v>
      </c>
      <c r="N102" s="0" t="n">
        <f aca="false">K102/J102</f>
        <v>0.027027027027027</v>
      </c>
      <c r="O102" s="0" t="n">
        <f aca="false">M102/L102</f>
        <v>0.0103092783505155</v>
      </c>
    </row>
    <row r="103" customFormat="false" ht="12.8" hidden="false" customHeight="false" outlineLevel="0" collapsed="false">
      <c r="A103" s="0" t="s">
        <v>116</v>
      </c>
      <c r="B103" s="0" t="n">
        <v>239.842</v>
      </c>
      <c r="C103" s="0" t="n">
        <v>16668.1</v>
      </c>
      <c r="D103" s="0" t="n">
        <v>15929.4</v>
      </c>
      <c r="E103" s="0" t="n">
        <v>4.9</v>
      </c>
      <c r="F103" s="1" t="n">
        <v>103.9181</v>
      </c>
      <c r="G103" s="0" t="n">
        <v>182.15</v>
      </c>
      <c r="H103" s="0" t="n">
        <v>125.8291073</v>
      </c>
      <c r="I103" s="0" t="n">
        <v>0.38</v>
      </c>
      <c r="J103" s="0" t="n">
        <v>0.0457</v>
      </c>
      <c r="K103" s="0" t="n">
        <v>0.0011</v>
      </c>
      <c r="L103" s="0" t="n">
        <v>0.0092</v>
      </c>
      <c r="M103" s="0" t="n">
        <v>0.0001</v>
      </c>
      <c r="N103" s="0" t="n">
        <f aca="false">K103/J103</f>
        <v>0.0240700218818381</v>
      </c>
      <c r="O103" s="0" t="n">
        <f aca="false">M103/L103</f>
        <v>0.0108695652173913</v>
      </c>
    </row>
    <row r="104" customFormat="false" ht="12.8" hidden="false" customHeight="false" outlineLevel="0" collapsed="false">
      <c r="A104" s="0" t="s">
        <v>117</v>
      </c>
      <c r="B104" s="0" t="n">
        <v>241.006</v>
      </c>
      <c r="C104" s="0" t="n">
        <v>16812</v>
      </c>
      <c r="D104" s="0" t="n">
        <v>16111.1</v>
      </c>
      <c r="E104" s="0" t="n">
        <v>4.9</v>
      </c>
      <c r="F104" s="1" t="n">
        <v>104.3576</v>
      </c>
      <c r="G104" s="0" t="n">
        <v>184.45</v>
      </c>
      <c r="H104" s="0" t="n">
        <v>126.50253469</v>
      </c>
      <c r="I104" s="0" t="n">
        <v>0.4</v>
      </c>
      <c r="J104" s="0" t="n">
        <v>0.0436</v>
      </c>
      <c r="K104" s="0" t="n">
        <v>0.001</v>
      </c>
      <c r="L104" s="0" t="n">
        <v>0.0087</v>
      </c>
      <c r="M104" s="0" t="n">
        <v>0.0002</v>
      </c>
      <c r="N104" s="0" t="n">
        <f aca="false">K104/J104</f>
        <v>0.0229357798165138</v>
      </c>
      <c r="O104" s="0" t="n">
        <f aca="false">M104/L104</f>
        <v>0.0229885057471264</v>
      </c>
    </row>
    <row r="105" customFormat="false" ht="12.8" hidden="false" customHeight="false" outlineLevel="0" collapsed="false">
      <c r="A105" s="0" t="s">
        <v>118</v>
      </c>
      <c r="B105" s="0" t="n">
        <v>242.821</v>
      </c>
      <c r="C105" s="0" t="n">
        <v>16889.1</v>
      </c>
      <c r="D105" s="0" t="n">
        <v>16266.8</v>
      </c>
      <c r="E105" s="0" t="n">
        <v>4.7</v>
      </c>
      <c r="F105" s="1" t="n">
        <v>104.438</v>
      </c>
      <c r="G105" s="0" t="n">
        <v>185.54</v>
      </c>
      <c r="H105" s="0" t="n">
        <v>126.65812717</v>
      </c>
      <c r="I105" s="0" t="n">
        <v>0.54</v>
      </c>
      <c r="J105" s="0" t="n">
        <v>0.0415</v>
      </c>
      <c r="K105" s="0" t="n">
        <v>0.0007</v>
      </c>
      <c r="L105" s="0" t="n">
        <v>0.0085</v>
      </c>
      <c r="M105" s="0" t="n">
        <v>0.0001</v>
      </c>
      <c r="N105" s="0" t="n">
        <f aca="false">K105/J105</f>
        <v>0.0168674698795181</v>
      </c>
      <c r="O105" s="0" t="n">
        <f aca="false">M105/L105</f>
        <v>0.0117647058823529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B97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RowHeight="12.5" zeroHeight="false" outlineLevelRow="0" outlineLevelCol="0"/>
  <cols>
    <col collapsed="false" customWidth="true" hidden="false" outlineLevel="0" max="1025" min="1" style="0" width="11.27"/>
  </cols>
  <sheetData>
    <row r="2" customFormat="false" ht="12.5" hidden="false" customHeight="false" outlineLevel="0" collapsed="false">
      <c r="A2" s="0" t="n">
        <f aca="false">LN(Input!G2)</f>
        <v>4.32743844438948</v>
      </c>
    </row>
    <row r="3" customFormat="false" ht="12.5" hidden="false" customHeight="false" outlineLevel="0" collapsed="false">
      <c r="A3" s="0" t="n">
        <f aca="false">LN(Input!G3)</f>
        <v>4.32796635782394</v>
      </c>
      <c r="B3" s="0" t="n">
        <f aca="false">A3-A2</f>
        <v>0.000527913434458682</v>
      </c>
    </row>
    <row r="4" customFormat="false" ht="12.5" hidden="false" customHeight="false" outlineLevel="0" collapsed="false">
      <c r="A4" s="0" t="n">
        <f aca="false">LN(Input!G4)</f>
        <v>4.33231104242795</v>
      </c>
      <c r="B4" s="0" t="n">
        <f aca="false">A4-A3</f>
        <v>0.00434468460401138</v>
      </c>
    </row>
    <row r="5" customFormat="false" ht="12.5" hidden="false" customHeight="false" outlineLevel="0" collapsed="false">
      <c r="A5" s="0" t="n">
        <f aca="false">LN(Input!G5)</f>
        <v>4.33204826486764</v>
      </c>
      <c r="B5" s="0" t="n">
        <f aca="false">A5-A4</f>
        <v>-0.000262777560308791</v>
      </c>
    </row>
    <row r="6" customFormat="false" ht="12.5" hidden="false" customHeight="false" outlineLevel="0" collapsed="false">
      <c r="A6" s="0" t="n">
        <f aca="false">LN(Input!G6)</f>
        <v>4.33362389544571</v>
      </c>
      <c r="B6" s="0" t="n">
        <f aca="false">A6-A5</f>
        <v>0.00157563057807408</v>
      </c>
    </row>
    <row r="7" customFormat="false" ht="12.5" hidden="false" customHeight="false" outlineLevel="0" collapsed="false">
      <c r="A7" s="0" t="n">
        <f aca="false">LN(Input!G7)</f>
        <v>4.33611357765948</v>
      </c>
      <c r="B7" s="0" t="n">
        <f aca="false">A7-A6</f>
        <v>0.00248968221376078</v>
      </c>
    </row>
    <row r="8" customFormat="false" ht="12.5" hidden="false" customHeight="false" outlineLevel="0" collapsed="false">
      <c r="A8" s="0" t="n">
        <f aca="false">LN(Input!G8)</f>
        <v>4.33467293829041</v>
      </c>
      <c r="B8" s="0" t="n">
        <f aca="false">A8-A7</f>
        <v>-0.00144063936906402</v>
      </c>
    </row>
    <row r="9" customFormat="false" ht="12.5" hidden="false" customHeight="false" outlineLevel="0" collapsed="false">
      <c r="A9" s="0" t="n">
        <f aca="false">LN(Input!G9)</f>
        <v>4.33859707674655</v>
      </c>
      <c r="B9" s="0" t="n">
        <f aca="false">A9-A8</f>
        <v>0.00392413845613415</v>
      </c>
    </row>
    <row r="10" customFormat="false" ht="12.5" hidden="false" customHeight="false" outlineLevel="0" collapsed="false">
      <c r="A10" s="0" t="n">
        <f aca="false">LN(Input!G10)</f>
        <v>4.34224576466204</v>
      </c>
      <c r="B10" s="0" t="n">
        <f aca="false">A10-A9</f>
        <v>0.00364868791549178</v>
      </c>
    </row>
    <row r="11" customFormat="false" ht="12.5" hidden="false" customHeight="false" outlineLevel="0" collapsed="false">
      <c r="A11" s="0" t="n">
        <f aca="false">LN(Input!G11)</f>
        <v>4.34549230994591</v>
      </c>
      <c r="B11" s="0" t="n">
        <f aca="false">A11-A10</f>
        <v>0.00324654528387125</v>
      </c>
    </row>
    <row r="12" customFormat="false" ht="12.5" hidden="false" customHeight="false" outlineLevel="0" collapsed="false">
      <c r="A12" s="0" t="n">
        <f aca="false">LN(Input!G12)</f>
        <v>4.35246908243156</v>
      </c>
      <c r="B12" s="0" t="n">
        <f aca="false">A12-A11</f>
        <v>0.00697677248564776</v>
      </c>
    </row>
    <row r="13" customFormat="false" ht="12.5" hidden="false" customHeight="false" outlineLevel="0" collapsed="false">
      <c r="A13" s="0" t="n">
        <f aca="false">LN(Input!G13)</f>
        <v>4.35939751661352</v>
      </c>
      <c r="B13" s="0" t="n">
        <f aca="false">A13-A12</f>
        <v>0.00692843418196443</v>
      </c>
    </row>
    <row r="14" customFormat="false" ht="12.5" hidden="false" customHeight="false" outlineLevel="0" collapsed="false">
      <c r="A14" s="0" t="n">
        <f aca="false">LN(Input!G14)</f>
        <v>4.3667860852576</v>
      </c>
      <c r="B14" s="0" t="n">
        <f aca="false">A14-A13</f>
        <v>0.00738856864407644</v>
      </c>
    </row>
    <row r="15" customFormat="false" ht="12.5" hidden="false" customHeight="false" outlineLevel="0" collapsed="false">
      <c r="A15" s="0" t="n">
        <f aca="false">LN(Input!G15)</f>
        <v>4.37298589002173</v>
      </c>
      <c r="B15" s="0" t="n">
        <f aca="false">A15-A14</f>
        <v>0.00619980476413584</v>
      </c>
    </row>
    <row r="16" customFormat="false" ht="12.5" hidden="false" customHeight="false" outlineLevel="0" collapsed="false">
      <c r="A16" s="0" t="n">
        <f aca="false">LN(Input!G16)</f>
        <v>4.38002463200321</v>
      </c>
      <c r="B16" s="0" t="n">
        <f aca="false">A16-A15</f>
        <v>0.00703874198147592</v>
      </c>
    </row>
    <row r="17" customFormat="false" ht="12.5" hidden="false" customHeight="false" outlineLevel="0" collapsed="false">
      <c r="A17" s="0" t="n">
        <f aca="false">LN(Input!G17)</f>
        <v>4.38502214365368</v>
      </c>
      <c r="B17" s="0" t="n">
        <f aca="false">A17-A16</f>
        <v>0.00499751165047169</v>
      </c>
    </row>
    <row r="18" customFormat="false" ht="12.5" hidden="false" customHeight="false" outlineLevel="0" collapsed="false">
      <c r="A18" s="0" t="n">
        <f aca="false">LN(Input!G18)</f>
        <v>4.38937457233642</v>
      </c>
      <c r="B18" s="0" t="n">
        <f aca="false">A18-A17</f>
        <v>0.00435242868273988</v>
      </c>
    </row>
    <row r="19" customFormat="false" ht="12.5" hidden="false" customHeight="false" outlineLevel="0" collapsed="false">
      <c r="A19" s="0" t="n">
        <f aca="false">LN(Input!G19)</f>
        <v>4.39197696552705</v>
      </c>
      <c r="B19" s="0" t="n">
        <f aca="false">A19-A18</f>
        <v>0.00260239319062983</v>
      </c>
    </row>
    <row r="20" customFormat="false" ht="12.5" hidden="false" customHeight="false" outlineLevel="0" collapsed="false">
      <c r="A20" s="0" t="n">
        <f aca="false">LN(Input!G20)</f>
        <v>4.39691524716763</v>
      </c>
      <c r="B20" s="0" t="n">
        <f aca="false">A20-A19</f>
        <v>0.00493828164058208</v>
      </c>
    </row>
    <row r="21" customFormat="false" ht="12.5" hidden="false" customHeight="false" outlineLevel="0" collapsed="false">
      <c r="A21" s="0" t="n">
        <f aca="false">LN(Input!G21)</f>
        <v>4.40305400186596</v>
      </c>
      <c r="B21" s="0" t="n">
        <f aca="false">A21-A20</f>
        <v>0.00613875469832514</v>
      </c>
    </row>
    <row r="22" customFormat="false" ht="12.5" hidden="false" customHeight="false" outlineLevel="0" collapsed="false">
      <c r="A22" s="0" t="n">
        <f aca="false">LN(Input!G22)</f>
        <v>4.40769438142246</v>
      </c>
      <c r="B22" s="0" t="n">
        <f aca="false">A22-A21</f>
        <v>0.00464037955650198</v>
      </c>
    </row>
    <row r="23" customFormat="false" ht="12.5" hidden="false" customHeight="false" outlineLevel="0" collapsed="false">
      <c r="A23" s="0" t="n">
        <f aca="false">LN(Input!G23)</f>
        <v>4.41497773481357</v>
      </c>
      <c r="B23" s="0" t="n">
        <f aca="false">A23-A22</f>
        <v>0.00728335339110853</v>
      </c>
    </row>
    <row r="24" customFormat="false" ht="12.5" hidden="false" customHeight="false" outlineLevel="0" collapsed="false">
      <c r="A24" s="0" t="n">
        <f aca="false">LN(Input!G24)</f>
        <v>4.42100693431477</v>
      </c>
      <c r="B24" s="0" t="n">
        <f aca="false">A24-A23</f>
        <v>0.00602919950119762</v>
      </c>
    </row>
    <row r="25" customFormat="false" ht="12.5" hidden="false" customHeight="false" outlineLevel="0" collapsed="false">
      <c r="A25" s="0" t="n">
        <f aca="false">LN(Input!G25)</f>
        <v>4.42652187456043</v>
      </c>
      <c r="B25" s="0" t="n">
        <f aca="false">A25-A24</f>
        <v>0.00551494024566779</v>
      </c>
    </row>
    <row r="26" customFormat="false" ht="12.5" hidden="false" customHeight="false" outlineLevel="0" collapsed="false">
      <c r="A26" s="0" t="n">
        <f aca="false">LN(Input!G26)</f>
        <v>4.43426323400939</v>
      </c>
      <c r="B26" s="0" t="n">
        <f aca="false">A26-A25</f>
        <v>0.00774135944895793</v>
      </c>
    </row>
    <row r="27" customFormat="false" ht="12.5" hidden="false" customHeight="false" outlineLevel="0" collapsed="false">
      <c r="A27" s="0" t="n">
        <f aca="false">LN(Input!G27)</f>
        <v>4.44206284811794</v>
      </c>
      <c r="B27" s="0" t="n">
        <f aca="false">A27-A26</f>
        <v>0.00779961410855012</v>
      </c>
    </row>
    <row r="28" customFormat="false" ht="12.5" hidden="false" customHeight="false" outlineLevel="0" collapsed="false">
      <c r="A28" s="0" t="n">
        <f aca="false">LN(Input!G28)</f>
        <v>4.45061942613949</v>
      </c>
      <c r="B28" s="0" t="n">
        <f aca="false">A28-A27</f>
        <v>0.00855657802155196</v>
      </c>
    </row>
    <row r="29" customFormat="false" ht="12.5" hidden="false" customHeight="false" outlineLevel="0" collapsed="false">
      <c r="A29" s="0" t="n">
        <f aca="false">LN(Input!G29)</f>
        <v>4.46268453769134</v>
      </c>
      <c r="B29" s="0" t="n">
        <f aca="false">A29-A28</f>
        <v>0.0120651115518431</v>
      </c>
    </row>
    <row r="30" customFormat="false" ht="12.5" hidden="false" customHeight="false" outlineLevel="0" collapsed="false">
      <c r="A30" s="0" t="n">
        <f aca="false">LN(Input!G30)</f>
        <v>4.47869952193414</v>
      </c>
      <c r="B30" s="0" t="n">
        <f aca="false">A30-A29</f>
        <v>0.0160149842428066</v>
      </c>
    </row>
    <row r="31" customFormat="false" ht="12.5" hidden="false" customHeight="false" outlineLevel="0" collapsed="false">
      <c r="A31" s="0" t="n">
        <f aca="false">LN(Input!G31)</f>
        <v>4.4937915980047</v>
      </c>
      <c r="B31" s="0" t="n">
        <f aca="false">A31-A30</f>
        <v>0.0150920760705588</v>
      </c>
    </row>
    <row r="32" customFormat="false" ht="12.5" hidden="false" customHeight="false" outlineLevel="0" collapsed="false">
      <c r="A32" s="0" t="n">
        <f aca="false">LN(Input!G32)</f>
        <v>4.50953995497284</v>
      </c>
      <c r="B32" s="0" t="n">
        <f aca="false">A32-A31</f>
        <v>0.0157483569681398</v>
      </c>
    </row>
    <row r="33" customFormat="false" ht="12.5" hidden="false" customHeight="false" outlineLevel="0" collapsed="false">
      <c r="A33" s="0" t="n">
        <f aca="false">LN(Input!G33)</f>
        <v>4.52504414150881</v>
      </c>
      <c r="B33" s="0" t="n">
        <f aca="false">A33-A32</f>
        <v>0.0155041865359653</v>
      </c>
    </row>
    <row r="34" customFormat="false" ht="12.5" hidden="false" customHeight="false" outlineLevel="0" collapsed="false">
      <c r="A34" s="0" t="n">
        <f aca="false">LN(Input!G34)</f>
        <v>4.54116485601218</v>
      </c>
      <c r="B34" s="0" t="n">
        <f aca="false">A34-A33</f>
        <v>0.0161207145033719</v>
      </c>
    </row>
    <row r="35" customFormat="false" ht="12.5" hidden="false" customHeight="false" outlineLevel="0" collapsed="false">
      <c r="A35" s="0" t="n">
        <f aca="false">LN(Input!G35)</f>
        <v>4.55881206200994</v>
      </c>
      <c r="B35" s="0" t="n">
        <f aca="false">A35-A34</f>
        <v>0.017647205997763</v>
      </c>
    </row>
    <row r="36" customFormat="false" ht="12.5" hidden="false" customHeight="false" outlineLevel="0" collapsed="false">
      <c r="A36" s="0" t="n">
        <f aca="false">LN(Input!G36)</f>
        <v>4.5781072664384</v>
      </c>
      <c r="B36" s="0" t="n">
        <f aca="false">A36-A35</f>
        <v>0.0192952044284604</v>
      </c>
    </row>
    <row r="37" customFormat="false" ht="12.5" hidden="false" customHeight="false" outlineLevel="0" collapsed="false">
      <c r="A37" s="0" t="n">
        <f aca="false">LN(Input!G37)</f>
        <v>4.59794414089635</v>
      </c>
      <c r="B37" s="0" t="n">
        <f aca="false">A37-A36</f>
        <v>0.0198368744579494</v>
      </c>
    </row>
    <row r="38" customFormat="false" ht="12.5" hidden="false" customHeight="false" outlineLevel="0" collapsed="false">
      <c r="A38" s="0" t="n">
        <f aca="false">LN(Input!G38)</f>
        <v>4.61848120004776</v>
      </c>
      <c r="B38" s="0" t="n">
        <f aca="false">A38-A37</f>
        <v>0.0205370591514118</v>
      </c>
    </row>
    <row r="39" customFormat="false" ht="12.5" hidden="false" customHeight="false" outlineLevel="0" collapsed="false">
      <c r="A39" s="0" t="n">
        <f aca="false">LN(Input!G39)</f>
        <v>4.64130923260396</v>
      </c>
      <c r="B39" s="0" t="n">
        <f aca="false">A39-A38</f>
        <v>0.0228280325562009</v>
      </c>
    </row>
    <row r="40" customFormat="false" ht="12.5" hidden="false" customHeight="false" outlineLevel="0" collapsed="false">
      <c r="A40" s="0" t="n">
        <f aca="false">LN(Input!G40)</f>
        <v>4.66145599699868</v>
      </c>
      <c r="B40" s="0" t="n">
        <f aca="false">A40-A39</f>
        <v>0.0201467643947186</v>
      </c>
    </row>
    <row r="41" customFormat="false" ht="12.5" hidden="false" customHeight="false" outlineLevel="0" collapsed="false">
      <c r="A41" s="0" t="n">
        <f aca="false">LN(Input!G41)</f>
        <v>4.68462810732281</v>
      </c>
      <c r="B41" s="0" t="n">
        <f aca="false">A41-A40</f>
        <v>0.0231721103241238</v>
      </c>
    </row>
    <row r="42" customFormat="false" ht="12.5" hidden="false" customHeight="false" outlineLevel="0" collapsed="false">
      <c r="A42" s="0" t="n">
        <f aca="false">LN(Input!G42)</f>
        <v>4.70492501912508</v>
      </c>
      <c r="B42" s="0" t="n">
        <f aca="false">A42-A41</f>
        <v>0.0202969118022773</v>
      </c>
    </row>
    <row r="43" customFormat="false" ht="12.5" hidden="false" customHeight="false" outlineLevel="0" collapsed="false">
      <c r="A43" s="0" t="n">
        <f aca="false">LN(Input!G43)</f>
        <v>4.7202829930886</v>
      </c>
      <c r="B43" s="0" t="n">
        <f aca="false">A43-A42</f>
        <v>0.0153579739635124</v>
      </c>
    </row>
    <row r="44" customFormat="false" ht="12.5" hidden="false" customHeight="false" outlineLevel="0" collapsed="false">
      <c r="A44" s="0" t="n">
        <f aca="false">LN(Input!G44)</f>
        <v>4.73760097316858</v>
      </c>
      <c r="B44" s="0" t="n">
        <f aca="false">A44-A43</f>
        <v>0.0173179800799845</v>
      </c>
    </row>
    <row r="45" customFormat="false" ht="12.5" hidden="false" customHeight="false" outlineLevel="0" collapsed="false">
      <c r="A45" s="0" t="n">
        <f aca="false">LN(Input!G45)</f>
        <v>4.75246887300897</v>
      </c>
      <c r="B45" s="0" t="n">
        <f aca="false">A45-A44</f>
        <v>0.0148678998403904</v>
      </c>
    </row>
    <row r="46" customFormat="false" ht="12.5" hidden="false" customHeight="false" outlineLevel="0" collapsed="false">
      <c r="A46" s="0" t="n">
        <f aca="false">LN(Input!G46)</f>
        <v>4.76983680754333</v>
      </c>
      <c r="B46" s="0" t="n">
        <f aca="false">A46-A45</f>
        <v>0.017367934534354</v>
      </c>
    </row>
    <row r="47" customFormat="false" ht="12.5" hidden="false" customHeight="false" outlineLevel="0" collapsed="false">
      <c r="A47" s="0" t="n">
        <f aca="false">LN(Input!G47)</f>
        <v>4.79347381445959</v>
      </c>
      <c r="B47" s="0" t="n">
        <f aca="false">A47-A46</f>
        <v>0.0236370069162684</v>
      </c>
    </row>
    <row r="48" customFormat="false" ht="12.5" hidden="false" customHeight="false" outlineLevel="0" collapsed="false">
      <c r="A48" s="0" t="n">
        <f aca="false">LN(Input!G48)</f>
        <v>4.81890965722701</v>
      </c>
      <c r="B48" s="0" t="n">
        <f aca="false">A48-A47</f>
        <v>0.025435842767414</v>
      </c>
    </row>
    <row r="49" customFormat="false" ht="12.5" hidden="false" customHeight="false" outlineLevel="0" collapsed="false">
      <c r="A49" s="0" t="n">
        <f aca="false">LN(Input!G49)</f>
        <v>4.84158527949554</v>
      </c>
      <c r="B49" s="0" t="n">
        <f aca="false">A49-A48</f>
        <v>0.0226756222685331</v>
      </c>
    </row>
    <row r="50" customFormat="false" ht="12.5" hidden="false" customHeight="false" outlineLevel="0" collapsed="false">
      <c r="A50" s="0" t="n">
        <f aca="false">LN(Input!G50)</f>
        <v>4.86236727742715</v>
      </c>
      <c r="B50" s="0" t="n">
        <f aca="false">A50-A49</f>
        <v>0.0207819979316124</v>
      </c>
    </row>
    <row r="51" customFormat="false" ht="12.5" hidden="false" customHeight="false" outlineLevel="0" collapsed="false">
      <c r="A51" s="0" t="n">
        <f aca="false">LN(Input!G51)</f>
        <v>4.88098208586939</v>
      </c>
      <c r="B51" s="0" t="n">
        <f aca="false">A51-A50</f>
        <v>0.0186148084422317</v>
      </c>
    </row>
    <row r="52" customFormat="false" ht="12.5" hidden="false" customHeight="false" outlineLevel="0" collapsed="false">
      <c r="A52" s="0" t="n">
        <f aca="false">LN(Input!G52)</f>
        <v>4.90534884976915</v>
      </c>
      <c r="B52" s="0" t="n">
        <f aca="false">A52-A51</f>
        <v>0.0243667638997698</v>
      </c>
    </row>
    <row r="53" customFormat="false" ht="12.5" hidden="false" customHeight="false" outlineLevel="0" collapsed="false">
      <c r="A53" s="0" t="n">
        <f aca="false">LN(Input!G53)</f>
        <v>4.93325016304671</v>
      </c>
      <c r="B53" s="0" t="n">
        <f aca="false">A53-A52</f>
        <v>0.0279013132775567</v>
      </c>
    </row>
    <row r="54" customFormat="false" ht="12.5" hidden="false" customHeight="false" outlineLevel="0" collapsed="false">
      <c r="A54" s="0" t="n">
        <f aca="false">LN(Input!G54)</f>
        <v>4.96501011606998</v>
      </c>
      <c r="B54" s="0" t="n">
        <f aca="false">A54-A53</f>
        <v>0.0317599530232684</v>
      </c>
    </row>
    <row r="55" customFormat="false" ht="12.5" hidden="false" customHeight="false" outlineLevel="0" collapsed="false">
      <c r="A55" s="0" t="n">
        <f aca="false">LN(Input!G55)</f>
        <v>4.99863018696882</v>
      </c>
      <c r="B55" s="0" t="n">
        <f aca="false">A55-A54</f>
        <v>0.0336200708988441</v>
      </c>
    </row>
    <row r="56" customFormat="false" ht="12.5" hidden="false" customHeight="false" outlineLevel="0" collapsed="false">
      <c r="A56" s="0" t="n">
        <f aca="false">LN(Input!G56)</f>
        <v>5.02860617941749</v>
      </c>
      <c r="B56" s="0" t="n">
        <f aca="false">A56-A55</f>
        <v>0.0299759924486684</v>
      </c>
    </row>
    <row r="57" customFormat="false" ht="12.5" hidden="false" customHeight="false" outlineLevel="0" collapsed="false">
      <c r="A57" s="0" t="n">
        <f aca="false">LN(Input!G57)</f>
        <v>5.05961591631788</v>
      </c>
      <c r="B57" s="0" t="n">
        <f aca="false">A57-A56</f>
        <v>0.0310097369003852</v>
      </c>
    </row>
    <row r="58" customFormat="false" ht="12.5" hidden="false" customHeight="false" outlineLevel="0" collapsed="false">
      <c r="A58" s="0" t="n">
        <f aca="false">LN(Input!G58)</f>
        <v>5.09675182638732</v>
      </c>
      <c r="B58" s="0" t="n">
        <f aca="false">A58-A57</f>
        <v>0.0371359100694439</v>
      </c>
    </row>
    <row r="59" customFormat="false" ht="12.5" hidden="false" customHeight="false" outlineLevel="0" collapsed="false">
      <c r="A59" s="0" t="n">
        <f aca="false">LN(Input!G59)</f>
        <v>5.13196757926378</v>
      </c>
      <c r="B59" s="0" t="n">
        <f aca="false">A59-A58</f>
        <v>0.0352157528764589</v>
      </c>
    </row>
    <row r="60" customFormat="false" ht="12.5" hidden="false" customHeight="false" outlineLevel="0" collapsed="false">
      <c r="A60" s="0" t="n">
        <f aca="false">LN(Input!G60)</f>
        <v>5.1623830893072</v>
      </c>
      <c r="B60" s="0" t="n">
        <f aca="false">A60-A59</f>
        <v>0.0304155100434231</v>
      </c>
    </row>
    <row r="61" customFormat="false" ht="12.5" hidden="false" customHeight="false" outlineLevel="0" collapsed="false">
      <c r="A61" s="0" t="n">
        <f aca="false">LN(Input!G61)</f>
        <v>5.19039802432854</v>
      </c>
      <c r="B61" s="0" t="n">
        <f aca="false">A61-A60</f>
        <v>0.0280149350213383</v>
      </c>
    </row>
    <row r="62" customFormat="false" ht="12.5" hidden="false" customHeight="false" outlineLevel="0" collapsed="false">
      <c r="A62" s="0" t="n">
        <f aca="false">LN(Input!G62)</f>
        <v>5.21134235253363</v>
      </c>
      <c r="B62" s="0" t="n">
        <f aca="false">A62-A61</f>
        <v>0.0209443282050881</v>
      </c>
    </row>
    <row r="63" customFormat="false" ht="12.5" hidden="false" customHeight="false" outlineLevel="0" collapsed="false">
      <c r="A63" s="0" t="n">
        <f aca="false">LN(Input!G63)</f>
        <v>5.21499010395828</v>
      </c>
      <c r="B63" s="0" t="n">
        <f aca="false">A63-A62</f>
        <v>0.00364775142465312</v>
      </c>
    </row>
    <row r="64" customFormat="false" ht="12.5" hidden="false" customHeight="false" outlineLevel="0" collapsed="false">
      <c r="A64" s="0" t="n">
        <f aca="false">LN(Input!G64)</f>
        <v>5.20855675934041</v>
      </c>
      <c r="B64" s="0" t="n">
        <f aca="false">A64-A63</f>
        <v>-0.00643334461786971</v>
      </c>
    </row>
    <row r="65" customFormat="false" ht="12.5" hidden="false" customHeight="false" outlineLevel="0" collapsed="false">
      <c r="A65" s="0" t="n">
        <f aca="false">LN(Input!G65)</f>
        <v>5.21303177226568</v>
      </c>
      <c r="B65" s="0" t="n">
        <f aca="false">A65-A64</f>
        <v>0.00447501292526287</v>
      </c>
    </row>
    <row r="66" customFormat="false" ht="12.5" hidden="false" customHeight="false" outlineLevel="0" collapsed="false">
      <c r="A66" s="0" t="n">
        <f aca="false">LN(Input!G66)</f>
        <v>5.21743263780757</v>
      </c>
      <c r="B66" s="0" t="n">
        <f aca="false">A66-A65</f>
        <v>0.00440086554189634</v>
      </c>
    </row>
    <row r="67" customFormat="false" ht="12.5" hidden="false" customHeight="false" outlineLevel="0" collapsed="false">
      <c r="A67" s="0" t="n">
        <f aca="false">LN(Input!G67)</f>
        <v>5.20202670622975</v>
      </c>
      <c r="B67" s="0" t="n">
        <f aca="false">A67-A66</f>
        <v>-0.0154059315778223</v>
      </c>
    </row>
    <row r="68" customFormat="false" ht="12.5" hidden="false" customHeight="false" outlineLevel="0" collapsed="false">
      <c r="A68" s="0" t="n">
        <f aca="false">LN(Input!G68)</f>
        <v>5.18335534807836</v>
      </c>
      <c r="B68" s="0" t="n">
        <f aca="false">A68-A67</f>
        <v>-0.0186713581513951</v>
      </c>
    </row>
    <row r="69" customFormat="false" ht="12.5" hidden="false" customHeight="false" outlineLevel="0" collapsed="false">
      <c r="A69" s="0" t="n">
        <f aca="false">LN(Input!G69)</f>
        <v>5.16695504835121</v>
      </c>
      <c r="B69" s="0" t="n">
        <f aca="false">A69-A68</f>
        <v>-0.0164002997271453</v>
      </c>
    </row>
    <row r="70" customFormat="false" ht="12.5" hidden="false" customHeight="false" outlineLevel="0" collapsed="false">
      <c r="A70" s="0" t="n">
        <f aca="false">LN(Input!G70)</f>
        <v>5.14539926012332</v>
      </c>
      <c r="B70" s="0" t="n">
        <f aca="false">A70-A69</f>
        <v>-0.0215557882278858</v>
      </c>
    </row>
    <row r="71" customFormat="false" ht="12.5" hidden="false" customHeight="false" outlineLevel="0" collapsed="false">
      <c r="A71" s="0" t="n">
        <f aca="false">LN(Input!G71)</f>
        <v>5.11619578975675</v>
      </c>
      <c r="B71" s="0" t="n">
        <f aca="false">A71-A70</f>
        <v>-0.0292034703665758</v>
      </c>
    </row>
    <row r="72" customFormat="false" ht="12.5" hidden="false" customHeight="false" outlineLevel="0" collapsed="false">
      <c r="A72" s="0" t="n">
        <f aca="false">LN(Input!G72)</f>
        <v>5.08747287082084</v>
      </c>
      <c r="B72" s="0" t="n">
        <f aca="false">A72-A71</f>
        <v>-0.0287229189359044</v>
      </c>
    </row>
    <row r="73" customFormat="false" ht="12.5" hidden="false" customHeight="false" outlineLevel="0" collapsed="false">
      <c r="A73" s="0" t="n">
        <f aca="false">LN(Input!G73)</f>
        <v>5.05011238463846</v>
      </c>
      <c r="B73" s="0" t="n">
        <f aca="false">A73-A72</f>
        <v>-0.0373604861823882</v>
      </c>
    </row>
    <row r="74" customFormat="false" ht="12.5" hidden="false" customHeight="false" outlineLevel="0" collapsed="false">
      <c r="A74" s="0" t="n">
        <f aca="false">LN(Input!G74)</f>
        <v>5.01170139227825</v>
      </c>
      <c r="B74" s="0" t="n">
        <f aca="false">A74-A73</f>
        <v>-0.0384109923602027</v>
      </c>
    </row>
    <row r="75" customFormat="false" ht="12.5" hidden="false" customHeight="false" outlineLevel="0" collapsed="false">
      <c r="A75" s="0" t="n">
        <f aca="false">LN(Input!G75)</f>
        <v>4.99680678615972</v>
      </c>
      <c r="B75" s="0" t="n">
        <f aca="false">A75-A74</f>
        <v>-0.0148946061185313</v>
      </c>
    </row>
    <row r="76" customFormat="false" ht="12.5" hidden="false" customHeight="false" outlineLevel="0" collapsed="false">
      <c r="A76" s="0" t="n">
        <f aca="false">LN(Input!G76)</f>
        <v>4.9988325819771</v>
      </c>
      <c r="B76" s="0" t="n">
        <f aca="false">A76-A75</f>
        <v>0.00202579581738238</v>
      </c>
    </row>
    <row r="77" customFormat="false" ht="12.5" hidden="false" customHeight="false" outlineLevel="0" collapsed="false">
      <c r="A77" s="0" t="n">
        <f aca="false">LN(Input!G77)</f>
        <v>4.99714470391376</v>
      </c>
      <c r="B77" s="0" t="n">
        <f aca="false">A77-A76</f>
        <v>-0.0016878780633478</v>
      </c>
    </row>
    <row r="78" customFormat="false" ht="12.5" hidden="false" customHeight="false" outlineLevel="0" collapsed="false">
      <c r="A78" s="0" t="n">
        <f aca="false">LN(Input!G78)</f>
        <v>4.98627429318332</v>
      </c>
      <c r="B78" s="0" t="n">
        <f aca="false">A78-A77</f>
        <v>-0.010870410730436</v>
      </c>
    </row>
    <row r="79" customFormat="false" ht="12.5" hidden="false" customHeight="false" outlineLevel="0" collapsed="false">
      <c r="A79" s="0" t="n">
        <f aca="false">LN(Input!G79)</f>
        <v>4.98456506636307</v>
      </c>
      <c r="B79" s="0" t="n">
        <f aca="false">A79-A78</f>
        <v>-0.00170922682024877</v>
      </c>
    </row>
    <row r="80" customFormat="false" ht="12.5" hidden="false" customHeight="false" outlineLevel="0" collapsed="false">
      <c r="A80" s="0" t="n">
        <f aca="false">LN(Input!G80)</f>
        <v>4.96904911877533</v>
      </c>
      <c r="B80" s="0" t="n">
        <f aca="false">A80-A79</f>
        <v>-0.0155159475877449</v>
      </c>
    </row>
    <row r="81" customFormat="false" ht="12.5" hidden="false" customHeight="false" outlineLevel="0" collapsed="false">
      <c r="A81" s="0" t="n">
        <f aca="false">LN(Input!G81)</f>
        <v>4.95744546558214</v>
      </c>
      <c r="B81" s="0" t="n">
        <f aca="false">A81-A80</f>
        <v>-0.0116036531931902</v>
      </c>
    </row>
    <row r="82" customFormat="false" ht="12.5" hidden="false" customHeight="false" outlineLevel="0" collapsed="false">
      <c r="A82" s="0" t="n">
        <f aca="false">LN(Input!G82)</f>
        <v>4.94712735283987</v>
      </c>
      <c r="B82" s="0" t="n">
        <f aca="false">A82-A81</f>
        <v>-0.0103181127422625</v>
      </c>
    </row>
    <row r="83" customFormat="false" ht="12.5" hidden="false" customHeight="false" outlineLevel="0" collapsed="false">
      <c r="A83" s="0" t="n">
        <f aca="false">LN(Input!G83)</f>
        <v>4.94078491219518</v>
      </c>
      <c r="B83" s="0" t="n">
        <f aca="false">A83-A82</f>
        <v>-0.00634244064469858</v>
      </c>
    </row>
    <row r="84" customFormat="false" ht="12.5" hidden="false" customHeight="false" outlineLevel="0" collapsed="false">
      <c r="A84" s="0" t="n">
        <f aca="false">LN(Input!G84)</f>
        <v>4.93526498707148</v>
      </c>
      <c r="B84" s="0" t="n">
        <f aca="false">A84-A83</f>
        <v>-0.00551992512369637</v>
      </c>
    </row>
    <row r="85" customFormat="false" ht="12.5" hidden="false" customHeight="false" outlineLevel="0" collapsed="false">
      <c r="A85" s="0" t="n">
        <f aca="false">LN(Input!G85)</f>
        <v>4.92194978926357</v>
      </c>
      <c r="B85" s="0" t="n">
        <f aca="false">A85-A84</f>
        <v>-0.0133151978079109</v>
      </c>
    </row>
    <row r="86" customFormat="false" ht="12.5" hidden="false" customHeight="false" outlineLevel="0" collapsed="false">
      <c r="A86" s="0" t="n">
        <f aca="false">LN(Input!G86)</f>
        <v>4.92209547690951</v>
      </c>
      <c r="B86" s="0" t="n">
        <f aca="false">A86-A85</f>
        <v>0.000145687645945358</v>
      </c>
    </row>
    <row r="87" customFormat="false" ht="12.5" hidden="false" customHeight="false" outlineLevel="0" collapsed="false">
      <c r="A87" s="0" t="n">
        <f aca="false">LN(Input!G87)</f>
        <v>4.94235645334296</v>
      </c>
      <c r="B87" s="0" t="n">
        <f aca="false">A87-A86</f>
        <v>0.0202609764334483</v>
      </c>
    </row>
    <row r="88" customFormat="false" ht="12.5" hidden="false" customHeight="false" outlineLevel="0" collapsed="false">
      <c r="A88" s="0" t="n">
        <f aca="false">LN(Input!G88)</f>
        <v>4.95646065964998</v>
      </c>
      <c r="B88" s="0" t="n">
        <f aca="false">A88-A87</f>
        <v>0.0141042063070227</v>
      </c>
    </row>
    <row r="89" customFormat="false" ht="12.5" hidden="false" customHeight="false" outlineLevel="0" collapsed="false">
      <c r="A89" s="0" t="n">
        <f aca="false">LN(Input!G89)</f>
        <v>4.97459352274899</v>
      </c>
      <c r="B89" s="0" t="n">
        <f aca="false">A89-A88</f>
        <v>0.0181328630990061</v>
      </c>
    </row>
    <row r="90" customFormat="false" ht="12.5" hidden="false" customHeight="false" outlineLevel="0" collapsed="false">
      <c r="A90" s="0" t="n">
        <f aca="false">LN(Input!G90)</f>
        <v>5.00179634542905</v>
      </c>
      <c r="B90" s="0" t="n">
        <f aca="false">A90-A89</f>
        <v>0.0272028226800609</v>
      </c>
    </row>
    <row r="91" customFormat="false" ht="12.5" hidden="false" customHeight="false" outlineLevel="0" collapsed="false">
      <c r="A91" s="0" t="n">
        <f aca="false">LN(Input!G91)</f>
        <v>5.02926075821942</v>
      </c>
      <c r="B91" s="0" t="n">
        <f aca="false">A91-A90</f>
        <v>0.0274644127903692</v>
      </c>
    </row>
    <row r="92" customFormat="false" ht="12.5" hidden="false" customHeight="false" outlineLevel="0" collapsed="false">
      <c r="A92" s="0" t="n">
        <f aca="false">LN(Input!G92)</f>
        <v>5.05356706147977</v>
      </c>
      <c r="B92" s="0" t="n">
        <f aca="false">A92-A91</f>
        <v>0.0243063032603477</v>
      </c>
    </row>
    <row r="93" customFormat="false" ht="12.5" hidden="false" customHeight="false" outlineLevel="0" collapsed="false">
      <c r="A93" s="0" t="n">
        <f aca="false">LN(Input!G93)</f>
        <v>5.07754599937888</v>
      </c>
      <c r="B93" s="0" t="n">
        <f aca="false">A93-A92</f>
        <v>0.0239789378991144</v>
      </c>
    </row>
    <row r="94" customFormat="false" ht="12.5" hidden="false" customHeight="false" outlineLevel="0" collapsed="false">
      <c r="A94" s="0" t="n">
        <f aca="false">LN(Input!G94)</f>
        <v>5.09589513804708</v>
      </c>
      <c r="B94" s="0" t="n">
        <f aca="false">A94-A93</f>
        <v>0.0183491386681967</v>
      </c>
    </row>
    <row r="95" customFormat="false" ht="12.5" hidden="false" customHeight="false" outlineLevel="0" collapsed="false">
      <c r="A95" s="0" t="n">
        <f aca="false">LN(Input!G95)</f>
        <v>5.0976688930612</v>
      </c>
      <c r="B95" s="0" t="n">
        <f aca="false">A95-A94</f>
        <v>0.00177375501411881</v>
      </c>
    </row>
    <row r="96" customFormat="false" ht="12.5" hidden="false" customHeight="false" outlineLevel="0" collapsed="false">
      <c r="A96" s="0" t="n">
        <f aca="false">LN(Input!G96)</f>
        <v>5.1040041969017</v>
      </c>
      <c r="B96" s="0" t="n">
        <f aca="false">A96-A95</f>
        <v>0.00633530384050562</v>
      </c>
    </row>
    <row r="97" customFormat="false" ht="12.5" hidden="false" customHeight="false" outlineLevel="0" collapsed="false">
      <c r="A97" s="0" t="n">
        <f aca="false">LN(Input!G97)</f>
        <v>5.12277279403311</v>
      </c>
      <c r="B97" s="0" t="n">
        <f aca="false">A97-A96</f>
        <v>0.0187685971314027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78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5" activeCellId="0" sqref="B5"/>
    </sheetView>
  </sheetViews>
  <sheetFormatPr defaultRowHeight="12.5" zeroHeight="false" outlineLevelRow="0" outlineLevelCol="0"/>
  <cols>
    <col collapsed="false" customWidth="true" hidden="false" outlineLevel="0" max="1025" min="1" style="0" width="11.27"/>
  </cols>
  <sheetData>
    <row r="1" customFormat="false" ht="12.5" hidden="false" customHeight="false" outlineLevel="0" collapsed="false">
      <c r="A1" s="0" t="s">
        <v>119</v>
      </c>
      <c r="B1" s="0" t="s">
        <v>120</v>
      </c>
    </row>
    <row r="2" customFormat="false" ht="12.5" hidden="false" customHeight="false" outlineLevel="0" collapsed="false">
      <c r="A2" s="0" t="n">
        <f aca="false">LN(Input!H29)</f>
        <v>3.88687258897157</v>
      </c>
    </row>
    <row r="3" customFormat="false" ht="12.5" hidden="false" customHeight="false" outlineLevel="0" collapsed="false">
      <c r="A3" s="0" t="n">
        <f aca="false">LN(Input!H30)</f>
        <v>3.9454986781636</v>
      </c>
      <c r="B3" s="0" t="n">
        <f aca="false">A3-A2</f>
        <v>0.0586260891920234</v>
      </c>
    </row>
    <row r="4" customFormat="false" ht="12.5" hidden="false" customHeight="false" outlineLevel="0" collapsed="false">
      <c r="A4" s="0" t="n">
        <f aca="false">LN(Input!H31)</f>
        <v>3.96173847318167</v>
      </c>
      <c r="B4" s="0" t="n">
        <f aca="false">A4-A3</f>
        <v>0.0162397950180737</v>
      </c>
    </row>
    <row r="5" customFormat="false" ht="12.5" hidden="false" customHeight="false" outlineLevel="0" collapsed="false">
      <c r="A5" s="0" t="n">
        <f aca="false">LN(Input!H32)</f>
        <v>3.93959776833749</v>
      </c>
      <c r="B5" s="0" t="n">
        <f aca="false">A5-A4</f>
        <v>-0.0221407048441802</v>
      </c>
    </row>
    <row r="6" customFormat="false" ht="12.5" hidden="false" customHeight="false" outlineLevel="0" collapsed="false">
      <c r="A6" s="0" t="n">
        <f aca="false">LN(Input!H33)</f>
        <v>3.95103093402132</v>
      </c>
      <c r="B6" s="0" t="n">
        <f aca="false">A6-A5</f>
        <v>0.0114331656838305</v>
      </c>
    </row>
    <row r="7" customFormat="false" ht="12.5" hidden="false" customHeight="false" outlineLevel="0" collapsed="false">
      <c r="A7" s="0" t="n">
        <f aca="false">LN(Input!H34)</f>
        <v>3.96989824645275</v>
      </c>
      <c r="B7" s="0" t="n">
        <f aca="false">A7-A6</f>
        <v>0.0188673124314334</v>
      </c>
    </row>
    <row r="8" customFormat="false" ht="12.5" hidden="false" customHeight="false" outlineLevel="0" collapsed="false">
      <c r="A8" s="0" t="n">
        <f aca="false">LN(Input!H35)</f>
        <v>3.97798796528061</v>
      </c>
      <c r="B8" s="0" t="n">
        <f aca="false">A8-A7</f>
        <v>0.00808971882785059</v>
      </c>
    </row>
    <row r="9" customFormat="false" ht="12.5" hidden="false" customHeight="false" outlineLevel="0" collapsed="false">
      <c r="A9" s="0" t="n">
        <f aca="false">LN(Input!H36)</f>
        <v>3.99749807102888</v>
      </c>
      <c r="B9" s="0" t="n">
        <f aca="false">A9-A8</f>
        <v>0.0195101057482772</v>
      </c>
    </row>
    <row r="10" customFormat="false" ht="12.5" hidden="false" customHeight="false" outlineLevel="0" collapsed="false">
      <c r="A10" s="0" t="n">
        <f aca="false">LN(Input!H37)</f>
        <v>4.00198208578498</v>
      </c>
      <c r="B10" s="0" t="n">
        <f aca="false">A10-A9</f>
        <v>0.00448401475609828</v>
      </c>
    </row>
    <row r="11" customFormat="false" ht="12.5" hidden="false" customHeight="false" outlineLevel="0" collapsed="false">
      <c r="A11" s="0" t="n">
        <f aca="false">LN(Input!H38)</f>
        <v>4.00908912212708</v>
      </c>
      <c r="B11" s="0" t="n">
        <f aca="false">A11-A10</f>
        <v>0.00710703634209953</v>
      </c>
    </row>
    <row r="12" customFormat="false" ht="12.5" hidden="false" customHeight="false" outlineLevel="0" collapsed="false">
      <c r="A12" s="0" t="n">
        <f aca="false">LN(Input!H39)</f>
        <v>4.00811143776993</v>
      </c>
      <c r="B12" s="0" t="n">
        <f aca="false">A12-A11</f>
        <v>-0.000977684357146735</v>
      </c>
    </row>
    <row r="13" customFormat="false" ht="12.5" hidden="false" customHeight="false" outlineLevel="0" collapsed="false">
      <c r="A13" s="0" t="n">
        <f aca="false">LN(Input!H40)</f>
        <v>4.02003160700951</v>
      </c>
      <c r="B13" s="0" t="n">
        <f aca="false">A13-A12</f>
        <v>0.0119201692395716</v>
      </c>
    </row>
    <row r="14" customFormat="false" ht="12.5" hidden="false" customHeight="false" outlineLevel="0" collapsed="false">
      <c r="A14" s="0" t="n">
        <f aca="false">LN(Input!H41)</f>
        <v>4.0337082056389</v>
      </c>
      <c r="B14" s="0" t="n">
        <f aca="false">A14-A13</f>
        <v>0.0136765986293916</v>
      </c>
    </row>
    <row r="15" customFormat="false" ht="12.5" hidden="false" customHeight="false" outlineLevel="0" collapsed="false">
      <c r="A15" s="0" t="n">
        <f aca="false">LN(Input!H42)</f>
        <v>4.03765062496679</v>
      </c>
      <c r="B15" s="0" t="n">
        <f aca="false">A15-A14</f>
        <v>0.00394241932789186</v>
      </c>
    </row>
    <row r="16" customFormat="false" ht="12.5" hidden="false" customHeight="false" outlineLevel="0" collapsed="false">
      <c r="A16" s="0" t="n">
        <f aca="false">LN(Input!H43)</f>
        <v>4.04363115791141</v>
      </c>
      <c r="B16" s="0" t="n">
        <f aca="false">A16-A15</f>
        <v>0.00598053294462009</v>
      </c>
    </row>
    <row r="17" customFormat="false" ht="12.5" hidden="false" customHeight="false" outlineLevel="0" collapsed="false">
      <c r="A17" s="0" t="n">
        <f aca="false">LN(Input!H44)</f>
        <v>4.03525098545573</v>
      </c>
      <c r="B17" s="0" t="n">
        <f aca="false">A17-A16</f>
        <v>-0.00838017245568157</v>
      </c>
    </row>
    <row r="18" customFormat="false" ht="12.5" hidden="false" customHeight="false" outlineLevel="0" collapsed="false">
      <c r="A18" s="0" t="n">
        <f aca="false">LN(Input!H45)</f>
        <v>4.0325410725848</v>
      </c>
      <c r="B18" s="0" t="n">
        <f aca="false">A18-A17</f>
        <v>-0.0027099128709267</v>
      </c>
    </row>
    <row r="19" customFormat="false" ht="12.5" hidden="false" customHeight="false" outlineLevel="0" collapsed="false">
      <c r="A19" s="0" t="n">
        <f aca="false">LN(Input!H46)</f>
        <v>4.02953393011014</v>
      </c>
      <c r="B19" s="0" t="n">
        <f aca="false">A19-A18</f>
        <v>-0.00300714247465983</v>
      </c>
    </row>
    <row r="20" customFormat="false" ht="12.5" hidden="false" customHeight="false" outlineLevel="0" collapsed="false">
      <c r="A20" s="0" t="n">
        <f aca="false">LN(Input!H47)</f>
        <v>4.06222001040172</v>
      </c>
      <c r="B20" s="0" t="n">
        <f aca="false">A20-A19</f>
        <v>0.0326860802915787</v>
      </c>
    </row>
    <row r="21" customFormat="false" ht="12.5" hidden="false" customHeight="false" outlineLevel="0" collapsed="false">
      <c r="A21" s="0" t="n">
        <f aca="false">LN(Input!H48)</f>
        <v>4.05952292791743</v>
      </c>
      <c r="B21" s="0" t="n">
        <f aca="false">A21-A20</f>
        <v>-0.00269708248429446</v>
      </c>
    </row>
    <row r="22" customFormat="false" ht="12.5" hidden="false" customHeight="false" outlineLevel="0" collapsed="false">
      <c r="A22" s="0" t="n">
        <f aca="false">LN(Input!H49)</f>
        <v>4.04665133839357</v>
      </c>
      <c r="B22" s="0" t="n">
        <f aca="false">A22-A21</f>
        <v>-0.0128715895238596</v>
      </c>
    </row>
    <row r="23" customFormat="false" ht="12.5" hidden="false" customHeight="false" outlineLevel="0" collapsed="false">
      <c r="A23" s="0" t="n">
        <f aca="false">LN(Input!H50)</f>
        <v>4.08989771614144</v>
      </c>
      <c r="B23" s="0" t="n">
        <f aca="false">A23-A22</f>
        <v>0.0432463777478729</v>
      </c>
    </row>
    <row r="24" customFormat="false" ht="12.5" hidden="false" customHeight="false" outlineLevel="0" collapsed="false">
      <c r="A24" s="0" t="n">
        <f aca="false">LN(Input!H51)</f>
        <v>4.12300720073112</v>
      </c>
      <c r="B24" s="0" t="n">
        <f aca="false">A24-A23</f>
        <v>0.0331094845896809</v>
      </c>
    </row>
    <row r="25" customFormat="false" ht="12.5" hidden="false" customHeight="false" outlineLevel="0" collapsed="false">
      <c r="A25" s="0" t="n">
        <f aca="false">LN(Input!H52)</f>
        <v>4.12897592836285</v>
      </c>
      <c r="B25" s="0" t="n">
        <f aca="false">A25-A24</f>
        <v>0.00596872763173195</v>
      </c>
    </row>
    <row r="26" customFormat="false" ht="12.5" hidden="false" customHeight="false" outlineLevel="0" collapsed="false">
      <c r="A26" s="0" t="n">
        <f aca="false">LN(Input!H53)</f>
        <v>4.14143889817623</v>
      </c>
      <c r="B26" s="0" t="n">
        <f aca="false">A26-A25</f>
        <v>0.0124629698133782</v>
      </c>
    </row>
    <row r="27" customFormat="false" ht="12.5" hidden="false" customHeight="false" outlineLevel="0" collapsed="false">
      <c r="A27" s="0" t="n">
        <f aca="false">LN(Input!H54)</f>
        <v>4.18758931565264</v>
      </c>
      <c r="B27" s="0" t="n">
        <f aca="false">A27-A26</f>
        <v>0.0461504174764142</v>
      </c>
    </row>
    <row r="28" customFormat="false" ht="12.5" hidden="false" customHeight="false" outlineLevel="0" collapsed="false">
      <c r="A28" s="0" t="n">
        <f aca="false">LN(Input!H55)</f>
        <v>4.20305665147715</v>
      </c>
      <c r="B28" s="0" t="n">
        <f aca="false">A28-A27</f>
        <v>0.0154673358245034</v>
      </c>
    </row>
    <row r="29" customFormat="false" ht="12.5" hidden="false" customHeight="false" outlineLevel="0" collapsed="false">
      <c r="A29" s="0" t="n">
        <f aca="false">LN(Input!H56)</f>
        <v>4.25648192300679</v>
      </c>
      <c r="B29" s="0" t="n">
        <f aca="false">A29-A28</f>
        <v>0.0534252715296457</v>
      </c>
    </row>
    <row r="30" customFormat="false" ht="12.5" hidden="false" customHeight="false" outlineLevel="0" collapsed="false">
      <c r="A30" s="0" t="n">
        <f aca="false">LN(Input!H57)</f>
        <v>4.28411835050495</v>
      </c>
      <c r="B30" s="0" t="n">
        <f aca="false">A30-A29</f>
        <v>0.0276364274981526</v>
      </c>
    </row>
    <row r="31" customFormat="false" ht="12.5" hidden="false" customHeight="false" outlineLevel="0" collapsed="false">
      <c r="A31" s="0" t="n">
        <f aca="false">LN(Input!H58)</f>
        <v>4.31794656882962</v>
      </c>
      <c r="B31" s="0" t="n">
        <f aca="false">A31-A30</f>
        <v>0.0338282183246754</v>
      </c>
    </row>
    <row r="32" customFormat="false" ht="12.5" hidden="false" customHeight="false" outlineLevel="0" collapsed="false">
      <c r="A32" s="0" t="n">
        <f aca="false">LN(Input!H59)</f>
        <v>4.34869855172323</v>
      </c>
      <c r="B32" s="0" t="n">
        <f aca="false">A32-A31</f>
        <v>0.0307519828936087</v>
      </c>
    </row>
    <row r="33" customFormat="false" ht="12.5" hidden="false" customHeight="false" outlineLevel="0" collapsed="false">
      <c r="A33" s="0" t="n">
        <f aca="false">LN(Input!H60)</f>
        <v>4.3785162930026</v>
      </c>
      <c r="B33" s="0" t="n">
        <f aca="false">A33-A32</f>
        <v>0.029817741279369</v>
      </c>
    </row>
    <row r="34" customFormat="false" ht="12.5" hidden="false" customHeight="false" outlineLevel="0" collapsed="false">
      <c r="A34" s="0" t="n">
        <f aca="false">LN(Input!H61)</f>
        <v>4.40649574972956</v>
      </c>
      <c r="B34" s="0" t="n">
        <f aca="false">A34-A33</f>
        <v>0.0279794567269658</v>
      </c>
    </row>
    <row r="35" customFormat="false" ht="12.5" hidden="false" customHeight="false" outlineLevel="0" collapsed="false">
      <c r="A35" s="0" t="n">
        <f aca="false">LN(Input!H62)</f>
        <v>4.45253397026426</v>
      </c>
      <c r="B35" s="0" t="n">
        <f aca="false">A35-A34</f>
        <v>0.046038220534693</v>
      </c>
    </row>
    <row r="36" customFormat="false" ht="12.5" hidden="false" customHeight="false" outlineLevel="0" collapsed="false">
      <c r="A36" s="0" t="n">
        <f aca="false">LN(Input!H63)</f>
        <v>4.46185224666847</v>
      </c>
      <c r="B36" s="0" t="n">
        <f aca="false">A36-A35</f>
        <v>0.00931827640421457</v>
      </c>
    </row>
    <row r="37" customFormat="false" ht="12.5" hidden="false" customHeight="false" outlineLevel="0" collapsed="false">
      <c r="A37" s="0" t="n">
        <f aca="false">LN(Input!H64)</f>
        <v>4.48717463776501</v>
      </c>
      <c r="B37" s="0" t="n">
        <f aca="false">A37-A36</f>
        <v>0.0253223910965401</v>
      </c>
    </row>
    <row r="38" customFormat="false" ht="12.5" hidden="false" customHeight="false" outlineLevel="0" collapsed="false">
      <c r="A38" s="0" t="n">
        <f aca="false">LN(Input!H65)</f>
        <v>4.50864332061197</v>
      </c>
      <c r="B38" s="0" t="n">
        <f aca="false">A38-A37</f>
        <v>0.0214686828469546</v>
      </c>
    </row>
    <row r="39" customFormat="false" ht="12.5" hidden="false" customHeight="false" outlineLevel="0" collapsed="false">
      <c r="A39" s="0" t="n">
        <f aca="false">LN(Input!H66)</f>
        <v>4.5777404425655</v>
      </c>
      <c r="B39" s="0" t="n">
        <f aca="false">A39-A38</f>
        <v>0.069097121953531</v>
      </c>
    </row>
    <row r="40" customFormat="false" ht="12.5" hidden="false" customHeight="false" outlineLevel="0" collapsed="false">
      <c r="A40" s="0" t="n">
        <f aca="false">LN(Input!H67)</f>
        <v>4.5914693220272</v>
      </c>
      <c r="B40" s="0" t="n">
        <f aca="false">A40-A39</f>
        <v>0.013728879461703</v>
      </c>
    </row>
    <row r="41" customFormat="false" ht="12.5" hidden="false" customHeight="false" outlineLevel="0" collapsed="false">
      <c r="A41" s="0" t="n">
        <f aca="false">LN(Input!H68)</f>
        <v>4.56856451889942</v>
      </c>
      <c r="B41" s="0" t="n">
        <f aca="false">A41-A40</f>
        <v>-0.0229048031277843</v>
      </c>
    </row>
    <row r="42" customFormat="false" ht="12.5" hidden="false" customHeight="false" outlineLevel="0" collapsed="false">
      <c r="A42" s="0" t="n">
        <f aca="false">LN(Input!H69)</f>
        <v>4.57655827449997</v>
      </c>
      <c r="B42" s="0" t="n">
        <f aca="false">A42-A41</f>
        <v>0.00799375560055093</v>
      </c>
    </row>
    <row r="43" customFormat="false" ht="12.5" hidden="false" customHeight="false" outlineLevel="0" collapsed="false">
      <c r="A43" s="0" t="n">
        <f aca="false">LN(Input!H70)</f>
        <v>4.5255411701906</v>
      </c>
      <c r="B43" s="0" t="n">
        <f aca="false">A43-A42</f>
        <v>-0.0510171043093646</v>
      </c>
    </row>
    <row r="44" customFormat="false" ht="12.5" hidden="false" customHeight="false" outlineLevel="0" collapsed="false">
      <c r="A44" s="0" t="n">
        <f aca="false">LN(Input!H71)</f>
        <v>4.5193295513394</v>
      </c>
      <c r="B44" s="0" t="n">
        <f aca="false">A44-A43</f>
        <v>-0.00621161885120447</v>
      </c>
    </row>
    <row r="45" customFormat="false" ht="12.5" hidden="false" customHeight="false" outlineLevel="0" collapsed="false">
      <c r="A45" s="0" t="n">
        <f aca="false">LN(Input!H72)</f>
        <v>4.44174640346956</v>
      </c>
      <c r="B45" s="0" t="n">
        <f aca="false">A45-A44</f>
        <v>-0.0775831478698343</v>
      </c>
    </row>
    <row r="46" customFormat="false" ht="12.5" hidden="false" customHeight="false" outlineLevel="0" collapsed="false">
      <c r="A46" s="0" t="n">
        <f aca="false">LN(Input!H73)</f>
        <v>4.2229786201637</v>
      </c>
      <c r="B46" s="0" t="n">
        <f aca="false">A46-A45</f>
        <v>-0.218767783305863</v>
      </c>
    </row>
    <row r="47" customFormat="false" ht="12.5" hidden="false" customHeight="false" outlineLevel="0" collapsed="false">
      <c r="A47" s="0" t="n">
        <f aca="false">LN(Input!H74)</f>
        <v>4.11933865001466</v>
      </c>
      <c r="B47" s="0" t="n">
        <f aca="false">A47-A46</f>
        <v>-0.103639970149039</v>
      </c>
    </row>
    <row r="48" customFormat="false" ht="12.5" hidden="false" customHeight="false" outlineLevel="0" collapsed="false">
      <c r="A48" s="0" t="n">
        <f aca="false">LN(Input!H75)</f>
        <v>4.11481076048283</v>
      </c>
      <c r="B48" s="0" t="n">
        <f aca="false">A48-A47</f>
        <v>-0.00452788953182992</v>
      </c>
    </row>
    <row r="49" customFormat="false" ht="12.5" hidden="false" customHeight="false" outlineLevel="0" collapsed="false">
      <c r="A49" s="0" t="n">
        <f aca="false">LN(Input!H76)</f>
        <v>4.13729897735656</v>
      </c>
      <c r="B49" s="0" t="n">
        <f aca="false">A49-A48</f>
        <v>0.0224882168737262</v>
      </c>
    </row>
    <row r="50" customFormat="false" ht="12.5" hidden="false" customHeight="false" outlineLevel="0" collapsed="false">
      <c r="A50" s="0" t="n">
        <f aca="false">LN(Input!H77)</f>
        <v>4.19640239833298</v>
      </c>
      <c r="B50" s="0" t="n">
        <f aca="false">A50-A49</f>
        <v>0.0591034209764212</v>
      </c>
    </row>
    <row r="51" customFormat="false" ht="12.5" hidden="false" customHeight="false" outlineLevel="0" collapsed="false">
      <c r="A51" s="0" t="n">
        <f aca="false">LN(Input!H78)</f>
        <v>4.24125082522791</v>
      </c>
      <c r="B51" s="0" t="n">
        <f aca="false">A51-A50</f>
        <v>0.0448484268949274</v>
      </c>
    </row>
    <row r="52" customFormat="false" ht="12.5" hidden="false" customHeight="false" outlineLevel="0" collapsed="false">
      <c r="A52" s="0" t="n">
        <f aca="false">LN(Input!H79)</f>
        <v>4.30568004508873</v>
      </c>
      <c r="B52" s="0" t="n">
        <f aca="false">A52-A51</f>
        <v>0.0644292198608216</v>
      </c>
    </row>
    <row r="53" customFormat="false" ht="12.5" hidden="false" customHeight="false" outlineLevel="0" collapsed="false">
      <c r="A53" s="0" t="n">
        <f aca="false">LN(Input!H80)</f>
        <v>4.35944332454016</v>
      </c>
      <c r="B53" s="0" t="n">
        <f aca="false">A53-A52</f>
        <v>0.0537632794514265</v>
      </c>
    </row>
    <row r="54" customFormat="false" ht="12.5" hidden="false" customHeight="false" outlineLevel="0" collapsed="false">
      <c r="A54" s="0" t="n">
        <f aca="false">LN(Input!H81)</f>
        <v>4.38665223171082</v>
      </c>
      <c r="B54" s="0" t="n">
        <f aca="false">A54-A53</f>
        <v>0.0272089071706665</v>
      </c>
    </row>
    <row r="55" customFormat="false" ht="12.5" hidden="false" customHeight="false" outlineLevel="0" collapsed="false">
      <c r="A55" s="0" t="n">
        <f aca="false">LN(Input!H82)</f>
        <v>4.43523188252547</v>
      </c>
      <c r="B55" s="0" t="n">
        <f aca="false">A55-A54</f>
        <v>0.0485796508146503</v>
      </c>
    </row>
    <row r="56" customFormat="false" ht="12.5" hidden="false" customHeight="false" outlineLevel="0" collapsed="false">
      <c r="A56" s="0" t="n">
        <f aca="false">LN(Input!H83)</f>
        <v>4.48224942622595</v>
      </c>
      <c r="B56" s="0" t="n">
        <f aca="false">A56-A55</f>
        <v>0.0470175437004805</v>
      </c>
    </row>
    <row r="57" customFormat="false" ht="12.5" hidden="false" customHeight="false" outlineLevel="0" collapsed="false">
      <c r="A57" s="0" t="n">
        <f aca="false">LN(Input!H84)</f>
        <v>4.49163354281935</v>
      </c>
      <c r="B57" s="0" t="n">
        <f aca="false">A57-A56</f>
        <v>0.00938411659339788</v>
      </c>
    </row>
    <row r="58" customFormat="false" ht="12.5" hidden="false" customHeight="false" outlineLevel="0" collapsed="false">
      <c r="A58" s="0" t="n">
        <f aca="false">LN(Input!H85)</f>
        <v>4.49730230529393</v>
      </c>
      <c r="B58" s="0" t="n">
        <f aca="false">A58-A57</f>
        <v>0.00566876247458392</v>
      </c>
    </row>
    <row r="59" customFormat="false" ht="12.5" hidden="false" customHeight="false" outlineLevel="0" collapsed="false">
      <c r="A59" s="0" t="n">
        <f aca="false">LN(Input!H86)</f>
        <v>4.50519539104279</v>
      </c>
      <c r="B59" s="0" t="n">
        <f aca="false">A59-A58</f>
        <v>0.00789308574885972</v>
      </c>
    </row>
    <row r="60" customFormat="false" ht="12.5" hidden="false" customHeight="false" outlineLevel="0" collapsed="false">
      <c r="A60" s="0" t="n">
        <f aca="false">LN(Input!H87)</f>
        <v>4.52030108138441</v>
      </c>
      <c r="B60" s="0" t="n">
        <f aca="false">A60-A59</f>
        <v>0.0151056903416116</v>
      </c>
    </row>
    <row r="61" customFormat="false" ht="12.5" hidden="false" customHeight="false" outlineLevel="0" collapsed="false">
      <c r="A61" s="0" t="n">
        <f aca="false">LN(Input!H88)</f>
        <v>4.54121457055464</v>
      </c>
      <c r="B61" s="0" t="n">
        <f aca="false">A61-A60</f>
        <v>0.0209134891702369</v>
      </c>
    </row>
    <row r="62" customFormat="false" ht="12.5" hidden="false" customHeight="false" outlineLevel="0" collapsed="false">
      <c r="A62" s="0" t="n">
        <f aca="false">LN(Input!H89)</f>
        <v>4.55305588951264</v>
      </c>
      <c r="B62" s="0" t="n">
        <f aca="false">A62-A61</f>
        <v>0.0118413189580018</v>
      </c>
    </row>
    <row r="63" customFormat="false" ht="12.5" hidden="false" customHeight="false" outlineLevel="0" collapsed="false">
      <c r="A63" s="0" t="n">
        <f aca="false">LN(Input!H90)</f>
        <v>4.57708907004418</v>
      </c>
      <c r="B63" s="0" t="n">
        <f aca="false">A63-A62</f>
        <v>0.0240331805315384</v>
      </c>
    </row>
    <row r="64" customFormat="false" ht="12.5" hidden="false" customHeight="false" outlineLevel="0" collapsed="false">
      <c r="A64" s="0" t="n">
        <f aca="false">LN(Input!H91)</f>
        <v>4.61209390791143</v>
      </c>
      <c r="B64" s="0" t="n">
        <f aca="false">A64-A63</f>
        <v>0.0350048378672438</v>
      </c>
    </row>
    <row r="65" customFormat="false" ht="12.5" hidden="false" customHeight="false" outlineLevel="0" collapsed="false">
      <c r="A65" s="0" t="n">
        <f aca="false">LN(Input!H92)</f>
        <v>4.6114006073412</v>
      </c>
      <c r="B65" s="0" t="n">
        <f aca="false">A65-A64</f>
        <v>-0.000693300570222988</v>
      </c>
    </row>
    <row r="66" customFormat="false" ht="12.5" hidden="false" customHeight="false" outlineLevel="0" collapsed="false">
      <c r="A66" s="0" t="n">
        <f aca="false">LN(Input!H93)</f>
        <v>4.62305539375881</v>
      </c>
      <c r="B66" s="0" t="n">
        <f aca="false">A66-A65</f>
        <v>0.011654786417604</v>
      </c>
    </row>
    <row r="67" customFormat="false" ht="12.5" hidden="false" customHeight="false" outlineLevel="0" collapsed="false">
      <c r="A67" s="0" t="n">
        <f aca="false">LN(Input!H94)</f>
        <v>4.63356368758875</v>
      </c>
      <c r="B67" s="0" t="n">
        <f aca="false">A67-A66</f>
        <v>0.0105082938299441</v>
      </c>
    </row>
    <row r="68" customFormat="false" ht="12.5" hidden="false" customHeight="false" outlineLevel="0" collapsed="false">
      <c r="A68" s="0" t="n">
        <f aca="false">LN(Input!H95)</f>
        <v>4.6640877652832</v>
      </c>
      <c r="B68" s="0" t="n">
        <f aca="false">A68-A67</f>
        <v>0.0305240776944471</v>
      </c>
    </row>
    <row r="69" customFormat="false" ht="12.5" hidden="false" customHeight="false" outlineLevel="0" collapsed="false">
      <c r="A69" s="0" t="n">
        <f aca="false">LN(Input!H96)</f>
        <v>4.69418393709624</v>
      </c>
      <c r="B69" s="0" t="n">
        <f aca="false">A69-A68</f>
        <v>0.0300961718130432</v>
      </c>
    </row>
    <row r="70" customFormat="false" ht="12.5" hidden="false" customHeight="false" outlineLevel="0" collapsed="false">
      <c r="A70" s="0" t="n">
        <f aca="false">LN(Input!H97)</f>
        <v>4.71814219724804</v>
      </c>
      <c r="B70" s="0" t="n">
        <f aca="false">A70-A69</f>
        <v>0.0239582601517974</v>
      </c>
    </row>
    <row r="71" customFormat="false" ht="12.5" hidden="false" customHeight="false" outlineLevel="0" collapsed="false">
      <c r="A71" s="0" t="n">
        <f aca="false">LN(Input!H98)</f>
        <v>4.73828592143914</v>
      </c>
      <c r="B71" s="0" t="n">
        <f aca="false">A71-A70</f>
        <v>0.0201437241910991</v>
      </c>
    </row>
    <row r="72" customFormat="false" ht="12.5" hidden="false" customHeight="false" outlineLevel="0" collapsed="false">
      <c r="A72" s="0" t="n">
        <f aca="false">LN(Input!H99)</f>
        <v>4.77092636710797</v>
      </c>
      <c r="B72" s="0" t="n">
        <f aca="false">A72-A71</f>
        <v>0.0326404456688261</v>
      </c>
    </row>
    <row r="73" customFormat="false" ht="12.5" hidden="false" customHeight="false" outlineLevel="0" collapsed="false">
      <c r="A73" s="0" t="n">
        <f aca="false">LN(Input!H100)</f>
        <v>4.79201382208518</v>
      </c>
      <c r="B73" s="0" t="n">
        <f aca="false">A73-A72</f>
        <v>0.021087454977212</v>
      </c>
    </row>
    <row r="74" customFormat="false" ht="12.5" hidden="false" customHeight="false" outlineLevel="0" collapsed="false">
      <c r="A74" s="0" t="n">
        <f aca="false">LN(Input!H101)</f>
        <v>4.80984625389831</v>
      </c>
      <c r="B74" s="0" t="n">
        <f aca="false">A74-A73</f>
        <v>0.0178324318131322</v>
      </c>
    </row>
    <row r="75" customFormat="false" ht="12.5" hidden="false" customHeight="false" outlineLevel="0" collapsed="false">
      <c r="A75" s="0" t="n">
        <f aca="false">LN(Input!H102)</f>
        <v>4.81567832483375</v>
      </c>
      <c r="B75" s="0" t="n">
        <f aca="false">A75-A74</f>
        <v>0.00583207093544136</v>
      </c>
    </row>
    <row r="76" customFormat="false" ht="12.5" hidden="false" customHeight="false" outlineLevel="0" collapsed="false">
      <c r="A76" s="0" t="n">
        <f aca="false">LN(Input!H103)</f>
        <v>4.83492469508614</v>
      </c>
      <c r="B76" s="0" t="n">
        <f aca="false">A76-A75</f>
        <v>0.0192463702523913</v>
      </c>
    </row>
    <row r="77" customFormat="false" ht="12.5" hidden="false" customHeight="false" outlineLevel="0" collapsed="false">
      <c r="A77" s="0" t="n">
        <f aca="false">LN(Input!H104)</f>
        <v>4.84026234504193</v>
      </c>
      <c r="B77" s="0" t="n">
        <f aca="false">A77-A76</f>
        <v>0.00533764995579311</v>
      </c>
    </row>
    <row r="78" customFormat="false" ht="12.5" hidden="false" customHeight="false" outlineLevel="0" collapsed="false">
      <c r="A78" s="0" t="n">
        <f aca="false">LN(Input!H105)</f>
        <v>4.84149154470074</v>
      </c>
      <c r="B78" s="0" t="n">
        <f aca="false">A78-A77</f>
        <v>0.0012291996588063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E23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5" activeCellId="0" sqref="B15"/>
    </sheetView>
  </sheetViews>
  <sheetFormatPr defaultRowHeight="12.5" zeroHeight="false" outlineLevelRow="0" outlineLevelCol="0"/>
  <cols>
    <col collapsed="false" customWidth="true" hidden="false" outlineLevel="0" max="1025" min="1" style="0" width="11.27"/>
  </cols>
  <sheetData>
    <row r="1" customFormat="false" ht="12.5" hidden="false" customHeight="false" outlineLevel="0" collapsed="false">
      <c r="A1" s="0" t="s">
        <v>121</v>
      </c>
    </row>
    <row r="3" customFormat="false" ht="12.5" hidden="false" customHeight="false" outlineLevel="0" collapsed="false">
      <c r="A3" s="0" t="s">
        <v>122</v>
      </c>
      <c r="B3" s="0" t="n">
        <f aca="false">VAR('HPIc comp'!B3:B78)</f>
        <v>0.0014725543108307</v>
      </c>
      <c r="C3" s="0" t="s">
        <v>123</v>
      </c>
      <c r="D3" s="0" t="n">
        <f aca="false">SQRT(B3)</f>
        <v>0.0383738753689369</v>
      </c>
    </row>
    <row r="4" customFormat="false" ht="12.5" hidden="false" customHeight="false" outlineLevel="0" collapsed="false">
      <c r="A4" s="0" t="s">
        <v>124</v>
      </c>
      <c r="B4" s="0" t="n">
        <v>0.96</v>
      </c>
    </row>
    <row r="6" customFormat="false" ht="12.5" hidden="false" customHeight="false" outlineLevel="0" collapsed="false">
      <c r="A6" s="0" t="s">
        <v>125</v>
      </c>
      <c r="B6" s="0" t="n">
        <v>1</v>
      </c>
      <c r="C6" s="0" t="n">
        <f aca="false">B6+1</f>
        <v>2</v>
      </c>
      <c r="D6" s="0" t="n">
        <f aca="false">C6+1</f>
        <v>3</v>
      </c>
      <c r="E6" s="0" t="n">
        <f aca="false">D6+1</f>
        <v>4</v>
      </c>
      <c r="F6" s="0" t="n">
        <f aca="false">E6+1</f>
        <v>5</v>
      </c>
      <c r="G6" s="0" t="n">
        <f aca="false">F6+1</f>
        <v>6</v>
      </c>
      <c r="H6" s="0" t="n">
        <f aca="false">G6+1</f>
        <v>7</v>
      </c>
      <c r="I6" s="0" t="n">
        <f aca="false">H6+1</f>
        <v>8</v>
      </c>
      <c r="J6" s="0" t="n">
        <f aca="false">I6+1</f>
        <v>9</v>
      </c>
      <c r="K6" s="0" t="n">
        <f aca="false">J6+1</f>
        <v>10</v>
      </c>
      <c r="L6" s="0" t="n">
        <f aca="false">K6+1</f>
        <v>11</v>
      </c>
      <c r="M6" s="0" t="n">
        <f aca="false">L6+1</f>
        <v>12</v>
      </c>
      <c r="N6" s="0" t="n">
        <f aca="false">M6+1</f>
        <v>13</v>
      </c>
      <c r="O6" s="0" t="n">
        <f aca="false">N6+1</f>
        <v>14</v>
      </c>
      <c r="P6" s="0" t="n">
        <f aca="false">O6+1</f>
        <v>15</v>
      </c>
      <c r="Q6" s="0" t="n">
        <f aca="false">P6+1</f>
        <v>16</v>
      </c>
      <c r="R6" s="0" t="n">
        <f aca="false">Q6+1</f>
        <v>17</v>
      </c>
      <c r="S6" s="0" t="n">
        <f aca="false">R6+1</f>
        <v>18</v>
      </c>
      <c r="T6" s="0" t="n">
        <f aca="false">S6+1</f>
        <v>19</v>
      </c>
      <c r="U6" s="0" t="n">
        <f aca="false">T6+1</f>
        <v>20</v>
      </c>
      <c r="V6" s="0" t="n">
        <f aca="false">U6+1</f>
        <v>21</v>
      </c>
      <c r="W6" s="0" t="n">
        <f aca="false">V6+1</f>
        <v>22</v>
      </c>
      <c r="X6" s="0" t="n">
        <f aca="false">W6+1</f>
        <v>23</v>
      </c>
      <c r="Y6" s="0" t="n">
        <f aca="false">X6+1</f>
        <v>24</v>
      </c>
      <c r="Z6" s="0" t="n">
        <f aca="false">Y6+1</f>
        <v>25</v>
      </c>
      <c r="AA6" s="0" t="n">
        <f aca="false">Z6+1</f>
        <v>26</v>
      </c>
      <c r="AB6" s="0" t="n">
        <f aca="false">AA6+1</f>
        <v>27</v>
      </c>
      <c r="AC6" s="0" t="n">
        <f aca="false">AB6+1</f>
        <v>28</v>
      </c>
      <c r="AD6" s="0" t="n">
        <f aca="false">AC6+1</f>
        <v>29</v>
      </c>
      <c r="AE6" s="0" t="n">
        <f aca="false">AD6+1</f>
        <v>30</v>
      </c>
    </row>
    <row r="7" customFormat="false" ht="12.5" hidden="false" customHeight="false" outlineLevel="0" collapsed="false">
      <c r="A7" s="0" t="s">
        <v>126</v>
      </c>
      <c r="B7" s="0" t="n">
        <f aca="false">$B$4^B6</f>
        <v>0.96</v>
      </c>
      <c r="C7" s="0" t="n">
        <f aca="false">$B$4^C6</f>
        <v>0.9216</v>
      </c>
      <c r="D7" s="0" t="n">
        <f aca="false">$B$4^D6</f>
        <v>0.884736</v>
      </c>
      <c r="E7" s="0" t="n">
        <f aca="false">$B$4^E6</f>
        <v>0.84934656</v>
      </c>
      <c r="F7" s="0" t="n">
        <f aca="false">$B$4^F6</f>
        <v>0.8153726976</v>
      </c>
      <c r="G7" s="0" t="n">
        <f aca="false">$B$4^G6</f>
        <v>0.782757789696</v>
      </c>
      <c r="H7" s="0" t="n">
        <f aca="false">$B$4^H6</f>
        <v>0.75144747810816</v>
      </c>
      <c r="I7" s="0" t="n">
        <f aca="false">$B$4^I6</f>
        <v>0.721389578983833</v>
      </c>
      <c r="J7" s="0" t="n">
        <f aca="false">$B$4^J6</f>
        <v>0.69253399582448</v>
      </c>
      <c r="K7" s="0" t="n">
        <f aca="false">$B$4^K6</f>
        <v>0.664832635991501</v>
      </c>
      <c r="L7" s="0" t="n">
        <f aca="false">$B$4^L6</f>
        <v>0.638239330551841</v>
      </c>
      <c r="M7" s="0" t="n">
        <f aca="false">$B$4^M6</f>
        <v>0.612709757329767</v>
      </c>
      <c r="N7" s="0" t="n">
        <f aca="false">$B$4^N6</f>
        <v>0.588201367036576</v>
      </c>
      <c r="O7" s="0" t="n">
        <f aca="false">$B$4^O6</f>
        <v>0.564673312355113</v>
      </c>
      <c r="P7" s="0" t="n">
        <f aca="false">$B$4^P6</f>
        <v>0.542086379860909</v>
      </c>
      <c r="Q7" s="0" t="n">
        <f aca="false">$B$4^Q6</f>
        <v>0.520402924666472</v>
      </c>
      <c r="R7" s="0" t="n">
        <f aca="false">$B$4^R6</f>
        <v>0.499586807679813</v>
      </c>
      <c r="S7" s="0" t="n">
        <f aca="false">$B$4^S6</f>
        <v>0.479603335372621</v>
      </c>
      <c r="T7" s="0" t="n">
        <f aca="false">$B$4^T6</f>
        <v>0.460419201957716</v>
      </c>
      <c r="U7" s="0" t="n">
        <f aca="false">$B$4^U6</f>
        <v>0.442002433879407</v>
      </c>
      <c r="V7" s="0" t="n">
        <f aca="false">$B$4^V6</f>
        <v>0.424322336524231</v>
      </c>
      <c r="W7" s="0" t="n">
        <f aca="false">$B$4^W6</f>
        <v>0.407349443063262</v>
      </c>
      <c r="X7" s="0" t="n">
        <f aca="false">$B$4^X6</f>
        <v>0.391055465340731</v>
      </c>
      <c r="Y7" s="0" t="n">
        <f aca="false">$B$4^Y6</f>
        <v>0.375413246727102</v>
      </c>
      <c r="Z7" s="0" t="n">
        <f aca="false">$B$4^Z6</f>
        <v>0.360396716858018</v>
      </c>
      <c r="AA7" s="0" t="n">
        <f aca="false">$B$4^AA6</f>
        <v>0.345980848183697</v>
      </c>
      <c r="AB7" s="0" t="n">
        <f aca="false">$B$4^AB6</f>
        <v>0.332141614256349</v>
      </c>
      <c r="AC7" s="0" t="n">
        <f aca="false">$B$4^AC6</f>
        <v>0.318855949686095</v>
      </c>
      <c r="AD7" s="0" t="n">
        <f aca="false">$B$4^AD6</f>
        <v>0.306101711698652</v>
      </c>
      <c r="AE7" s="0" t="n">
        <f aca="false">$B$4^AE6</f>
        <v>0.293857643230705</v>
      </c>
    </row>
    <row r="8" customFormat="false" ht="12.5" hidden="false" customHeight="false" outlineLevel="0" collapsed="false">
      <c r="A8" s="0" t="s">
        <v>127</v>
      </c>
      <c r="B8" s="0" t="n">
        <f aca="false">B7/SUM($B$7:$AE$7)</f>
        <v>0.0566458018224625</v>
      </c>
      <c r="C8" s="0" t="n">
        <f aca="false">C7/SUM($B$7:$AE$7)</f>
        <v>0.054379969749564</v>
      </c>
      <c r="D8" s="0" t="n">
        <f aca="false">D7/SUM($B$7:$AE$7)</f>
        <v>0.0522047709595814</v>
      </c>
      <c r="E8" s="0" t="n">
        <f aca="false">E7/SUM($B$7:$AE$7)</f>
        <v>0.0501165801211981</v>
      </c>
      <c r="F8" s="0" t="n">
        <f aca="false">F7/SUM($B$7:$AE$7)</f>
        <v>0.0481119169163502</v>
      </c>
      <c r="G8" s="0" t="n">
        <f aca="false">G7/SUM($B$7:$AE$7)</f>
        <v>0.0461874402396962</v>
      </c>
      <c r="H8" s="0" t="n">
        <f aca="false">H7/SUM($B$7:$AE$7)</f>
        <v>0.0443399426301083</v>
      </c>
      <c r="I8" s="0" t="n">
        <f aca="false">I7/SUM($B$7:$AE$7)</f>
        <v>0.042566344924904</v>
      </c>
      <c r="J8" s="0" t="n">
        <f aca="false">J7/SUM($B$7:$AE$7)</f>
        <v>0.0408636911279079</v>
      </c>
      <c r="K8" s="0" t="n">
        <f aca="false">K7/SUM($B$7:$AE$7)</f>
        <v>0.0392291434827915</v>
      </c>
      <c r="L8" s="0" t="n">
        <f aca="false">L7/SUM($B$7:$AE$7)</f>
        <v>0.0376599777434799</v>
      </c>
      <c r="M8" s="0" t="n">
        <f aca="false">M7/SUM($B$7:$AE$7)</f>
        <v>0.0361535786337407</v>
      </c>
      <c r="N8" s="0" t="n">
        <f aca="false">N7/SUM($B$7:$AE$7)</f>
        <v>0.034707435488391</v>
      </c>
      <c r="O8" s="0" t="n">
        <f aca="false">O7/SUM($B$7:$AE$7)</f>
        <v>0.0333191380688554</v>
      </c>
      <c r="P8" s="0" t="n">
        <f aca="false">P7/SUM($B$7:$AE$7)</f>
        <v>0.0319863725461012</v>
      </c>
      <c r="Q8" s="0" t="n">
        <f aca="false">Q7/SUM($B$7:$AE$7)</f>
        <v>0.0307069176442571</v>
      </c>
      <c r="R8" s="0" t="n">
        <f aca="false">R7/SUM($B$7:$AE$7)</f>
        <v>0.0294786409384868</v>
      </c>
      <c r="S8" s="0" t="n">
        <f aca="false">S7/SUM($B$7:$AE$7)</f>
        <v>0.0282994953009474</v>
      </c>
      <c r="T8" s="0" t="n">
        <f aca="false">T7/SUM($B$7:$AE$7)</f>
        <v>0.0271675154889095</v>
      </c>
      <c r="U8" s="0" t="n">
        <f aca="false">U7/SUM($B$7:$AE$7)</f>
        <v>0.0260808148693531</v>
      </c>
      <c r="V8" s="0" t="n">
        <f aca="false">V7/SUM($B$7:$AE$7)</f>
        <v>0.025037582274579</v>
      </c>
      <c r="W8" s="0" t="n">
        <f aca="false">W7/SUM($B$7:$AE$7)</f>
        <v>0.0240360789835958</v>
      </c>
      <c r="X8" s="0" t="n">
        <f aca="false">X7/SUM($B$7:$AE$7)</f>
        <v>0.023074635824252</v>
      </c>
      <c r="Y8" s="0" t="n">
        <f aca="false">Y7/SUM($B$7:$AE$7)</f>
        <v>0.0221516503912819</v>
      </c>
      <c r="Z8" s="0" t="n">
        <f aca="false">Z7/SUM($B$7:$AE$7)</f>
        <v>0.0212655843756306</v>
      </c>
      <c r="AA8" s="0" t="n">
        <f aca="false">AA7/SUM($B$7:$AE$7)</f>
        <v>0.0204149610006054</v>
      </c>
      <c r="AB8" s="0" t="n">
        <f aca="false">AB7/SUM($B$7:$AE$7)</f>
        <v>0.0195983625605812</v>
      </c>
      <c r="AC8" s="0" t="n">
        <f aca="false">AC7/SUM($B$7:$AE$7)</f>
        <v>0.0188144280581579</v>
      </c>
      <c r="AD8" s="0" t="n">
        <f aca="false">AD7/SUM($B$7:$AE$7)</f>
        <v>0.0180618509358316</v>
      </c>
      <c r="AE8" s="0" t="n">
        <f aca="false">AE7/SUM($B$7:$AE$7)</f>
        <v>0.0173393768983983</v>
      </c>
    </row>
    <row r="9" customFormat="false" ht="12.5" hidden="false" customHeight="false" outlineLevel="0" collapsed="false">
      <c r="A9" s="0" t="s">
        <v>128</v>
      </c>
      <c r="B9" s="0" t="n">
        <f aca="false">$B$3*B6*B8</f>
        <v>8.34140196641287E-005</v>
      </c>
      <c r="C9" s="0" t="n">
        <f aca="false">$B$3*C6*C8</f>
        <v>0.000160154917755127</v>
      </c>
      <c r="D9" s="0" t="n">
        <f aca="false">$B$3*D6*D8</f>
        <v>0.000230623081567383</v>
      </c>
      <c r="E9" s="0" t="n">
        <f aca="false">$B$3*E6*E8</f>
        <v>0.00029519754440625</v>
      </c>
      <c r="F9" s="0" t="n">
        <f aca="false">$B$3*F6*F8</f>
        <v>0.0003542370532875</v>
      </c>
      <c r="G9" s="0" t="n">
        <f aca="false">$B$3*G6*G8</f>
        <v>0.000408081085387201</v>
      </c>
      <c r="H9" s="0" t="n">
        <f aca="false">$B$3*H6*H8</f>
        <v>0.000457050815633665</v>
      </c>
      <c r="I9" s="0" t="n">
        <f aca="false">$B$3*I6*I8</f>
        <v>0.000501450037723792</v>
      </c>
      <c r="J9" s="0" t="n">
        <f aca="false">$B$3*J6*J8</f>
        <v>0.000541566040741695</v>
      </c>
      <c r="K9" s="0" t="n">
        <f aca="false">$B$3*K6*K8</f>
        <v>0.000577670443457808</v>
      </c>
      <c r="L9" s="0" t="n">
        <f aca="false">$B$3*L6*L8</f>
        <v>0.000610019988291445</v>
      </c>
      <c r="M9" s="0" t="n">
        <f aca="false">$B$3*M6*M8</f>
        <v>0.000638857296828859</v>
      </c>
      <c r="N9" s="0" t="n">
        <f aca="false">$B$3*N6*N8</f>
        <v>0.000664411588702014</v>
      </c>
      <c r="O9" s="0" t="n">
        <f aca="false">$B$3*O6*O8</f>
        <v>0.000686899365550389</v>
      </c>
      <c r="P9" s="0" t="n">
        <f aca="false">$B$3*P6*P8</f>
        <v>0.000706525061708972</v>
      </c>
      <c r="Q9" s="0" t="n">
        <f aca="false">$B$3*Q6*Q8</f>
        <v>0.000723481663189987</v>
      </c>
      <c r="R9" s="0" t="n">
        <f aca="false">$B$3*R6*R8</f>
        <v>0.000737951296453787</v>
      </c>
      <c r="S9" s="0" t="n">
        <f aca="false">$B$3*S6*S8</f>
        <v>0.000750105788395379</v>
      </c>
      <c r="T9" s="0" t="n">
        <f aca="false">$B$3*T6*T8</f>
        <v>0.000760107198907317</v>
      </c>
      <c r="U9" s="0" t="n">
        <f aca="false">$B$3*U6*U8</f>
        <v>0.000768108327316868</v>
      </c>
      <c r="V9" s="0" t="n">
        <f aca="false">$B$3*V6*V8</f>
        <v>0.000774253193935403</v>
      </c>
      <c r="W9" s="0" t="n">
        <f aca="false">$B$3*W6*W8</f>
        <v>0.000778677497900748</v>
      </c>
      <c r="X9" s="0" t="n">
        <f aca="false">$B$3*X6*X8</f>
        <v>0.000781509052438569</v>
      </c>
      <c r="Y9" s="0" t="n">
        <f aca="false">$B$3*Y6*Y8</f>
        <v>0.000782868198616723</v>
      </c>
      <c r="Z9" s="0" t="n">
        <f aca="false">$B$3*Z6*Z8</f>
        <v>0.000782868198616723</v>
      </c>
      <c r="AA9" s="0" t="n">
        <f aca="false">$B$3*AA6*AA8</f>
        <v>0.000781615609498936</v>
      </c>
      <c r="AB9" s="0" t="n">
        <f aca="false">$B$3*AB6*AB8</f>
        <v>0.000779210638392785</v>
      </c>
      <c r="AC9" s="0" t="n">
        <f aca="false">$B$3*AC6*AC8</f>
        <v>0.000775747479999928</v>
      </c>
      <c r="AD9" s="0" t="n">
        <f aca="false">$B$3*AD6*AD8</f>
        <v>0.000771314637257072</v>
      </c>
      <c r="AE9" s="0" t="n">
        <f aca="false">$B$3*AE6*AE8</f>
        <v>0.000765995225965643</v>
      </c>
    </row>
    <row r="10" customFormat="false" ht="12.5" hidden="false" customHeight="false" outlineLevel="0" collapsed="false">
      <c r="A10" s="0" t="s">
        <v>129</v>
      </c>
      <c r="B10" s="0" t="n">
        <f aca="false">SUM(B9:AE9)</f>
        <v>0.0184299723475921</v>
      </c>
    </row>
    <row r="11" customFormat="false" ht="13" hidden="false" customHeight="false" outlineLevel="0" collapsed="false">
      <c r="A11" s="0" t="s">
        <v>130</v>
      </c>
      <c r="B11" s="2" t="n">
        <f aca="false">SQRT(B10)</f>
        <v>0.135757034247188</v>
      </c>
    </row>
    <row r="13" customFormat="false" ht="12.5" hidden="false" customHeight="false" outlineLevel="0" collapsed="false">
      <c r="A13" s="0" t="s">
        <v>121</v>
      </c>
    </row>
    <row r="15" customFormat="false" ht="12.5" hidden="false" customHeight="false" outlineLevel="0" collapsed="false">
      <c r="A15" s="0" t="s">
        <v>122</v>
      </c>
      <c r="B15" s="0" t="n">
        <f aca="false">VAR('HPIr comp'!B:B)</f>
        <v>0.000254469046942981</v>
      </c>
      <c r="C15" s="0" t="s">
        <v>123</v>
      </c>
      <c r="D15" s="0" t="n">
        <f aca="false">SQRT(B15)</f>
        <v>0.0159520859746612</v>
      </c>
    </row>
    <row r="16" customFormat="false" ht="12.5" hidden="false" customHeight="false" outlineLevel="0" collapsed="false">
      <c r="A16" s="0" t="s">
        <v>124</v>
      </c>
      <c r="B16" s="0" t="n">
        <v>0.96</v>
      </c>
    </row>
    <row r="18" customFormat="false" ht="12.5" hidden="false" customHeight="false" outlineLevel="0" collapsed="false">
      <c r="A18" s="0" t="s">
        <v>125</v>
      </c>
      <c r="B18" s="0" t="n">
        <v>1</v>
      </c>
      <c r="C18" s="0" t="n">
        <f aca="false">B18+1</f>
        <v>2</v>
      </c>
      <c r="D18" s="0" t="n">
        <f aca="false">C18+1</f>
        <v>3</v>
      </c>
      <c r="E18" s="0" t="n">
        <f aca="false">D18+1</f>
        <v>4</v>
      </c>
      <c r="F18" s="0" t="n">
        <f aca="false">E18+1</f>
        <v>5</v>
      </c>
      <c r="G18" s="0" t="n">
        <f aca="false">F18+1</f>
        <v>6</v>
      </c>
      <c r="H18" s="0" t="n">
        <f aca="false">G18+1</f>
        <v>7</v>
      </c>
      <c r="I18" s="0" t="n">
        <f aca="false">H18+1</f>
        <v>8</v>
      </c>
      <c r="J18" s="0" t="n">
        <f aca="false">I18+1</f>
        <v>9</v>
      </c>
      <c r="K18" s="0" t="n">
        <f aca="false">J18+1</f>
        <v>10</v>
      </c>
      <c r="L18" s="0" t="n">
        <f aca="false">K18+1</f>
        <v>11</v>
      </c>
      <c r="M18" s="0" t="n">
        <f aca="false">L18+1</f>
        <v>12</v>
      </c>
      <c r="N18" s="0" t="n">
        <f aca="false">M18+1</f>
        <v>13</v>
      </c>
      <c r="O18" s="0" t="n">
        <f aca="false">N18+1</f>
        <v>14</v>
      </c>
      <c r="P18" s="0" t="n">
        <f aca="false">O18+1</f>
        <v>15</v>
      </c>
      <c r="Q18" s="0" t="n">
        <f aca="false">P18+1</f>
        <v>16</v>
      </c>
      <c r="R18" s="0" t="n">
        <f aca="false">Q18+1</f>
        <v>17</v>
      </c>
      <c r="S18" s="0" t="n">
        <f aca="false">R18+1</f>
        <v>18</v>
      </c>
      <c r="T18" s="0" t="n">
        <f aca="false">S18+1</f>
        <v>19</v>
      </c>
      <c r="U18" s="0" t="n">
        <f aca="false">T18+1</f>
        <v>20</v>
      </c>
      <c r="V18" s="0" t="n">
        <f aca="false">U18+1</f>
        <v>21</v>
      </c>
      <c r="W18" s="0" t="n">
        <f aca="false">V18+1</f>
        <v>22</v>
      </c>
      <c r="X18" s="0" t="n">
        <f aca="false">W18+1</f>
        <v>23</v>
      </c>
      <c r="Y18" s="0" t="n">
        <f aca="false">X18+1</f>
        <v>24</v>
      </c>
      <c r="Z18" s="0" t="n">
        <f aca="false">Y18+1</f>
        <v>25</v>
      </c>
      <c r="AA18" s="0" t="n">
        <f aca="false">Z18+1</f>
        <v>26</v>
      </c>
      <c r="AB18" s="0" t="n">
        <f aca="false">AA18+1</f>
        <v>27</v>
      </c>
      <c r="AC18" s="0" t="n">
        <f aca="false">AB18+1</f>
        <v>28</v>
      </c>
      <c r="AD18" s="0" t="n">
        <f aca="false">AC18+1</f>
        <v>29</v>
      </c>
      <c r="AE18" s="0" t="n">
        <f aca="false">AD18+1</f>
        <v>30</v>
      </c>
    </row>
    <row r="19" customFormat="false" ht="12.5" hidden="false" customHeight="false" outlineLevel="0" collapsed="false">
      <c r="A19" s="0" t="s">
        <v>126</v>
      </c>
      <c r="B19" s="0" t="n">
        <f aca="false">$B$16^B18</f>
        <v>0.96</v>
      </c>
      <c r="C19" s="0" t="n">
        <f aca="false">$B$16^C18</f>
        <v>0.9216</v>
      </c>
      <c r="D19" s="0" t="n">
        <f aca="false">$B$16^D18</f>
        <v>0.884736</v>
      </c>
      <c r="E19" s="0" t="n">
        <f aca="false">$B$16^E18</f>
        <v>0.84934656</v>
      </c>
      <c r="F19" s="0" t="n">
        <f aca="false">$B$16^F18</f>
        <v>0.8153726976</v>
      </c>
      <c r="G19" s="0" t="n">
        <f aca="false">$B$16^G18</f>
        <v>0.782757789696</v>
      </c>
      <c r="H19" s="0" t="n">
        <f aca="false">$B$16^H18</f>
        <v>0.75144747810816</v>
      </c>
      <c r="I19" s="0" t="n">
        <f aca="false">$B$16^I18</f>
        <v>0.721389578983833</v>
      </c>
      <c r="J19" s="0" t="n">
        <f aca="false">$B$16^J18</f>
        <v>0.69253399582448</v>
      </c>
      <c r="K19" s="0" t="n">
        <f aca="false">$B$16^K18</f>
        <v>0.664832635991501</v>
      </c>
      <c r="L19" s="0" t="n">
        <f aca="false">$B$16^L18</f>
        <v>0.638239330551841</v>
      </c>
      <c r="M19" s="0" t="n">
        <f aca="false">$B$16^M18</f>
        <v>0.612709757329767</v>
      </c>
      <c r="N19" s="0" t="n">
        <f aca="false">$B$16^N18</f>
        <v>0.588201367036576</v>
      </c>
      <c r="O19" s="0" t="n">
        <f aca="false">$B$16^O18</f>
        <v>0.564673312355113</v>
      </c>
      <c r="P19" s="0" t="n">
        <f aca="false">$B$16^P18</f>
        <v>0.542086379860909</v>
      </c>
      <c r="Q19" s="0" t="n">
        <f aca="false">$B$16^Q18</f>
        <v>0.520402924666472</v>
      </c>
      <c r="R19" s="0" t="n">
        <f aca="false">$B$16^R18</f>
        <v>0.499586807679813</v>
      </c>
      <c r="S19" s="0" t="n">
        <f aca="false">$B$16^S18</f>
        <v>0.479603335372621</v>
      </c>
      <c r="T19" s="0" t="n">
        <f aca="false">$B$16^T18</f>
        <v>0.460419201957716</v>
      </c>
      <c r="U19" s="0" t="n">
        <f aca="false">$B$16^U18</f>
        <v>0.442002433879407</v>
      </c>
      <c r="V19" s="0" t="n">
        <f aca="false">$B$16^V18</f>
        <v>0.424322336524231</v>
      </c>
      <c r="W19" s="0" t="n">
        <f aca="false">$B$16^W18</f>
        <v>0.407349443063262</v>
      </c>
      <c r="X19" s="0" t="n">
        <f aca="false">$B$16^X18</f>
        <v>0.391055465340731</v>
      </c>
      <c r="Y19" s="0" t="n">
        <f aca="false">$B$16^Y18</f>
        <v>0.375413246727102</v>
      </c>
      <c r="Z19" s="0" t="n">
        <f aca="false">$B$16^Z18</f>
        <v>0.360396716858018</v>
      </c>
      <c r="AA19" s="0" t="n">
        <f aca="false">$B$16^AA18</f>
        <v>0.345980848183697</v>
      </c>
      <c r="AB19" s="0" t="n">
        <f aca="false">$B$16^AB18</f>
        <v>0.332141614256349</v>
      </c>
      <c r="AC19" s="0" t="n">
        <f aca="false">$B$16^AC18</f>
        <v>0.318855949686095</v>
      </c>
      <c r="AD19" s="0" t="n">
        <f aca="false">$B$16^AD18</f>
        <v>0.306101711698652</v>
      </c>
      <c r="AE19" s="0" t="n">
        <f aca="false">$B$16^AE18</f>
        <v>0.293857643230705</v>
      </c>
    </row>
    <row r="20" customFormat="false" ht="12.5" hidden="false" customHeight="false" outlineLevel="0" collapsed="false">
      <c r="A20" s="0" t="s">
        <v>127</v>
      </c>
      <c r="B20" s="0" t="n">
        <f aca="false">B19/SUM($B$7:$AE$7)</f>
        <v>0.0566458018224625</v>
      </c>
      <c r="C20" s="0" t="n">
        <f aca="false">C19/SUM($B$7:$AE$7)</f>
        <v>0.054379969749564</v>
      </c>
      <c r="D20" s="0" t="n">
        <f aca="false">D19/SUM($B$7:$AE$7)</f>
        <v>0.0522047709595814</v>
      </c>
      <c r="E20" s="0" t="n">
        <f aca="false">E19/SUM($B$7:$AE$7)</f>
        <v>0.0501165801211981</v>
      </c>
      <c r="F20" s="0" t="n">
        <f aca="false">F19/SUM($B$7:$AE$7)</f>
        <v>0.0481119169163502</v>
      </c>
      <c r="G20" s="0" t="n">
        <f aca="false">G19/SUM($B$7:$AE$7)</f>
        <v>0.0461874402396962</v>
      </c>
      <c r="H20" s="0" t="n">
        <f aca="false">H19/SUM($B$7:$AE$7)</f>
        <v>0.0443399426301083</v>
      </c>
      <c r="I20" s="0" t="n">
        <f aca="false">I19/SUM($B$7:$AE$7)</f>
        <v>0.042566344924904</v>
      </c>
      <c r="J20" s="0" t="n">
        <f aca="false">J19/SUM($B$7:$AE$7)</f>
        <v>0.0408636911279079</v>
      </c>
      <c r="K20" s="0" t="n">
        <f aca="false">K19/SUM($B$7:$AE$7)</f>
        <v>0.0392291434827915</v>
      </c>
      <c r="L20" s="0" t="n">
        <f aca="false">L19/SUM($B$7:$AE$7)</f>
        <v>0.0376599777434799</v>
      </c>
      <c r="M20" s="0" t="n">
        <f aca="false">M19/SUM($B$7:$AE$7)</f>
        <v>0.0361535786337407</v>
      </c>
      <c r="N20" s="0" t="n">
        <f aca="false">N19/SUM($B$7:$AE$7)</f>
        <v>0.034707435488391</v>
      </c>
      <c r="O20" s="0" t="n">
        <f aca="false">O19/SUM($B$7:$AE$7)</f>
        <v>0.0333191380688554</v>
      </c>
      <c r="P20" s="0" t="n">
        <f aca="false">P19/SUM($B$7:$AE$7)</f>
        <v>0.0319863725461012</v>
      </c>
      <c r="Q20" s="0" t="n">
        <f aca="false">Q19/SUM($B$7:$AE$7)</f>
        <v>0.0307069176442571</v>
      </c>
      <c r="R20" s="0" t="n">
        <f aca="false">R19/SUM($B$7:$AE$7)</f>
        <v>0.0294786409384868</v>
      </c>
      <c r="S20" s="0" t="n">
        <f aca="false">S19/SUM($B$7:$AE$7)</f>
        <v>0.0282994953009474</v>
      </c>
      <c r="T20" s="0" t="n">
        <f aca="false">T19/SUM($B$7:$AE$7)</f>
        <v>0.0271675154889095</v>
      </c>
      <c r="U20" s="0" t="n">
        <f aca="false">U19/SUM($B$7:$AE$7)</f>
        <v>0.0260808148693531</v>
      </c>
      <c r="V20" s="0" t="n">
        <f aca="false">V19/SUM($B$7:$AE$7)</f>
        <v>0.025037582274579</v>
      </c>
      <c r="W20" s="0" t="n">
        <f aca="false">W19/SUM($B$7:$AE$7)</f>
        <v>0.0240360789835958</v>
      </c>
      <c r="X20" s="0" t="n">
        <f aca="false">X19/SUM($B$7:$AE$7)</f>
        <v>0.023074635824252</v>
      </c>
      <c r="Y20" s="0" t="n">
        <f aca="false">Y19/SUM($B$7:$AE$7)</f>
        <v>0.0221516503912819</v>
      </c>
      <c r="Z20" s="0" t="n">
        <f aca="false">Z19/SUM($B$7:$AE$7)</f>
        <v>0.0212655843756306</v>
      </c>
      <c r="AA20" s="0" t="n">
        <f aca="false">AA19/SUM($B$7:$AE$7)</f>
        <v>0.0204149610006054</v>
      </c>
      <c r="AB20" s="0" t="n">
        <f aca="false">AB19/SUM($B$7:$AE$7)</f>
        <v>0.0195983625605812</v>
      </c>
      <c r="AC20" s="0" t="n">
        <f aca="false">AC19/SUM($B$7:$AE$7)</f>
        <v>0.0188144280581579</v>
      </c>
      <c r="AD20" s="0" t="n">
        <f aca="false">AD19/SUM($B$7:$AE$7)</f>
        <v>0.0180618509358316</v>
      </c>
      <c r="AE20" s="0" t="n">
        <f aca="false">AE19/SUM($B$7:$AE$7)</f>
        <v>0.0173393768983983</v>
      </c>
    </row>
    <row r="21" customFormat="false" ht="12.5" hidden="false" customHeight="false" outlineLevel="0" collapsed="false">
      <c r="A21" s="0" t="s">
        <v>128</v>
      </c>
      <c r="B21" s="0" t="n">
        <f aca="false">$B$15*B18*B20</f>
        <v>1.4414603203083E-005</v>
      </c>
      <c r="C21" s="0" t="n">
        <f aca="false">$B$15*C18*C20</f>
        <v>2.76760381499194E-005</v>
      </c>
      <c r="D21" s="0" t="n">
        <f aca="false">$B$15*D18*D20</f>
        <v>3.98534949358839E-005</v>
      </c>
      <c r="E21" s="0" t="n">
        <f aca="false">$B$15*E18*E20</f>
        <v>5.10124735179314E-005</v>
      </c>
      <c r="F21" s="0" t="n">
        <f aca="false">$B$15*F18*F20</f>
        <v>6.12149682215177E-005</v>
      </c>
      <c r="G21" s="0" t="n">
        <f aca="false">$B$15*G18*G20</f>
        <v>7.05196433911884E-005</v>
      </c>
      <c r="H21" s="0" t="n">
        <f aca="false">$B$15*H18*H20</f>
        <v>7.8982000598131E-005</v>
      </c>
      <c r="I21" s="0" t="n">
        <f aca="false">$B$15*I18*I20</f>
        <v>8.66545377990923E-005</v>
      </c>
      <c r="J21" s="0" t="n">
        <f aca="false">$B$15*J18*J20</f>
        <v>9.35869008230197E-005</v>
      </c>
      <c r="K21" s="0" t="n">
        <f aca="false">$B$15*K18*K20</f>
        <v>9.98260275445543E-005</v>
      </c>
      <c r="L21" s="0" t="n">
        <f aca="false">$B$15*L18*L20</f>
        <v>0.000105416285087049</v>
      </c>
      <c r="M21" s="0" t="n">
        <f aca="false">$B$15*M18*M20</f>
        <v>0.000110399600382073</v>
      </c>
      <c r="N21" s="0" t="n">
        <f aca="false">$B$15*N18*N20</f>
        <v>0.000114815584397356</v>
      </c>
      <c r="O21" s="0" t="n">
        <f aca="false">$B$15*O18*O20</f>
        <v>0.000118701650330805</v>
      </c>
      <c r="P21" s="0" t="n">
        <f aca="false">$B$15*P18*P20</f>
        <v>0.000122093126054543</v>
      </c>
      <c r="Q21" s="0" t="n">
        <f aca="false">$B$15*Q18*Q20</f>
        <v>0.000125023361079852</v>
      </c>
      <c r="R21" s="0" t="n">
        <f aca="false">$B$15*R18*R20</f>
        <v>0.000127523828301449</v>
      </c>
      <c r="S21" s="0" t="n">
        <f aca="false">$B$15*S18*S20</f>
        <v>0.00012962422076759</v>
      </c>
      <c r="T21" s="0" t="n">
        <f aca="false">$B$15*T18*T20</f>
        <v>0.000131352543711158</v>
      </c>
      <c r="U21" s="0" t="n">
        <f aca="false">$B$15*U18*U20</f>
        <v>0.000132735202066012</v>
      </c>
      <c r="V21" s="0" t="n">
        <f aca="false">$B$15*V18*V20</f>
        <v>0.00013379708368254</v>
      </c>
      <c r="W21" s="0" t="n">
        <f aca="false">$B$15*W18*W20</f>
        <v>0.000134561638446441</v>
      </c>
      <c r="X21" s="0" t="n">
        <f aca="false">$B$15*X18*X20</f>
        <v>0.000135050953495337</v>
      </c>
      <c r="Y21" s="0" t="n">
        <f aca="false">$B$15*Y18*Y20</f>
        <v>0.000135285824718807</v>
      </c>
      <c r="Z21" s="0" t="n">
        <f aca="false">$B$15*Z18*Z20</f>
        <v>0.000135285824718807</v>
      </c>
      <c r="AA21" s="0" t="n">
        <f aca="false">$B$15*AA18*AA20</f>
        <v>0.000135069367399257</v>
      </c>
      <c r="AB21" s="0" t="n">
        <f aca="false">$B$15*AB18*AB20</f>
        <v>0.000134653769345721</v>
      </c>
      <c r="AC21" s="0" t="n">
        <f aca="false">$B$15*AC18*AC20</f>
        <v>0.000134055308148629</v>
      </c>
      <c r="AD21" s="0" t="n">
        <f aca="false">$B$15*AD18*AD20</f>
        <v>0.000133289277816351</v>
      </c>
      <c r="AE21" s="0" t="n">
        <f aca="false">$B$15*AE18*AE20</f>
        <v>0.000132370041417617</v>
      </c>
    </row>
    <row r="22" customFormat="false" ht="12.5" hidden="false" customHeight="false" outlineLevel="0" collapsed="false">
      <c r="A22" s="0" t="s">
        <v>129</v>
      </c>
      <c r="B22" s="0" t="n">
        <f aca="false">SUM(B21:AE21)</f>
        <v>0.00318484517955171</v>
      </c>
    </row>
    <row r="23" customFormat="false" ht="13" hidden="false" customHeight="false" outlineLevel="0" collapsed="false">
      <c r="A23" s="0" t="s">
        <v>130</v>
      </c>
      <c r="B23" s="2" t="n">
        <f aca="false">SQRT(B22)</f>
        <v>0.056434432570477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5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H1" activeCellId="0" sqref="H1"/>
    </sheetView>
  </sheetViews>
  <sheetFormatPr defaultRowHeight="12.5" zeroHeight="false" outlineLevelRow="0" outlineLevelCol="0"/>
  <cols>
    <col collapsed="false" customWidth="true" hidden="false" outlineLevel="0" max="1" min="1" style="0" width="31.15"/>
    <col collapsed="false" customWidth="true" hidden="false" outlineLevel="0" max="4" min="2" style="0" width="11.27"/>
    <col collapsed="false" customWidth="true" hidden="false" outlineLevel="0" max="5" min="5" style="0" width="18.86"/>
    <col collapsed="false" customWidth="true" hidden="false" outlineLevel="0" max="6" min="6" style="0" width="11.27"/>
    <col collapsed="false" customWidth="true" hidden="false" outlineLevel="0" max="7" min="7" style="0" width="18.86"/>
    <col collapsed="false" customWidth="true" hidden="false" outlineLevel="0" max="1025" min="8" style="0" width="11.27"/>
  </cols>
  <sheetData>
    <row r="1" customFormat="false" ht="12.5" hidden="false" customHeight="false" outlineLevel="0" collapsed="false">
      <c r="D1" s="0" t="s">
        <v>131</v>
      </c>
      <c r="E1" s="0" t="s">
        <v>132</v>
      </c>
      <c r="F1" s="0" t="s">
        <v>133</v>
      </c>
      <c r="G1" s="0" t="s">
        <v>134</v>
      </c>
    </row>
    <row r="2" customFormat="false" ht="12.8" hidden="false" customHeight="false" outlineLevel="0" collapsed="false">
      <c r="A2" s="0" t="s">
        <v>135</v>
      </c>
      <c r="B2" s="0" t="n">
        <f aca="false">SUM(E:E)</f>
        <v>0.000334334866013312</v>
      </c>
      <c r="C2" s="0" t="str">
        <f aca="false">Input!A2</f>
        <v>1991Q1</v>
      </c>
      <c r="D2" s="0" t="n">
        <v>-0.0636771091406567</v>
      </c>
      <c r="E2" s="0" t="n">
        <f aca="false">ABS((NORMSDIST(-D2/'rhos computation'!$B$23)-EXP(D2+'rhos computation'!$B$23^2/2)*NORMSDIST(-D2/'rhos computation'!$B$23-'rhos computation'!$B$23))-Input!K2/Input!J2)</f>
        <v>0.000199053828855392</v>
      </c>
      <c r="F2" s="0" t="n">
        <v>-0.268810822065752</v>
      </c>
      <c r="G2" s="0" t="n">
        <f aca="false">ABS((NORMSDIST(-F2/'rhos computation'!$B$11)-EXP(F2+'rhos computation'!$B$11^2/2)*NORMSDIST(-F2/'rhos computation'!$B$11-'rhos computation'!$B$11))-Input!M2/Input!L2)</f>
        <v>8.63677333706736E-007</v>
      </c>
    </row>
    <row r="3" customFormat="false" ht="12.8" hidden="false" customHeight="false" outlineLevel="0" collapsed="false">
      <c r="C3" s="0" t="str">
        <f aca="false">Input!A3</f>
        <v>1991Q2</v>
      </c>
      <c r="D3" s="0" t="n">
        <v>-0.0550567902309083</v>
      </c>
      <c r="E3" s="0" t="n">
        <f aca="false">ABS((NORMSDIST(-D3/'rhos computation'!$B$23)-EXP(D3+'rhos computation'!$B$23^2/2)*NORMSDIST(-D3/'rhos computation'!$B$23-'rhos computation'!$B$23))-Input!K3/Input!J3)</f>
        <v>6.94183087637801E-007</v>
      </c>
      <c r="F3" s="0" t="n">
        <v>-0.273960823097658</v>
      </c>
      <c r="G3" s="0" t="n">
        <f aca="false">ABS((NORMSDIST(-F3/'rhos computation'!$B$11)-EXP(F3+'rhos computation'!$B$11^2/2)*NORMSDIST(-F3/'rhos computation'!$B$11-'rhos computation'!$B$11))-Input!M3/Input!L3)</f>
        <v>2.03987693928043E-006</v>
      </c>
    </row>
    <row r="4" customFormat="false" ht="12.8" hidden="false" customHeight="false" outlineLevel="0" collapsed="false">
      <c r="C4" s="0" t="str">
        <f aca="false">Input!A4</f>
        <v>1991Q3</v>
      </c>
      <c r="D4" s="0" t="n">
        <v>-0.0657820316261822</v>
      </c>
      <c r="E4" s="0" t="n">
        <f aca="false">ABS((NORMSDIST(-D4/'rhos computation'!$B$23)-EXP(D4+'rhos computation'!$B$23^2/2)*NORMSDIST(-D4/'rhos computation'!$B$23-'rhos computation'!$B$23))-Input!K4/Input!J4)</f>
        <v>3.24750205449309E-007</v>
      </c>
      <c r="F4" s="0" t="n">
        <v>-0.29609490189174</v>
      </c>
      <c r="G4" s="0" t="n">
        <f aca="false">ABS((NORMSDIST(-F4/'rhos computation'!$B$11)-EXP(F4+'rhos computation'!$B$11^2/2)*NORMSDIST(-F4/'rhos computation'!$B$11-'rhos computation'!$B$11))-Input!M4/Input!L4)</f>
        <v>1.92702709544967E-006</v>
      </c>
    </row>
    <row r="5" customFormat="false" ht="12.8" hidden="false" customHeight="false" outlineLevel="0" collapsed="false">
      <c r="A5" s="0" t="s">
        <v>136</v>
      </c>
      <c r="B5" s="0" t="n">
        <f aca="false">SUM(G:G)</f>
        <v>0.000589465403875082</v>
      </c>
      <c r="C5" s="0" t="str">
        <f aca="false">Input!A5</f>
        <v>1991Q4</v>
      </c>
      <c r="D5" s="0" t="n">
        <v>-0.0617035881587017</v>
      </c>
      <c r="E5" s="0" t="n">
        <f aca="false">ABS((NORMSDIST(-D5/'rhos computation'!$B$23)-EXP(D5+'rhos computation'!$B$23^2/2)*NORMSDIST(-D5/'rhos computation'!$B$23-'rhos computation'!$B$23))-Input!K5/Input!J5)</f>
        <v>9.07882467593435E-007</v>
      </c>
      <c r="F5" s="0" t="n">
        <v>-0.335174817687647</v>
      </c>
      <c r="G5" s="0" t="n">
        <f aca="false">ABS((NORMSDIST(-F5/'rhos computation'!$B$11)-EXP(F5+'rhos computation'!$B$11^2/2)*NORMSDIST(-F5/'rhos computation'!$B$11-'rhos computation'!$B$11))-Input!M5/Input!L5)</f>
        <v>6.55685636063996E-007</v>
      </c>
    </row>
    <row r="6" customFormat="false" ht="12.8" hidden="false" customHeight="false" outlineLevel="0" collapsed="false">
      <c r="C6" s="0" t="str">
        <f aca="false">Input!A6</f>
        <v>1992Q1</v>
      </c>
      <c r="D6" s="0" t="n">
        <v>-0.0642590213608129</v>
      </c>
      <c r="E6" s="0" t="n">
        <f aca="false">ABS((NORMSDIST(-D6/'rhos computation'!$B$23)-EXP(D6+'rhos computation'!$B$23^2/2)*NORMSDIST(-D6/'rhos computation'!$B$23-'rhos computation'!$B$23))-Input!K6/Input!J6)</f>
        <v>7.7071399331996E-008</v>
      </c>
      <c r="F6" s="0" t="n">
        <v>-0.327514774042165</v>
      </c>
      <c r="G6" s="0" t="n">
        <f aca="false">ABS((NORMSDIST(-F6/'rhos computation'!$B$11)-EXP(F6+'rhos computation'!$B$11^2/2)*NORMSDIST(-F6/'rhos computation'!$B$11-'rhos computation'!$B$11))-Input!M6/Input!L6)</f>
        <v>2.77453041375164E-006</v>
      </c>
    </row>
    <row r="7" customFormat="false" ht="12.8" hidden="false" customHeight="false" outlineLevel="0" collapsed="false">
      <c r="C7" s="0" t="str">
        <f aca="false">Input!A7</f>
        <v>1992Q2</v>
      </c>
      <c r="D7" s="0" t="n">
        <v>-0.0669225330601611</v>
      </c>
      <c r="E7" s="0" t="n">
        <f aca="false">ABS((NORMSDIST(-D7/'rhos computation'!$B$23)-EXP(D7+'rhos computation'!$B$23^2/2)*NORMSDIST(-D7/'rhos computation'!$B$23-'rhos computation'!$B$23))-Input!K7/Input!J7)</f>
        <v>1.4492223321394E-007</v>
      </c>
      <c r="F7" s="0" t="n">
        <v>-0.291750694554806</v>
      </c>
      <c r="G7" s="0" t="n">
        <f aca="false">ABS((NORMSDIST(-F7/'rhos computation'!$B$11)-EXP(F7+'rhos computation'!$B$11^2/2)*NORMSDIST(-F7/'rhos computation'!$B$11-'rhos computation'!$B$11))-Input!M7/Input!L7)</f>
        <v>9.86529347102305E-008</v>
      </c>
    </row>
    <row r="8" customFormat="false" ht="12.8" hidden="false" customHeight="false" outlineLevel="0" collapsed="false">
      <c r="A8" s="0" t="s">
        <v>137</v>
      </c>
      <c r="C8" s="0" t="str">
        <f aca="false">Input!A8</f>
        <v>1992Q3</v>
      </c>
      <c r="D8" s="0" t="n">
        <v>-0.0977418300520764</v>
      </c>
      <c r="E8" s="0" t="n">
        <f aca="false">ABS((NORMSDIST(-D8/'rhos computation'!$B$23)-EXP(D8+'rhos computation'!$B$23^2/2)*NORMSDIST(-D8/'rhos computation'!$B$23-'rhos computation'!$B$23))-Input!K8/Input!J8)</f>
        <v>3.65946352012814E-007</v>
      </c>
      <c r="F8" s="0" t="n">
        <v>-0.403802898332137</v>
      </c>
      <c r="G8" s="0" t="n">
        <f aca="false">ABS((NORMSDIST(-F8/'rhos computation'!$B$11)-EXP(F8+'rhos computation'!$B$11^2/2)*NORMSDIST(-F8/'rhos computation'!$B$11-'rhos computation'!$B$11))-Input!M8/Input!L8)</f>
        <v>3.05923322968527E-006</v>
      </c>
    </row>
    <row r="9" customFormat="false" ht="12.8" hidden="false" customHeight="false" outlineLevel="0" collapsed="false">
      <c r="A9" s="0" t="s">
        <v>138</v>
      </c>
      <c r="C9" s="0" t="str">
        <f aca="false">Input!A9</f>
        <v>1992Q4</v>
      </c>
      <c r="D9" s="0" t="n">
        <v>-0.0946963389843386</v>
      </c>
      <c r="E9" s="0" t="n">
        <f aca="false">ABS((NORMSDIST(-D9/'rhos computation'!$B$23)-EXP(D9+'rhos computation'!$B$23^2/2)*NORMSDIST(-D9/'rhos computation'!$B$23-'rhos computation'!$B$23))-Input!K9/Input!J9)</f>
        <v>4.98237064966434E-007</v>
      </c>
      <c r="F9" s="0" t="n">
        <v>-0.367929010990226</v>
      </c>
      <c r="G9" s="0" t="n">
        <f aca="false">ABS((NORMSDIST(-F9/'rhos computation'!$B$11)-EXP(F9+'rhos computation'!$B$11^2/2)*NORMSDIST(-F9/'rhos computation'!$B$11-'rhos computation'!$B$11))-Input!M9/Input!L9)</f>
        <v>6.56659507308754E-006</v>
      </c>
    </row>
    <row r="10" customFormat="false" ht="12.8" hidden="false" customHeight="false" outlineLevel="0" collapsed="false">
      <c r="A10" s="0" t="s">
        <v>139</v>
      </c>
      <c r="C10" s="0" t="str">
        <f aca="false">Input!A10</f>
        <v>1993Q1</v>
      </c>
      <c r="D10" s="0" t="n">
        <v>-0.0757161819727868</v>
      </c>
      <c r="E10" s="0" t="n">
        <f aca="false">ABS((NORMSDIST(-D10/'rhos computation'!$B$23)-EXP(D10+'rhos computation'!$B$23^2/2)*NORMSDIST(-D10/'rhos computation'!$B$23-'rhos computation'!$B$23))-Input!K10/Input!J10)</f>
        <v>2.73906557990422E-008</v>
      </c>
      <c r="F10" s="0" t="n">
        <v>-0.32301831441972</v>
      </c>
      <c r="G10" s="0" t="n">
        <f aca="false">ABS((NORMSDIST(-F10/'rhos computation'!$B$11)-EXP(F10+'rhos computation'!$B$11^2/2)*NORMSDIST(-F10/'rhos computation'!$B$11-'rhos computation'!$B$11))-Input!M10/Input!L10)</f>
        <v>2.39118874917343E-006</v>
      </c>
    </row>
    <row r="11" customFormat="false" ht="12.8" hidden="false" customHeight="false" outlineLevel="0" collapsed="false">
      <c r="C11" s="0" t="str">
        <f aca="false">Input!A11</f>
        <v>1993Q2</v>
      </c>
      <c r="D11" s="0" t="n">
        <v>-0.0961135825757471</v>
      </c>
      <c r="E11" s="0" t="n">
        <f aca="false">ABS((NORMSDIST(-D11/'rhos computation'!$B$23)-EXP(D11+'rhos computation'!$B$23^2/2)*NORMSDIST(-D11/'rhos computation'!$B$23-'rhos computation'!$B$23))-Input!K11/Input!J11)</f>
        <v>2.07079930300558E-007</v>
      </c>
      <c r="F11" s="0" t="n">
        <v>-0.309204584694489</v>
      </c>
      <c r="G11" s="0" t="n">
        <f aca="false">ABS((NORMSDIST(-F11/'rhos computation'!$B$11)-EXP(F11+'rhos computation'!$B$11^2/2)*NORMSDIST(-F11/'rhos computation'!$B$11-'rhos computation'!$B$11))-Input!M11/Input!L11)</f>
        <v>5.5364453783735E-006</v>
      </c>
    </row>
    <row r="12" customFormat="false" ht="12.8" hidden="false" customHeight="false" outlineLevel="0" collapsed="false">
      <c r="A12" s="0" t="s">
        <v>140</v>
      </c>
      <c r="C12" s="0" t="str">
        <f aca="false">Input!A12</f>
        <v>1993Q3</v>
      </c>
      <c r="D12" s="0" t="n">
        <v>-0.076174759002492</v>
      </c>
      <c r="E12" s="0" t="n">
        <f aca="false">ABS((NORMSDIST(-D12/'rhos computation'!$B$23)-EXP(D12+'rhos computation'!$B$23^2/2)*NORMSDIST(-D12/'rhos computation'!$B$23-'rhos computation'!$B$23))-Input!K12/Input!J12)</f>
        <v>3.88032308826225E-007</v>
      </c>
      <c r="F12" s="0" t="n">
        <v>-0.2867479075169</v>
      </c>
      <c r="G12" s="0" t="n">
        <f aca="false">ABS((NORMSDIST(-F12/'rhos computation'!$B$11)-EXP(F12+'rhos computation'!$B$11^2/2)*NORMSDIST(-F12/'rhos computation'!$B$11-'rhos computation'!$B$11))-Input!M12/Input!L12)</f>
        <v>4.30015068025869E-007</v>
      </c>
    </row>
    <row r="13" customFormat="false" ht="12.8" hidden="false" customHeight="false" outlineLevel="0" collapsed="false">
      <c r="A13" s="0" t="s">
        <v>141</v>
      </c>
      <c r="C13" s="0" t="str">
        <f aca="false">Input!A13</f>
        <v>1993Q4</v>
      </c>
      <c r="D13" s="0" t="n">
        <v>-0.0749704129240675</v>
      </c>
      <c r="E13" s="0" t="n">
        <f aca="false">ABS((NORMSDIST(-D13/'rhos computation'!$B$23)-EXP(D13+'rhos computation'!$B$23^2/2)*NORMSDIST(-D13/'rhos computation'!$B$23-'rhos computation'!$B$23))-Input!K13/Input!J13)</f>
        <v>1.93526932437682E-007</v>
      </c>
      <c r="F13" s="0" t="n">
        <v>-0.251541362725297</v>
      </c>
      <c r="G13" s="0" t="n">
        <f aca="false">ABS((NORMSDIST(-F13/'rhos computation'!$B$11)-EXP(F13+'rhos computation'!$B$11^2/2)*NORMSDIST(-F13/'rhos computation'!$B$11-'rhos computation'!$B$11))-Input!M13/Input!L13)</f>
        <v>2.55987118213952E-006</v>
      </c>
    </row>
    <row r="14" customFormat="false" ht="12.8" hidden="false" customHeight="false" outlineLevel="0" collapsed="false">
      <c r="A14" s="0" t="s">
        <v>142</v>
      </c>
      <c r="C14" s="0" t="str">
        <f aca="false">Input!A14</f>
        <v>1994Q1</v>
      </c>
      <c r="D14" s="0" t="n">
        <v>-0.074001166604621</v>
      </c>
      <c r="E14" s="0" t="n">
        <f aca="false">ABS((NORMSDIST(-D14/'rhos computation'!$B$23)-EXP(D14+'rhos computation'!$B$23^2/2)*NORMSDIST(-D14/'rhos computation'!$B$23-'rhos computation'!$B$23))-Input!K14/Input!J14)</f>
        <v>7.13345018971134E-007</v>
      </c>
      <c r="F14" s="0" t="n">
        <v>-0.268687436734803</v>
      </c>
      <c r="G14" s="0" t="n">
        <f aca="false">ABS((NORMSDIST(-F14/'rhos computation'!$B$11)-EXP(F14+'rhos computation'!$B$11^2/2)*NORMSDIST(-F14/'rhos computation'!$B$11-'rhos computation'!$B$11))-Input!M14/Input!L14)</f>
        <v>5.07507084163139E-007</v>
      </c>
    </row>
    <row r="15" customFormat="false" ht="12.8" hidden="false" customHeight="false" outlineLevel="0" collapsed="false">
      <c r="A15" s="0" t="s">
        <v>143</v>
      </c>
      <c r="C15" s="0" t="str">
        <f aca="false">Input!A15</f>
        <v>1994Q2</v>
      </c>
      <c r="D15" s="0" t="n">
        <v>-0.0753102500309043</v>
      </c>
      <c r="E15" s="0" t="n">
        <f aca="false">ABS((NORMSDIST(-D15/'rhos computation'!$B$23)-EXP(D15+'rhos computation'!$B$23^2/2)*NORMSDIST(-D15/'rhos computation'!$B$23-'rhos computation'!$B$23))-Input!K15/Input!J15)</f>
        <v>9.40358072271108E-007</v>
      </c>
      <c r="F15" s="0" t="n">
        <v>-0.235814797591476</v>
      </c>
      <c r="G15" s="0" t="n">
        <f aca="false">ABS((NORMSDIST(-F15/'rhos computation'!$B$11)-EXP(F15+'rhos computation'!$B$11^2/2)*NORMSDIST(-F15/'rhos computation'!$B$11-'rhos computation'!$B$11))-Input!M15/Input!L15)</f>
        <v>2.42147509568746E-006</v>
      </c>
    </row>
    <row r="16" customFormat="false" ht="12.8" hidden="false" customHeight="false" outlineLevel="0" collapsed="false">
      <c r="A16" s="0" t="s">
        <v>144</v>
      </c>
      <c r="C16" s="0" t="str">
        <f aca="false">Input!A16</f>
        <v>1994Q3</v>
      </c>
      <c r="D16" s="0" t="n">
        <v>-0.0580360859319344</v>
      </c>
      <c r="E16" s="0" t="n">
        <f aca="false">ABS((NORMSDIST(-D16/'rhos computation'!$B$23)-EXP(D16+'rhos computation'!$B$23^2/2)*NORMSDIST(-D16/'rhos computation'!$B$23-'rhos computation'!$B$23))-Input!K16/Input!J16)</f>
        <v>7.87560618741023E-007</v>
      </c>
      <c r="F16" s="0" t="n">
        <v>-0.213157454906307</v>
      </c>
      <c r="G16" s="0" t="n">
        <f aca="false">ABS((NORMSDIST(-F16/'rhos computation'!$B$11)-EXP(F16+'rhos computation'!$B$11^2/2)*NORMSDIST(-F16/'rhos computation'!$B$11-'rhos computation'!$B$11))-Input!M16/Input!L16)</f>
        <v>5.68668312150855E-006</v>
      </c>
    </row>
    <row r="17" customFormat="false" ht="12.8" hidden="false" customHeight="false" outlineLevel="0" collapsed="false">
      <c r="C17" s="0" t="str">
        <f aca="false">Input!A17</f>
        <v>1994Q4</v>
      </c>
      <c r="D17" s="0" t="n">
        <v>-0.0727915481245905</v>
      </c>
      <c r="E17" s="0" t="n">
        <f aca="false">ABS((NORMSDIST(-D17/'rhos computation'!$B$23)-EXP(D17+'rhos computation'!$B$23^2/2)*NORMSDIST(-D17/'rhos computation'!$B$23-'rhos computation'!$B$23))-Input!K17/Input!J17)</f>
        <v>2.11563396024239E-007</v>
      </c>
      <c r="F17" s="0" t="n">
        <v>-0.21519950194626</v>
      </c>
      <c r="G17" s="0" t="n">
        <f aca="false">ABS((NORMSDIST(-F17/'rhos computation'!$B$11)-EXP(F17+'rhos computation'!$B$11^2/2)*NORMSDIST(-F17/'rhos computation'!$B$11-'rhos computation'!$B$11))-Input!M17/Input!L17)</f>
        <v>5.01450795387104E-007</v>
      </c>
    </row>
    <row r="18" customFormat="false" ht="12.8" hidden="false" customHeight="false" outlineLevel="0" collapsed="false">
      <c r="C18" s="0" t="str">
        <f aca="false">Input!A18</f>
        <v>1995Q1</v>
      </c>
      <c r="D18" s="0" t="n">
        <v>-0.0597949732428085</v>
      </c>
      <c r="E18" s="0" t="n">
        <f aca="false">ABS((NORMSDIST(-D18/'rhos computation'!$B$23)-EXP(D18+'rhos computation'!$B$23^2/2)*NORMSDIST(-D18/'rhos computation'!$B$23-'rhos computation'!$B$23))-Input!K18/Input!J18)</f>
        <v>9.92770773158846E-008</v>
      </c>
      <c r="F18" s="0" t="n">
        <v>-0.190402517494601</v>
      </c>
      <c r="G18" s="0" t="n">
        <f aca="false">ABS((NORMSDIST(-F18/'rhos computation'!$B$11)-EXP(F18+'rhos computation'!$B$11^2/2)*NORMSDIST(-F18/'rhos computation'!$B$11-'rhos computation'!$B$11))-Input!M18/Input!L18)</f>
        <v>7.99123384437328E-007</v>
      </c>
    </row>
    <row r="19" customFormat="false" ht="12.8" hidden="false" customHeight="false" outlineLevel="0" collapsed="false">
      <c r="C19" s="0" t="str">
        <f aca="false">Input!A19</f>
        <v>1995Q2</v>
      </c>
      <c r="D19" s="0" t="n">
        <v>-0.0530092858599062</v>
      </c>
      <c r="E19" s="0" t="n">
        <f aca="false">ABS((NORMSDIST(-D19/'rhos computation'!$B$23)-EXP(D19+'rhos computation'!$B$23^2/2)*NORMSDIST(-D19/'rhos computation'!$B$23-'rhos computation'!$B$23))-Input!K19/Input!J19)</f>
        <v>7.11641751777181E-009</v>
      </c>
      <c r="F19" s="0" t="n">
        <v>-0.230649673536259</v>
      </c>
      <c r="G19" s="0" t="n">
        <f aca="false">ABS((NORMSDIST(-F19/'rhos computation'!$B$11)-EXP(F19+'rhos computation'!$B$11^2/2)*NORMSDIST(-F19/'rhos computation'!$B$11-'rhos computation'!$B$11))-Input!M19/Input!L19)</f>
        <v>1.66681773136612E-006</v>
      </c>
    </row>
    <row r="20" customFormat="false" ht="12.8" hidden="false" customHeight="false" outlineLevel="0" collapsed="false">
      <c r="C20" s="0" t="str">
        <f aca="false">Input!A20</f>
        <v>1995Q3</v>
      </c>
      <c r="D20" s="0" t="n">
        <v>-0.0563597589510385</v>
      </c>
      <c r="E20" s="0" t="n">
        <f aca="false">ABS((NORMSDIST(-D20/'rhos computation'!$B$23)-EXP(D20+'rhos computation'!$B$23^2/2)*NORMSDIST(-D20/'rhos computation'!$B$23-'rhos computation'!$B$23))-Input!K20/Input!J20)</f>
        <v>2.27486100429219E-007</v>
      </c>
      <c r="F20" s="0" t="n">
        <v>-0.157416236917992</v>
      </c>
      <c r="G20" s="0" t="n">
        <f aca="false">ABS((NORMSDIST(-F20/'rhos computation'!$B$11)-EXP(F20+'rhos computation'!$B$11^2/2)*NORMSDIST(-F20/'rhos computation'!$B$11-'rhos computation'!$B$11))-Input!M20/Input!L20)</f>
        <v>9.51520431549668E-006</v>
      </c>
    </row>
    <row r="21" customFormat="false" ht="12.8" hidden="false" customHeight="false" outlineLevel="0" collapsed="false">
      <c r="C21" s="0" t="str">
        <f aca="false">Input!A21</f>
        <v>1995Q4</v>
      </c>
      <c r="D21" s="0" t="n">
        <v>-0.0443882123293058</v>
      </c>
      <c r="E21" s="0" t="n">
        <f aca="false">ABS((NORMSDIST(-D21/'rhos computation'!$B$23)-EXP(D21+'rhos computation'!$B$23^2/2)*NORMSDIST(-D21/'rhos computation'!$B$23-'rhos computation'!$B$23))-Input!K21/Input!J21)</f>
        <v>6.20719887434174E-007</v>
      </c>
      <c r="F21" s="0" t="n">
        <v>-0.14470776771243</v>
      </c>
      <c r="G21" s="0" t="n">
        <f aca="false">ABS((NORMSDIST(-F21/'rhos computation'!$B$11)-EXP(F21+'rhos computation'!$B$11^2/2)*NORMSDIST(-F21/'rhos computation'!$B$11-'rhos computation'!$B$11))-Input!M21/Input!L21)</f>
        <v>9.74653868335285E-007</v>
      </c>
    </row>
    <row r="22" customFormat="false" ht="12.8" hidden="false" customHeight="false" outlineLevel="0" collapsed="false">
      <c r="C22" s="0" t="str">
        <f aca="false">Input!A22</f>
        <v>1996Q1</v>
      </c>
      <c r="D22" s="0" t="n">
        <v>-0.0503049781706743</v>
      </c>
      <c r="E22" s="0" t="n">
        <f aca="false">ABS((NORMSDIST(-D22/'rhos computation'!$B$23)-EXP(D22+'rhos computation'!$B$23^2/2)*NORMSDIST(-D22/'rhos computation'!$B$23-'rhos computation'!$B$23))-Input!K22/Input!J22)</f>
        <v>2.99420301989872E-007</v>
      </c>
      <c r="F22" s="0" t="n">
        <v>-0.150759687558413</v>
      </c>
      <c r="G22" s="0" t="n">
        <f aca="false">ABS((NORMSDIST(-F22/'rhos computation'!$B$11)-EXP(F22+'rhos computation'!$B$11^2/2)*NORMSDIST(-F22/'rhos computation'!$B$11-'rhos computation'!$B$11))-Input!M22/Input!L22)</f>
        <v>7.56122837258788E-006</v>
      </c>
    </row>
    <row r="23" customFormat="false" ht="12.8" hidden="false" customHeight="false" outlineLevel="0" collapsed="false">
      <c r="C23" s="0" t="str">
        <f aca="false">Input!A23</f>
        <v>1996Q2</v>
      </c>
      <c r="D23" s="0" t="n">
        <v>-0.0363908486089858</v>
      </c>
      <c r="E23" s="0" t="n">
        <f aca="false">ABS((NORMSDIST(-D23/'rhos computation'!$B$23)-EXP(D23+'rhos computation'!$B$23^2/2)*NORMSDIST(-D23/'rhos computation'!$B$23-'rhos computation'!$B$23))-Input!K23/Input!J23)</f>
        <v>2.50692456390394E-006</v>
      </c>
      <c r="F23" s="0" t="n">
        <v>-0.119674589966672</v>
      </c>
      <c r="G23" s="0" t="n">
        <f aca="false">ABS((NORMSDIST(-F23/'rhos computation'!$B$11)-EXP(F23+'rhos computation'!$B$11^2/2)*NORMSDIST(-F23/'rhos computation'!$B$11-'rhos computation'!$B$11))-Input!M23/Input!L23)</f>
        <v>5.82251501156372E-006</v>
      </c>
    </row>
    <row r="24" customFormat="false" ht="12.8" hidden="false" customHeight="false" outlineLevel="0" collapsed="false">
      <c r="C24" s="0" t="str">
        <f aca="false">Input!A24</f>
        <v>1996Q3</v>
      </c>
      <c r="D24" s="0" t="n">
        <v>-0.0364384951312601</v>
      </c>
      <c r="E24" s="0" t="n">
        <f aca="false">ABS((NORMSDIST(-D24/'rhos computation'!$B$23)-EXP(D24+'rhos computation'!$B$23^2/2)*NORMSDIST(-D24/'rhos computation'!$B$23-'rhos computation'!$B$23))-Input!K24/Input!J24)</f>
        <v>2.54339648345786E-006</v>
      </c>
      <c r="F24" s="0" t="n">
        <v>-0.117063162557368</v>
      </c>
      <c r="G24" s="0" t="n">
        <f aca="false">ABS((NORMSDIST(-F24/'rhos computation'!$B$11)-EXP(F24+'rhos computation'!$B$11^2/2)*NORMSDIST(-F24/'rhos computation'!$B$11-'rhos computation'!$B$11))-Input!M24/Input!L24)</f>
        <v>5.07354109585689E-006</v>
      </c>
    </row>
    <row r="25" customFormat="false" ht="12.8" hidden="false" customHeight="false" outlineLevel="0" collapsed="false">
      <c r="C25" s="0" t="str">
        <f aca="false">Input!A25</f>
        <v>1996Q4</v>
      </c>
      <c r="D25" s="0" t="n">
        <v>-0.0226889310100235</v>
      </c>
      <c r="E25" s="0" t="n">
        <f aca="false">ABS((NORMSDIST(-D25/'rhos computation'!$B$23)-EXP(D25+'rhos computation'!$B$23^2/2)*NORMSDIST(-D25/'rhos computation'!$B$23-'rhos computation'!$B$23))-Input!K25/Input!J25)</f>
        <v>1.67201538031625E-009</v>
      </c>
      <c r="F25" s="0" t="n">
        <v>-0.073709720482822</v>
      </c>
      <c r="G25" s="0" t="n">
        <f aca="false">ABS((NORMSDIST(-F25/'rhos computation'!$B$11)-EXP(F25+'rhos computation'!$B$11^2/2)*NORMSDIST(-F25/'rhos computation'!$B$11-'rhos computation'!$B$11))-Input!M25/Input!L25)</f>
        <v>2.22555624138088E-007</v>
      </c>
    </row>
    <row r="26" customFormat="false" ht="12.8" hidden="false" customHeight="false" outlineLevel="0" collapsed="false">
      <c r="C26" s="0" t="str">
        <f aca="false">Input!A26</f>
        <v>1997Q1</v>
      </c>
      <c r="D26" s="0" t="n">
        <v>-0.0350311920622406</v>
      </c>
      <c r="E26" s="0" t="n">
        <f aca="false">ABS((NORMSDIST(-D26/'rhos computation'!$B$23)-EXP(D26+'rhos computation'!$B$23^2/2)*NORMSDIST(-D26/'rhos computation'!$B$23-'rhos computation'!$B$23))-Input!K26/Input!J26)</f>
        <v>4.00021063912126E-008</v>
      </c>
      <c r="F26" s="0" t="n">
        <v>-0.0813415103750063</v>
      </c>
      <c r="G26" s="0" t="n">
        <f aca="false">ABS((NORMSDIST(-F26/'rhos computation'!$B$11)-EXP(F26+'rhos computation'!$B$11^2/2)*NORMSDIST(-F26/'rhos computation'!$B$11-'rhos computation'!$B$11))-Input!M26/Input!L26)</f>
        <v>7.59057681952446E-006</v>
      </c>
    </row>
    <row r="27" customFormat="false" ht="12.8" hidden="false" customHeight="false" outlineLevel="0" collapsed="false">
      <c r="C27" s="0" t="str">
        <f aca="false">Input!A27</f>
        <v>1997Q2</v>
      </c>
      <c r="D27" s="0" t="n">
        <v>-0.0359162049131978</v>
      </c>
      <c r="E27" s="0" t="n">
        <f aca="false">ABS((NORMSDIST(-D27/'rhos computation'!$B$23)-EXP(D27+'rhos computation'!$B$23^2/2)*NORMSDIST(-D27/'rhos computation'!$B$23-'rhos computation'!$B$23))-Input!K27/Input!J27)</f>
        <v>2.84346434414676E-005</v>
      </c>
      <c r="F27" s="0" t="n">
        <v>-0.0633802236104724</v>
      </c>
      <c r="G27" s="0" t="n">
        <f aca="false">ABS((NORMSDIST(-F27/'rhos computation'!$B$11)-EXP(F27+'rhos computation'!$B$11^2/2)*NORMSDIST(-F27/'rhos computation'!$B$11-'rhos computation'!$B$11))-Input!M27/Input!L27)</f>
        <v>6.85058874877464E-007</v>
      </c>
    </row>
    <row r="28" customFormat="false" ht="12.8" hidden="false" customHeight="false" outlineLevel="0" collapsed="false">
      <c r="C28" s="0" t="str">
        <f aca="false">Input!A28</f>
        <v>1997Q3</v>
      </c>
      <c r="D28" s="0" t="n">
        <v>-0.0305201003024241</v>
      </c>
      <c r="E28" s="0" t="n">
        <f aca="false">ABS((NORMSDIST(-D28/'rhos computation'!$B$23)-EXP(D28+'rhos computation'!$B$23^2/2)*NORMSDIST(-D28/'rhos computation'!$B$23-'rhos computation'!$B$23))-Input!K28/Input!J28)</f>
        <v>6.18383717657795E-006</v>
      </c>
      <c r="F28" s="0" t="n">
        <v>-0.0637566221431439</v>
      </c>
      <c r="G28" s="0" t="n">
        <f aca="false">ABS((NORMSDIST(-F28/'rhos computation'!$B$11)-EXP(F28+'rhos computation'!$B$11^2/2)*NORMSDIST(-F28/'rhos computation'!$B$11-'rhos computation'!$B$11))-Input!M28/Input!L28)</f>
        <v>4.17158469445678E-006</v>
      </c>
    </row>
    <row r="29" customFormat="false" ht="12.8" hidden="false" customHeight="false" outlineLevel="0" collapsed="false">
      <c r="C29" s="0" t="str">
        <f aca="false">Input!A29</f>
        <v>1997Q4</v>
      </c>
      <c r="D29" s="0" t="n">
        <v>-0.0247247525659177</v>
      </c>
      <c r="E29" s="0" t="n">
        <f aca="false">ABS((NORMSDIST(-D29/'rhos computation'!$B$23)-EXP(D29+'rhos computation'!$B$23^2/2)*NORMSDIST(-D29/'rhos computation'!$B$23-'rhos computation'!$B$23))-Input!K29/Input!J29)</f>
        <v>1.03381827613186E-005</v>
      </c>
      <c r="F29" s="0" t="n">
        <v>-0.0562759840164382</v>
      </c>
      <c r="G29" s="0" t="n">
        <f aca="false">ABS((NORMSDIST(-F29/'rhos computation'!$B$11)-EXP(F29+'rhos computation'!$B$11^2/2)*NORMSDIST(-F29/'rhos computation'!$B$11-'rhos computation'!$B$11))-Input!M29/Input!L29)</f>
        <v>9.14875461763276E-007</v>
      </c>
    </row>
    <row r="30" customFormat="false" ht="12.8" hidden="false" customHeight="false" outlineLevel="0" collapsed="false">
      <c r="C30" s="0" t="str">
        <f aca="false">Input!A30</f>
        <v>1998Q1</v>
      </c>
      <c r="D30" s="0" t="n">
        <v>-0.0327910693764915</v>
      </c>
      <c r="E30" s="0" t="n">
        <f aca="false">ABS((NORMSDIST(-D30/'rhos computation'!$B$23)-EXP(D30+'rhos computation'!$B$23^2/2)*NORMSDIST(-D30/'rhos computation'!$B$23-'rhos computation'!$B$23))-Input!K30/Input!J30)</f>
        <v>1.13825145606344E-005</v>
      </c>
      <c r="F30" s="0" t="n">
        <v>-0.079440019772288</v>
      </c>
      <c r="G30" s="0" t="n">
        <f aca="false">ABS((NORMSDIST(-F30/'rhos computation'!$B$11)-EXP(F30+'rhos computation'!$B$11^2/2)*NORMSDIST(-F30/'rhos computation'!$B$11-'rhos computation'!$B$11))-Input!M30/Input!L30)</f>
        <v>1.01489895579232E-006</v>
      </c>
    </row>
    <row r="31" customFormat="false" ht="12.8" hidden="false" customHeight="false" outlineLevel="0" collapsed="false">
      <c r="C31" s="0" t="str">
        <f aca="false">Input!A31</f>
        <v>1998Q2</v>
      </c>
      <c r="D31" s="0" t="n">
        <v>-0.0263954710529072</v>
      </c>
      <c r="E31" s="0" t="n">
        <f aca="false">ABS((NORMSDIST(-D31/'rhos computation'!$B$23)-EXP(D31+'rhos computation'!$B$23^2/2)*NORMSDIST(-D31/'rhos computation'!$B$23-'rhos computation'!$B$23))-Input!K31/Input!J31)</f>
        <v>2.46391534562754E-005</v>
      </c>
      <c r="F31" s="0" t="n">
        <v>-0.0477196329816923</v>
      </c>
      <c r="G31" s="0" t="n">
        <f aca="false">ABS((NORMSDIST(-F31/'rhos computation'!$B$11)-EXP(F31+'rhos computation'!$B$11^2/2)*NORMSDIST(-F31/'rhos computation'!$B$11-'rhos computation'!$B$11))-Input!M31/Input!L31)</f>
        <v>1.78066597476823E-006</v>
      </c>
    </row>
    <row r="32" customFormat="false" ht="12.8" hidden="false" customHeight="false" outlineLevel="0" collapsed="false">
      <c r="C32" s="0" t="str">
        <f aca="false">Input!A32</f>
        <v>1998Q3</v>
      </c>
      <c r="D32" s="0" t="n">
        <v>-0.0264689132422253</v>
      </c>
      <c r="E32" s="0" t="n">
        <f aca="false">ABS((NORMSDIST(-D32/'rhos computation'!$B$23)-EXP(D32+'rhos computation'!$B$23^2/2)*NORMSDIST(-D32/'rhos computation'!$B$23-'rhos computation'!$B$23))-Input!K32/Input!J32)</f>
        <v>2.6118854672269E-006</v>
      </c>
      <c r="F32" s="0" t="n">
        <v>-0.0648544821970251</v>
      </c>
      <c r="G32" s="0" t="n">
        <f aca="false">ABS((NORMSDIST(-F32/'rhos computation'!$B$11)-EXP(F32+'rhos computation'!$B$11^2/2)*NORMSDIST(-F32/'rhos computation'!$B$11-'rhos computation'!$B$11))-Input!M32/Input!L32)</f>
        <v>9.72675780609722E-006</v>
      </c>
    </row>
    <row r="33" customFormat="false" ht="12.8" hidden="false" customHeight="false" outlineLevel="0" collapsed="false">
      <c r="C33" s="0" t="str">
        <f aca="false">Input!A33</f>
        <v>1998Q4</v>
      </c>
      <c r="D33" s="0" t="n">
        <v>-0.0219615037596302</v>
      </c>
      <c r="E33" s="0" t="n">
        <f aca="false">ABS((NORMSDIST(-D33/'rhos computation'!$B$23)-EXP(D33+'rhos computation'!$B$23^2/2)*NORMSDIST(-D33/'rhos computation'!$B$23-'rhos computation'!$B$23))-Input!K33/Input!J33)</f>
        <v>2.3246636768337E-009</v>
      </c>
      <c r="F33" s="0" t="n">
        <v>-0.0729078212142931</v>
      </c>
      <c r="G33" s="0" t="n">
        <f aca="false">ABS((NORMSDIST(-F33/'rhos computation'!$B$11)-EXP(F33+'rhos computation'!$B$11^2/2)*NORMSDIST(-F33/'rhos computation'!$B$11-'rhos computation'!$B$11))-Input!M33/Input!L33)</f>
        <v>8.80905191960601E-006</v>
      </c>
    </row>
    <row r="34" customFormat="false" ht="12.8" hidden="false" customHeight="false" outlineLevel="0" collapsed="false">
      <c r="C34" s="0" t="str">
        <f aca="false">Input!A34</f>
        <v>1999Q1</v>
      </c>
      <c r="D34" s="0" t="n">
        <v>-0.0474324287843922</v>
      </c>
      <c r="E34" s="0" t="n">
        <f aca="false">ABS((NORMSDIST(-D34/'rhos computation'!$B$23)-EXP(D34+'rhos computation'!$B$23^2/2)*NORMSDIST(-D34/'rhos computation'!$B$23-'rhos computation'!$B$23))-Input!K34/Input!J34)</f>
        <v>8.80291661925492E-008</v>
      </c>
      <c r="F34" s="0" t="n">
        <v>-0.074009059087378</v>
      </c>
      <c r="G34" s="0" t="n">
        <f aca="false">ABS((NORMSDIST(-F34/'rhos computation'!$B$11)-EXP(F34+'rhos computation'!$B$11^2/2)*NORMSDIST(-F34/'rhos computation'!$B$11-'rhos computation'!$B$11))-Input!M34/Input!L34)</f>
        <v>3.46040401860703E-007</v>
      </c>
    </row>
    <row r="35" customFormat="false" ht="12.8" hidden="false" customHeight="false" outlineLevel="0" collapsed="false">
      <c r="C35" s="0" t="str">
        <f aca="false">Input!A35</f>
        <v>1999Q2</v>
      </c>
      <c r="D35" s="0" t="n">
        <v>-0.0549936078732721</v>
      </c>
      <c r="E35" s="0" t="n">
        <f aca="false">ABS((NORMSDIST(-D35/'rhos computation'!$B$23)-EXP(D35+'rhos computation'!$B$23^2/2)*NORMSDIST(-D35/'rhos computation'!$B$23-'rhos computation'!$B$23))-Input!K35/Input!J35)</f>
        <v>8.77115393441152E-008</v>
      </c>
      <c r="F35" s="0" t="n">
        <v>-0.0832006563947176</v>
      </c>
      <c r="G35" s="0" t="n">
        <f aca="false">ABS((NORMSDIST(-F35/'rhos computation'!$B$11)-EXP(F35+'rhos computation'!$B$11^2/2)*NORMSDIST(-F35/'rhos computation'!$B$11-'rhos computation'!$B$11))-Input!M35/Input!L35)</f>
        <v>5.33919129741545E-009</v>
      </c>
    </row>
    <row r="36" customFormat="false" ht="12.8" hidden="false" customHeight="false" outlineLevel="0" collapsed="false">
      <c r="C36" s="0" t="str">
        <f aca="false">Input!A36</f>
        <v>1999Q3</v>
      </c>
      <c r="D36" s="0" t="n">
        <v>-0.0679431911962531</v>
      </c>
      <c r="E36" s="0" t="n">
        <f aca="false">ABS((NORMSDIST(-D36/'rhos computation'!$B$23)-EXP(D36+'rhos computation'!$B$23^2/2)*NORMSDIST(-D36/'rhos computation'!$B$23-'rhos computation'!$B$23))-Input!K36/Input!J36)</f>
        <v>6.28803881033702E-007</v>
      </c>
      <c r="F36" s="0" t="n">
        <v>-0.0972374874509925</v>
      </c>
      <c r="G36" s="0" t="n">
        <f aca="false">ABS((NORMSDIST(-F36/'rhos computation'!$B$11)-EXP(F36+'rhos computation'!$B$11^2/2)*NORMSDIST(-F36/'rhos computation'!$B$11-'rhos computation'!$B$11))-Input!M36/Input!L36)</f>
        <v>4.74403113095989E-006</v>
      </c>
    </row>
    <row r="37" customFormat="false" ht="12.8" hidden="false" customHeight="false" outlineLevel="0" collapsed="false">
      <c r="C37" s="0" t="str">
        <f aca="false">Input!A37</f>
        <v>1999Q4</v>
      </c>
      <c r="D37" s="0" t="n">
        <v>-0.0668116709296051</v>
      </c>
      <c r="E37" s="0" t="n">
        <f aca="false">ABS((NORMSDIST(-D37/'rhos computation'!$B$23)-EXP(D37+'rhos computation'!$B$23^2/2)*NORMSDIST(-D37/'rhos computation'!$B$23-'rhos computation'!$B$23))-Input!K37/Input!J37)</f>
        <v>3.01446322722998E-007</v>
      </c>
      <c r="F37" s="0" t="n">
        <v>-0.0896882601493538</v>
      </c>
      <c r="G37" s="0" t="n">
        <f aca="false">ABS((NORMSDIST(-F37/'rhos computation'!$B$11)-EXP(F37+'rhos computation'!$B$11^2/2)*NORMSDIST(-F37/'rhos computation'!$B$11-'rhos computation'!$B$11))-Input!M37/Input!L37)</f>
        <v>1.72833414247009E-011</v>
      </c>
    </row>
    <row r="38" customFormat="false" ht="12.8" hidden="false" customHeight="false" outlineLevel="0" collapsed="false">
      <c r="C38" s="0" t="str">
        <f aca="false">Input!A38</f>
        <v>2000Q1</v>
      </c>
      <c r="D38" s="0" t="n">
        <v>-0.0656400725597879</v>
      </c>
      <c r="E38" s="0" t="n">
        <f aca="false">ABS((NORMSDIST(-D38/'rhos computation'!$B$23)-EXP(D38+'rhos computation'!$B$23^2/2)*NORMSDIST(-D38/'rhos computation'!$B$23-'rhos computation'!$B$23))-Input!K38/Input!J38)</f>
        <v>9.25215646555011E-007</v>
      </c>
      <c r="F38" s="0" t="n">
        <v>-0.0987736984967255</v>
      </c>
      <c r="G38" s="0" t="n">
        <f aca="false">ABS((NORMSDIST(-F38/'rhos computation'!$B$11)-EXP(F38+'rhos computation'!$B$11^2/2)*NORMSDIST(-F38/'rhos computation'!$B$11-'rhos computation'!$B$11))-Input!M38/Input!L38)</f>
        <v>3.4386611184184E-006</v>
      </c>
    </row>
    <row r="39" customFormat="false" ht="12.8" hidden="false" customHeight="false" outlineLevel="0" collapsed="false">
      <c r="C39" s="0" t="str">
        <f aca="false">Input!A39</f>
        <v>2000Q2</v>
      </c>
      <c r="D39" s="0" t="n">
        <v>-0.0517226553387883</v>
      </c>
      <c r="E39" s="0" t="n">
        <f aca="false">ABS((NORMSDIST(-D39/'rhos computation'!$B$23)-EXP(D39+'rhos computation'!$B$23^2/2)*NORMSDIST(-D39/'rhos computation'!$B$23-'rhos computation'!$B$23))-Input!K39/Input!J39)</f>
        <v>5.79925194144071E-007</v>
      </c>
      <c r="F39" s="0" t="n">
        <v>-0.12147557806308</v>
      </c>
      <c r="G39" s="0" t="n">
        <f aca="false">ABS((NORMSDIST(-F39/'rhos computation'!$B$11)-EXP(F39+'rhos computation'!$B$11^2/2)*NORMSDIST(-F39/'rhos computation'!$B$11-'rhos computation'!$B$11))-Input!M39/Input!L39)</f>
        <v>0.000211374379210857</v>
      </c>
    </row>
    <row r="40" customFormat="false" ht="12.8" hidden="false" customHeight="false" outlineLevel="0" collapsed="false">
      <c r="C40" s="0" t="str">
        <f aca="false">Input!A40</f>
        <v>2000Q3</v>
      </c>
      <c r="D40" s="0" t="n">
        <v>-0.059922779934753</v>
      </c>
      <c r="E40" s="0" t="n">
        <f aca="false">ABS((NORMSDIST(-D40/'rhos computation'!$B$23)-EXP(D40+'rhos computation'!$B$23^2/2)*NORMSDIST(-D40/'rhos computation'!$B$23-'rhos computation'!$B$23))-Input!K40/Input!J40)</f>
        <v>2.80775643040493E-006</v>
      </c>
      <c r="F40" s="0" t="n">
        <v>-0.119550005398338</v>
      </c>
      <c r="G40" s="0" t="n">
        <f aca="false">ABS((NORMSDIST(-F40/'rhos computation'!$B$11)-EXP(F40+'rhos computation'!$B$11^2/2)*NORMSDIST(-F40/'rhos computation'!$B$11-'rhos computation'!$B$11))-Input!M40/Input!L40)</f>
        <v>4.15990725821658E-006</v>
      </c>
    </row>
    <row r="41" customFormat="false" ht="12.8" hidden="false" customHeight="false" outlineLevel="0" collapsed="false">
      <c r="C41" s="0" t="str">
        <f aca="false">Input!A41</f>
        <v>2000Q4</v>
      </c>
      <c r="D41" s="0" t="n">
        <v>-0.0605124022487987</v>
      </c>
      <c r="E41" s="0" t="n">
        <f aca="false">ABS((NORMSDIST(-D41/'rhos computation'!$B$23)-EXP(D41+'rhos computation'!$B$23^2/2)*NORMSDIST(-D41/'rhos computation'!$B$23-'rhos computation'!$B$23))-Input!K41/Input!J41)</f>
        <v>3.9377041541333E-007</v>
      </c>
      <c r="F41" s="0" t="n">
        <v>-0.117998518923755</v>
      </c>
      <c r="G41" s="0" t="n">
        <f aca="false">ABS((NORMSDIST(-F41/'rhos computation'!$B$11)-EXP(F41+'rhos computation'!$B$11^2/2)*NORMSDIST(-F41/'rhos computation'!$B$11-'rhos computation'!$B$11))-Input!M41/Input!L41)</f>
        <v>2.16925745671892E-007</v>
      </c>
    </row>
    <row r="42" customFormat="false" ht="12.8" hidden="false" customHeight="false" outlineLevel="0" collapsed="false">
      <c r="C42" s="0" t="str">
        <f aca="false">Input!A42</f>
        <v>2001Q1</v>
      </c>
      <c r="D42" s="0" t="n">
        <v>-0.0604145876911395</v>
      </c>
      <c r="E42" s="0" t="n">
        <f aca="false">ABS((NORMSDIST(-D42/'rhos computation'!$B$23)-EXP(D42+'rhos computation'!$B$23^2/2)*NORMSDIST(-D42/'rhos computation'!$B$23-'rhos computation'!$B$23))-Input!K42/Input!J42)</f>
        <v>1.88681262947021E-007</v>
      </c>
      <c r="F42" s="0" t="n">
        <v>-0.150511949205001</v>
      </c>
      <c r="G42" s="0" t="n">
        <f aca="false">ABS((NORMSDIST(-F42/'rhos computation'!$B$11)-EXP(F42+'rhos computation'!$B$11^2/2)*NORMSDIST(-F42/'rhos computation'!$B$11-'rhos computation'!$B$11))-Input!M42/Input!L42)</f>
        <v>5.60950917299907E-007</v>
      </c>
    </row>
    <row r="43" customFormat="false" ht="12.8" hidden="false" customHeight="false" outlineLevel="0" collapsed="false">
      <c r="C43" s="0" t="str">
        <f aca="false">Input!A43</f>
        <v>2001Q2</v>
      </c>
      <c r="D43" s="0" t="n">
        <v>-0.0661213290999896</v>
      </c>
      <c r="E43" s="0" t="n">
        <f aca="false">ABS((NORMSDIST(-D43/'rhos computation'!$B$23)-EXP(D43+'rhos computation'!$B$23^2/2)*NORMSDIST(-D43/'rhos computation'!$B$23-'rhos computation'!$B$23))-Input!K43/Input!J43)</f>
        <v>1.87431758918999E-007</v>
      </c>
      <c r="F43" s="0" t="n">
        <v>-0.144005812322991</v>
      </c>
      <c r="G43" s="0" t="n">
        <f aca="false">ABS((NORMSDIST(-F43/'rhos computation'!$B$11)-EXP(F43+'rhos computation'!$B$11^2/2)*NORMSDIST(-F43/'rhos computation'!$B$11-'rhos computation'!$B$11))-Input!M43/Input!L43)</f>
        <v>2.03349088845339E-007</v>
      </c>
    </row>
    <row r="44" customFormat="false" ht="12.8" hidden="false" customHeight="false" outlineLevel="0" collapsed="false">
      <c r="C44" s="0" t="str">
        <f aca="false">Input!A44</f>
        <v>2001Q3</v>
      </c>
      <c r="D44" s="0" t="n">
        <v>-0.226051312263583</v>
      </c>
      <c r="E44" s="0" t="n">
        <f aca="false">ABS((NORMSDIST(-D44/'rhos computation'!$B$23)-EXP(D44+'rhos computation'!$B$23^2/2)*NORMSDIST(-D44/'rhos computation'!$B$23-'rhos computation'!$B$23))-Input!K44/Input!J44)</f>
        <v>1.17226524765091E-007</v>
      </c>
      <c r="F44" s="0" t="n">
        <v>-0.157670885016464</v>
      </c>
      <c r="G44" s="0" t="n">
        <f aca="false">ABS((NORMSDIST(-F44/'rhos computation'!$B$11)-EXP(F44+'rhos computation'!$B$11^2/2)*NORMSDIST(-F44/'rhos computation'!$B$11-'rhos computation'!$B$11))-Input!M44/Input!L44)</f>
        <v>6.28647138678495E-007</v>
      </c>
    </row>
    <row r="45" customFormat="false" ht="12.8" hidden="false" customHeight="false" outlineLevel="0" collapsed="false">
      <c r="C45" s="0" t="str">
        <f aca="false">Input!A45</f>
        <v>2001Q4</v>
      </c>
      <c r="D45" s="0" t="n">
        <v>-0.0888808455067543</v>
      </c>
      <c r="E45" s="0" t="n">
        <f aca="false">ABS((NORMSDIST(-D45/'rhos computation'!$B$23)-EXP(D45+'rhos computation'!$B$23^2/2)*NORMSDIST(-D45/'rhos computation'!$B$23-'rhos computation'!$B$23))-Input!K45/Input!J45)</f>
        <v>7.21788033355986E-007</v>
      </c>
      <c r="F45" s="0" t="n">
        <v>-0.185229467454772</v>
      </c>
      <c r="G45" s="0" t="n">
        <f aca="false">ABS((NORMSDIST(-F45/'rhos computation'!$B$11)-EXP(F45+'rhos computation'!$B$11^2/2)*NORMSDIST(-F45/'rhos computation'!$B$11-'rhos computation'!$B$11))-Input!M45/Input!L45)</f>
        <v>3.99482251550731E-006</v>
      </c>
    </row>
    <row r="46" customFormat="false" ht="12.8" hidden="false" customHeight="false" outlineLevel="0" collapsed="false">
      <c r="C46" s="0" t="str">
        <f aca="false">Input!A46</f>
        <v>2002Q1</v>
      </c>
      <c r="D46" s="0" t="n">
        <v>-0.0729800280312625</v>
      </c>
      <c r="E46" s="0" t="n">
        <f aca="false">ABS((NORMSDIST(-D46/'rhos computation'!$B$23)-EXP(D46+'rhos computation'!$B$23^2/2)*NORMSDIST(-D46/'rhos computation'!$B$23-'rhos computation'!$B$23))-Input!K46/Input!J46)</f>
        <v>6.23500935312271E-007</v>
      </c>
      <c r="F46" s="0" t="n">
        <v>-0.187644441672005</v>
      </c>
      <c r="G46" s="0" t="n">
        <f aca="false">ABS((NORMSDIST(-F46/'rhos computation'!$B$11)-EXP(F46+'rhos computation'!$B$11^2/2)*NORMSDIST(-F46/'rhos computation'!$B$11-'rhos computation'!$B$11))-Input!M46/Input!L46)</f>
        <v>3.67830275380121E-006</v>
      </c>
    </row>
    <row r="47" customFormat="false" ht="12.8" hidden="false" customHeight="false" outlineLevel="0" collapsed="false">
      <c r="C47" s="0" t="str">
        <f aca="false">Input!A47</f>
        <v>2002Q2</v>
      </c>
      <c r="D47" s="0" t="n">
        <v>-0.0809450191640045</v>
      </c>
      <c r="E47" s="0" t="n">
        <f aca="false">ABS((NORMSDIST(-D47/'rhos computation'!$B$23)-EXP(D47+'rhos computation'!$B$23^2/2)*NORMSDIST(-D47/'rhos computation'!$B$23-'rhos computation'!$B$23))-Input!K47/Input!J47)</f>
        <v>7.08954783434912E-007</v>
      </c>
      <c r="F47" s="0" t="n">
        <v>-0.173752169364285</v>
      </c>
      <c r="G47" s="0" t="n">
        <f aca="false">ABS((NORMSDIST(-F47/'rhos computation'!$B$11)-EXP(F47+'rhos computation'!$B$11^2/2)*NORMSDIST(-F47/'rhos computation'!$B$11-'rhos computation'!$B$11))-Input!M47/Input!L47)</f>
        <v>1.60609712365756E-006</v>
      </c>
    </row>
    <row r="48" customFormat="false" ht="12.8" hidden="false" customHeight="false" outlineLevel="0" collapsed="false">
      <c r="C48" s="0" t="str">
        <f aca="false">Input!A48</f>
        <v>2002Q3</v>
      </c>
      <c r="D48" s="0" t="n">
        <v>-0.0719582681946784</v>
      </c>
      <c r="E48" s="0" t="n">
        <f aca="false">ABS((NORMSDIST(-D48/'rhos computation'!$B$23)-EXP(D48+'rhos computation'!$B$23^2/2)*NORMSDIST(-D48/'rhos computation'!$B$23-'rhos computation'!$B$23))-Input!K48/Input!J48)</f>
        <v>2.26101916925292E-007</v>
      </c>
      <c r="F48" s="0" t="n">
        <v>-0.178191362118978</v>
      </c>
      <c r="G48" s="0" t="n">
        <f aca="false">ABS((NORMSDIST(-F48/'rhos computation'!$B$11)-EXP(F48+'rhos computation'!$B$11^2/2)*NORMSDIST(-F48/'rhos computation'!$B$11-'rhos computation'!$B$11))-Input!M48/Input!L48)</f>
        <v>2.24666580903032E-006</v>
      </c>
    </row>
    <row r="49" customFormat="false" ht="12.8" hidden="false" customHeight="false" outlineLevel="0" collapsed="false">
      <c r="C49" s="0" t="str">
        <f aca="false">Input!A49</f>
        <v>2002Q4</v>
      </c>
      <c r="D49" s="0" t="n">
        <v>-0.0723803960777472</v>
      </c>
      <c r="E49" s="0" t="n">
        <f aca="false">ABS((NORMSDIST(-D49/'rhos computation'!$B$23)-EXP(D49+'rhos computation'!$B$23^2/2)*NORMSDIST(-D49/'rhos computation'!$B$23-'rhos computation'!$B$23))-Input!K49/Input!J49)</f>
        <v>6.41648522009541E-007</v>
      </c>
      <c r="F49" s="0" t="n">
        <v>-0.192024753951282</v>
      </c>
      <c r="G49" s="0" t="n">
        <f aca="false">ABS((NORMSDIST(-F49/'rhos computation'!$B$11)-EXP(F49+'rhos computation'!$B$11^2/2)*NORMSDIST(-F49/'rhos computation'!$B$11-'rhos computation'!$B$11))-Input!M49/Input!L49)</f>
        <v>2.08586601094241E-006</v>
      </c>
    </row>
    <row r="50" customFormat="false" ht="12.8" hidden="false" customHeight="false" outlineLevel="0" collapsed="false">
      <c r="C50" s="0" t="str">
        <f aca="false">Input!A50</f>
        <v>2003Q1</v>
      </c>
      <c r="D50" s="0" t="n">
        <v>-0.0774732191316026</v>
      </c>
      <c r="E50" s="0" t="n">
        <f aca="false">ABS((NORMSDIST(-D50/'rhos computation'!$B$23)-EXP(D50+'rhos computation'!$B$23^2/2)*NORMSDIST(-D50/'rhos computation'!$B$23-'rhos computation'!$B$23))-Input!K50/Input!J50)</f>
        <v>9.00397198050351E-008</v>
      </c>
      <c r="F50" s="0" t="n">
        <v>-0.16333042368018</v>
      </c>
      <c r="G50" s="0" t="n">
        <f aca="false">ABS((NORMSDIST(-F50/'rhos computation'!$B$11)-EXP(F50+'rhos computation'!$B$11^2/2)*NORMSDIST(-F50/'rhos computation'!$B$11-'rhos computation'!$B$11))-Input!M50/Input!L50)</f>
        <v>8.51520798345051E-007</v>
      </c>
    </row>
    <row r="51" customFormat="false" ht="12.8" hidden="false" customHeight="false" outlineLevel="0" collapsed="false">
      <c r="C51" s="0" t="str">
        <f aca="false">Input!A51</f>
        <v>2003Q2</v>
      </c>
      <c r="D51" s="0" t="n">
        <v>-0.0854290281143189</v>
      </c>
      <c r="E51" s="0" t="n">
        <f aca="false">ABS((NORMSDIST(-D51/'rhos computation'!$B$23)-EXP(D51+'rhos computation'!$B$23^2/2)*NORMSDIST(-D51/'rhos computation'!$B$23-'rhos computation'!$B$23))-Input!K51/Input!J51)</f>
        <v>1.28740371918568E-007</v>
      </c>
      <c r="F51" s="0" t="n">
        <v>-0.192017137463572</v>
      </c>
      <c r="G51" s="0" t="n">
        <f aca="false">ABS((NORMSDIST(-F51/'rhos computation'!$B$11)-EXP(F51+'rhos computation'!$B$11^2/2)*NORMSDIST(-F51/'rhos computation'!$B$11-'rhos computation'!$B$11))-Input!M51/Input!L51)</f>
        <v>3.62054000110912E-006</v>
      </c>
    </row>
    <row r="52" customFormat="false" ht="12.8" hidden="false" customHeight="false" outlineLevel="0" collapsed="false">
      <c r="C52" s="0" t="str">
        <f aca="false">Input!A52</f>
        <v>2003Q3</v>
      </c>
      <c r="D52" s="0" t="n">
        <v>-0.076976919886007</v>
      </c>
      <c r="E52" s="0" t="n">
        <f aca="false">ABS((NORMSDIST(-D52/'rhos computation'!$B$23)-EXP(D52+'rhos computation'!$B$23^2/2)*NORMSDIST(-D52/'rhos computation'!$B$23-'rhos computation'!$B$23))-Input!K52/Input!J52)</f>
        <v>1.69704969794904E-006</v>
      </c>
      <c r="F52" s="0" t="n">
        <v>-0.193918732245534</v>
      </c>
      <c r="G52" s="0" t="n">
        <f aca="false">ABS((NORMSDIST(-F52/'rhos computation'!$B$11)-EXP(F52+'rhos computation'!$B$11^2/2)*NORMSDIST(-F52/'rhos computation'!$B$11-'rhos computation'!$B$11))-Input!M52/Input!L52)</f>
        <v>5.22136140576612E-006</v>
      </c>
    </row>
    <row r="53" customFormat="false" ht="12.8" hidden="false" customHeight="false" outlineLevel="0" collapsed="false">
      <c r="C53" s="0" t="str">
        <f aca="false">Input!A53</f>
        <v>2003Q4</v>
      </c>
      <c r="D53" s="0" t="n">
        <v>-0.212825669190573</v>
      </c>
      <c r="E53" s="0" t="n">
        <f aca="false">ABS((NORMSDIST(-D53/'rhos computation'!$B$23)-EXP(D53+'rhos computation'!$B$23^2/2)*NORMSDIST(-D53/'rhos computation'!$B$23-'rhos computation'!$B$23))-Input!K53/Input!J53)</f>
        <v>1.8616677517902E-006</v>
      </c>
      <c r="F53" s="0" t="n">
        <v>-0.162731052728449</v>
      </c>
      <c r="G53" s="0" t="n">
        <f aca="false">ABS((NORMSDIST(-F53/'rhos computation'!$B$11)-EXP(F53+'rhos computation'!$B$11^2/2)*NORMSDIST(-F53/'rhos computation'!$B$11-'rhos computation'!$B$11))-Input!M53/Input!L53)</f>
        <v>1.33553116668517E-005</v>
      </c>
    </row>
    <row r="54" customFormat="false" ht="12.8" hidden="false" customHeight="false" outlineLevel="0" collapsed="false">
      <c r="C54" s="0" t="str">
        <f aca="false">Input!A54</f>
        <v>2004Q1</v>
      </c>
      <c r="D54" s="0" t="n">
        <v>-0.0812144510591754</v>
      </c>
      <c r="E54" s="0" t="n">
        <f aca="false">ABS((NORMSDIST(-D54/'rhos computation'!$B$23)-EXP(D54+'rhos computation'!$B$23^2/2)*NORMSDIST(-D54/'rhos computation'!$B$23-'rhos computation'!$B$23))-Input!K54/Input!J54)</f>
        <v>2.02561348193464E-006</v>
      </c>
      <c r="F54" s="0" t="n">
        <v>-0.163537644393938</v>
      </c>
      <c r="G54" s="0" t="n">
        <f aca="false">ABS((NORMSDIST(-F54/'rhos computation'!$B$11)-EXP(F54+'rhos computation'!$B$11^2/2)*NORMSDIST(-F54/'rhos computation'!$B$11-'rhos computation'!$B$11))-Input!M54/Input!L54)</f>
        <v>7.69107628312282E-006</v>
      </c>
    </row>
    <row r="55" customFormat="false" ht="12.8" hidden="false" customHeight="false" outlineLevel="0" collapsed="false">
      <c r="C55" s="0" t="str">
        <f aca="false">Input!A55</f>
        <v>2004Q2</v>
      </c>
      <c r="D55" s="0" t="n">
        <v>-0.0695629896811594</v>
      </c>
      <c r="E55" s="0" t="n">
        <f aca="false">ABS((NORMSDIST(-D55/'rhos computation'!$B$23)-EXP(D55+'rhos computation'!$B$23^2/2)*NORMSDIST(-D55/'rhos computation'!$B$23-'rhos computation'!$B$23))-Input!K55/Input!J55)</f>
        <v>3.17889978507235E-008</v>
      </c>
      <c r="F55" s="0" t="n">
        <v>-0.140875796908425</v>
      </c>
      <c r="G55" s="0" t="n">
        <f aca="false">ABS((NORMSDIST(-F55/'rhos computation'!$B$11)-EXP(F55+'rhos computation'!$B$11^2/2)*NORMSDIST(-F55/'rhos computation'!$B$11-'rhos computation'!$B$11))-Input!M55/Input!L55)</f>
        <v>2.61384276534216E-006</v>
      </c>
    </row>
    <row r="56" customFormat="false" ht="12.8" hidden="false" customHeight="false" outlineLevel="0" collapsed="false">
      <c r="C56" s="0" t="str">
        <f aca="false">Input!A56</f>
        <v>2004Q3</v>
      </c>
      <c r="D56" s="0" t="n">
        <v>-0.0545540329421293</v>
      </c>
      <c r="E56" s="0" t="n">
        <f aca="false">ABS((NORMSDIST(-D56/'rhos computation'!$B$23)-EXP(D56+'rhos computation'!$B$23^2/2)*NORMSDIST(-D56/'rhos computation'!$B$23-'rhos computation'!$B$23))-Input!K56/Input!J56)</f>
        <v>1.71217541502372E-006</v>
      </c>
      <c r="F56" s="0" t="n">
        <v>-0.133677857776233</v>
      </c>
      <c r="G56" s="0" t="n">
        <f aca="false">ABS((NORMSDIST(-F56/'rhos computation'!$B$11)-EXP(F56+'rhos computation'!$B$11^2/2)*NORMSDIST(-F56/'rhos computation'!$B$11-'rhos computation'!$B$11))-Input!M56/Input!L56)</f>
        <v>1.29319316782839E-005</v>
      </c>
    </row>
    <row r="57" customFormat="false" ht="12.8" hidden="false" customHeight="false" outlineLevel="0" collapsed="false">
      <c r="C57" s="0" t="str">
        <f aca="false">Input!A57</f>
        <v>2004Q4</v>
      </c>
      <c r="D57" s="0" t="n">
        <v>-0.0645414472189021</v>
      </c>
      <c r="E57" s="0" t="n">
        <f aca="false">ABS((NORMSDIST(-D57/'rhos computation'!$B$23)-EXP(D57+'rhos computation'!$B$23^2/2)*NORMSDIST(-D57/'rhos computation'!$B$23-'rhos computation'!$B$23))-Input!K57/Input!J57)</f>
        <v>3.88335521517291E-007</v>
      </c>
      <c r="F57" s="0" t="n">
        <v>-0.139463055531587</v>
      </c>
      <c r="G57" s="0" t="n">
        <f aca="false">ABS((NORMSDIST(-F57/'rhos computation'!$B$11)-EXP(F57+'rhos computation'!$B$11^2/2)*NORMSDIST(-F57/'rhos computation'!$B$11-'rhos computation'!$B$11))-Input!M57/Input!L57)</f>
        <v>2.56590994915373E-006</v>
      </c>
    </row>
    <row r="58" customFormat="false" ht="12.8" hidden="false" customHeight="false" outlineLevel="0" collapsed="false">
      <c r="C58" s="0" t="str">
        <f aca="false">Input!A58</f>
        <v>2005Q1</v>
      </c>
      <c r="D58" s="0" t="n">
        <v>-0.0534665435217793</v>
      </c>
      <c r="E58" s="0" t="n">
        <f aca="false">ABS((NORMSDIST(-D58/'rhos computation'!$B$23)-EXP(D58+'rhos computation'!$B$23^2/2)*NORMSDIST(-D58/'rhos computation'!$B$23-'rhos computation'!$B$23))-Input!K58/Input!J58)</f>
        <v>1.97912410082601E-006</v>
      </c>
      <c r="F58" s="0" t="n">
        <v>-0.138100648599084</v>
      </c>
      <c r="G58" s="0" t="n">
        <f aca="false">ABS((NORMSDIST(-F58/'rhos computation'!$B$11)-EXP(F58+'rhos computation'!$B$11^2/2)*NORMSDIST(-F58/'rhos computation'!$B$11-'rhos computation'!$B$11))-Input!M58/Input!L58)</f>
        <v>4.36017039306957E-006</v>
      </c>
    </row>
    <row r="59" customFormat="false" ht="12.8" hidden="false" customHeight="false" outlineLevel="0" collapsed="false">
      <c r="C59" s="0" t="str">
        <f aca="false">Input!A59</f>
        <v>2005Q2</v>
      </c>
      <c r="D59" s="0" t="n">
        <v>-0.0476148908068098</v>
      </c>
      <c r="E59" s="0" t="n">
        <f aca="false">ABS((NORMSDIST(-D59/'rhos computation'!$B$23)-EXP(D59+'rhos computation'!$B$23^2/2)*NORMSDIST(-D59/'rhos computation'!$B$23-'rhos computation'!$B$23))-Input!K59/Input!J59)</f>
        <v>2.91855605093205E-007</v>
      </c>
      <c r="F59" s="0" t="n">
        <v>-0.129685053290343</v>
      </c>
      <c r="G59" s="0" t="n">
        <f aca="false">ABS((NORMSDIST(-F59/'rhos computation'!$B$11)-EXP(F59+'rhos computation'!$B$11^2/2)*NORMSDIST(-F59/'rhos computation'!$B$11-'rhos computation'!$B$11))-Input!M59/Input!L59)</f>
        <v>4.63008904325046E-006</v>
      </c>
    </row>
    <row r="60" customFormat="false" ht="12.8" hidden="false" customHeight="false" outlineLevel="0" collapsed="false">
      <c r="C60" s="0" t="str">
        <f aca="false">Input!A60</f>
        <v>2005Q3</v>
      </c>
      <c r="D60" s="0" t="n">
        <v>-0.0467156278521726</v>
      </c>
      <c r="E60" s="0" t="n">
        <f aca="false">ABS((NORMSDIST(-D60/'rhos computation'!$B$23)-EXP(D60+'rhos computation'!$B$23^2/2)*NORMSDIST(-D60/'rhos computation'!$B$23-'rhos computation'!$B$23))-Input!K60/Input!J60)</f>
        <v>4.89424724775533E-008</v>
      </c>
      <c r="F60" s="0" t="n">
        <v>-0.14159040166194</v>
      </c>
      <c r="G60" s="0" t="n">
        <f aca="false">ABS((NORMSDIST(-F60/'rhos computation'!$B$11)-EXP(F60+'rhos computation'!$B$11^2/2)*NORMSDIST(-F60/'rhos computation'!$B$11-'rhos computation'!$B$11))-Input!M60/Input!L60)</f>
        <v>4.87270234261761E-006</v>
      </c>
    </row>
    <row r="61" customFormat="false" ht="12.8" hidden="false" customHeight="false" outlineLevel="0" collapsed="false">
      <c r="C61" s="0" t="str">
        <f aca="false">Input!A61</f>
        <v>2005Q4</v>
      </c>
      <c r="D61" s="0" t="n">
        <v>-0.035634838141862</v>
      </c>
      <c r="E61" s="0" t="n">
        <f aca="false">ABS((NORMSDIST(-D61/'rhos computation'!$B$23)-EXP(D61+'rhos computation'!$B$23^2/2)*NORMSDIST(-D61/'rhos computation'!$B$23-'rhos computation'!$B$23))-Input!K61/Input!J61)</f>
        <v>9.34722854672998E-009</v>
      </c>
      <c r="F61" s="0" t="n">
        <v>-0.0725229817068843</v>
      </c>
      <c r="G61" s="0" t="n">
        <f aca="false">ABS((NORMSDIST(-F61/'rhos computation'!$B$11)-EXP(F61+'rhos computation'!$B$11^2/2)*NORMSDIST(-F61/'rhos computation'!$B$11-'rhos computation'!$B$11))-Input!M61/Input!L61)</f>
        <v>1.36237302635483E-005</v>
      </c>
    </row>
    <row r="62" customFormat="false" ht="12.8" hidden="false" customHeight="false" outlineLevel="0" collapsed="false">
      <c r="C62" s="0" t="str">
        <f aca="false">Input!A62</f>
        <v>2006Q1</v>
      </c>
      <c r="D62" s="0" t="n">
        <v>-0.0535642061045425</v>
      </c>
      <c r="E62" s="0" t="n">
        <f aca="false">ABS((NORMSDIST(-D62/'rhos computation'!$B$23)-EXP(D62+'rhos computation'!$B$23^2/2)*NORMSDIST(-D62/'rhos computation'!$B$23-'rhos computation'!$B$23))-Input!K62/Input!J62)</f>
        <v>3.07064487212183E-007</v>
      </c>
      <c r="F62" s="0" t="n">
        <v>-0.131683421375055</v>
      </c>
      <c r="G62" s="0" t="n">
        <f aca="false">ABS((NORMSDIST(-F62/'rhos computation'!$B$11)-EXP(F62+'rhos computation'!$B$11^2/2)*NORMSDIST(-F62/'rhos computation'!$B$11-'rhos computation'!$B$11))-Input!M62/Input!L62)</f>
        <v>3.28697970655711E-006</v>
      </c>
    </row>
    <row r="63" customFormat="false" ht="12.8" hidden="false" customHeight="false" outlineLevel="0" collapsed="false">
      <c r="C63" s="0" t="str">
        <f aca="false">Input!A63</f>
        <v>2006Q2</v>
      </c>
      <c r="D63" s="0" t="n">
        <v>-0.053306729312145</v>
      </c>
      <c r="E63" s="0" t="n">
        <f aca="false">ABS((NORMSDIST(-D63/'rhos computation'!$B$23)-EXP(D63+'rhos computation'!$B$23^2/2)*NORMSDIST(-D63/'rhos computation'!$B$23-'rhos computation'!$B$23))-Input!K63/Input!J63)</f>
        <v>6.47771600081892E-007</v>
      </c>
      <c r="F63" s="0" t="n">
        <v>-0.10316760708397</v>
      </c>
      <c r="G63" s="0" t="n">
        <f aca="false">ABS((NORMSDIST(-F63/'rhos computation'!$B$11)-EXP(F63+'rhos computation'!$B$11^2/2)*NORMSDIST(-F63/'rhos computation'!$B$11-'rhos computation'!$B$11))-Input!M63/Input!L63)</f>
        <v>5.2298938411216E-006</v>
      </c>
    </row>
    <row r="64" customFormat="false" ht="12.8" hidden="false" customHeight="false" outlineLevel="0" collapsed="false">
      <c r="C64" s="0" t="str">
        <f aca="false">Input!A64</f>
        <v>2006Q3</v>
      </c>
      <c r="D64" s="0" t="n">
        <v>-0.0549008902122557</v>
      </c>
      <c r="E64" s="0" t="n">
        <f aca="false">ABS((NORMSDIST(-D64/'rhos computation'!$B$23)-EXP(D64+'rhos computation'!$B$23^2/2)*NORMSDIST(-D64/'rhos computation'!$B$23-'rhos computation'!$B$23))-Input!K64/Input!J64)</f>
        <v>7.84134062604969E-007</v>
      </c>
      <c r="F64" s="0" t="n">
        <v>-0.149739462449479</v>
      </c>
      <c r="G64" s="0" t="n">
        <f aca="false">ABS((NORMSDIST(-F64/'rhos computation'!$B$11)-EXP(F64+'rhos computation'!$B$11^2/2)*NORMSDIST(-F64/'rhos computation'!$B$11-'rhos computation'!$B$11))-Input!M64/Input!L64)</f>
        <v>7.03942693316972E-006</v>
      </c>
    </row>
    <row r="65" customFormat="false" ht="12.8" hidden="false" customHeight="false" outlineLevel="0" collapsed="false">
      <c r="C65" s="0" t="str">
        <f aca="false">Input!A65</f>
        <v>2006Q4</v>
      </c>
      <c r="D65" s="0" t="n">
        <v>-0.0602646800353233</v>
      </c>
      <c r="E65" s="0" t="n">
        <f aca="false">ABS((NORMSDIST(-D65/'rhos computation'!$B$23)-EXP(D65+'rhos computation'!$B$23^2/2)*NORMSDIST(-D65/'rhos computation'!$B$23-'rhos computation'!$B$23))-Input!K65/Input!J65)</f>
        <v>1.85996448957837E-007</v>
      </c>
      <c r="F65" s="0" t="n">
        <v>-0.115691585268892</v>
      </c>
      <c r="G65" s="0" t="n">
        <f aca="false">ABS((NORMSDIST(-F65/'rhos computation'!$B$11)-EXP(F65+'rhos computation'!$B$11^2/2)*NORMSDIST(-F65/'rhos computation'!$B$11-'rhos computation'!$B$11))-Input!M65/Input!L65)</f>
        <v>8.83511090292444E-006</v>
      </c>
    </row>
    <row r="66" customFormat="false" ht="12.8" hidden="false" customHeight="false" outlineLevel="0" collapsed="false">
      <c r="C66" s="0" t="str">
        <f aca="false">Input!A66</f>
        <v>2007Q1</v>
      </c>
      <c r="D66" s="0" t="n">
        <v>-0.0756234786032481</v>
      </c>
      <c r="E66" s="0" t="n">
        <f aca="false">ABS((NORMSDIST(-D66/'rhos computation'!$B$23)-EXP(D66+'rhos computation'!$B$23^2/2)*NORMSDIST(-D66/'rhos computation'!$B$23-'rhos computation'!$B$23))-Input!K66/Input!J66)</f>
        <v>1.06359495445629E-006</v>
      </c>
      <c r="F66" s="0" t="n">
        <v>-0.189006158530724</v>
      </c>
      <c r="G66" s="0" t="n">
        <f aca="false">ABS((NORMSDIST(-F66/'rhos computation'!$B$11)-EXP(F66+'rhos computation'!$B$11^2/2)*NORMSDIST(-F66/'rhos computation'!$B$11-'rhos computation'!$B$11))-Input!M66/Input!L66)</f>
        <v>6.71903551796582E-007</v>
      </c>
    </row>
    <row r="67" customFormat="false" ht="12.8" hidden="false" customHeight="false" outlineLevel="0" collapsed="false">
      <c r="C67" s="0" t="str">
        <f aca="false">Input!A67</f>
        <v>2007Q2</v>
      </c>
      <c r="D67" s="0" t="n">
        <v>-0.0861566910698906</v>
      </c>
      <c r="E67" s="0" t="n">
        <f aca="false">ABS((NORMSDIST(-D67/'rhos computation'!$B$23)-EXP(D67+'rhos computation'!$B$23^2/2)*NORMSDIST(-D67/'rhos computation'!$B$23-'rhos computation'!$B$23))-Input!K67/Input!J67)</f>
        <v>3.86531222390518E-007</v>
      </c>
      <c r="F67" s="0" t="n">
        <v>-0.157357812323612</v>
      </c>
      <c r="G67" s="0" t="n">
        <f aca="false">ABS((NORMSDIST(-F67/'rhos computation'!$B$11)-EXP(F67+'rhos computation'!$B$11^2/2)*NORMSDIST(-F67/'rhos computation'!$B$11-'rhos computation'!$B$11))-Input!M67/Input!L67)</f>
        <v>4.3799070060524E-006</v>
      </c>
    </row>
    <row r="68" customFormat="false" ht="12.8" hidden="false" customHeight="false" outlineLevel="0" collapsed="false">
      <c r="C68" s="0" t="str">
        <f aca="false">Input!A68</f>
        <v>2007Q3</v>
      </c>
      <c r="D68" s="0" t="n">
        <v>-0.0955795232422235</v>
      </c>
      <c r="E68" s="0" t="n">
        <f aca="false">ABS((NORMSDIST(-D68/'rhos computation'!$B$23)-EXP(D68+'rhos computation'!$B$23^2/2)*NORMSDIST(-D68/'rhos computation'!$B$23-'rhos computation'!$B$23))-Input!K68/Input!J68)</f>
        <v>3.96104397962227E-007</v>
      </c>
      <c r="F68" s="0" t="n">
        <v>-0.209898143370248</v>
      </c>
      <c r="G68" s="0" t="n">
        <f aca="false">ABS((NORMSDIST(-F68/'rhos computation'!$B$11)-EXP(F68+'rhos computation'!$B$11^2/2)*NORMSDIST(-F68/'rhos computation'!$B$11-'rhos computation'!$B$11))-Input!M68/Input!L68)</f>
        <v>4.1002677536317E-006</v>
      </c>
    </row>
    <row r="69" customFormat="false" ht="12.8" hidden="false" customHeight="false" outlineLevel="0" collapsed="false">
      <c r="C69" s="0" t="str">
        <f aca="false">Input!A69</f>
        <v>2007Q4</v>
      </c>
      <c r="D69" s="0" t="n">
        <v>-0.158946481747052</v>
      </c>
      <c r="E69" s="0" t="n">
        <f aca="false">ABS((NORMSDIST(-D69/'rhos computation'!$B$23)-EXP(D69+'rhos computation'!$B$23^2/2)*NORMSDIST(-D69/'rhos computation'!$B$23-'rhos computation'!$B$23))-Input!K69/Input!J69)</f>
        <v>1.60284357619833E-007</v>
      </c>
      <c r="F69" s="0" t="n">
        <v>-0.198695438938047</v>
      </c>
      <c r="G69" s="0" t="n">
        <f aca="false">ABS((NORMSDIST(-F69/'rhos computation'!$B$11)-EXP(F69+'rhos computation'!$B$11^2/2)*NORMSDIST(-F69/'rhos computation'!$B$11-'rhos computation'!$B$11))-Input!M69/Input!L69)</f>
        <v>7.4210852487322E-006</v>
      </c>
    </row>
    <row r="70" customFormat="false" ht="12.8" hidden="false" customHeight="false" outlineLevel="0" collapsed="false">
      <c r="C70" s="0" t="str">
        <f aca="false">Input!A70</f>
        <v>2008Q1</v>
      </c>
      <c r="D70" s="0" t="n">
        <v>-0.263147295393547</v>
      </c>
      <c r="E70" s="0" t="n">
        <f aca="false">ABS((NORMSDIST(-D70/'rhos computation'!$B$23)-EXP(D70+'rhos computation'!$B$23^2/2)*NORMSDIST(-D70/'rhos computation'!$B$23-'rhos computation'!$B$23))-Input!K70/Input!J70)</f>
        <v>1.04718705148943E-006</v>
      </c>
      <c r="F70" s="0" t="n">
        <v>-0.299762281184807</v>
      </c>
      <c r="G70" s="0" t="n">
        <f aca="false">ABS((NORMSDIST(-F70/'rhos computation'!$B$11)-EXP(F70+'rhos computation'!$B$11^2/2)*NORMSDIST(-F70/'rhos computation'!$B$11-'rhos computation'!$B$11))-Input!M70/Input!L70)</f>
        <v>3.45450926210189E-005</v>
      </c>
    </row>
    <row r="71" customFormat="false" ht="12.8" hidden="false" customHeight="false" outlineLevel="0" collapsed="false">
      <c r="C71" s="0" t="str">
        <f aca="false">Input!A71</f>
        <v>2008Q2</v>
      </c>
      <c r="D71" s="0" t="n">
        <v>-0.311158565366372</v>
      </c>
      <c r="E71" s="0" t="n">
        <f aca="false">ABS((NORMSDIST(-D71/'rhos computation'!$B$23)-EXP(D71+'rhos computation'!$B$23^2/2)*NORMSDIST(-D71/'rhos computation'!$B$23-'rhos computation'!$B$23))-Input!K71/Input!J71)</f>
        <v>2.32121684262676E-007</v>
      </c>
      <c r="F71" s="0" t="n">
        <v>-0.376297661425561</v>
      </c>
      <c r="G71" s="0" t="n">
        <f aca="false">ABS((NORMSDIST(-F71/'rhos computation'!$B$11)-EXP(F71+'rhos computation'!$B$11^2/2)*NORMSDIST(-F71/'rhos computation'!$B$11-'rhos computation'!$B$11))-Input!M71/Input!L71)</f>
        <v>2.5496028893679E-007</v>
      </c>
    </row>
    <row r="72" customFormat="false" ht="12.8" hidden="false" customHeight="false" outlineLevel="0" collapsed="false">
      <c r="C72" s="0" t="str">
        <f aca="false">Input!A72</f>
        <v>2008Q3</v>
      </c>
      <c r="D72" s="0" t="n">
        <v>-0.381063902908314</v>
      </c>
      <c r="E72" s="0" t="n">
        <f aca="false">ABS((NORMSDIST(-D72/'rhos computation'!$B$23)-EXP(D72+'rhos computation'!$B$23^2/2)*NORMSDIST(-D72/'rhos computation'!$B$23-'rhos computation'!$B$23))-Input!K72/Input!J72)</f>
        <v>8.69099108957716E-007</v>
      </c>
      <c r="F72" s="0" t="n">
        <v>-0.398514166433989</v>
      </c>
      <c r="G72" s="0" t="n">
        <f aca="false">ABS((NORMSDIST(-F72/'rhos computation'!$B$11)-EXP(F72+'rhos computation'!$B$11^2/2)*NORMSDIST(-F72/'rhos computation'!$B$11-'rhos computation'!$B$11))-Input!M72/Input!L72)</f>
        <v>1.48889638096339E-006</v>
      </c>
    </row>
    <row r="73" customFormat="false" ht="12.8" hidden="false" customHeight="false" outlineLevel="0" collapsed="false">
      <c r="C73" s="0" t="str">
        <f aca="false">Input!A73</f>
        <v>2008Q4</v>
      </c>
      <c r="D73" s="0" t="n">
        <v>-0.280639339782819</v>
      </c>
      <c r="E73" s="0" t="n">
        <f aca="false">ABS((NORMSDIST(-D73/'rhos computation'!$B$23)-EXP(D73+'rhos computation'!$B$23^2/2)*NORMSDIST(-D73/'rhos computation'!$B$23-'rhos computation'!$B$23))-Input!K73/Input!J73)</f>
        <v>5.89237277220933E-007</v>
      </c>
      <c r="F73" s="0" t="n">
        <v>-0.591677286307281</v>
      </c>
      <c r="G73" s="0" t="n">
        <f aca="false">ABS((NORMSDIST(-F73/'rhos computation'!$B$11)-EXP(F73+'rhos computation'!$B$11^2/2)*NORMSDIST(-F73/'rhos computation'!$B$11-'rhos computation'!$B$11))-Input!M73/Input!L73)</f>
        <v>1.5360373472606E-006</v>
      </c>
    </row>
    <row r="74" customFormat="false" ht="12.8" hidden="false" customHeight="false" outlineLevel="0" collapsed="false">
      <c r="C74" s="0" t="str">
        <f aca="false">Input!A74</f>
        <v>2009Q1</v>
      </c>
      <c r="D74" s="0" t="n">
        <v>-0.265207284754931</v>
      </c>
      <c r="E74" s="0" t="n">
        <f aca="false">ABS((NORMSDIST(-D74/'rhos computation'!$B$23)-EXP(D74+'rhos computation'!$B$23^2/2)*NORMSDIST(-D74/'rhos computation'!$B$23-'rhos computation'!$B$23))-Input!K74/Input!J74)</f>
        <v>2.81373943034069E-007</v>
      </c>
      <c r="F74" s="0" t="n">
        <v>-0.390703784880321</v>
      </c>
      <c r="G74" s="0" t="n">
        <f aca="false">ABS((NORMSDIST(-F74/'rhos computation'!$B$11)-EXP(F74+'rhos computation'!$B$11^2/2)*NORMSDIST(-F74/'rhos computation'!$B$11-'rhos computation'!$B$11))-Input!M74/Input!L74)</f>
        <v>1.41998846214797E-006</v>
      </c>
    </row>
    <row r="75" customFormat="false" ht="12.8" hidden="false" customHeight="false" outlineLevel="0" collapsed="false">
      <c r="C75" s="0" t="str">
        <f aca="false">Input!A75</f>
        <v>2009Q2</v>
      </c>
      <c r="D75" s="0" t="n">
        <v>-0.315292377454555</v>
      </c>
      <c r="E75" s="0" t="n">
        <f aca="false">ABS((NORMSDIST(-D75/'rhos computation'!$B$23)-EXP(D75+'rhos computation'!$B$23^2/2)*NORMSDIST(-D75/'rhos computation'!$B$23-'rhos computation'!$B$23))-Input!K75/Input!J75)</f>
        <v>7.59402678518484E-008</v>
      </c>
      <c r="F75" s="0" t="n">
        <v>-0.472381390162843</v>
      </c>
      <c r="G75" s="0" t="n">
        <f aca="false">ABS((NORMSDIST(-F75/'rhos computation'!$B$11)-EXP(F75+'rhos computation'!$B$11^2/2)*NORMSDIST(-F75/'rhos computation'!$B$11-'rhos computation'!$B$11))-Input!M75/Input!L75)</f>
        <v>1.24480443708386E-006</v>
      </c>
    </row>
    <row r="76" customFormat="false" ht="12.8" hidden="false" customHeight="false" outlineLevel="0" collapsed="false">
      <c r="C76" s="0" t="str">
        <f aca="false">Input!A76</f>
        <v>2009Q3</v>
      </c>
      <c r="D76" s="0" t="n">
        <v>-0.290527884011236</v>
      </c>
      <c r="E76" s="0" t="n">
        <f aca="false">ABS((NORMSDIST(-D76/'rhos computation'!$B$23)-EXP(D76+'rhos computation'!$B$23^2/2)*NORMSDIST(-D76/'rhos computation'!$B$23-'rhos computation'!$B$23))-Input!K76/Input!J76)</f>
        <v>3.37091703939141E-007</v>
      </c>
      <c r="F76" s="0" t="n">
        <v>-0.483726478995132</v>
      </c>
      <c r="G76" s="0" t="n">
        <f aca="false">ABS((NORMSDIST(-F76/'rhos computation'!$B$11)-EXP(F76+'rhos computation'!$B$11^2/2)*NORMSDIST(-F76/'rhos computation'!$B$11-'rhos computation'!$B$11))-Input!M76/Input!L76)</f>
        <v>6.08799808710092E-006</v>
      </c>
    </row>
    <row r="77" customFormat="false" ht="12.8" hidden="false" customHeight="false" outlineLevel="0" collapsed="false">
      <c r="C77" s="0" t="str">
        <f aca="false">Input!A77</f>
        <v>2009Q4</v>
      </c>
      <c r="D77" s="0" t="n">
        <v>-0.306587211022067</v>
      </c>
      <c r="E77" s="0" t="n">
        <f aca="false">ABS((NORMSDIST(-D77/'rhos computation'!$B$23)-EXP(D77+'rhos computation'!$B$23^2/2)*NORMSDIST(-D77/'rhos computation'!$B$23-'rhos computation'!$B$23))-Input!K77/Input!J77)</f>
        <v>3.18818236921814E-007</v>
      </c>
      <c r="F77" s="0" t="n">
        <v>-0.546666161942413</v>
      </c>
      <c r="G77" s="0" t="n">
        <f aca="false">ABS((NORMSDIST(-F77/'rhos computation'!$B$11)-EXP(F77+'rhos computation'!$B$11^2/2)*NORMSDIST(-F77/'rhos computation'!$B$11-'rhos computation'!$B$11))-Input!M77/Input!L77)</f>
        <v>4.34224251344428E-006</v>
      </c>
    </row>
    <row r="78" customFormat="false" ht="12.8" hidden="false" customHeight="false" outlineLevel="0" collapsed="false">
      <c r="C78" s="0" t="str">
        <f aca="false">Input!A78</f>
        <v>2010Q1</v>
      </c>
      <c r="D78" s="0" t="n">
        <v>-0.248026883602357</v>
      </c>
      <c r="E78" s="0" t="n">
        <f aca="false">ABS((NORMSDIST(-D78/'rhos computation'!$B$23)-EXP(D78+'rhos computation'!$B$23^2/2)*NORMSDIST(-D78/'rhos computation'!$B$23-'rhos computation'!$B$23))-Input!K78/Input!J78)</f>
        <v>5.38381623282902E-007</v>
      </c>
      <c r="F78" s="0" t="n">
        <v>-0.444575738434129</v>
      </c>
      <c r="G78" s="0" t="n">
        <f aca="false">ABS((NORMSDIST(-F78/'rhos computation'!$B$11)-EXP(F78+'rhos computation'!$B$11^2/2)*NORMSDIST(-F78/'rhos computation'!$B$11-'rhos computation'!$B$11))-Input!M78/Input!L78)</f>
        <v>1.58671117709841E-005</v>
      </c>
    </row>
    <row r="79" customFormat="false" ht="12.8" hidden="false" customHeight="false" outlineLevel="0" collapsed="false">
      <c r="C79" s="0" t="str">
        <f aca="false">Input!A79</f>
        <v>2010Q2</v>
      </c>
      <c r="D79" s="0" t="n">
        <v>-0.21617195822655</v>
      </c>
      <c r="E79" s="0" t="n">
        <f aca="false">ABS((NORMSDIST(-D79/'rhos computation'!$B$23)-EXP(D79+'rhos computation'!$B$23^2/2)*NORMSDIST(-D79/'rhos computation'!$B$23-'rhos computation'!$B$23))-Input!K79/Input!J79)</f>
        <v>3.01031745364444E-008</v>
      </c>
      <c r="F79" s="0" t="n">
        <v>-0.444058194165844</v>
      </c>
      <c r="G79" s="0" t="n">
        <f aca="false">ABS((NORMSDIST(-F79/'rhos computation'!$B$11)-EXP(F79+'rhos computation'!$B$11^2/2)*NORMSDIST(-F79/'rhos computation'!$B$11-'rhos computation'!$B$11))-Input!M79/Input!L79)</f>
        <v>6.40361687370694E-006</v>
      </c>
    </row>
    <row r="80" customFormat="false" ht="12.8" hidden="false" customHeight="false" outlineLevel="0" collapsed="false">
      <c r="C80" s="0" t="str">
        <f aca="false">Input!A80</f>
        <v>2010Q3</v>
      </c>
      <c r="D80" s="0" t="n">
        <v>-0.196947261907659</v>
      </c>
      <c r="E80" s="0" t="n">
        <f aca="false">ABS((NORMSDIST(-D80/'rhos computation'!$B$23)-EXP(D80+'rhos computation'!$B$23^2/2)*NORMSDIST(-D80/'rhos computation'!$B$23-'rhos computation'!$B$23))-Input!K80/Input!J80)</f>
        <v>1.05404054975833E-006</v>
      </c>
      <c r="F80" s="0" t="n">
        <v>-0.441647985572461</v>
      </c>
      <c r="G80" s="0" t="n">
        <f aca="false">ABS((NORMSDIST(-F80/'rhos computation'!$B$11)-EXP(F80+'rhos computation'!$B$11^2/2)*NORMSDIST(-F80/'rhos computation'!$B$11-'rhos computation'!$B$11))-Input!M80/Input!L80)</f>
        <v>8.24420987033392E-009</v>
      </c>
    </row>
    <row r="81" customFormat="false" ht="12.8" hidden="false" customHeight="false" outlineLevel="0" collapsed="false">
      <c r="C81" s="0" t="str">
        <f aca="false">Input!A81</f>
        <v>2010Q4</v>
      </c>
      <c r="D81" s="0" t="n">
        <v>-0.215873077484242</v>
      </c>
      <c r="E81" s="0" t="n">
        <f aca="false">ABS((NORMSDIST(-D81/'rhos computation'!$B$23)-EXP(D81+'rhos computation'!$B$23^2/2)*NORMSDIST(-D81/'rhos computation'!$B$23-'rhos computation'!$B$23))-Input!K81/Input!J81)</f>
        <v>2.12009125782897E-007</v>
      </c>
      <c r="F81" s="0" t="n">
        <v>-0.436650705635249</v>
      </c>
      <c r="G81" s="0" t="n">
        <f aca="false">ABS((NORMSDIST(-F81/'rhos computation'!$B$11)-EXP(F81+'rhos computation'!$B$11^2/2)*NORMSDIST(-F81/'rhos computation'!$B$11-'rhos computation'!$B$11))-Input!M81/Input!L81)</f>
        <v>9.5876749262036E-007</v>
      </c>
    </row>
    <row r="82" customFormat="false" ht="12.8" hidden="false" customHeight="false" outlineLevel="0" collapsed="false">
      <c r="C82" s="0" t="str">
        <f aca="false">Input!A82</f>
        <v>2011Q1</v>
      </c>
      <c r="D82" s="0" t="n">
        <v>-0.182259230892369</v>
      </c>
      <c r="E82" s="0" t="n">
        <f aca="false">ABS((NORMSDIST(-D82/'rhos computation'!$B$23)-EXP(D82+'rhos computation'!$B$23^2/2)*NORMSDIST(-D82/'rhos computation'!$B$23-'rhos computation'!$B$23))-Input!K82/Input!J82)</f>
        <v>2.76835512624807E-007</v>
      </c>
      <c r="F82" s="0" t="n">
        <v>-0.388554119996251</v>
      </c>
      <c r="G82" s="0" t="n">
        <f aca="false">ABS((NORMSDIST(-F82/'rhos computation'!$B$11)-EXP(F82+'rhos computation'!$B$11^2/2)*NORMSDIST(-F82/'rhos computation'!$B$11-'rhos computation'!$B$11))-Input!M82/Input!L82)</f>
        <v>9.7936845039337E-007</v>
      </c>
    </row>
    <row r="83" customFormat="false" ht="12.8" hidden="false" customHeight="false" outlineLevel="0" collapsed="false">
      <c r="C83" s="0" t="str">
        <f aca="false">Input!A83</f>
        <v>2011Q2</v>
      </c>
      <c r="D83" s="0" t="n">
        <v>-0.174238757153163</v>
      </c>
      <c r="E83" s="0" t="n">
        <f aca="false">ABS((NORMSDIST(-D83/'rhos computation'!$B$23)-EXP(D83+'rhos computation'!$B$23^2/2)*NORMSDIST(-D83/'rhos computation'!$B$23-'rhos computation'!$B$23))-Input!K83/Input!J83)</f>
        <v>6.07872561037004E-007</v>
      </c>
      <c r="F83" s="0" t="n">
        <v>-0.350204406453501</v>
      </c>
      <c r="G83" s="0" t="n">
        <f aca="false">ABS((NORMSDIST(-F83/'rhos computation'!$B$11)-EXP(F83+'rhos computation'!$B$11^2/2)*NORMSDIST(-F83/'rhos computation'!$B$11-'rhos computation'!$B$11))-Input!M83/Input!L83)</f>
        <v>8.00028107428297E-007</v>
      </c>
    </row>
    <row r="84" customFormat="false" ht="12.8" hidden="false" customHeight="false" outlineLevel="0" collapsed="false">
      <c r="C84" s="0" t="str">
        <f aca="false">Input!A84</f>
        <v>2011Q3</v>
      </c>
      <c r="D84" s="0" t="n">
        <v>-0.159957533103845</v>
      </c>
      <c r="E84" s="0" t="n">
        <f aca="false">ABS((NORMSDIST(-D84/'rhos computation'!$B$23)-EXP(D84+'rhos computation'!$B$23^2/2)*NORMSDIST(-D84/'rhos computation'!$B$23-'rhos computation'!$B$23))-Input!K84/Input!J84)</f>
        <v>1.11845643047115E-006</v>
      </c>
      <c r="F84" s="0" t="n">
        <v>-0.318793268330846</v>
      </c>
      <c r="G84" s="0" t="n">
        <f aca="false">ABS((NORMSDIST(-F84/'rhos computation'!$B$11)-EXP(F84+'rhos computation'!$B$11^2/2)*NORMSDIST(-F84/'rhos computation'!$B$11-'rhos computation'!$B$11))-Input!M84/Input!L84)</f>
        <v>6.04574097040622E-006</v>
      </c>
    </row>
    <row r="85" customFormat="false" ht="12.8" hidden="false" customHeight="false" outlineLevel="0" collapsed="false">
      <c r="C85" s="0" t="str">
        <f aca="false">Input!A85</f>
        <v>2011Q4</v>
      </c>
      <c r="D85" s="0" t="n">
        <v>-0.145376642377257</v>
      </c>
      <c r="E85" s="0" t="n">
        <f aca="false">ABS((NORMSDIST(-D85/'rhos computation'!$B$23)-EXP(D85+'rhos computation'!$B$23^2/2)*NORMSDIST(-D85/'rhos computation'!$B$23-'rhos computation'!$B$23))-Input!K85/Input!J85)</f>
        <v>1.5813761217176E-007</v>
      </c>
      <c r="F85" s="0" t="n">
        <v>-0.310075985292431</v>
      </c>
      <c r="G85" s="0" t="n">
        <f aca="false">ABS((NORMSDIST(-F85/'rhos computation'!$B$11)-EXP(F85+'rhos computation'!$B$11^2/2)*NORMSDIST(-F85/'rhos computation'!$B$11-'rhos computation'!$B$11))-Input!M85/Input!L85)</f>
        <v>9.15315318261722E-006</v>
      </c>
    </row>
    <row r="86" customFormat="false" ht="12.8" hidden="false" customHeight="false" outlineLevel="0" collapsed="false">
      <c r="C86" s="0" t="str">
        <f aca="false">Input!A86</f>
        <v>2012Q1</v>
      </c>
      <c r="D86" s="0" t="n">
        <v>-0.146769059649231</v>
      </c>
      <c r="E86" s="0" t="n">
        <f aca="false">ABS((NORMSDIST(-D86/'rhos computation'!$B$23)-EXP(D86+'rhos computation'!$B$23^2/2)*NORMSDIST(-D86/'rhos computation'!$B$23-'rhos computation'!$B$23))-Input!K86/Input!J86)</f>
        <v>4.29020091702315E-007</v>
      </c>
      <c r="F86" s="0" t="n">
        <v>-0.299124469211401</v>
      </c>
      <c r="G86" s="0" t="n">
        <f aca="false">ABS((NORMSDIST(-F86/'rhos computation'!$B$11)-EXP(F86+'rhos computation'!$B$11^2/2)*NORMSDIST(-F86/'rhos computation'!$B$11-'rhos computation'!$B$11))-Input!M86/Input!L86)</f>
        <v>1.91356228473882E-006</v>
      </c>
    </row>
    <row r="87" customFormat="false" ht="12.8" hidden="false" customHeight="false" outlineLevel="0" collapsed="false">
      <c r="C87" s="0" t="str">
        <f aca="false">Input!A87</f>
        <v>2012Q2</v>
      </c>
      <c r="D87" s="0" t="n">
        <v>-0.128197306153708</v>
      </c>
      <c r="E87" s="0" t="n">
        <f aca="false">ABS((NORMSDIST(-D87/'rhos computation'!$B$23)-EXP(D87+'rhos computation'!$B$23^2/2)*NORMSDIST(-D87/'rhos computation'!$B$23-'rhos computation'!$B$23))-Input!K87/Input!J87)</f>
        <v>1.05514001051688E-006</v>
      </c>
      <c r="F87" s="0" t="n">
        <v>-0.278329331946509</v>
      </c>
      <c r="G87" s="0" t="n">
        <f aca="false">ABS((NORMSDIST(-F87/'rhos computation'!$B$11)-EXP(F87+'rhos computation'!$B$11^2/2)*NORMSDIST(-F87/'rhos computation'!$B$11-'rhos computation'!$B$11))-Input!M87/Input!L87)</f>
        <v>1.50294694281627E-006</v>
      </c>
    </row>
    <row r="88" customFormat="false" ht="12.8" hidden="false" customHeight="false" outlineLevel="0" collapsed="false">
      <c r="C88" s="0" t="str">
        <f aca="false">Input!A88</f>
        <v>2012Q3</v>
      </c>
      <c r="D88" s="0" t="n">
        <v>-0.179422216530574</v>
      </c>
      <c r="E88" s="0" t="n">
        <f aca="false">ABS((NORMSDIST(-D88/'rhos computation'!$B$23)-EXP(D88+'rhos computation'!$B$23^2/2)*NORMSDIST(-D88/'rhos computation'!$B$23-'rhos computation'!$B$23))-Input!K88/Input!J88)</f>
        <v>1.02801025136934E-007</v>
      </c>
      <c r="F88" s="0" t="n">
        <v>-0.25846030974732</v>
      </c>
      <c r="G88" s="0" t="n">
        <f aca="false">ABS((NORMSDIST(-F88/'rhos computation'!$B$11)-EXP(F88+'rhos computation'!$B$11^2/2)*NORMSDIST(-F88/'rhos computation'!$B$11-'rhos computation'!$B$11))-Input!M88/Input!L88)</f>
        <v>3.50761198894545E-006</v>
      </c>
    </row>
    <row r="89" customFormat="false" ht="12.8" hidden="false" customHeight="false" outlineLevel="0" collapsed="false">
      <c r="C89" s="0" t="str">
        <f aca="false">Input!A89</f>
        <v>2012Q4</v>
      </c>
      <c r="D89" s="0" t="n">
        <v>-0.111382410628625</v>
      </c>
      <c r="E89" s="0" t="n">
        <f aca="false">ABS((NORMSDIST(-D89/'rhos computation'!$B$23)-EXP(D89+'rhos computation'!$B$23^2/2)*NORMSDIST(-D89/'rhos computation'!$B$23-'rhos computation'!$B$23))-Input!K89/Input!J89)</f>
        <v>2.09229151323931E-007</v>
      </c>
      <c r="F89" s="0" t="n">
        <v>-0.235097485676768</v>
      </c>
      <c r="G89" s="0" t="n">
        <f aca="false">ABS((NORMSDIST(-F89/'rhos computation'!$B$11)-EXP(F89+'rhos computation'!$B$11^2/2)*NORMSDIST(-F89/'rhos computation'!$B$11-'rhos computation'!$B$11))-Input!M89/Input!L89)</f>
        <v>5.14018250130643E-007</v>
      </c>
    </row>
    <row r="90" customFormat="false" ht="12.8" hidden="false" customHeight="false" outlineLevel="0" collapsed="false">
      <c r="C90" s="0" t="str">
        <f aca="false">Input!A90</f>
        <v>2013Q1</v>
      </c>
      <c r="D90" s="0" t="n">
        <v>-0.0996510782014241</v>
      </c>
      <c r="E90" s="0" t="n">
        <f aca="false">ABS((NORMSDIST(-D90/'rhos computation'!$B$23)-EXP(D90+'rhos computation'!$B$23^2/2)*NORMSDIST(-D90/'rhos computation'!$B$23-'rhos computation'!$B$23))-Input!K90/Input!J90)</f>
        <v>1.33608136165808E-007</v>
      </c>
      <c r="F90" s="0" t="n">
        <v>-0.238823772182139</v>
      </c>
      <c r="G90" s="0" t="n">
        <f aca="false">ABS((NORMSDIST(-F90/'rhos computation'!$B$11)-EXP(F90+'rhos computation'!$B$11^2/2)*NORMSDIST(-F90/'rhos computation'!$B$11-'rhos computation'!$B$11))-Input!M90/Input!L90)</f>
        <v>3.03170891413629E-006</v>
      </c>
    </row>
    <row r="91" customFormat="false" ht="12.8" hidden="false" customHeight="false" outlineLevel="0" collapsed="false">
      <c r="C91" s="0" t="str">
        <f aca="false">Input!A91</f>
        <v>2013Q2</v>
      </c>
      <c r="D91" s="0" t="n">
        <v>-0.0837728995436751</v>
      </c>
      <c r="E91" s="0" t="n">
        <f aca="false">ABS((NORMSDIST(-D91/'rhos computation'!$B$23)-EXP(D91+'rhos computation'!$B$23^2/2)*NORMSDIST(-D91/'rhos computation'!$B$23-'rhos computation'!$B$23))-Input!K91/Input!J91)</f>
        <v>1.86195435541991E-007</v>
      </c>
      <c r="F91" s="0" t="n">
        <v>-0.193433790807939</v>
      </c>
      <c r="G91" s="0" t="n">
        <f aca="false">ABS((NORMSDIST(-F91/'rhos computation'!$B$11)-EXP(F91+'rhos computation'!$B$11^2/2)*NORMSDIST(-F91/'rhos computation'!$B$11-'rhos computation'!$B$11))-Input!M91/Input!L91)</f>
        <v>8.64228594243954E-007</v>
      </c>
    </row>
    <row r="92" customFormat="false" ht="12.8" hidden="false" customHeight="false" outlineLevel="0" collapsed="false">
      <c r="C92" s="0" t="str">
        <f aca="false">Input!A92</f>
        <v>2013Q3</v>
      </c>
      <c r="D92" s="0" t="n">
        <v>-0.0529455492660099</v>
      </c>
      <c r="E92" s="0" t="n">
        <f aca="false">ABS((NORMSDIST(-D92/'rhos computation'!$B$23)-EXP(D92+'rhos computation'!$B$23^2/2)*NORMSDIST(-D92/'rhos computation'!$B$23-'rhos computation'!$B$23))-Input!K92/Input!J92)</f>
        <v>2.18085589399897E-007</v>
      </c>
      <c r="F92" s="0" t="n">
        <v>-0.16205522656763</v>
      </c>
      <c r="G92" s="0" t="n">
        <f aca="false">ABS((NORMSDIST(-F92/'rhos computation'!$B$11)-EXP(F92+'rhos computation'!$B$11^2/2)*NORMSDIST(-F92/'rhos computation'!$B$11-'rhos computation'!$B$11))-Input!M92/Input!L92)</f>
        <v>2.8424369765967E-006</v>
      </c>
    </row>
    <row r="93" customFormat="false" ht="12.8" hidden="false" customHeight="false" outlineLevel="0" collapsed="false">
      <c r="C93" s="0" t="str">
        <f aca="false">Input!A93</f>
        <v>2013Q4</v>
      </c>
      <c r="D93" s="0" t="n">
        <v>-0.0532656386573907</v>
      </c>
      <c r="E93" s="0" t="n">
        <f aca="false">ABS((NORMSDIST(-D93/'rhos computation'!$B$23)-EXP(D93+'rhos computation'!$B$23^2/2)*NORMSDIST(-D93/'rhos computation'!$B$23-'rhos computation'!$B$23))-Input!K93/Input!J93)</f>
        <v>7.78125032740995E-008</v>
      </c>
      <c r="F93" s="0" t="n">
        <v>-0.1194617904741</v>
      </c>
      <c r="G93" s="0" t="n">
        <f aca="false">ABS((NORMSDIST(-F93/'rhos computation'!$B$11)-EXP(F93+'rhos computation'!$B$11^2/2)*NORMSDIST(-F93/'rhos computation'!$B$11-'rhos computation'!$B$11))-Input!M93/Input!L93)</f>
        <v>2.09796345185254E-006</v>
      </c>
    </row>
    <row r="94" customFormat="false" ht="12.8" hidden="false" customHeight="false" outlineLevel="0" collapsed="false">
      <c r="C94" s="0" t="str">
        <f aca="false">Input!A94</f>
        <v>2014Q1</v>
      </c>
      <c r="D94" s="0" t="n">
        <v>-0.0419324053539272</v>
      </c>
      <c r="E94" s="0" t="n">
        <f aca="false">ABS((NORMSDIST(-D94/'rhos computation'!$B$23)-EXP(D94+'rhos computation'!$B$23^2/2)*NORMSDIST(-D94/'rhos computation'!$B$23-'rhos computation'!$B$23))-Input!K94/Input!J94)</f>
        <v>7.62028121430169E-007</v>
      </c>
      <c r="F94" s="0" t="n">
        <v>-0.152075455743898</v>
      </c>
      <c r="G94" s="0" t="n">
        <f aca="false">ABS((NORMSDIST(-F94/'rhos computation'!$B$11)-EXP(F94+'rhos computation'!$B$11^2/2)*NORMSDIST(-F94/'rhos computation'!$B$11-'rhos computation'!$B$11))-Input!M94/Input!L94)</f>
        <v>2.77554295943783E-006</v>
      </c>
    </row>
    <row r="95" customFormat="false" ht="12.8" hidden="false" customHeight="false" outlineLevel="0" collapsed="false">
      <c r="C95" s="0" t="str">
        <f aca="false">Input!A95</f>
        <v>2014Q2</v>
      </c>
      <c r="D95" s="0" t="n">
        <v>-0.0304375011481902</v>
      </c>
      <c r="E95" s="0" t="n">
        <f aca="false">ABS((NORMSDIST(-D95/'rhos computation'!$B$23)-EXP(D95+'rhos computation'!$B$23^2/2)*NORMSDIST(-D95/'rhos computation'!$B$23-'rhos computation'!$B$23))-Input!K95/Input!J95)</f>
        <v>1.16569223024277E-009</v>
      </c>
      <c r="F95" s="0" t="n">
        <v>-0.127606685704917</v>
      </c>
      <c r="G95" s="0" t="n">
        <f aca="false">ABS((NORMSDIST(-F95/'rhos computation'!$B$11)-EXP(F95+'rhos computation'!$B$11^2/2)*NORMSDIST(-F95/'rhos computation'!$B$11-'rhos computation'!$B$11))-Input!M95/Input!L95)</f>
        <v>6.18411718084078E-007</v>
      </c>
    </row>
    <row r="96" customFormat="false" ht="12.8" hidden="false" customHeight="false" outlineLevel="0" collapsed="false">
      <c r="C96" s="0" t="str">
        <f aca="false">Input!A96</f>
        <v>2014Q3</v>
      </c>
      <c r="D96" s="0" t="n">
        <v>-0.0269729948795071</v>
      </c>
      <c r="E96" s="0" t="n">
        <f aca="false">ABS((NORMSDIST(-D96/'rhos computation'!$B$23)-EXP(D96+'rhos computation'!$B$23^2/2)*NORMSDIST(-D96/'rhos computation'!$B$23-'rhos computation'!$B$23))-Input!K96/Input!J96)</f>
        <v>5.09605550119696E-009</v>
      </c>
      <c r="F96" s="0" t="n">
        <v>-0.101431676291765</v>
      </c>
      <c r="G96" s="0" t="n">
        <f aca="false">ABS((NORMSDIST(-F96/'rhos computation'!$B$11)-EXP(F96+'rhos computation'!$B$11^2/2)*NORMSDIST(-F96/'rhos computation'!$B$11-'rhos computation'!$B$11))-Input!M96/Input!L96)</f>
        <v>7.56662678777498E-007</v>
      </c>
    </row>
    <row r="97" customFormat="false" ht="12.8" hidden="false" customHeight="false" outlineLevel="0" collapsed="false">
      <c r="C97" s="0" t="str">
        <f aca="false">Input!A97</f>
        <v>2014Q4</v>
      </c>
      <c r="D97" s="0" t="n">
        <v>-0.0257553952232757</v>
      </c>
      <c r="E97" s="0" t="n">
        <f aca="false">ABS((NORMSDIST(-D97/'rhos computation'!$B$23)-EXP(D97+'rhos computation'!$B$23^2/2)*NORMSDIST(-D97/'rhos computation'!$B$23-'rhos computation'!$B$23))-Input!K97/Input!J97)</f>
        <v>7.49838215824417E-009</v>
      </c>
      <c r="F97" s="0" t="n">
        <v>-0.0669492794013655</v>
      </c>
      <c r="G97" s="0" t="n">
        <f aca="false">ABS((NORMSDIST(-F97/'rhos computation'!$B$11)-EXP(F97+'rhos computation'!$B$11^2/2)*NORMSDIST(-F97/'rhos computation'!$B$11-'rhos computation'!$B$11))-Input!M97/Input!L97)</f>
        <v>2.42601180955315E-006</v>
      </c>
    </row>
    <row r="98" customFormat="false" ht="12.8" hidden="false" customHeight="false" outlineLevel="0" collapsed="false">
      <c r="C98" s="0" t="str">
        <f aca="false">Input!A98</f>
        <v>2015Q1</v>
      </c>
      <c r="D98" s="0" t="n">
        <v>-0.0364436337655108</v>
      </c>
      <c r="E98" s="0" t="n">
        <f aca="false">ABS((NORMSDIST(-D98/'rhos computation'!$B$23)-EXP(D98+'rhos computation'!$B$23^2/2)*NORMSDIST(-D98/'rhos computation'!$B$23-'rhos computation'!$B$23))-Input!K98/Input!J98)</f>
        <v>6.32986281286219E-007</v>
      </c>
      <c r="F98" s="0" t="n">
        <v>-0.189429289621952</v>
      </c>
      <c r="G98" s="0" t="n">
        <f aca="false">ABS((NORMSDIST(-F98/'rhos computation'!$B$11)-EXP(F98+'rhos computation'!$B$11^2/2)*NORMSDIST(-F98/'rhos computation'!$B$11-'rhos computation'!$B$11))-Input!M98/Input!L98)</f>
        <v>1.36014667166118E-005</v>
      </c>
    </row>
    <row r="99" customFormat="false" ht="12.8" hidden="false" customHeight="false" outlineLevel="0" collapsed="false">
      <c r="C99" s="0" t="str">
        <f aca="false">Input!A99</f>
        <v>2015Q2</v>
      </c>
      <c r="D99" s="0" t="n">
        <v>-0.0257868286261227</v>
      </c>
      <c r="E99" s="0" t="n">
        <f aca="false">ABS((NORMSDIST(-D99/'rhos computation'!$B$23)-EXP(D99+'rhos computation'!$B$23^2/2)*NORMSDIST(-D99/'rhos computation'!$B$23-'rhos computation'!$B$23))-Input!K99/Input!J99)</f>
        <v>1.95046224046869E-007</v>
      </c>
      <c r="F99" s="0" t="n">
        <v>0.0729680158581142</v>
      </c>
      <c r="G99" s="0" t="n">
        <f aca="false">ABS((NORMSDIST(-F99/'rhos computation'!$B$11)-EXP(F99+'rhos computation'!$B$11^2/2)*NORMSDIST(-F99/'rhos computation'!$B$11-'rhos computation'!$B$11))-Input!M99/Input!L99)</f>
        <v>1.97981130517499E-008</v>
      </c>
    </row>
    <row r="100" customFormat="false" ht="12.8" hidden="false" customHeight="false" outlineLevel="0" collapsed="false">
      <c r="C100" s="0" t="str">
        <f aca="false">Input!A100</f>
        <v>2015Q3</v>
      </c>
      <c r="D100" s="0" t="n">
        <v>-0.0116884376517287</v>
      </c>
      <c r="E100" s="0" t="n">
        <f aca="false">ABS((NORMSDIST(-D100/'rhos computation'!$B$23)-EXP(D100+'rhos computation'!$B$23^2/2)*NORMSDIST(-D100/'rhos computation'!$B$23-'rhos computation'!$B$23))-Input!K100/Input!J100)</f>
        <v>2.30213746964941E-007</v>
      </c>
      <c r="F100" s="0" t="n">
        <v>0.150672511856701</v>
      </c>
      <c r="G100" s="0" t="n">
        <f aca="false">ABS((NORMSDIST(-F100/'rhos computation'!$B$11)-EXP(F100+'rhos computation'!$B$11^2/2)*NORMSDIST(-F100/'rhos computation'!$B$11-'rhos computation'!$B$11))-Input!M100/Input!L100)</f>
        <v>1.37585082753827E-007</v>
      </c>
    </row>
    <row r="101" customFormat="false" ht="12.8" hidden="false" customHeight="false" outlineLevel="0" collapsed="false">
      <c r="C101" s="0" t="str">
        <f aca="false">Input!A101</f>
        <v>2015Q4</v>
      </c>
      <c r="D101" s="0" t="n">
        <v>-0.0305110499443317</v>
      </c>
      <c r="E101" s="0" t="n">
        <f aca="false">ABS((NORMSDIST(-D101/'rhos computation'!$B$23)-EXP(D101+'rhos computation'!$B$23^2/2)*NORMSDIST(-D101/'rhos computation'!$B$23-'rhos computation'!$B$23))-Input!K101/Input!J101)</f>
        <v>4.81459201048806E-008</v>
      </c>
      <c r="F101" s="0" t="n">
        <v>0.144395001123945</v>
      </c>
      <c r="G101" s="0" t="n">
        <f aca="false">ABS((NORMSDIST(-F101/'rhos computation'!$B$11)-EXP(F101+'rhos computation'!$B$11^2/2)*NORMSDIST(-F101/'rhos computation'!$B$11-'rhos computation'!$B$11))-Input!M101/Input!L101)</f>
        <v>1.39693341633801E-008</v>
      </c>
    </row>
    <row r="102" customFormat="false" ht="12.8" hidden="false" customHeight="false" outlineLevel="0" collapsed="false">
      <c r="C102" s="0" t="str">
        <f aca="false">Input!A102</f>
        <v>2016Q1</v>
      </c>
      <c r="D102" s="0" t="n">
        <v>-0.0103227997466206</v>
      </c>
      <c r="E102" s="0" t="n">
        <f aca="false">ABS((NORMSDIST(-D102/'rhos computation'!$B$23)-EXP(D102+'rhos computation'!$B$23^2/2)*NORMSDIST(-D102/'rhos computation'!$B$23-'rhos computation'!$B$23))-Input!K102/Input!J102)</f>
        <v>7.93045445979246E-009</v>
      </c>
      <c r="F102" s="0" t="n">
        <v>0.138107904131251</v>
      </c>
      <c r="G102" s="0" t="n">
        <f aca="false">ABS((NORMSDIST(-F102/'rhos computation'!$B$11)-EXP(F102+'rhos computation'!$B$11^2/2)*NORMSDIST(-F102/'rhos computation'!$B$11-'rhos computation'!$B$11))-Input!M102/Input!L102)</f>
        <v>6.9239471526053E-008</v>
      </c>
    </row>
    <row r="103" customFormat="false" ht="12.8" hidden="false" customHeight="false" outlineLevel="0" collapsed="false">
      <c r="C103" s="0" t="str">
        <f aca="false">Input!A103</f>
        <v>2016Q2</v>
      </c>
      <c r="D103" s="0" t="n">
        <v>-0.00471899311234695</v>
      </c>
      <c r="E103" s="0" t="n">
        <f aca="false">ABS((NORMSDIST(-D103/'rhos computation'!$B$23)-EXP(D103+'rhos computation'!$B$23^2/2)*NORMSDIST(-D103/'rhos computation'!$B$23-'rhos computation'!$B$23))-Input!K103/Input!J103)</f>
        <v>1.25509785739442E-006</v>
      </c>
      <c r="F103" s="0" t="n">
        <v>0.134303049533789</v>
      </c>
      <c r="G103" s="0" t="n">
        <f aca="false">ABS((NORMSDIST(-F103/'rhos computation'!$B$11)-EXP(F103+'rhos computation'!$B$11^2/2)*NORMSDIST(-F103/'rhos computation'!$B$11-'rhos computation'!$B$11))-Input!M103/Input!L103)</f>
        <v>1.4390681582141E-008</v>
      </c>
    </row>
    <row r="104" customFormat="false" ht="12.8" hidden="false" customHeight="false" outlineLevel="0" collapsed="false">
      <c r="C104" s="0" t="str">
        <f aca="false">Input!A104</f>
        <v>2016Q3</v>
      </c>
      <c r="D104" s="0" t="n">
        <v>-0.00245629875374204</v>
      </c>
      <c r="E104" s="0" t="n">
        <f aca="false">ABS((NORMSDIST(-D104/'rhos computation'!$B$23)-EXP(D104+'rhos computation'!$B$23^2/2)*NORMSDIST(-D104/'rhos computation'!$B$23-'rhos computation'!$B$23))-Input!K104/Input!J104)</f>
        <v>1.79907571340454E-008</v>
      </c>
      <c r="F104" s="0" t="n">
        <v>0.0753222787593963</v>
      </c>
      <c r="G104" s="0" t="n">
        <f aca="false">ABS((NORMSDIST(-F104/'rhos computation'!$B$11)-EXP(F104+'rhos computation'!$B$11^2/2)*NORMSDIST(-F104/'rhos computation'!$B$11-'rhos computation'!$B$11))-Input!M104/Input!L104)</f>
        <v>1.49654297815216E-007</v>
      </c>
    </row>
    <row r="105" customFormat="false" ht="12.8" hidden="false" customHeight="false" outlineLevel="0" collapsed="false">
      <c r="C105" s="0" t="str">
        <f aca="false">Input!A105</f>
        <v>2016Q4</v>
      </c>
      <c r="D105" s="0" t="n">
        <v>0.0110340402922172</v>
      </c>
      <c r="E105" s="0" t="n">
        <f aca="false">ABS((NORMSDIST(-D105/'rhos computation'!$B$23)-EXP(D105+'rhos computation'!$B$23^2/2)*NORMSDIST(-D105/'rhos computation'!$B$23-'rhos computation'!$B$23))-Input!K105/Input!J105)</f>
        <v>2.11467940473137E-006</v>
      </c>
      <c r="F105" s="0" t="n">
        <v>0.128532745950033</v>
      </c>
      <c r="G105" s="0" t="n">
        <f aca="false">ABS((NORMSDIST(-F105/'rhos computation'!$B$11)-EXP(F105+'rhos computation'!$B$11^2/2)*NORMSDIST(-F105/'rhos computation'!$B$11-'rhos computation'!$B$11))-Input!M105/Input!L105)</f>
        <v>5.30353138586404E-007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05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2" activeCellId="0" sqref="B2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145</v>
      </c>
      <c r="B1" s="0" t="s">
        <v>146</v>
      </c>
    </row>
    <row r="2" customFormat="false" ht="12.8" hidden="false" customHeight="false" outlineLevel="0" collapsed="false">
      <c r="A2" s="0" t="str">
        <f aca="false">Input!A2</f>
        <v>1991Q1</v>
      </c>
      <c r="B2" s="0" t="n">
        <f aca="false">Input!$B$105/Input!B2</f>
        <v>1.80134272997033</v>
      </c>
    </row>
    <row r="3" customFormat="false" ht="12.8" hidden="false" customHeight="false" outlineLevel="0" collapsed="false">
      <c r="A3" s="0" t="str">
        <f aca="false">Input!A3</f>
        <v>1991Q2</v>
      </c>
      <c r="B3" s="0" t="n">
        <f aca="false">Input!$B$105/Input!B3</f>
        <v>1.78544852941176</v>
      </c>
    </row>
    <row r="4" customFormat="false" ht="12.8" hidden="false" customHeight="false" outlineLevel="0" collapsed="false">
      <c r="A4" s="0" t="str">
        <f aca="false">Input!A4</f>
        <v>1991Q3</v>
      </c>
      <c r="B4" s="0" t="n">
        <f aca="false">Input!$B$105/Input!B4</f>
        <v>1.77241605839416</v>
      </c>
    </row>
    <row r="5" customFormat="false" ht="12.8" hidden="false" customHeight="false" outlineLevel="0" collapsed="false">
      <c r="A5" s="0" t="str">
        <f aca="false">Input!A5</f>
        <v>1991Q4</v>
      </c>
      <c r="B5" s="0" t="n">
        <f aca="false">Input!$B$105/Input!B5</f>
        <v>1.75702604920405</v>
      </c>
    </row>
    <row r="6" customFormat="false" ht="12.8" hidden="false" customHeight="false" outlineLevel="0" collapsed="false">
      <c r="A6" s="0" t="str">
        <f aca="false">Input!A6</f>
        <v>1992Q1</v>
      </c>
      <c r="B6" s="0" t="n">
        <f aca="false">Input!$B$105/Input!B6</f>
        <v>1.74565780014378</v>
      </c>
    </row>
    <row r="7" customFormat="false" ht="12.8" hidden="false" customHeight="false" outlineLevel="0" collapsed="false">
      <c r="A7" s="0" t="str">
        <f aca="false">Input!A7</f>
        <v>1992Q2</v>
      </c>
      <c r="B7" s="0" t="n">
        <f aca="false">Input!$B$105/Input!B7</f>
        <v>1.7331977159172</v>
      </c>
    </row>
    <row r="8" customFormat="false" ht="12.8" hidden="false" customHeight="false" outlineLevel="0" collapsed="false">
      <c r="A8" s="0" t="str">
        <f aca="false">Input!A8</f>
        <v>1992Q3</v>
      </c>
      <c r="B8" s="0" t="n">
        <f aca="false">Input!$B$105/Input!B8</f>
        <v>1.72091424521616</v>
      </c>
    </row>
    <row r="9" customFormat="false" ht="12.8" hidden="false" customHeight="false" outlineLevel="0" collapsed="false">
      <c r="A9" s="0" t="str">
        <f aca="false">Input!A9</f>
        <v>1992Q4</v>
      </c>
      <c r="B9" s="0" t="n">
        <f aca="false">Input!$B$105/Input!B9</f>
        <v>1.70640196767393</v>
      </c>
    </row>
    <row r="10" customFormat="false" ht="12.8" hidden="false" customHeight="false" outlineLevel="0" collapsed="false">
      <c r="A10" s="0" t="str">
        <f aca="false">Input!A10</f>
        <v>1993Q1</v>
      </c>
      <c r="B10" s="0" t="n">
        <f aca="false">Input!$B$105/Input!B10</f>
        <v>1.694494068388</v>
      </c>
    </row>
    <row r="11" customFormat="false" ht="12.8" hidden="false" customHeight="false" outlineLevel="0" collapsed="false">
      <c r="A11" s="0" t="str">
        <f aca="false">Input!A11</f>
        <v>1993Q2</v>
      </c>
      <c r="B11" s="0" t="n">
        <f aca="false">Input!$B$105/Input!B11</f>
        <v>1.68275121275121</v>
      </c>
    </row>
    <row r="12" customFormat="false" ht="12.8" hidden="false" customHeight="false" outlineLevel="0" collapsed="false">
      <c r="A12" s="0" t="str">
        <f aca="false">Input!A12</f>
        <v>1993Q3</v>
      </c>
      <c r="B12" s="0" t="n">
        <f aca="false">Input!$B$105/Input!B12</f>
        <v>1.6746275862069</v>
      </c>
    </row>
    <row r="13" customFormat="false" ht="12.8" hidden="false" customHeight="false" outlineLevel="0" collapsed="false">
      <c r="A13" s="0" t="str">
        <f aca="false">Input!A13</f>
        <v>1993Q4</v>
      </c>
      <c r="B13" s="0" t="n">
        <f aca="false">Input!$B$105/Input!B13</f>
        <v>1.65974709501025</v>
      </c>
    </row>
    <row r="14" customFormat="false" ht="12.8" hidden="false" customHeight="false" outlineLevel="0" collapsed="false">
      <c r="A14" s="0" t="str">
        <f aca="false">Input!A14</f>
        <v>1994Q1</v>
      </c>
      <c r="B14" s="0" t="n">
        <f aca="false">Input!$B$105/Input!B14</f>
        <v>1.6507205982325</v>
      </c>
    </row>
    <row r="15" customFormat="false" ht="12.8" hidden="false" customHeight="false" outlineLevel="0" collapsed="false">
      <c r="A15" s="0" t="str">
        <f aca="false">Input!A15</f>
        <v>1994Q2</v>
      </c>
      <c r="B15" s="0" t="n">
        <f aca="false">Input!$B$105/Input!B15</f>
        <v>1.64179175118323</v>
      </c>
    </row>
    <row r="16" customFormat="false" ht="12.8" hidden="false" customHeight="false" outlineLevel="0" collapsed="false">
      <c r="A16" s="0" t="str">
        <f aca="false">Input!A16</f>
        <v>1994Q3</v>
      </c>
      <c r="B16" s="0" t="n">
        <f aca="false">Input!$B$105/Input!B16</f>
        <v>1.62639651707971</v>
      </c>
    </row>
    <row r="17" customFormat="false" ht="12.8" hidden="false" customHeight="false" outlineLevel="0" collapsed="false">
      <c r="A17" s="0" t="str">
        <f aca="false">Input!A17</f>
        <v>1994Q4</v>
      </c>
      <c r="B17" s="0" t="n">
        <f aca="false">Input!$B$105/Input!B17</f>
        <v>1.61772818121253</v>
      </c>
    </row>
    <row r="18" customFormat="false" ht="12.8" hidden="false" customHeight="false" outlineLevel="0" collapsed="false">
      <c r="A18" s="0" t="str">
        <f aca="false">Input!A18</f>
        <v>1995Q1</v>
      </c>
      <c r="B18" s="0" t="n">
        <f aca="false">Input!$B$105/Input!B18</f>
        <v>1.60595899470899</v>
      </c>
    </row>
    <row r="19" customFormat="false" ht="12.8" hidden="false" customHeight="false" outlineLevel="0" collapsed="false">
      <c r="A19" s="0" t="str">
        <f aca="false">Input!A19</f>
        <v>1995Q2</v>
      </c>
      <c r="B19" s="0" t="n">
        <f aca="false">Input!$B$105/Input!B19</f>
        <v>1.59331364829396</v>
      </c>
    </row>
    <row r="20" customFormat="false" ht="12.8" hidden="false" customHeight="false" outlineLevel="0" collapsed="false">
      <c r="A20" s="0" t="str">
        <f aca="false">Input!A20</f>
        <v>1995Q3</v>
      </c>
      <c r="B20" s="0" t="n">
        <f aca="false">Input!$B$105/Input!B20</f>
        <v>1.58602873938602</v>
      </c>
    </row>
    <row r="21" customFormat="false" ht="12.8" hidden="false" customHeight="false" outlineLevel="0" collapsed="false">
      <c r="A21" s="0" t="str">
        <f aca="false">Input!A21</f>
        <v>1995Q4</v>
      </c>
      <c r="B21" s="0" t="n">
        <f aca="false">Input!$B$105/Input!B21</f>
        <v>1.57778427550357</v>
      </c>
    </row>
    <row r="22" customFormat="false" ht="12.8" hidden="false" customHeight="false" outlineLevel="0" collapsed="false">
      <c r="A22" s="0" t="str">
        <f aca="false">Input!A22</f>
        <v>1996Q1</v>
      </c>
      <c r="B22" s="0" t="n">
        <f aca="false">Input!$B$105/Input!B22</f>
        <v>1.5615498392283</v>
      </c>
    </row>
    <row r="23" customFormat="false" ht="12.8" hidden="false" customHeight="false" outlineLevel="0" collapsed="false">
      <c r="A23" s="0" t="str">
        <f aca="false">Input!A23</f>
        <v>1996Q2</v>
      </c>
      <c r="B23" s="0" t="n">
        <f aca="false">Input!$B$105/Input!B23</f>
        <v>1.54959157626037</v>
      </c>
    </row>
    <row r="24" customFormat="false" ht="12.8" hidden="false" customHeight="false" outlineLevel="0" collapsed="false">
      <c r="A24" s="0" t="str">
        <f aca="false">Input!A24</f>
        <v>1996Q3</v>
      </c>
      <c r="B24" s="0" t="n">
        <f aca="false">Input!$B$105/Input!B24</f>
        <v>1.53976537729867</v>
      </c>
    </row>
    <row r="25" customFormat="false" ht="12.8" hidden="false" customHeight="false" outlineLevel="0" collapsed="false">
      <c r="A25" s="0" t="str">
        <f aca="false">Input!A25</f>
        <v>1996Q4</v>
      </c>
      <c r="B25" s="0" t="n">
        <f aca="false">Input!$B$105/Input!B25</f>
        <v>1.52621621621622</v>
      </c>
    </row>
    <row r="26" customFormat="false" ht="12.8" hidden="false" customHeight="false" outlineLevel="0" collapsed="false">
      <c r="A26" s="0" t="str">
        <f aca="false">Input!A26</f>
        <v>1997Q1</v>
      </c>
      <c r="B26" s="0" t="n">
        <f aca="false">Input!$B$105/Input!B26</f>
        <v>1.51953066332916</v>
      </c>
    </row>
    <row r="27" customFormat="false" ht="12.8" hidden="false" customHeight="false" outlineLevel="0" collapsed="false">
      <c r="A27" s="0" t="str">
        <f aca="false">Input!A27</f>
        <v>1997Q2</v>
      </c>
      <c r="B27" s="0" t="n">
        <f aca="false">Input!$B$105/Input!B27</f>
        <v>1.51573657927591</v>
      </c>
    </row>
    <row r="28" customFormat="false" ht="12.8" hidden="false" customHeight="false" outlineLevel="0" collapsed="false">
      <c r="A28" s="0" t="str">
        <f aca="false">Input!A28</f>
        <v>1997Q3</v>
      </c>
      <c r="B28" s="0" t="n">
        <f aca="false">Input!$B$105/Input!B28</f>
        <v>1.50633374689826</v>
      </c>
    </row>
    <row r="29" customFormat="false" ht="12.8" hidden="false" customHeight="false" outlineLevel="0" collapsed="false">
      <c r="A29" s="0" t="str">
        <f aca="false">Input!A29</f>
        <v>1997Q4</v>
      </c>
      <c r="B29" s="0" t="n">
        <f aca="false">Input!$B$105/Input!B29</f>
        <v>1.5007478368356</v>
      </c>
    </row>
    <row r="30" customFormat="false" ht="12.8" hidden="false" customHeight="false" outlineLevel="0" collapsed="false">
      <c r="A30" s="0" t="str">
        <f aca="false">Input!A30</f>
        <v>1998Q1</v>
      </c>
      <c r="B30" s="0" t="n">
        <f aca="false">Input!$B$105/Input!B30</f>
        <v>1.4988950617284</v>
      </c>
    </row>
    <row r="31" customFormat="false" ht="12.8" hidden="false" customHeight="false" outlineLevel="0" collapsed="false">
      <c r="A31" s="0" t="str">
        <f aca="false">Input!A31</f>
        <v>1998Q2</v>
      </c>
      <c r="B31" s="0" t="n">
        <f aca="false">Input!$B$105/Input!B31</f>
        <v>1.49152948402948</v>
      </c>
    </row>
    <row r="32" customFormat="false" ht="12.8" hidden="false" customHeight="false" outlineLevel="0" collapsed="false">
      <c r="A32" s="0" t="str">
        <f aca="false">Input!A32</f>
        <v>1998Q3</v>
      </c>
      <c r="B32" s="0" t="n">
        <f aca="false">Input!$B$105/Input!B32</f>
        <v>1.48514373088685</v>
      </c>
    </row>
    <row r="33" customFormat="false" ht="12.8" hidden="false" customHeight="false" outlineLevel="0" collapsed="false">
      <c r="A33" s="0" t="str">
        <f aca="false">Input!A33</f>
        <v>1998Q4</v>
      </c>
      <c r="B33" s="0" t="n">
        <f aca="false">Input!$B$105/Input!B33</f>
        <v>1.47701338199513</v>
      </c>
    </row>
    <row r="34" customFormat="false" ht="12.8" hidden="false" customHeight="false" outlineLevel="0" collapsed="false">
      <c r="A34" s="0" t="str">
        <f aca="false">Input!A34</f>
        <v>1999Q1</v>
      </c>
      <c r="B34" s="0" t="n">
        <f aca="false">Input!$B$105/Input!B34</f>
        <v>1.47342839805825</v>
      </c>
    </row>
    <row r="35" customFormat="false" ht="12.8" hidden="false" customHeight="false" outlineLevel="0" collapsed="false">
      <c r="A35" s="0" t="str">
        <f aca="false">Input!A35</f>
        <v>1999Q2</v>
      </c>
      <c r="B35" s="0" t="n">
        <f aca="false">Input!$B$105/Input!B35</f>
        <v>1.46277710843374</v>
      </c>
    </row>
    <row r="36" customFormat="false" ht="12.8" hidden="false" customHeight="false" outlineLevel="0" collapsed="false">
      <c r="A36" s="0" t="str">
        <f aca="false">Input!A36</f>
        <v>1999Q3</v>
      </c>
      <c r="B36" s="0" t="n">
        <f aca="false">Input!$B$105/Input!B36</f>
        <v>1.44708581644815</v>
      </c>
    </row>
    <row r="37" customFormat="false" ht="12.8" hidden="false" customHeight="false" outlineLevel="0" collapsed="false">
      <c r="A37" s="0" t="str">
        <f aca="false">Input!A37</f>
        <v>1999Q4</v>
      </c>
      <c r="B37" s="0" t="n">
        <f aca="false">Input!$B$105/Input!B37</f>
        <v>1.43851303317536</v>
      </c>
    </row>
    <row r="38" customFormat="false" ht="12.8" hidden="false" customHeight="false" outlineLevel="0" collapsed="false">
      <c r="A38" s="0" t="str">
        <f aca="false">Input!A38</f>
        <v>2000Q1</v>
      </c>
      <c r="B38" s="0" t="n">
        <f aca="false">Input!$B$105/Input!B38</f>
        <v>1.42000584795322</v>
      </c>
    </row>
    <row r="39" customFormat="false" ht="12.8" hidden="false" customHeight="false" outlineLevel="0" collapsed="false">
      <c r="A39" s="0" t="str">
        <f aca="false">Input!A39</f>
        <v>2000Q2</v>
      </c>
      <c r="B39" s="0" t="n">
        <f aca="false">Input!$B$105/Input!B39</f>
        <v>1.41011033681765</v>
      </c>
    </row>
    <row r="40" customFormat="false" ht="12.8" hidden="false" customHeight="false" outlineLevel="0" collapsed="false">
      <c r="A40" s="0" t="str">
        <f aca="false">Input!A40</f>
        <v>2000Q3</v>
      </c>
      <c r="B40" s="0" t="n">
        <f aca="false">Input!$B$105/Input!B40</f>
        <v>1.39873847926267</v>
      </c>
    </row>
    <row r="41" customFormat="false" ht="12.8" hidden="false" customHeight="false" outlineLevel="0" collapsed="false">
      <c r="A41" s="0" t="str">
        <f aca="false">Input!A41</f>
        <v>2000Q4</v>
      </c>
      <c r="B41" s="0" t="n">
        <f aca="false">Input!$B$105/Input!B41</f>
        <v>1.3907273768614</v>
      </c>
    </row>
    <row r="42" customFormat="false" ht="12.8" hidden="false" customHeight="false" outlineLevel="0" collapsed="false">
      <c r="A42" s="0" t="str">
        <f aca="false">Input!A42</f>
        <v>2001Q1</v>
      </c>
      <c r="B42" s="0" t="n">
        <f aca="false">Input!$B$105/Input!B42</f>
        <v>1.37888131743328</v>
      </c>
    </row>
    <row r="43" customFormat="false" ht="12.8" hidden="false" customHeight="false" outlineLevel="0" collapsed="false">
      <c r="A43" s="0" t="str">
        <f aca="false">Input!A43</f>
        <v>2001Q2</v>
      </c>
      <c r="B43" s="0" t="n">
        <f aca="false">Input!$B$105/Input!B43</f>
        <v>1.36646595385481</v>
      </c>
    </row>
    <row r="44" customFormat="false" ht="12.8" hidden="false" customHeight="false" outlineLevel="0" collapsed="false">
      <c r="A44" s="0" t="str">
        <f aca="false">Input!A44</f>
        <v>2001Q3</v>
      </c>
      <c r="B44" s="0" t="n">
        <f aca="false">Input!$B$105/Input!B44</f>
        <v>1.36339696799551</v>
      </c>
    </row>
    <row r="45" customFormat="false" ht="12.8" hidden="false" customHeight="false" outlineLevel="0" collapsed="false">
      <c r="A45" s="0" t="str">
        <f aca="false">Input!A45</f>
        <v>2001Q4</v>
      </c>
      <c r="B45" s="0" t="n">
        <f aca="false">Input!$B$105/Input!B45</f>
        <v>1.36877677564825</v>
      </c>
    </row>
    <row r="46" customFormat="false" ht="12.8" hidden="false" customHeight="false" outlineLevel="0" collapsed="false">
      <c r="A46" s="0" t="str">
        <f aca="false">Input!A46</f>
        <v>2002Q1</v>
      </c>
      <c r="B46" s="0" t="n">
        <f aca="false">Input!$B$105/Input!B46</f>
        <v>1.36034173669468</v>
      </c>
    </row>
    <row r="47" customFormat="false" ht="12.8" hidden="false" customHeight="false" outlineLevel="0" collapsed="false">
      <c r="A47" s="0" t="str">
        <f aca="false">Input!A47</f>
        <v>2002Q2</v>
      </c>
      <c r="B47" s="0" t="n">
        <f aca="false">Input!$B$105/Input!B47</f>
        <v>1.35201002227171</v>
      </c>
    </row>
    <row r="48" customFormat="false" ht="12.8" hidden="false" customHeight="false" outlineLevel="0" collapsed="false">
      <c r="A48" s="0" t="str">
        <f aca="false">Input!A48</f>
        <v>2002Q3</v>
      </c>
      <c r="B48" s="0" t="n">
        <f aca="false">Input!$B$105/Input!B48</f>
        <v>1.34303650442478</v>
      </c>
    </row>
    <row r="49" customFormat="false" ht="12.8" hidden="false" customHeight="false" outlineLevel="0" collapsed="false">
      <c r="A49" s="0" t="str">
        <f aca="false">Input!A49</f>
        <v>2002Q4</v>
      </c>
      <c r="B49" s="0" t="n">
        <f aca="false">Input!$B$105/Input!B49</f>
        <v>1.33564906490649</v>
      </c>
    </row>
    <row r="50" customFormat="false" ht="12.8" hidden="false" customHeight="false" outlineLevel="0" collapsed="false">
      <c r="A50" s="0" t="str">
        <f aca="false">Input!A50</f>
        <v>2003Q1</v>
      </c>
      <c r="B50" s="0" t="n">
        <f aca="false">Input!$B$105/Input!B50</f>
        <v>1.32039695486678</v>
      </c>
    </row>
    <row r="51" customFormat="false" ht="12.8" hidden="false" customHeight="false" outlineLevel="0" collapsed="false">
      <c r="A51" s="0" t="str">
        <f aca="false">Input!A51</f>
        <v>2003Q2</v>
      </c>
      <c r="B51" s="0" t="n">
        <f aca="false">Input!$B$105/Input!B51</f>
        <v>1.32616602949208</v>
      </c>
    </row>
    <row r="52" customFormat="false" ht="12.8" hidden="false" customHeight="false" outlineLevel="0" collapsed="false">
      <c r="A52" s="0" t="str">
        <f aca="false">Input!A52</f>
        <v>2003Q3</v>
      </c>
      <c r="B52" s="0" t="n">
        <f aca="false">Input!$B$105/Input!B52</f>
        <v>1.31183684494868</v>
      </c>
    </row>
    <row r="53" customFormat="false" ht="12.8" hidden="false" customHeight="false" outlineLevel="0" collapsed="false">
      <c r="A53" s="0" t="str">
        <f aca="false">Input!A53</f>
        <v>2003Q4</v>
      </c>
      <c r="B53" s="0" t="n">
        <f aca="false">Input!$B$105/Input!B53</f>
        <v>1.30900808625337</v>
      </c>
    </row>
    <row r="54" customFormat="false" ht="12.8" hidden="false" customHeight="false" outlineLevel="0" collapsed="false">
      <c r="A54" s="0" t="str">
        <f aca="false">Input!A54</f>
        <v>2004Q1</v>
      </c>
      <c r="B54" s="0" t="n">
        <f aca="false">Input!$B$105/Input!B54</f>
        <v>1.29781400320684</v>
      </c>
    </row>
    <row r="55" customFormat="false" ht="12.8" hidden="false" customHeight="false" outlineLevel="0" collapsed="false">
      <c r="A55" s="0" t="str">
        <f aca="false">Input!A55</f>
        <v>2004Q2</v>
      </c>
      <c r="B55" s="0" t="n">
        <f aca="false">Input!$B$105/Input!B55</f>
        <v>1.28544732662785</v>
      </c>
    </row>
    <row r="56" customFormat="false" ht="12.8" hidden="false" customHeight="false" outlineLevel="0" collapsed="false">
      <c r="A56" s="0" t="str">
        <f aca="false">Input!A56</f>
        <v>2004Q3</v>
      </c>
      <c r="B56" s="0" t="n">
        <f aca="false">Input!$B$105/Input!B56</f>
        <v>1.27935194942044</v>
      </c>
    </row>
    <row r="57" customFormat="false" ht="12.8" hidden="false" customHeight="false" outlineLevel="0" collapsed="false">
      <c r="A57" s="0" t="str">
        <f aca="false">Input!A57</f>
        <v>2004Q4</v>
      </c>
      <c r="B57" s="0" t="n">
        <f aca="false">Input!$B$105/Input!B57</f>
        <v>1.26667188315076</v>
      </c>
    </row>
    <row r="58" customFormat="false" ht="12.8" hidden="false" customHeight="false" outlineLevel="0" collapsed="false">
      <c r="A58" s="0" t="str">
        <f aca="false">Input!A58</f>
        <v>2005Q1</v>
      </c>
      <c r="B58" s="0" t="n">
        <f aca="false">Input!$B$105/Input!B58</f>
        <v>1.25748834800621</v>
      </c>
    </row>
    <row r="59" customFormat="false" ht="12.8" hidden="false" customHeight="false" outlineLevel="0" collapsed="false">
      <c r="A59" s="0" t="str">
        <f aca="false">Input!A59</f>
        <v>2005Q2</v>
      </c>
      <c r="B59" s="0" t="n">
        <f aca="false">Input!$B$105/Input!B59</f>
        <v>1.25359318533815</v>
      </c>
    </row>
    <row r="60" customFormat="false" ht="12.8" hidden="false" customHeight="false" outlineLevel="0" collapsed="false">
      <c r="A60" s="0" t="str">
        <f aca="false">Input!A60</f>
        <v>2005Q3</v>
      </c>
      <c r="B60" s="0" t="n">
        <f aca="false">Input!$B$105/Input!B60</f>
        <v>1.22143360160966</v>
      </c>
    </row>
    <row r="61" customFormat="false" ht="12.8" hidden="false" customHeight="false" outlineLevel="0" collapsed="false">
      <c r="A61" s="0" t="str">
        <f aca="false">Input!A61</f>
        <v>2005Q4</v>
      </c>
      <c r="B61" s="0" t="n">
        <f aca="false">Input!$B$105/Input!B61</f>
        <v>1.22574962140333</v>
      </c>
    </row>
    <row r="62" customFormat="false" ht="12.8" hidden="false" customHeight="false" outlineLevel="0" collapsed="false">
      <c r="A62" s="0" t="str">
        <f aca="false">Input!A62</f>
        <v>2006Q1</v>
      </c>
      <c r="B62" s="0" t="n">
        <f aca="false">Input!$B$105/Input!B62</f>
        <v>1.21592889334001</v>
      </c>
    </row>
    <row r="63" customFormat="false" ht="12.8" hidden="false" customHeight="false" outlineLevel="0" collapsed="false">
      <c r="A63" s="0" t="str">
        <f aca="false">Input!A63</f>
        <v>2006Q2</v>
      </c>
      <c r="B63" s="0" t="n">
        <f aca="false">Input!$B$105/Input!B63</f>
        <v>1.20327552031715</v>
      </c>
    </row>
    <row r="64" customFormat="false" ht="12.8" hidden="false" customHeight="false" outlineLevel="0" collapsed="false">
      <c r="A64" s="0" t="str">
        <f aca="false">Input!A64</f>
        <v>2006Q3</v>
      </c>
      <c r="B64" s="0" t="n">
        <f aca="false">Input!$B$105/Input!B64</f>
        <v>1.19734220907298</v>
      </c>
    </row>
    <row r="65" customFormat="false" ht="12.8" hidden="false" customHeight="false" outlineLevel="0" collapsed="false">
      <c r="A65" s="0" t="str">
        <f aca="false">Input!A65</f>
        <v>2006Q4</v>
      </c>
      <c r="B65" s="0" t="n">
        <f aca="false">Input!$B$105/Input!B65</f>
        <v>1.19557360905958</v>
      </c>
    </row>
    <row r="66" customFormat="false" ht="12.8" hidden="false" customHeight="false" outlineLevel="0" collapsed="false">
      <c r="A66" s="0" t="str">
        <f aca="false">Input!A66</f>
        <v>2007Q1</v>
      </c>
      <c r="B66" s="0" t="n">
        <f aca="false">Input!$B$105/Input!B66</f>
        <v>1.18283094969019</v>
      </c>
    </row>
    <row r="67" customFormat="false" ht="12.8" hidden="false" customHeight="false" outlineLevel="0" collapsed="false">
      <c r="A67" s="0" t="str">
        <f aca="false">Input!A67</f>
        <v>2007Q2</v>
      </c>
      <c r="B67" s="0" t="n">
        <f aca="false">Input!$B$105/Input!B67</f>
        <v>1.17172375189399</v>
      </c>
    </row>
    <row r="68" customFormat="false" ht="12.8" hidden="false" customHeight="false" outlineLevel="0" collapsed="false">
      <c r="A68" s="0" t="str">
        <f aca="false">Input!A68</f>
        <v>2007Q3</v>
      </c>
      <c r="B68" s="0" t="n">
        <f aca="false">Input!$B$105/Input!B68</f>
        <v>1.16434664607978</v>
      </c>
    </row>
    <row r="69" customFormat="false" ht="12.8" hidden="false" customHeight="false" outlineLevel="0" collapsed="false">
      <c r="A69" s="0" t="str">
        <f aca="false">Input!A69</f>
        <v>2007Q4</v>
      </c>
      <c r="B69" s="0" t="n">
        <f aca="false">Input!$B$105/Input!B69</f>
        <v>1.14838846981485</v>
      </c>
    </row>
    <row r="70" customFormat="false" ht="12.8" hidden="false" customHeight="false" outlineLevel="0" collapsed="false">
      <c r="A70" s="0" t="str">
        <f aca="false">Input!A70</f>
        <v>2008Q1</v>
      </c>
      <c r="B70" s="0" t="n">
        <f aca="false">Input!$B$105/Input!B70</f>
        <v>1.13761197106555</v>
      </c>
    </row>
    <row r="71" customFormat="false" ht="12.8" hidden="false" customHeight="false" outlineLevel="0" collapsed="false">
      <c r="A71" s="0" t="str">
        <f aca="false">Input!A71</f>
        <v>2008Q2</v>
      </c>
      <c r="B71" s="0" t="n">
        <f aca="false">Input!$B$105/Input!B71</f>
        <v>1.11660834256862</v>
      </c>
    </row>
    <row r="72" customFormat="false" ht="12.8" hidden="false" customHeight="false" outlineLevel="0" collapsed="false">
      <c r="A72" s="0" t="str">
        <f aca="false">Input!A72</f>
        <v>2008Q3</v>
      </c>
      <c r="B72" s="0" t="n">
        <f aca="false">Input!$B$105/Input!B72</f>
        <v>1.10939477423393</v>
      </c>
    </row>
    <row r="73" customFormat="false" ht="12.8" hidden="false" customHeight="false" outlineLevel="0" collapsed="false">
      <c r="A73" s="0" t="str">
        <f aca="false">Input!A73</f>
        <v>2008Q4</v>
      </c>
      <c r="B73" s="0" t="n">
        <f aca="false">Input!$B$105/Input!B73</f>
        <v>1.14864379038591</v>
      </c>
    </row>
    <row r="74" customFormat="false" ht="12.8" hidden="false" customHeight="false" outlineLevel="0" collapsed="false">
      <c r="A74" s="0" t="str">
        <f aca="false">Input!A74</f>
        <v>2009Q1</v>
      </c>
      <c r="B74" s="0" t="n">
        <f aca="false">Input!$B$105/Input!B74</f>
        <v>1.1427139462105</v>
      </c>
    </row>
    <row r="75" customFormat="false" ht="12.8" hidden="false" customHeight="false" outlineLevel="0" collapsed="false">
      <c r="A75" s="0" t="str">
        <f aca="false">Input!A75</f>
        <v>2009Q2</v>
      </c>
      <c r="B75" s="0" t="n">
        <f aca="false">Input!$B$105/Input!B75</f>
        <v>1.13050421341776</v>
      </c>
    </row>
    <row r="76" customFormat="false" ht="12.8" hidden="false" customHeight="false" outlineLevel="0" collapsed="false">
      <c r="A76" s="0" t="str">
        <f aca="false">Input!A76</f>
        <v>2009Q3</v>
      </c>
      <c r="B76" s="0" t="n">
        <f aca="false">Input!$B$105/Input!B76</f>
        <v>1.12489518718064</v>
      </c>
    </row>
    <row r="77" customFormat="false" ht="12.8" hidden="false" customHeight="false" outlineLevel="0" collapsed="false">
      <c r="A77" s="0" t="str">
        <f aca="false">Input!A77</f>
        <v>2009Q4</v>
      </c>
      <c r="B77" s="0" t="n">
        <f aca="false">Input!$B$105/Input!B77</f>
        <v>1.11720428623353</v>
      </c>
    </row>
    <row r="78" customFormat="false" ht="12.8" hidden="false" customHeight="false" outlineLevel="0" collapsed="false">
      <c r="A78" s="0" t="str">
        <f aca="false">Input!A78</f>
        <v>2010Q1</v>
      </c>
      <c r="B78" s="0" t="n">
        <f aca="false">Input!$B$105/Input!B78</f>
        <v>1.11717344596118</v>
      </c>
    </row>
    <row r="79" customFormat="false" ht="12.8" hidden="false" customHeight="false" outlineLevel="0" collapsed="false">
      <c r="A79" s="0" t="str">
        <f aca="false">Input!A79</f>
        <v>2010Q2</v>
      </c>
      <c r="B79" s="0" t="n">
        <f aca="false">Input!$B$105/Input!B79</f>
        <v>1.11796555232759</v>
      </c>
    </row>
    <row r="80" customFormat="false" ht="12.8" hidden="false" customHeight="false" outlineLevel="0" collapsed="false">
      <c r="A80" s="0" t="str">
        <f aca="false">Input!A80</f>
        <v>2010Q3</v>
      </c>
      <c r="B80" s="0" t="n">
        <f aca="false">Input!$B$105/Input!B80</f>
        <v>1.11245447256901</v>
      </c>
    </row>
    <row r="81" customFormat="false" ht="12.8" hidden="false" customHeight="false" outlineLevel="0" collapsed="false">
      <c r="A81" s="0" t="str">
        <f aca="false">Input!A81</f>
        <v>2010Q4</v>
      </c>
      <c r="B81" s="0" t="n">
        <f aca="false">Input!$B$105/Input!B81</f>
        <v>1.10136888130919</v>
      </c>
    </row>
    <row r="82" customFormat="false" ht="12.8" hidden="false" customHeight="false" outlineLevel="0" collapsed="false">
      <c r="A82" s="0" t="str">
        <f aca="false">Input!A82</f>
        <v>2011Q1</v>
      </c>
      <c r="B82" s="0" t="n">
        <f aca="false">Input!$B$105/Input!B82</f>
        <v>1.08866860350424</v>
      </c>
    </row>
    <row r="83" customFormat="false" ht="12.8" hidden="false" customHeight="false" outlineLevel="0" collapsed="false">
      <c r="A83" s="0" t="str">
        <f aca="false">Input!A83</f>
        <v>2011Q2</v>
      </c>
      <c r="B83" s="0" t="n">
        <f aca="false">Input!$B$105/Input!B83</f>
        <v>1.07996762156368</v>
      </c>
    </row>
    <row r="84" customFormat="false" ht="12.8" hidden="false" customHeight="false" outlineLevel="0" collapsed="false">
      <c r="A84" s="0" t="str">
        <f aca="false">Input!A84</f>
        <v>2011Q3</v>
      </c>
      <c r="B84" s="0" t="n">
        <f aca="false">Input!$B$105/Input!B84</f>
        <v>1.07122500838201</v>
      </c>
    </row>
    <row r="85" customFormat="false" ht="12.8" hidden="false" customHeight="false" outlineLevel="0" collapsed="false">
      <c r="A85" s="0" t="str">
        <f aca="false">Input!A85</f>
        <v>2011Q4</v>
      </c>
      <c r="B85" s="0" t="n">
        <f aca="false">Input!$B$105/Input!B85</f>
        <v>1.0690131854102</v>
      </c>
    </row>
    <row r="86" customFormat="false" ht="12.8" hidden="false" customHeight="false" outlineLevel="0" collapsed="false">
      <c r="A86" s="0" t="str">
        <f aca="false">Input!A86</f>
        <v>2012Q1</v>
      </c>
      <c r="B86" s="0" t="n">
        <f aca="false">Input!$B$105/Input!B86</f>
        <v>1.06097454405635</v>
      </c>
    </row>
    <row r="87" customFormat="false" ht="12.8" hidden="false" customHeight="false" outlineLevel="0" collapsed="false">
      <c r="A87" s="0" t="str">
        <f aca="false">Input!A87</f>
        <v>2012Q2</v>
      </c>
      <c r="B87" s="0" t="n">
        <f aca="false">Input!$B$105/Input!B87</f>
        <v>1.06208830141804</v>
      </c>
    </row>
    <row r="88" customFormat="false" ht="12.8" hidden="false" customHeight="false" outlineLevel="0" collapsed="false">
      <c r="A88" s="0" t="str">
        <f aca="false">Input!A88</f>
        <v>2012Q3</v>
      </c>
      <c r="B88" s="0" t="n">
        <f aca="false">Input!$B$105/Input!B88</f>
        <v>1.05070011769593</v>
      </c>
    </row>
    <row r="89" customFormat="false" ht="12.8" hidden="false" customHeight="false" outlineLevel="0" collapsed="false">
      <c r="A89" s="0" t="str">
        <f aca="false">Input!A89</f>
        <v>2012Q4</v>
      </c>
      <c r="B89" s="0" t="n">
        <f aca="false">Input!$B$105/Input!B89</f>
        <v>1.05042285813164</v>
      </c>
    </row>
    <row r="90" customFormat="false" ht="12.8" hidden="false" customHeight="false" outlineLevel="0" collapsed="false">
      <c r="A90" s="0" t="str">
        <f aca="false">Input!A90</f>
        <v>2013Q1</v>
      </c>
      <c r="B90" s="0" t="n">
        <f aca="false">Input!$B$105/Input!B90</f>
        <v>1.04553811707464</v>
      </c>
    </row>
    <row r="91" customFormat="false" ht="12.8" hidden="false" customHeight="false" outlineLevel="0" collapsed="false">
      <c r="A91" s="0" t="str">
        <f aca="false">Input!A91</f>
        <v>2013Q2</v>
      </c>
      <c r="B91" s="0" t="n">
        <f aca="false">Input!$B$105/Input!B91</f>
        <v>1.04401869440157</v>
      </c>
    </row>
    <row r="92" customFormat="false" ht="12.8" hidden="false" customHeight="false" outlineLevel="0" collapsed="false">
      <c r="A92" s="0" t="str">
        <f aca="false">Input!A92</f>
        <v>2013Q3</v>
      </c>
      <c r="B92" s="0" t="n">
        <f aca="false">Input!$B$105/Input!B92</f>
        <v>1.03870421306139</v>
      </c>
    </row>
    <row r="93" customFormat="false" ht="12.8" hidden="false" customHeight="false" outlineLevel="0" collapsed="false">
      <c r="A93" s="0" t="str">
        <f aca="false">Input!A93</f>
        <v>2013Q4</v>
      </c>
      <c r="B93" s="0" t="n">
        <f aca="false">Input!$B$105/Input!B93</f>
        <v>1.0346148438199</v>
      </c>
    </row>
    <row r="94" customFormat="false" ht="12.8" hidden="false" customHeight="false" outlineLevel="0" collapsed="false">
      <c r="A94" s="0" t="str">
        <f aca="false">Input!A94</f>
        <v>2014Q1</v>
      </c>
      <c r="B94" s="0" t="n">
        <f aca="false">Input!$B$105/Input!B94</f>
        <v>1.02981890665423</v>
      </c>
    </row>
    <row r="95" customFormat="false" ht="12.8" hidden="false" customHeight="false" outlineLevel="0" collapsed="false">
      <c r="A95" s="0" t="str">
        <f aca="false">Input!A95</f>
        <v>2014Q2</v>
      </c>
      <c r="B95" s="0" t="n">
        <f aca="false">Input!$B$105/Input!B95</f>
        <v>1.02305896826601</v>
      </c>
    </row>
    <row r="96" customFormat="false" ht="12.8" hidden="false" customHeight="false" outlineLevel="0" collapsed="false">
      <c r="A96" s="0" t="str">
        <f aca="false">Input!A96</f>
        <v>2014Q3</v>
      </c>
      <c r="B96" s="0" t="n">
        <f aca="false">Input!$B$105/Input!B96</f>
        <v>1.02186208579869</v>
      </c>
    </row>
    <row r="97" customFormat="false" ht="12.8" hidden="false" customHeight="false" outlineLevel="0" collapsed="false">
      <c r="A97" s="0" t="str">
        <f aca="false">Input!A97</f>
        <v>2014Q4</v>
      </c>
      <c r="B97" s="0" t="n">
        <f aca="false">Input!$B$105/Input!B97</f>
        <v>1.02766585972812</v>
      </c>
    </row>
    <row r="98" customFormat="false" ht="12.8" hidden="false" customHeight="false" outlineLevel="0" collapsed="false">
      <c r="A98" s="0" t="str">
        <f aca="false">Input!A98</f>
        <v>2015Q1</v>
      </c>
      <c r="B98" s="0" t="n">
        <f aca="false">Input!$B$105/Input!B98</f>
        <v>1.02895050193017</v>
      </c>
    </row>
    <row r="99" customFormat="false" ht="12.8" hidden="false" customHeight="false" outlineLevel="0" collapsed="false">
      <c r="A99" s="0" t="str">
        <f aca="false">Input!A99</f>
        <v>2015Q2</v>
      </c>
      <c r="B99" s="0" t="n">
        <f aca="false">Input!$B$105/Input!B99</f>
        <v>1.02275302313631</v>
      </c>
    </row>
    <row r="100" customFormat="false" ht="12.8" hidden="false" customHeight="false" outlineLevel="0" collapsed="false">
      <c r="A100" s="0" t="str">
        <f aca="false">Input!A100</f>
        <v>2015Q3</v>
      </c>
      <c r="B100" s="0" t="n">
        <f aca="false">Input!$B$105/Input!B100</f>
        <v>1.02254629064249</v>
      </c>
    </row>
    <row r="101" customFormat="false" ht="12.8" hidden="false" customHeight="false" outlineLevel="0" collapsed="false">
      <c r="A101" s="0" t="str">
        <f aca="false">Input!A101</f>
        <v>2015Q4</v>
      </c>
      <c r="B101" s="0" t="n">
        <f aca="false">Input!$B$105/Input!B101</f>
        <v>1.02091689580653</v>
      </c>
    </row>
    <row r="102" customFormat="false" ht="12.8" hidden="false" customHeight="false" outlineLevel="0" collapsed="false">
      <c r="A102" s="0" t="str">
        <f aca="false">Input!A102</f>
        <v>2016Q1</v>
      </c>
      <c r="B102" s="0" t="n">
        <f aca="false">Input!$B$105/Input!B102</f>
        <v>1.01992204235587</v>
      </c>
    </row>
    <row r="103" customFormat="false" ht="12.8" hidden="false" customHeight="false" outlineLevel="0" collapsed="false">
      <c r="A103" s="0" t="str">
        <f aca="false">Input!A103</f>
        <v>2016Q2</v>
      </c>
      <c r="B103" s="0" t="n">
        <f aca="false">Input!$B$105/Input!B103</f>
        <v>1.01242067694566</v>
      </c>
    </row>
    <row r="104" customFormat="false" ht="12.8" hidden="false" customHeight="false" outlineLevel="0" collapsed="false">
      <c r="A104" s="0" t="str">
        <f aca="false">Input!A104</f>
        <v>2016Q3</v>
      </c>
      <c r="B104" s="0" t="n">
        <f aca="false">Input!$B$105/Input!B104</f>
        <v>1.00753093283985</v>
      </c>
    </row>
    <row r="105" customFormat="false" ht="12.8" hidden="false" customHeight="false" outlineLevel="0" collapsed="false">
      <c r="A105" s="0" t="str">
        <f aca="false">Input!A105</f>
        <v>2016Q4</v>
      </c>
      <c r="B105" s="0" t="n">
        <f aca="false">Input!$B$105/Input!B105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05"/>
  <sheetViews>
    <sheetView showFormulas="false" showGridLines="true" showRowColHeaders="true" showZeros="true" rightToLeft="false" tabSelected="false" showOutlineSymbols="true" defaultGridColor="true" view="normal" topLeftCell="H1" colorId="64" zoomScale="120" zoomScaleNormal="120" zoomScalePageLayoutView="100" workbookViewId="0">
      <selection pane="topLeft" activeCell="J2" activeCellId="0" sqref="J2"/>
    </sheetView>
  </sheetViews>
  <sheetFormatPr defaultRowHeight="12.8" zeroHeight="false" outlineLevelRow="0" outlineLevelCol="0"/>
  <cols>
    <col collapsed="false" customWidth="true" hidden="false" outlineLevel="0" max="1025" min="1" style="0" width="11.27"/>
  </cols>
  <sheetData>
    <row r="1" customFormat="false" ht="12.8" hidden="false" customHeight="false" outlineLevel="0" collapsed="false">
      <c r="A1" s="0" t="s">
        <v>0</v>
      </c>
      <c r="B1" s="0" t="str">
        <f aca="false">Input!C1</f>
        <v>GDP</v>
      </c>
      <c r="C1" s="0" t="str">
        <f aca="false">Input!D1</f>
        <v>PI</v>
      </c>
      <c r="D1" s="0" t="str">
        <f aca="false">Input!E1</f>
        <v>U</v>
      </c>
      <c r="E1" s="0" t="str">
        <f aca="false">Input!F1</f>
        <v>IP</v>
      </c>
      <c r="F1" s="0" t="str">
        <f aca="false">Input!G1</f>
        <v>HPIr</v>
      </c>
      <c r="G1" s="0" t="str">
        <f aca="false">Input!H1</f>
        <v>HPIc</v>
      </c>
      <c r="H1" s="0" t="str">
        <f aca="false">Input!I1</f>
        <v>FEDR</v>
      </c>
      <c r="I1" s="0" t="s">
        <v>147</v>
      </c>
      <c r="J1" s="0" t="s">
        <v>131</v>
      </c>
      <c r="K1" s="0" t="s">
        <v>148</v>
      </c>
      <c r="L1" s="0" t="s">
        <v>133</v>
      </c>
    </row>
    <row r="2" customFormat="false" ht="12.8" hidden="false" customHeight="false" outlineLevel="0" collapsed="false">
      <c r="A2" s="0" t="str">
        <f aca="false">IF(Input!A2="","",Input!A2)</f>
        <v>1991Q1</v>
      </c>
      <c r="B2" s="0" t="n">
        <f aca="false">IF(Input!C2="","",LN(Input!C2))</f>
        <v>9.08993389811308</v>
      </c>
      <c r="C2" s="0" t="n">
        <f aca="false">IF(Input!D2="","",LN(Input!D2*Escsount!$B2))</f>
        <v>9.10201867739097</v>
      </c>
      <c r="D2" s="0" t="n">
        <f aca="false">IF(Input!E2="","",LN(Input!E2))</f>
        <v>1.88706964903238</v>
      </c>
      <c r="E2" s="0" t="n">
        <f aca="false">IF(Input!F2="","",LN(Input!F2*Escsount!$B2))</f>
        <v>4.69224951637482</v>
      </c>
      <c r="F2" s="0" t="n">
        <f aca="false">IF(Input!G2="","",LN(Input!G2*Escsount!$B2))</f>
        <v>4.91597079229553</v>
      </c>
      <c r="G2" s="0" t="str">
        <f aca="false">IF(Input!H2="","",LN(Input!H2*Escsount!$B2))</f>
        <v/>
      </c>
      <c r="H2" s="0" t="n">
        <f aca="false">IF(Input!I2="","",Input!I2)</f>
        <v>6.43</v>
      </c>
      <c r="I2" s="0" t="n">
        <f aca="false">-NORMSINV(Input!J2)</f>
        <v>1.92258650611303</v>
      </c>
      <c r="J2" s="0" t="n">
        <f aca="false">'I comp'!D2</f>
        <v>-0.0636771091406567</v>
      </c>
      <c r="K2" s="0" t="n">
        <f aca="false">-NORMSINV(Input!L2)</f>
        <v>1.17199266764595</v>
      </c>
      <c r="L2" s="0" t="n">
        <f aca="false">'I comp'!F2</f>
        <v>-0.268810822065752</v>
      </c>
    </row>
    <row r="3" customFormat="false" ht="12.8" hidden="false" customHeight="false" outlineLevel="0" collapsed="false">
      <c r="A3" s="0" t="str">
        <f aca="false">IF(Input!A3="","",Input!A3)</f>
        <v>1991Q2</v>
      </c>
      <c r="B3" s="0" t="n">
        <f aca="false">IF(Input!C3="","",LN(Input!C3))</f>
        <v>9.09766427368794</v>
      </c>
      <c r="C3" s="0" t="n">
        <f aca="false">IF(Input!D3="","",LN(Input!D3*Escsount!$B3))</f>
        <v>9.10496990095835</v>
      </c>
      <c r="D3" s="0" t="n">
        <f aca="false">IF(Input!E3="","",LN(Input!E3))</f>
        <v>1.91692261218206</v>
      </c>
      <c r="E3" s="0" t="n">
        <f aca="false">IF(Input!F3="","",LN(Input!F3*Escsount!$B3))</f>
        <v>4.68945604848752</v>
      </c>
      <c r="F3" s="0" t="n">
        <f aca="false">IF(Input!G3="","",LN(Input!G3*Escsount!$B3))</f>
        <v>4.90763601847215</v>
      </c>
      <c r="G3" s="0" t="str">
        <f aca="false">IF(Input!H3="","",LN(Input!H3*Escsount!$B3))</f>
        <v/>
      </c>
      <c r="H3" s="0" t="n">
        <f aca="false">IF(Input!I3="","",Input!I3)</f>
        <v>5.86</v>
      </c>
      <c r="I3" s="0" t="n">
        <f aca="false">-NORMSINV(Input!J3)</f>
        <v>1.86623424414111</v>
      </c>
      <c r="J3" s="0" t="n">
        <f aca="false">'I comp'!D3</f>
        <v>-0.0550567902309083</v>
      </c>
      <c r="K3" s="0" t="n">
        <f aca="false">-NORMSINV(Input!L3)</f>
        <v>1.18050354839029</v>
      </c>
      <c r="L3" s="0" t="n">
        <f aca="false">'I comp'!F3</f>
        <v>-0.273960823097658</v>
      </c>
    </row>
    <row r="4" customFormat="false" ht="12.8" hidden="false" customHeight="false" outlineLevel="0" collapsed="false">
      <c r="A4" s="0" t="str">
        <f aca="false">IF(Input!A4="","",Input!A4)</f>
        <v>1991Q3</v>
      </c>
      <c r="B4" s="0" t="n">
        <f aca="false">IF(Input!C4="","",LN(Input!C4))</f>
        <v>9.10245444793507</v>
      </c>
      <c r="C4" s="0" t="n">
        <f aca="false">IF(Input!D4="","",LN(Input!D4*Escsount!$B4))</f>
        <v>9.10765174139755</v>
      </c>
      <c r="D4" s="0" t="n">
        <f aca="false">IF(Input!E4="","",LN(Input!E4))</f>
        <v>1.93152141160321</v>
      </c>
      <c r="E4" s="0" t="n">
        <f aca="false">IF(Input!F4="","",LN(Input!F4*Escsount!$B4))</f>
        <v>4.69541816267702</v>
      </c>
      <c r="F4" s="0" t="n">
        <f aca="false">IF(Input!G4="","",LN(Input!G4*Escsount!$B4))</f>
        <v>4.90465466298409</v>
      </c>
      <c r="G4" s="0" t="str">
        <f aca="false">IF(Input!H4="","",LN(Input!H4*Escsount!$B4))</f>
        <v/>
      </c>
      <c r="H4" s="0" t="n">
        <f aca="false">IF(Input!I4="","",Input!I4)</f>
        <v>5.64</v>
      </c>
      <c r="I4" s="0" t="n">
        <f aca="false">-NORMSINV(Input!J4)</f>
        <v>1.85420665749484</v>
      </c>
      <c r="J4" s="0" t="n">
        <f aca="false">'I comp'!D4</f>
        <v>-0.0657820316261822</v>
      </c>
      <c r="K4" s="0" t="n">
        <f aca="false">-NORMSINV(Input!L4)</f>
        <v>1.19676029042075</v>
      </c>
      <c r="L4" s="0" t="n">
        <f aca="false">'I comp'!F4</f>
        <v>-0.29609490189174</v>
      </c>
    </row>
    <row r="5" customFormat="false" ht="12.8" hidden="false" customHeight="false" outlineLevel="0" collapsed="false">
      <c r="A5" s="0" t="str">
        <f aca="false">IF(Input!A5="","",Input!A5)</f>
        <v>1991Q4</v>
      </c>
      <c r="B5" s="0" t="n">
        <f aca="false">IF(Input!C5="","",LN(Input!C5))</f>
        <v>9.1068004203078</v>
      </c>
      <c r="C5" s="0" t="n">
        <f aca="false">IF(Input!D5="","",LN(Input!D5*Escsount!$B5))</f>
        <v>9.11440532946049</v>
      </c>
      <c r="D5" s="0" t="n">
        <f aca="false">IF(Input!E5="","",LN(Input!E5))</f>
        <v>1.96009478404727</v>
      </c>
      <c r="E5" s="0" t="n">
        <f aca="false">IF(Input!F5="","",LN(Input!F5*Escsount!$B5))</f>
        <v>4.68872107800374</v>
      </c>
      <c r="F5" s="0" t="n">
        <f aca="false">IF(Input!G5="","",LN(Input!G5*Escsount!$B5))</f>
        <v>4.89567089991833</v>
      </c>
      <c r="G5" s="0" t="str">
        <f aca="false">IF(Input!H5="","",LN(Input!H5*Escsount!$B5))</f>
        <v/>
      </c>
      <c r="H5" s="0" t="n">
        <f aca="false">IF(Input!I5="","",Input!I5)</f>
        <v>4.82</v>
      </c>
      <c r="I5" s="0" t="n">
        <f aca="false">-NORMSINV(Input!J5)</f>
        <v>1.85007320005525</v>
      </c>
      <c r="J5" s="0" t="n">
        <f aca="false">'I comp'!D5</f>
        <v>-0.0617035881587017</v>
      </c>
      <c r="K5" s="0" t="n">
        <f aca="false">-NORMSINV(Input!L5)</f>
        <v>1.2013898797038</v>
      </c>
      <c r="L5" s="0" t="n">
        <f aca="false">'I comp'!F5</f>
        <v>-0.335174817687647</v>
      </c>
    </row>
    <row r="6" customFormat="false" ht="12.8" hidden="false" customHeight="false" outlineLevel="0" collapsed="false">
      <c r="A6" s="0" t="str">
        <f aca="false">IF(Input!A6="","",Input!A6)</f>
        <v>1992Q1</v>
      </c>
      <c r="B6" s="0" t="n">
        <f aca="false">IF(Input!C6="","",LN(Input!C6))</f>
        <v>9.11855397634547</v>
      </c>
      <c r="C6" s="0" t="n">
        <f aca="false">IF(Input!D6="","",LN(Input!D6*Escsount!$B6))</f>
        <v>9.13030791806628</v>
      </c>
      <c r="D6" s="0" t="n">
        <f aca="false">IF(Input!E6="","",LN(Input!E6))</f>
        <v>2.00148000021012</v>
      </c>
      <c r="E6" s="0" t="n">
        <f aca="false">IF(Input!F6="","",LN(Input!F6*Escsount!$B6))</f>
        <v>4.68092962839339</v>
      </c>
      <c r="F6" s="0" t="n">
        <f aca="false">IF(Input!G6="","",LN(Input!G6*Escsount!$B6))</f>
        <v>4.89075534290058</v>
      </c>
      <c r="G6" s="0" t="str">
        <f aca="false">IF(Input!H6="","",LN(Input!H6*Escsount!$B6))</f>
        <v/>
      </c>
      <c r="H6" s="0" t="n">
        <f aca="false">IF(Input!I6="","",Input!I6)</f>
        <v>4.02</v>
      </c>
      <c r="I6" s="0" t="n">
        <f aca="false">-NORMSINV(Input!J6)</f>
        <v>1.86243499686608</v>
      </c>
      <c r="J6" s="0" t="n">
        <f aca="false">'I comp'!D6</f>
        <v>-0.0642590213608129</v>
      </c>
      <c r="K6" s="0" t="n">
        <f aca="false">-NORMSINV(Input!L6)</f>
        <v>1.22759244319411</v>
      </c>
      <c r="L6" s="0" t="n">
        <f aca="false">'I comp'!F6</f>
        <v>-0.327514774042165</v>
      </c>
    </row>
    <row r="7" customFormat="false" ht="12.8" hidden="false" customHeight="false" outlineLevel="0" collapsed="false">
      <c r="A7" s="0" t="str">
        <f aca="false">IF(Input!A7="","",Input!A7)</f>
        <v>1992Q2</v>
      </c>
      <c r="B7" s="0" t="n">
        <f aca="false">IF(Input!C7="","",LN(Input!C7))</f>
        <v>9.12950985406163</v>
      </c>
      <c r="C7" s="0" t="n">
        <f aca="false">IF(Input!D7="","",LN(Input!D7*Escsount!$B7))</f>
        <v>9.14167488861719</v>
      </c>
      <c r="D7" s="0" t="n">
        <f aca="false">IF(Input!E7="","",LN(Input!E7))</f>
        <v>2.02814824729229</v>
      </c>
      <c r="E7" s="0" t="n">
        <f aca="false">IF(Input!F7="","",LN(Input!F7*Escsount!$B7))</f>
        <v>4.69106900660518</v>
      </c>
      <c r="F7" s="0" t="n">
        <f aca="false">IF(Input!G7="","",LN(Input!G7*Escsount!$B7))</f>
        <v>4.88608167070078</v>
      </c>
      <c r="G7" s="0" t="str">
        <f aca="false">IF(Input!H7="","",LN(Input!H7*Escsount!$B7))</f>
        <v/>
      </c>
      <c r="H7" s="0" t="n">
        <f aca="false">IF(Input!I7="","",Input!I7)</f>
        <v>3.77</v>
      </c>
      <c r="I7" s="0" t="n">
        <f aca="false">-NORMSINV(Input!J7)</f>
        <v>1.87625553189369</v>
      </c>
      <c r="J7" s="0" t="n">
        <f aca="false">'I comp'!D7</f>
        <v>-0.0669225330601611</v>
      </c>
      <c r="K7" s="0" t="n">
        <f aca="false">-NORMSINV(Input!L7)</f>
        <v>1.2513686762642</v>
      </c>
      <c r="L7" s="0" t="n">
        <f aca="false">'I comp'!F7</f>
        <v>-0.291750694554806</v>
      </c>
    </row>
    <row r="8" customFormat="false" ht="12.8" hidden="false" customHeight="false" outlineLevel="0" collapsed="false">
      <c r="A8" s="0" t="str">
        <f aca="false">IF(Input!A8="","",Input!A8)</f>
        <v>1992Q3</v>
      </c>
      <c r="B8" s="0" t="n">
        <f aca="false">IF(Input!C8="","",LN(Input!C8))</f>
        <v>9.13918802764809</v>
      </c>
      <c r="C8" s="0" t="n">
        <f aca="false">IF(Input!D8="","",LN(Input!D8*Escsount!$B8))</f>
        <v>9.14573103958126</v>
      </c>
      <c r="D8" s="0" t="n">
        <f aca="false">IF(Input!E8="","",LN(Input!E8))</f>
        <v>2.02814824729229</v>
      </c>
      <c r="E8" s="0" t="n">
        <f aca="false">IF(Input!F8="","",LN(Input!F8*Escsount!$B8))</f>
        <v>4.69141061866649</v>
      </c>
      <c r="F8" s="0" t="n">
        <f aca="false">IF(Input!G8="","",LN(Input!G8*Escsount!$B8))</f>
        <v>4.87752862581591</v>
      </c>
      <c r="G8" s="0" t="str">
        <f aca="false">IF(Input!H8="","",LN(Input!H8*Escsount!$B8))</f>
        <v/>
      </c>
      <c r="H8" s="0" t="n">
        <f aca="false">IF(Input!I8="","",Input!I8)</f>
        <v>3.26</v>
      </c>
      <c r="I8" s="0" t="n">
        <f aca="false">-NORMSINV(Input!J8)</f>
        <v>1.89578711772097</v>
      </c>
      <c r="J8" s="0" t="n">
        <f aca="false">'I comp'!D8</f>
        <v>-0.0977418300520764</v>
      </c>
      <c r="K8" s="0" t="n">
        <f aca="false">-NORMSINV(Input!L8)</f>
        <v>1.26130216915299</v>
      </c>
      <c r="L8" s="0" t="n">
        <f aca="false">'I comp'!F8</f>
        <v>-0.403802898332137</v>
      </c>
    </row>
    <row r="9" customFormat="false" ht="12.8" hidden="false" customHeight="false" outlineLevel="0" collapsed="false">
      <c r="A9" s="0" t="str">
        <f aca="false">IF(Input!A9="","",Input!A9)</f>
        <v>1992Q4</v>
      </c>
      <c r="B9" s="0" t="n">
        <f aca="false">IF(Input!C9="","",LN(Input!C9))</f>
        <v>9.14915621865119</v>
      </c>
      <c r="C9" s="0" t="n">
        <f aca="false">IF(Input!D9="","",LN(Input!D9*Escsount!$B9))</f>
        <v>9.15071943606922</v>
      </c>
      <c r="D9" s="0" t="n">
        <f aca="false">IF(Input!E9="","",LN(Input!E9))</f>
        <v>2.00148000021012</v>
      </c>
      <c r="E9" s="0" t="n">
        <f aca="false">IF(Input!F9="","",LN(Input!F9*Escsount!$B9))</f>
        <v>4.69355133510476</v>
      </c>
      <c r="F9" s="0" t="n">
        <f aca="false">IF(Input!G9="","",LN(Input!G9*Escsount!$B9))</f>
        <v>4.872984118035</v>
      </c>
      <c r="G9" s="0" t="str">
        <f aca="false">IF(Input!H9="","",LN(Input!H9*Escsount!$B9))</f>
        <v/>
      </c>
      <c r="H9" s="0" t="n">
        <f aca="false">IF(Input!I9="","",Input!I9)</f>
        <v>3.04</v>
      </c>
      <c r="I9" s="0" t="n">
        <f aca="false">-NORMSINV(Input!J9)</f>
        <v>1.91547464225294</v>
      </c>
      <c r="J9" s="0" t="n">
        <f aca="false">'I comp'!D9</f>
        <v>-0.0946963389843386</v>
      </c>
      <c r="K9" s="0" t="n">
        <f aca="false">-NORMSINV(Input!L9)</f>
        <v>1.29592884626043</v>
      </c>
      <c r="L9" s="0" t="n">
        <f aca="false">'I comp'!F9</f>
        <v>-0.367929010990226</v>
      </c>
    </row>
    <row r="10" customFormat="false" ht="12.8" hidden="false" customHeight="false" outlineLevel="0" collapsed="false">
      <c r="A10" s="0" t="str">
        <f aca="false">IF(Input!A10="","",Input!A10)</f>
        <v>1993Q1</v>
      </c>
      <c r="B10" s="0" t="n">
        <f aca="false">IF(Input!C10="","",LN(Input!C10))</f>
        <v>9.1510255170405</v>
      </c>
      <c r="C10" s="0" t="n">
        <f aca="false">IF(Input!D10="","",LN(Input!D10*Escsount!$B10))</f>
        <v>9.14990991823219</v>
      </c>
      <c r="D10" s="0" t="n">
        <f aca="false">IF(Input!E10="","",LN(Input!E10))</f>
        <v>1.96009478404727</v>
      </c>
      <c r="E10" s="0" t="n">
        <f aca="false">IF(Input!F10="","",LN(Input!F10*Escsount!$B10))</f>
        <v>4.69545310091505</v>
      </c>
      <c r="F10" s="0" t="n">
        <f aca="false">IF(Input!G10="","",LN(Input!G10*Escsount!$B10))</f>
        <v>4.86962997621217</v>
      </c>
      <c r="G10" s="0" t="str">
        <f aca="false">IF(Input!H10="","",LN(Input!H10*Escsount!$B10))</f>
        <v/>
      </c>
      <c r="H10" s="0" t="n">
        <f aca="false">IF(Input!I10="","",Input!I10)</f>
        <v>3.04</v>
      </c>
      <c r="I10" s="0" t="n">
        <f aca="false">-NORMSINV(Input!J10)</f>
        <v>1.922080733055</v>
      </c>
      <c r="J10" s="0" t="n">
        <f aca="false">'I comp'!D10</f>
        <v>-0.0757161819727868</v>
      </c>
      <c r="K10" s="0" t="n">
        <f aca="false">-NORMSINV(Input!L10)</f>
        <v>1.34942654290343</v>
      </c>
      <c r="L10" s="0" t="n">
        <f aca="false">'I comp'!F10</f>
        <v>-0.32301831441972</v>
      </c>
    </row>
    <row r="11" customFormat="false" ht="12.8" hidden="false" customHeight="false" outlineLevel="0" collapsed="false">
      <c r="A11" s="0" t="str">
        <f aca="false">IF(Input!A11="","",Input!A11)</f>
        <v>1993Q2</v>
      </c>
      <c r="B11" s="0" t="n">
        <f aca="false">IF(Input!C11="","",LN(Input!C11))</f>
        <v>9.15695014371664</v>
      </c>
      <c r="C11" s="0" t="n">
        <f aca="false">IF(Input!D11="","",LN(Input!D11*Escsount!$B11))</f>
        <v>9.15528185548876</v>
      </c>
      <c r="D11" s="0" t="n">
        <f aca="false">IF(Input!E11="","",LN(Input!E11))</f>
        <v>1.96009478404727</v>
      </c>
      <c r="E11" s="0" t="n">
        <f aca="false">IF(Input!F11="","",LN(Input!F11*Escsount!$B11))</f>
        <v>4.6905652461811</v>
      </c>
      <c r="F11" s="0" t="n">
        <f aca="false">IF(Input!G11="","",LN(Input!G11*Escsount!$B11))</f>
        <v>4.86592239055034</v>
      </c>
      <c r="G11" s="0" t="str">
        <f aca="false">IF(Input!H11="","",LN(Input!H11*Escsount!$B11))</f>
        <v/>
      </c>
      <c r="H11" s="0" t="n">
        <f aca="false">IF(Input!I11="","",Input!I11)</f>
        <v>3</v>
      </c>
      <c r="I11" s="0" t="n">
        <f aca="false">-NORMSINV(Input!J11)</f>
        <v>1.93758888176256</v>
      </c>
      <c r="J11" s="0" t="n">
        <f aca="false">'I comp'!D11</f>
        <v>-0.0961135825757471</v>
      </c>
      <c r="K11" s="0" t="n">
        <f aca="false">-NORMSINV(Input!L11)</f>
        <v>1.38517160821344</v>
      </c>
      <c r="L11" s="0" t="n">
        <f aca="false">'I comp'!F11</f>
        <v>-0.309204584694489</v>
      </c>
    </row>
    <row r="12" customFormat="false" ht="12.8" hidden="false" customHeight="false" outlineLevel="0" collapsed="false">
      <c r="A12" s="0" t="str">
        <f aca="false">IF(Input!A12="","",Input!A12)</f>
        <v>1993Q3</v>
      </c>
      <c r="B12" s="0" t="n">
        <f aca="false">IF(Input!C12="","",LN(Input!C12))</f>
        <v>9.16181167362159</v>
      </c>
      <c r="C12" s="0" t="n">
        <f aca="false">IF(Input!D12="","",LN(Input!D12*Escsount!$B12))</f>
        <v>9.15758236593021</v>
      </c>
      <c r="D12" s="0" t="n">
        <f aca="false">IF(Input!E12="","",LN(Input!E12))</f>
        <v>1.91692261218206</v>
      </c>
      <c r="E12" s="0" t="n">
        <f aca="false">IF(Input!F12="","",LN(Input!F12*Escsount!$B12))</f>
        <v>4.68973804505472</v>
      </c>
      <c r="F12" s="0" t="n">
        <f aca="false">IF(Input!G12="","",LN(Input!G12*Escsount!$B12))</f>
        <v>4.86805988639524</v>
      </c>
      <c r="G12" s="0" t="str">
        <f aca="false">IF(Input!H12="","",LN(Input!H12*Escsount!$B12))</f>
        <v/>
      </c>
      <c r="H12" s="0" t="n">
        <f aca="false">IF(Input!I12="","",Input!I12)</f>
        <v>3.06</v>
      </c>
      <c r="I12" s="0" t="n">
        <f aca="false">-NORMSINV(Input!J12)</f>
        <v>1.94330928768739</v>
      </c>
      <c r="J12" s="0" t="n">
        <f aca="false">'I comp'!D12</f>
        <v>-0.076174759002492</v>
      </c>
      <c r="K12" s="0" t="n">
        <f aca="false">-NORMSINV(Input!L12)</f>
        <v>1.43600822794418</v>
      </c>
      <c r="L12" s="0" t="n">
        <f aca="false">'I comp'!F12</f>
        <v>-0.2867479075169</v>
      </c>
    </row>
    <row r="13" customFormat="false" ht="12.8" hidden="false" customHeight="false" outlineLevel="0" collapsed="false">
      <c r="A13" s="0" t="str">
        <f aca="false">IF(Input!A13="","",Input!A13)</f>
        <v>1993Q4</v>
      </c>
      <c r="B13" s="0" t="n">
        <f aca="false">IF(Input!C13="","",LN(Input!C13))</f>
        <v>9.17507582287587</v>
      </c>
      <c r="C13" s="0" t="n">
        <f aca="false">IF(Input!D13="","",LN(Input!D13*Escsount!$B13))</f>
        <v>9.16235000035153</v>
      </c>
      <c r="D13" s="0" t="n">
        <f aca="false">IF(Input!E13="","",LN(Input!E13))</f>
        <v>1.88706964903238</v>
      </c>
      <c r="E13" s="0" t="n">
        <f aca="false">IF(Input!F13="","",LN(Input!F13*Escsount!$B13))</f>
        <v>4.69580469613333</v>
      </c>
      <c r="F13" s="0" t="n">
        <f aca="false">IF(Input!G13="","",LN(Input!G13*Escsount!$B13))</f>
        <v>4.8660627549717</v>
      </c>
      <c r="G13" s="0" t="str">
        <f aca="false">IF(Input!H13="","",LN(Input!H13*Escsount!$B13))</f>
        <v/>
      </c>
      <c r="H13" s="0" t="n">
        <f aca="false">IF(Input!I13="","",Input!I13)</f>
        <v>2.99</v>
      </c>
      <c r="I13" s="0" t="n">
        <f aca="false">-NORMSINV(Input!J13)</f>
        <v>1.98434493580729</v>
      </c>
      <c r="J13" s="0" t="n">
        <f aca="false">'I comp'!D13</f>
        <v>-0.0749704129240675</v>
      </c>
      <c r="K13" s="0" t="n">
        <f aca="false">-NORMSINV(Input!L13)</f>
        <v>1.49543864970026</v>
      </c>
      <c r="L13" s="0" t="n">
        <f aca="false">'I comp'!F13</f>
        <v>-0.251541362725297</v>
      </c>
    </row>
    <row r="14" customFormat="false" ht="12.8" hidden="false" customHeight="false" outlineLevel="0" collapsed="false">
      <c r="A14" s="0" t="str">
        <f aca="false">IF(Input!A14="","",Input!A14)</f>
        <v>1994Q1</v>
      </c>
      <c r="B14" s="0" t="n">
        <f aca="false">IF(Input!C14="","",LN(Input!C14))</f>
        <v>9.18483793156376</v>
      </c>
      <c r="C14" s="0" t="n">
        <f aca="false">IF(Input!D14="","",LN(Input!D14*Escsount!$B14))</f>
        <v>9.1658246149778</v>
      </c>
      <c r="D14" s="0" t="n">
        <f aca="false">IF(Input!E14="","",LN(Input!E14))</f>
        <v>1.88706964903238</v>
      </c>
      <c r="E14" s="0" t="n">
        <f aca="false">IF(Input!F14="","",LN(Input!F14*Escsount!$B14))</f>
        <v>4.70282068349463</v>
      </c>
      <c r="F14" s="0" t="n">
        <f aca="false">IF(Input!G14="","",LN(Input!G14*Escsount!$B14))</f>
        <v>4.86799800403447</v>
      </c>
      <c r="G14" s="0" t="str">
        <f aca="false">IF(Input!H14="","",LN(Input!H14*Escsount!$B14))</f>
        <v/>
      </c>
      <c r="H14" s="0" t="n">
        <f aca="false">IF(Input!I14="","",Input!I14)</f>
        <v>3.21</v>
      </c>
      <c r="I14" s="0" t="n">
        <f aca="false">-NORMSINV(Input!J14)</f>
        <v>1.97867508376111</v>
      </c>
      <c r="J14" s="0" t="n">
        <f aca="false">'I comp'!D14</f>
        <v>-0.074001166604621</v>
      </c>
      <c r="K14" s="0" t="n">
        <f aca="false">-NORMSINV(Input!L14)</f>
        <v>1.54643312225675</v>
      </c>
      <c r="L14" s="0" t="n">
        <f aca="false">'I comp'!F14</f>
        <v>-0.268687436734803</v>
      </c>
    </row>
    <row r="15" customFormat="false" ht="12.8" hidden="false" customHeight="false" outlineLevel="0" collapsed="false">
      <c r="A15" s="0" t="str">
        <f aca="false">IF(Input!A15="","",Input!A15)</f>
        <v>1994Q2</v>
      </c>
      <c r="B15" s="0" t="n">
        <f aca="false">IF(Input!C15="","",LN(Input!C15))</f>
        <v>9.19840948110822</v>
      </c>
      <c r="C15" s="0" t="n">
        <f aca="false">IF(Input!D15="","",LN(Input!D15*Escsount!$B15))</f>
        <v>9.17875001153663</v>
      </c>
      <c r="D15" s="0" t="n">
        <f aca="false">IF(Input!E15="","",LN(Input!E15))</f>
        <v>1.82454929205105</v>
      </c>
      <c r="E15" s="0" t="n">
        <f aca="false">IF(Input!F15="","",LN(Input!F15*Escsount!$B15))</f>
        <v>4.71558848608964</v>
      </c>
      <c r="F15" s="0" t="n">
        <f aca="false">IF(Input!G15="","",LN(Input!G15*Escsount!$B15))</f>
        <v>4.86877406668924</v>
      </c>
      <c r="G15" s="0" t="str">
        <f aca="false">IF(Input!H15="","",LN(Input!H15*Escsount!$B15))</f>
        <v/>
      </c>
      <c r="H15" s="0" t="n">
        <f aca="false">IF(Input!I15="","",Input!I15)</f>
        <v>3.94</v>
      </c>
      <c r="I15" s="0" t="n">
        <f aca="false">-NORMSINV(Input!J15)</f>
        <v>2.00918799854982</v>
      </c>
      <c r="J15" s="0" t="n">
        <f aca="false">'I comp'!D15</f>
        <v>-0.0753102500309043</v>
      </c>
      <c r="K15" s="0" t="n">
        <f aca="false">-NORMSINV(Input!L15)</f>
        <v>1.6008958000229</v>
      </c>
      <c r="L15" s="0" t="n">
        <f aca="false">'I comp'!F15</f>
        <v>-0.235814797591476</v>
      </c>
    </row>
    <row r="16" customFormat="false" ht="12.8" hidden="false" customHeight="false" outlineLevel="0" collapsed="false">
      <c r="A16" s="0" t="str">
        <f aca="false">IF(Input!A16="","",Input!A16)</f>
        <v>1994Q3</v>
      </c>
      <c r="B16" s="0" t="n">
        <f aca="false">IF(Input!C16="","",LN(Input!C16))</f>
        <v>9.20429211810864</v>
      </c>
      <c r="C16" s="0" t="n">
        <f aca="false">IF(Input!D16="","",LN(Input!D16*Escsount!$B16))</f>
        <v>9.18041668461824</v>
      </c>
      <c r="D16" s="0" t="n">
        <f aca="false">IF(Input!E16="","",LN(Input!E16))</f>
        <v>1.79175946922806</v>
      </c>
      <c r="E16" s="0" t="n">
        <f aca="false">IF(Input!F16="","",LN(Input!F16*Escsount!$B16))</f>
        <v>4.71910284250736</v>
      </c>
      <c r="F16" s="0" t="n">
        <f aca="false">IF(Input!G16="","",LN(Input!G16*Escsount!$B16))</f>
        <v>4.86639147384233</v>
      </c>
      <c r="G16" s="0" t="str">
        <f aca="false">IF(Input!H16="","",LN(Input!H16*Escsount!$B16))</f>
        <v/>
      </c>
      <c r="H16" s="0" t="n">
        <f aca="false">IF(Input!I16="","",Input!I16)</f>
        <v>4.49</v>
      </c>
      <c r="I16" s="0" t="n">
        <f aca="false">-NORMSINV(Input!J16)</f>
        <v>2.03307248864516</v>
      </c>
      <c r="J16" s="0" t="n">
        <f aca="false">'I comp'!D16</f>
        <v>-0.0580360859319344</v>
      </c>
      <c r="K16" s="0" t="n">
        <f aca="false">-NORMSINV(Input!L16)</f>
        <v>1.6585822547997</v>
      </c>
      <c r="L16" s="0" t="n">
        <f aca="false">'I comp'!F16</f>
        <v>-0.213157454906307</v>
      </c>
    </row>
    <row r="17" customFormat="false" ht="12.8" hidden="false" customHeight="false" outlineLevel="0" collapsed="false">
      <c r="A17" s="0" t="str">
        <f aca="false">IF(Input!A17="","",Input!A17)</f>
        <v>1994Q4</v>
      </c>
      <c r="B17" s="0" t="n">
        <f aca="false">IF(Input!C17="","",LN(Input!C17))</f>
        <v>9.21557663877143</v>
      </c>
      <c r="C17" s="0" t="n">
        <f aca="false">IF(Input!D17="","",LN(Input!D17*Escsount!$B17))</f>
        <v>9.19310821312889</v>
      </c>
      <c r="D17" s="0" t="n">
        <f aca="false">IF(Input!E17="","",LN(Input!E17))</f>
        <v>1.7227665977411</v>
      </c>
      <c r="E17" s="0" t="n">
        <f aca="false">IF(Input!F17="","",LN(Input!F17*Escsount!$B17))</f>
        <v>4.73390413114664</v>
      </c>
      <c r="F17" s="0" t="n">
        <f aca="false">IF(Input!G17="","",LN(Input!G17*Escsount!$B17))</f>
        <v>4.86604495139853</v>
      </c>
      <c r="G17" s="0" t="str">
        <f aca="false">IF(Input!H17="","",LN(Input!H17*Escsount!$B17))</f>
        <v/>
      </c>
      <c r="H17" s="0" t="n">
        <f aca="false">IF(Input!I17="","",Input!I17)</f>
        <v>5.17</v>
      </c>
      <c r="I17" s="0" t="n">
        <f aca="false">-NORMSINV(Input!J17)</f>
        <v>2.04935719153929</v>
      </c>
      <c r="J17" s="0" t="n">
        <f aca="false">'I comp'!D17</f>
        <v>-0.0727915481245905</v>
      </c>
      <c r="K17" s="0" t="n">
        <f aca="false">-NORMSINV(Input!L17)</f>
        <v>1.71252479083686</v>
      </c>
      <c r="L17" s="0" t="n">
        <f aca="false">'I comp'!F17</f>
        <v>-0.21519950194626</v>
      </c>
    </row>
    <row r="18" customFormat="false" ht="12.8" hidden="false" customHeight="false" outlineLevel="0" collapsed="false">
      <c r="A18" s="0" t="str">
        <f aca="false">IF(Input!A18="","",Input!A18)</f>
        <v>1995Q1</v>
      </c>
      <c r="B18" s="0" t="n">
        <f aca="false">IF(Input!C18="","",LN(Input!C18))</f>
        <v>9.21899283125532</v>
      </c>
      <c r="C18" s="0" t="n">
        <f aca="false">IF(Input!D18="","",LN(Input!D18*Escsount!$B18))</f>
        <v>9.20122382072252</v>
      </c>
      <c r="D18" s="0" t="n">
        <f aca="false">IF(Input!E18="","",LN(Input!E18))</f>
        <v>1.70474809223843</v>
      </c>
      <c r="E18" s="0" t="n">
        <f aca="false">IF(Input!F18="","",LN(Input!F18*Escsount!$B18))</f>
        <v>4.73734417668293</v>
      </c>
      <c r="F18" s="0" t="n">
        <f aca="false">IF(Input!G18="","",LN(Input!G18*Escsount!$B18))</f>
        <v>4.86309565497525</v>
      </c>
      <c r="G18" s="0" t="str">
        <f aca="false">IF(Input!H18="","",LN(Input!H18*Escsount!$B18))</f>
        <v/>
      </c>
      <c r="H18" s="0" t="n">
        <f aca="false">IF(Input!I18="","",Input!I18)</f>
        <v>5.81</v>
      </c>
      <c r="I18" s="0" t="n">
        <f aca="false">-NORMSINV(Input!J18)</f>
        <v>2.04390027480898</v>
      </c>
      <c r="J18" s="0" t="n">
        <f aca="false">'I comp'!D18</f>
        <v>-0.0597949732428085</v>
      </c>
      <c r="K18" s="0" t="n">
        <f aca="false">-NORMSINV(Input!L18)</f>
        <v>1.71143955770936</v>
      </c>
      <c r="L18" s="0" t="n">
        <f aca="false">'I comp'!F18</f>
        <v>-0.190402517494601</v>
      </c>
    </row>
    <row r="19" customFormat="false" ht="12.8" hidden="false" customHeight="false" outlineLevel="0" collapsed="false">
      <c r="A19" s="0" t="str">
        <f aca="false">IF(Input!A19="","",Input!A19)</f>
        <v>1995Q2</v>
      </c>
      <c r="B19" s="0" t="n">
        <f aca="false">IF(Input!C19="","",LN(Input!C19))</f>
        <v>9.22247643119568</v>
      </c>
      <c r="C19" s="0" t="n">
        <f aca="false">IF(Input!D19="","",LN(Input!D19*Escsount!$B19))</f>
        <v>9.20386202439078</v>
      </c>
      <c r="D19" s="0" t="n">
        <f aca="false">IF(Input!E19="","",LN(Input!E19))</f>
        <v>1.7404661748405</v>
      </c>
      <c r="E19" s="0" t="n">
        <f aca="false">IF(Input!F19="","",LN(Input!F19*Escsount!$B19))</f>
        <v>4.73309925242353</v>
      </c>
      <c r="F19" s="0" t="n">
        <f aca="false">IF(Input!G19="","",LN(Input!G19*Escsount!$B19))</f>
        <v>4.85779286865877</v>
      </c>
      <c r="G19" s="0" t="str">
        <f aca="false">IF(Input!H19="","",LN(Input!H19*Escsount!$B19))</f>
        <v/>
      </c>
      <c r="H19" s="0" t="n">
        <f aca="false">IF(Input!I19="","",Input!I19)</f>
        <v>6.02</v>
      </c>
      <c r="I19" s="0" t="n">
        <f aca="false">-NORMSINV(Input!J19)</f>
        <v>2.03809533113972</v>
      </c>
      <c r="J19" s="0" t="n">
        <f aca="false">'I comp'!D19</f>
        <v>-0.0530092858599062</v>
      </c>
      <c r="K19" s="0" t="n">
        <f aca="false">-NORMSINV(Input!L19)</f>
        <v>1.7403362065223</v>
      </c>
      <c r="L19" s="0" t="n">
        <f aca="false">'I comp'!F19</f>
        <v>-0.230649673536259</v>
      </c>
    </row>
    <row r="20" customFormat="false" ht="12.8" hidden="false" customHeight="false" outlineLevel="0" collapsed="false">
      <c r="A20" s="0" t="str">
        <f aca="false">IF(Input!A20="","",Input!A20)</f>
        <v>1995Q3</v>
      </c>
      <c r="B20" s="0" t="n">
        <f aca="false">IF(Input!C20="","",LN(Input!C20))</f>
        <v>9.23100537241977</v>
      </c>
      <c r="C20" s="0" t="n">
        <f aca="false">IF(Input!D20="","",LN(Input!D20*Escsount!$B20))</f>
        <v>9.21152031730424</v>
      </c>
      <c r="D20" s="0" t="n">
        <f aca="false">IF(Input!E20="","",LN(Input!E20))</f>
        <v>1.7404661748405</v>
      </c>
      <c r="E20" s="0" t="n">
        <f aca="false">IF(Input!F20="","",LN(Input!F20*Escsount!$B20))</f>
        <v>4.73815627417655</v>
      </c>
      <c r="F20" s="0" t="n">
        <f aca="false">IF(Input!G20="","",LN(Input!G20*Escsount!$B20))</f>
        <v>4.85814849088826</v>
      </c>
      <c r="G20" s="0" t="str">
        <f aca="false">IF(Input!H20="","",LN(Input!H20*Escsount!$B20))</f>
        <v/>
      </c>
      <c r="H20" s="0" t="n">
        <f aca="false">IF(Input!I20="","",Input!I20)</f>
        <v>5.8</v>
      </c>
      <c r="I20" s="0" t="n">
        <f aca="false">-NORMSINV(Input!J20)</f>
        <v>2.02511263296786</v>
      </c>
      <c r="J20" s="0" t="n">
        <f aca="false">'I comp'!D20</f>
        <v>-0.0563597589510385</v>
      </c>
      <c r="K20" s="0" t="n">
        <f aca="false">-NORMSINV(Input!L20)</f>
        <v>1.76836442427216</v>
      </c>
      <c r="L20" s="0" t="n">
        <f aca="false">'I comp'!F20</f>
        <v>-0.157416236917992</v>
      </c>
    </row>
    <row r="21" customFormat="false" ht="12.8" hidden="false" customHeight="false" outlineLevel="0" collapsed="false">
      <c r="A21" s="0" t="str">
        <f aca="false">IF(Input!A21="","",Input!A21)</f>
        <v>1995Q4</v>
      </c>
      <c r="B21" s="0" t="n">
        <f aca="false">IF(Input!C21="","",LN(Input!C21))</f>
        <v>9.23807226371407</v>
      </c>
      <c r="C21" s="0" t="n">
        <f aca="false">IF(Input!D21="","",LN(Input!D21*Escsount!$B21))</f>
        <v>9.21808842840659</v>
      </c>
      <c r="D21" s="0" t="n">
        <f aca="false">IF(Input!E21="","",LN(Input!E21))</f>
        <v>1.7227665977411</v>
      </c>
      <c r="E21" s="0" t="n">
        <f aca="false">IF(Input!F21="","",LN(Input!F21*Escsount!$B21))</f>
        <v>4.74129078876105</v>
      </c>
      <c r="F21" s="0" t="n">
        <f aca="false">IF(Input!G21="","",LN(Input!G21*Escsount!$B21))</f>
        <v>4.85907550740539</v>
      </c>
      <c r="G21" s="0" t="str">
        <f aca="false">IF(Input!H21="","",LN(Input!H21*Escsount!$B21))</f>
        <v/>
      </c>
      <c r="H21" s="0" t="n">
        <f aca="false">IF(Input!I21="","",Input!I21)</f>
        <v>5.72</v>
      </c>
      <c r="I21" s="0" t="n">
        <f aca="false">-NORMSINV(Input!J21)</f>
        <v>2.0233701435663</v>
      </c>
      <c r="J21" s="0" t="n">
        <f aca="false">'I comp'!D21</f>
        <v>-0.0443882123293058</v>
      </c>
      <c r="K21" s="0" t="n">
        <f aca="false">-NORMSINV(Input!L21)</f>
        <v>1.82104510997865</v>
      </c>
      <c r="L21" s="0" t="n">
        <f aca="false">'I comp'!F21</f>
        <v>-0.14470776771243</v>
      </c>
    </row>
    <row r="22" customFormat="false" ht="12.8" hidden="false" customHeight="false" outlineLevel="0" collapsed="false">
      <c r="A22" s="0" t="str">
        <f aca="false">IF(Input!A22="","",Input!A22)</f>
        <v>1996Q1</v>
      </c>
      <c r="B22" s="0" t="n">
        <f aca="false">IF(Input!C22="","",LN(Input!C22))</f>
        <v>9.24461618693996</v>
      </c>
      <c r="C22" s="0" t="n">
        <f aca="false">IF(Input!D22="","",LN(Input!D22*Escsount!$B22))</f>
        <v>9.22582071521232</v>
      </c>
      <c r="D22" s="0" t="n">
        <f aca="false">IF(Input!E22="","",LN(Input!E22))</f>
        <v>1.70474809223843</v>
      </c>
      <c r="E22" s="0" t="n">
        <f aca="false">IF(Input!F22="","",LN(Input!F22*Escsount!$B22))</f>
        <v>4.73758105020138</v>
      </c>
      <c r="F22" s="0" t="n">
        <f aca="false">IF(Input!G22="","",LN(Input!G22*Escsount!$B22))</f>
        <v>4.85337319618743</v>
      </c>
      <c r="G22" s="0" t="str">
        <f aca="false">IF(Input!H22="","",LN(Input!H22*Escsount!$B22))</f>
        <v/>
      </c>
      <c r="H22" s="0" t="n">
        <f aca="false">IF(Input!I22="","",Input!I22)</f>
        <v>5.36</v>
      </c>
      <c r="I22" s="0" t="n">
        <f aca="false">-NORMSINV(Input!J22)</f>
        <v>2.02072152810057</v>
      </c>
      <c r="J22" s="0" t="n">
        <f aca="false">'I comp'!D22</f>
        <v>-0.0503049781706743</v>
      </c>
      <c r="K22" s="0" t="n">
        <f aca="false">-NORMSINV(Input!L22)</f>
        <v>1.83167403040018</v>
      </c>
      <c r="L22" s="0" t="n">
        <f aca="false">'I comp'!F22</f>
        <v>-0.150759687558413</v>
      </c>
    </row>
    <row r="23" customFormat="false" ht="12.8" hidden="false" customHeight="false" outlineLevel="0" collapsed="false">
      <c r="A23" s="0" t="str">
        <f aca="false">IF(Input!A23="","",Input!A23)</f>
        <v>1996Q2</v>
      </c>
      <c r="B23" s="0" t="n">
        <f aca="false">IF(Input!C23="","",LN(Input!C23))</f>
        <v>9.26192662344762</v>
      </c>
      <c r="C23" s="0" t="n">
        <f aca="false">IF(Input!D23="","",LN(Input!D23*Escsount!$B23))</f>
        <v>9.2379847637987</v>
      </c>
      <c r="D23" s="0" t="n">
        <f aca="false">IF(Input!E23="","",LN(Input!E23))</f>
        <v>1.70474809223843</v>
      </c>
      <c r="E23" s="0" t="n">
        <f aca="false">IF(Input!F23="","",LN(Input!F23*Escsount!$B23))</f>
        <v>4.75030213102946</v>
      </c>
      <c r="F23" s="0" t="n">
        <f aca="false">IF(Input!G23="","",LN(Input!G23*Escsount!$B23))</f>
        <v>4.85296913183586</v>
      </c>
      <c r="G23" s="0" t="str">
        <f aca="false">IF(Input!H23="","",LN(Input!H23*Escsount!$B23))</f>
        <v/>
      </c>
      <c r="H23" s="0" t="n">
        <f aca="false">IF(Input!I23="","",Input!I23)</f>
        <v>5.24</v>
      </c>
      <c r="I23" s="0" t="n">
        <f aca="false">-NORMSINV(Input!J23)</f>
        <v>2.00872599816022</v>
      </c>
      <c r="J23" s="0" t="n">
        <f aca="false">'I comp'!D23</f>
        <v>-0.0363908486089858</v>
      </c>
      <c r="K23" s="0" t="n">
        <f aca="false">-NORMSINV(Input!L23)</f>
        <v>1.85217985876905</v>
      </c>
      <c r="L23" s="0" t="n">
        <f aca="false">'I comp'!F23</f>
        <v>-0.119674589966672</v>
      </c>
    </row>
    <row r="24" customFormat="false" ht="12.8" hidden="false" customHeight="false" outlineLevel="0" collapsed="false">
      <c r="A24" s="0" t="str">
        <f aca="false">IF(Input!A24="","",Input!A24)</f>
        <v>1996Q3</v>
      </c>
      <c r="B24" s="0" t="n">
        <f aca="false">IF(Input!C24="","",LN(Input!C24))</f>
        <v>9.27113439120877</v>
      </c>
      <c r="C24" s="0" t="n">
        <f aca="false">IF(Input!D24="","",LN(Input!D24*Escsount!$B24))</f>
        <v>9.24290976395628</v>
      </c>
      <c r="D24" s="0" t="n">
        <f aca="false">IF(Input!E24="","",LN(Input!E24))</f>
        <v>1.66770682055808</v>
      </c>
      <c r="E24" s="0" t="n">
        <f aca="false">IF(Input!F24="","",LN(Input!F24*Escsount!$B24))</f>
        <v>4.75615865676252</v>
      </c>
      <c r="F24" s="0" t="n">
        <f aca="false">IF(Input!G24="","",LN(Input!G24*Escsount!$B24))</f>
        <v>4.85263698673004</v>
      </c>
      <c r="G24" s="0" t="str">
        <f aca="false">IF(Input!H24="","",LN(Input!H24*Escsount!$B24))</f>
        <v/>
      </c>
      <c r="H24" s="0" t="n">
        <f aca="false">IF(Input!I24="","",Input!I24)</f>
        <v>5.31</v>
      </c>
      <c r="I24" s="0" t="n">
        <f aca="false">-NORMSINV(Input!J24)</f>
        <v>2.01183057251487</v>
      </c>
      <c r="J24" s="0" t="n">
        <f aca="false">'I comp'!D24</f>
        <v>-0.0364384951312601</v>
      </c>
      <c r="K24" s="0" t="n">
        <f aca="false">-NORMSINV(Input!L24)</f>
        <v>1.86772795509742</v>
      </c>
      <c r="L24" s="0" t="n">
        <f aca="false">'I comp'!F24</f>
        <v>-0.117063162557368</v>
      </c>
    </row>
    <row r="25" customFormat="false" ht="12.8" hidden="false" customHeight="false" outlineLevel="0" collapsed="false">
      <c r="A25" s="0" t="str">
        <f aca="false">IF(Input!A25="","",Input!A25)</f>
        <v>1996Q4</v>
      </c>
      <c r="B25" s="0" t="n">
        <f aca="false">IF(Input!C25="","",LN(Input!C25))</f>
        <v>9.28164656566885</v>
      </c>
      <c r="C25" s="0" t="n">
        <f aca="false">IF(Input!D25="","",LN(Input!D25*Escsount!$B25))</f>
        <v>9.24748420797894</v>
      </c>
      <c r="D25" s="0" t="n">
        <f aca="false">IF(Input!E25="","",LN(Input!E25))</f>
        <v>1.66770682055808</v>
      </c>
      <c r="E25" s="0" t="n">
        <f aca="false">IF(Input!F25="","",LN(Input!F25*Escsount!$B25))</f>
        <v>4.76070568697108</v>
      </c>
      <c r="F25" s="0" t="n">
        <f aca="false">IF(Input!G25="","",LN(Input!G25*Escsount!$B25))</f>
        <v>4.84931348560095</v>
      </c>
      <c r="G25" s="0" t="str">
        <f aca="false">IF(Input!H25="","",LN(Input!H25*Escsount!$B25))</f>
        <v/>
      </c>
      <c r="H25" s="0" t="n">
        <f aca="false">IF(Input!I25="","",Input!I25)</f>
        <v>5.28</v>
      </c>
      <c r="I25" s="0" t="n">
        <f aca="false">-NORMSINV(Input!J25)</f>
        <v>2.00430872334505</v>
      </c>
      <c r="J25" s="0" t="n">
        <f aca="false">'I comp'!D25</f>
        <v>-0.0226889310100235</v>
      </c>
      <c r="K25" s="0" t="n">
        <f aca="false">-NORMSINV(Input!L25)</f>
        <v>1.90025243590786</v>
      </c>
      <c r="L25" s="0" t="n">
        <f aca="false">'I comp'!F25</f>
        <v>-0.073709720482822</v>
      </c>
    </row>
    <row r="26" customFormat="false" ht="12.8" hidden="false" customHeight="false" outlineLevel="0" collapsed="false">
      <c r="A26" s="0" t="str">
        <f aca="false">IF(Input!A26="","",Input!A26)</f>
        <v>1997Q1</v>
      </c>
      <c r="B26" s="0" t="n">
        <f aca="false">IF(Input!C26="","",LN(Input!C26))</f>
        <v>9.28923472823886</v>
      </c>
      <c r="C26" s="0" t="n">
        <f aca="false">IF(Input!D26="","",LN(Input!D26*Escsount!$B26))</f>
        <v>9.26117931396857</v>
      </c>
      <c r="D26" s="0" t="n">
        <f aca="false">IF(Input!E26="","",LN(Input!E26))</f>
        <v>1.64865862558738</v>
      </c>
      <c r="E26" s="0" t="n">
        <f aca="false">IF(Input!F26="","",LN(Input!F26*Escsount!$B26))</f>
        <v>4.77527827435782</v>
      </c>
      <c r="F26" s="0" t="n">
        <f aca="false">IF(Input!G26="","",LN(Input!G26*Escsount!$B26))</f>
        <v>4.85266474706148</v>
      </c>
      <c r="G26" s="0" t="str">
        <f aca="false">IF(Input!H26="","",LN(Input!H26*Escsount!$B26))</f>
        <v/>
      </c>
      <c r="H26" s="0" t="n">
        <f aca="false">IF(Input!I26="","",Input!I26)</f>
        <v>5.28</v>
      </c>
      <c r="I26" s="0" t="n">
        <f aca="false">-NORMSINV(Input!J26)</f>
        <v>1.99974690964269</v>
      </c>
      <c r="J26" s="0" t="n">
        <f aca="false">'I comp'!D26</f>
        <v>-0.0350311920622406</v>
      </c>
      <c r="K26" s="0" t="n">
        <f aca="false">-NORMSINV(Input!L26)</f>
        <v>1.93819037985094</v>
      </c>
      <c r="L26" s="0" t="n">
        <f aca="false">'I comp'!F26</f>
        <v>-0.0813415103750063</v>
      </c>
    </row>
    <row r="27" customFormat="false" ht="12.8" hidden="false" customHeight="false" outlineLevel="0" collapsed="false">
      <c r="A27" s="0" t="str">
        <f aca="false">IF(Input!A27="","",Input!A27)</f>
        <v>1997Q2</v>
      </c>
      <c r="B27" s="0" t="n">
        <f aca="false">IF(Input!C27="","",LN(Input!C27))</f>
        <v>9.30421315558503</v>
      </c>
      <c r="C27" s="0" t="n">
        <f aca="false">IF(Input!D27="","",LN(Input!D27*Escsount!$B27))</f>
        <v>9.27025241907855</v>
      </c>
      <c r="D27" s="0" t="n">
        <f aca="false">IF(Input!E27="","",LN(Input!E27))</f>
        <v>1.6094379124341</v>
      </c>
      <c r="E27" s="0" t="n">
        <f aca="false">IF(Input!F27="","",LN(Input!F27*Escsount!$B27))</f>
        <v>4.7879813405645</v>
      </c>
      <c r="F27" s="0" t="n">
        <f aca="false">IF(Input!G27="","",LN(Input!G27*Escsount!$B27))</f>
        <v>4.85796435986794</v>
      </c>
      <c r="G27" s="0" t="str">
        <f aca="false">IF(Input!H27="","",LN(Input!H27*Escsount!$B27))</f>
        <v/>
      </c>
      <c r="H27" s="0" t="n">
        <f aca="false">IF(Input!I27="","",Input!I27)</f>
        <v>5.52</v>
      </c>
      <c r="I27" s="0" t="n">
        <f aca="false">-NORMSINV(Input!J27)</f>
        <v>2.00535601894784</v>
      </c>
      <c r="J27" s="0" t="n">
        <f aca="false">'I comp'!D27</f>
        <v>-0.0359162049131978</v>
      </c>
      <c r="K27" s="0" t="n">
        <f aca="false">-NORMSINV(Input!L27)</f>
        <v>1.97914218552232</v>
      </c>
      <c r="L27" s="0" t="n">
        <f aca="false">'I comp'!F27</f>
        <v>-0.0633802236104724</v>
      </c>
    </row>
    <row r="28" customFormat="false" ht="12.8" hidden="false" customHeight="false" outlineLevel="0" collapsed="false">
      <c r="A28" s="0" t="str">
        <f aca="false">IF(Input!A28="","",Input!A28)</f>
        <v>1997Q3</v>
      </c>
      <c r="B28" s="0" t="n">
        <f aca="false">IF(Input!C28="","",LN(Input!C28))</f>
        <v>9.31686021535386</v>
      </c>
      <c r="C28" s="0" t="n">
        <f aca="false">IF(Input!D28="","",LN(Input!D28*Escsount!$B28))</f>
        <v>9.28007483117333</v>
      </c>
      <c r="D28" s="0" t="n">
        <f aca="false">IF(Input!E28="","",LN(Input!E28))</f>
        <v>1.58923520511658</v>
      </c>
      <c r="E28" s="0" t="n">
        <f aca="false">IF(Input!F28="","",LN(Input!F28*Escsount!$B28))</f>
        <v>4.80507803671766</v>
      </c>
      <c r="F28" s="0" t="n">
        <f aca="false">IF(Input!G28="","",LN(Input!G28*Escsount!$B28))</f>
        <v>4.86029814245123</v>
      </c>
      <c r="G28" s="0" t="str">
        <f aca="false">IF(Input!H28="","",LN(Input!H28*Escsount!$B28))</f>
        <v/>
      </c>
      <c r="H28" s="0" t="n">
        <f aca="false">IF(Input!I28="","",Input!I28)</f>
        <v>5.53</v>
      </c>
      <c r="I28" s="0" t="n">
        <f aca="false">-NORMSINV(Input!J28)</f>
        <v>2.01275319604017</v>
      </c>
      <c r="J28" s="0" t="n">
        <f aca="false">'I comp'!D28</f>
        <v>-0.0305201003024241</v>
      </c>
      <c r="K28" s="0" t="n">
        <f aca="false">-NORMSINV(Input!L28)</f>
        <v>2.00092938810157</v>
      </c>
      <c r="L28" s="0" t="n">
        <f aca="false">'I comp'!F28</f>
        <v>-0.0637566221431439</v>
      </c>
    </row>
    <row r="29" customFormat="false" ht="12.8" hidden="false" customHeight="false" outlineLevel="0" collapsed="false">
      <c r="A29" s="0" t="str">
        <f aca="false">IF(Input!A29="","",Input!A29)</f>
        <v>1997Q4</v>
      </c>
      <c r="B29" s="0" t="n">
        <f aca="false">IF(Input!C29="","",LN(Input!C29))</f>
        <v>9.32458827752792</v>
      </c>
      <c r="C29" s="0" t="n">
        <f aca="false">IF(Input!D29="","",LN(Input!D29*Escsount!$B29))</f>
        <v>9.29512020962992</v>
      </c>
      <c r="D29" s="0" t="n">
        <f aca="false">IF(Input!E29="","",LN(Input!E29))</f>
        <v>1.54756250871601</v>
      </c>
      <c r="E29" s="0" t="n">
        <f aca="false">IF(Input!F29="","",LN(Input!F29*Escsount!$B29))</f>
        <v>4.82632347672192</v>
      </c>
      <c r="F29" s="0" t="n">
        <f aca="false">IF(Input!G29="","",LN(Input!G29*Escsount!$B29))</f>
        <v>4.86864807945121</v>
      </c>
      <c r="G29" s="0" t="n">
        <f aca="false">IF(Input!H29="","",LN(Input!H29*Escsount!$B29))</f>
        <v>4.29283613073144</v>
      </c>
      <c r="H29" s="0" t="n">
        <f aca="false">IF(Input!I29="","",Input!I29)</f>
        <v>5.51</v>
      </c>
      <c r="I29" s="0" t="n">
        <f aca="false">-NORMSINV(Input!J29)</f>
        <v>2.02094750062887</v>
      </c>
      <c r="J29" s="0" t="n">
        <f aca="false">'I comp'!D29</f>
        <v>-0.0247247525659177</v>
      </c>
      <c r="K29" s="0" t="n">
        <f aca="false">-NORMSINV(Input!L29)</f>
        <v>2.00840756187862</v>
      </c>
      <c r="L29" s="0" t="n">
        <f aca="false">'I comp'!F29</f>
        <v>-0.0562759840164382</v>
      </c>
    </row>
    <row r="30" customFormat="false" ht="12.8" hidden="false" customHeight="false" outlineLevel="0" collapsed="false">
      <c r="A30" s="0" t="str">
        <f aca="false">IF(Input!A30="","",Input!A30)</f>
        <v>1998Q1</v>
      </c>
      <c r="B30" s="0" t="n">
        <f aca="false">IF(Input!C30="","",LN(Input!C30))</f>
        <v>9.33443235320596</v>
      </c>
      <c r="C30" s="0" t="n">
        <f aca="false">IF(Input!D30="","",LN(Input!D30*Escsount!$B30))</f>
        <v>9.31593451956217</v>
      </c>
      <c r="D30" s="0" t="n">
        <f aca="false">IF(Input!E30="","",LN(Input!E30))</f>
        <v>1.52605630349505</v>
      </c>
      <c r="E30" s="0" t="n">
        <f aca="false">IF(Input!F30="","",LN(Input!F30*Escsount!$B30))</f>
        <v>4.83603536594154</v>
      </c>
      <c r="F30" s="0" t="n">
        <f aca="false">IF(Input!G30="","",LN(Input!G30*Escsount!$B30))</f>
        <v>4.88342773308602</v>
      </c>
      <c r="G30" s="0" t="n">
        <f aca="false">IF(Input!H30="","",LN(Input!H30*Escsount!$B30))</f>
        <v>4.35022688931548</v>
      </c>
      <c r="H30" s="0" t="n">
        <f aca="false">IF(Input!I30="","",Input!I30)</f>
        <v>5.52</v>
      </c>
      <c r="I30" s="0" t="n">
        <f aca="false">-NORMSINV(Input!J30)</f>
        <v>2.02887915899018</v>
      </c>
      <c r="J30" s="0" t="n">
        <f aca="false">'I comp'!D30</f>
        <v>-0.0327910693764915</v>
      </c>
      <c r="K30" s="0" t="n">
        <f aca="false">-NORMSINV(Input!L30)</f>
        <v>2.02565647372506</v>
      </c>
      <c r="L30" s="0" t="n">
        <f aca="false">'I comp'!F30</f>
        <v>-0.079440019772288</v>
      </c>
    </row>
    <row r="31" customFormat="false" ht="12.8" hidden="false" customHeight="false" outlineLevel="0" collapsed="false">
      <c r="A31" s="0" t="str">
        <f aca="false">IF(Input!A31="","",Input!A31)</f>
        <v>1998Q2</v>
      </c>
      <c r="B31" s="0" t="n">
        <f aca="false">IF(Input!C31="","",LN(Input!C31))</f>
        <v>9.34408424202578</v>
      </c>
      <c r="C31" s="0" t="n">
        <f aca="false">IF(Input!D31="","",LN(Input!D31*Escsount!$B31))</f>
        <v>9.32805802962869</v>
      </c>
      <c r="D31" s="0" t="n">
        <f aca="false">IF(Input!E31="","",LN(Input!E31))</f>
        <v>1.48160454092422</v>
      </c>
      <c r="E31" s="0" t="n">
        <f aca="false">IF(Input!F31="","",LN(Input!F31*Escsount!$B31))</f>
        <v>4.83732256224183</v>
      </c>
      <c r="F31" s="0" t="n">
        <f aca="false">IF(Input!G31="","",LN(Input!G31*Escsount!$B31))</f>
        <v>4.89359369082052</v>
      </c>
      <c r="G31" s="0" t="n">
        <f aca="false">IF(Input!H31="","",LN(Input!H31*Escsount!$B31))</f>
        <v>4.36154056599749</v>
      </c>
      <c r="H31" s="0" t="n">
        <f aca="false">IF(Input!I31="","",Input!I31)</f>
        <v>5.5</v>
      </c>
      <c r="I31" s="0" t="n">
        <f aca="false">-NORMSINV(Input!J31)</f>
        <v>2.03453781428664</v>
      </c>
      <c r="J31" s="0" t="n">
        <f aca="false">'I comp'!D31</f>
        <v>-0.0263954710529072</v>
      </c>
      <c r="K31" s="0" t="n">
        <f aca="false">-NORMSINV(Input!L31)</f>
        <v>2.04555675376863</v>
      </c>
      <c r="L31" s="0" t="n">
        <f aca="false">'I comp'!F31</f>
        <v>-0.0477196329816923</v>
      </c>
    </row>
    <row r="32" customFormat="false" ht="12.8" hidden="false" customHeight="false" outlineLevel="0" collapsed="false">
      <c r="A32" s="0" t="str">
        <f aca="false">IF(Input!A32="","",Input!A32)</f>
        <v>1998Q3</v>
      </c>
      <c r="B32" s="0" t="n">
        <f aca="false">IF(Input!C32="","",LN(Input!C32))</f>
        <v>9.35708656325622</v>
      </c>
      <c r="C32" s="0" t="n">
        <f aca="false">IF(Input!D32="","",LN(Input!D32*Escsount!$B32))</f>
        <v>9.33789404841909</v>
      </c>
      <c r="D32" s="0" t="n">
        <f aca="false">IF(Input!E32="","",LN(Input!E32))</f>
        <v>1.50407739677627</v>
      </c>
      <c r="E32" s="0" t="n">
        <f aca="false">IF(Input!F32="","",LN(Input!F32*Escsount!$B32))</f>
        <v>4.83984727538575</v>
      </c>
      <c r="F32" s="0" t="n">
        <f aca="false">IF(Input!G32="","",LN(Input!G32*Escsount!$B32))</f>
        <v>4.9050515110198</v>
      </c>
      <c r="G32" s="0" t="n">
        <f aca="false">IF(Input!H32="","",LN(Input!H32*Escsount!$B32))</f>
        <v>4.33510932438445</v>
      </c>
      <c r="H32" s="0" t="n">
        <f aca="false">IF(Input!I32="","",Input!I32)</f>
        <v>5.53</v>
      </c>
      <c r="I32" s="0" t="n">
        <f aca="false">-NORMSINV(Input!J32)</f>
        <v>2.03372628935266</v>
      </c>
      <c r="J32" s="0" t="n">
        <f aca="false">'I comp'!D32</f>
        <v>-0.0264689132422253</v>
      </c>
      <c r="K32" s="0" t="n">
        <f aca="false">-NORMSINV(Input!L32)</f>
        <v>2.05998473670205</v>
      </c>
      <c r="L32" s="0" t="n">
        <f aca="false">'I comp'!F32</f>
        <v>-0.0648544821970251</v>
      </c>
    </row>
    <row r="33" customFormat="false" ht="12.8" hidden="false" customHeight="false" outlineLevel="0" collapsed="false">
      <c r="A33" s="0" t="str">
        <f aca="false">IF(Input!A33="","",Input!A33)</f>
        <v>1998Q4</v>
      </c>
      <c r="B33" s="0" t="n">
        <f aca="false">IF(Input!C33="","",LN(Input!C33))</f>
        <v>9.3733686717229</v>
      </c>
      <c r="C33" s="0" t="n">
        <f aca="false">IF(Input!D33="","",LN(Input!D33*Escsount!$B33))</f>
        <v>9.34479899316804</v>
      </c>
      <c r="D33" s="0" t="n">
        <f aca="false">IF(Input!E33="","",LN(Input!E33))</f>
        <v>1.48160454092422</v>
      </c>
      <c r="E33" s="0" t="n">
        <f aca="false">IF(Input!F33="","",LN(Input!F33*Escsount!$B33))</f>
        <v>4.84806600735996</v>
      </c>
      <c r="F33" s="0" t="n">
        <f aca="false">IF(Input!G33="","",LN(Input!G33*Escsount!$B33))</f>
        <v>4.91506620527099</v>
      </c>
      <c r="G33" s="0" t="n">
        <f aca="false">IF(Input!H33="","",LN(Input!H33*Escsount!$B33))</f>
        <v>4.3410529977835</v>
      </c>
      <c r="H33" s="0" t="n">
        <f aca="false">IF(Input!I33="","",Input!I33)</f>
        <v>4.86</v>
      </c>
      <c r="I33" s="0" t="n">
        <f aca="false">-NORMSINV(Input!J33)</f>
        <v>2.05552628016934</v>
      </c>
      <c r="J33" s="0" t="n">
        <f aca="false">'I comp'!D33</f>
        <v>-0.0219615037596302</v>
      </c>
      <c r="K33" s="0" t="n">
        <f aca="false">-NORMSINV(Input!L33)</f>
        <v>2.0516879352987</v>
      </c>
      <c r="L33" s="0" t="n">
        <f aca="false">'I comp'!F33</f>
        <v>-0.0729078212142931</v>
      </c>
    </row>
    <row r="34" customFormat="false" ht="12.8" hidden="false" customHeight="false" outlineLevel="0" collapsed="false">
      <c r="A34" s="0" t="str">
        <f aca="false">IF(Input!A34="","",Input!A34)</f>
        <v>1999Q1</v>
      </c>
      <c r="B34" s="0" t="n">
        <f aca="false">IF(Input!C34="","",LN(Input!C34))</f>
        <v>9.38132288410014</v>
      </c>
      <c r="C34" s="0" t="n">
        <f aca="false">IF(Input!D34="","",LN(Input!D34*Escsount!$B34))</f>
        <v>9.35375661674243</v>
      </c>
      <c r="D34" s="0" t="n">
        <f aca="false">IF(Input!E34="","",LN(Input!E34))</f>
        <v>1.45861502269952</v>
      </c>
      <c r="E34" s="0" t="n">
        <f aca="false">IF(Input!F34="","",LN(Input!F34*Escsount!$B34))</f>
        <v>4.85613909095877</v>
      </c>
      <c r="F34" s="0" t="n">
        <f aca="false">IF(Input!G34="","",LN(Input!G34*Escsount!$B34))</f>
        <v>4.92875678492107</v>
      </c>
      <c r="G34" s="0" t="n">
        <f aca="false">IF(Input!H34="","",LN(Input!H34*Escsount!$B34))</f>
        <v>4.35749017536165</v>
      </c>
      <c r="H34" s="0" t="n">
        <f aca="false">IF(Input!I34="","",Input!I34)</f>
        <v>4.73</v>
      </c>
      <c r="I34" s="0" t="n">
        <f aca="false">-NORMSINV(Input!J34)</f>
        <v>2.08143399246748</v>
      </c>
      <c r="J34" s="0" t="n">
        <f aca="false">'I comp'!D34</f>
        <v>-0.0474324287843922</v>
      </c>
      <c r="K34" s="0" t="n">
        <f aca="false">-NORMSINV(Input!L34)</f>
        <v>2.07918880738819</v>
      </c>
      <c r="L34" s="0" t="n">
        <f aca="false">'I comp'!F34</f>
        <v>-0.074009059087378</v>
      </c>
    </row>
    <row r="35" customFormat="false" ht="12.8" hidden="false" customHeight="false" outlineLevel="0" collapsed="false">
      <c r="A35" s="0" t="str">
        <f aca="false">IF(Input!A35="","",Input!A35)</f>
        <v>1999Q2</v>
      </c>
      <c r="B35" s="0" t="n">
        <f aca="false">IF(Input!C35="","",LN(Input!C35))</f>
        <v>9.38953203576121</v>
      </c>
      <c r="C35" s="0" t="n">
        <f aca="false">IF(Input!D35="","",LN(Input!D35*Escsount!$B35))</f>
        <v>9.35542304126951</v>
      </c>
      <c r="D35" s="0" t="n">
        <f aca="false">IF(Input!E35="","",LN(Input!E35))</f>
        <v>1.45861502269952</v>
      </c>
      <c r="E35" s="0" t="n">
        <f aca="false">IF(Input!F35="","",LN(Input!F35*Escsount!$B35))</f>
        <v>4.85818934856149</v>
      </c>
      <c r="F35" s="0" t="n">
        <f aca="false">IF(Input!G35="","",LN(Input!G35*Escsount!$B35))</f>
        <v>4.93914882003766</v>
      </c>
      <c r="G35" s="0" t="n">
        <f aca="false">IF(Input!H35="","",LN(Input!H35*Escsount!$B35))</f>
        <v>4.35832472330832</v>
      </c>
      <c r="H35" s="0" t="n">
        <f aca="false">IF(Input!I35="","",Input!I35)</f>
        <v>4.75</v>
      </c>
      <c r="I35" s="0" t="n">
        <f aca="false">-NORMSINV(Input!J35)</f>
        <v>2.08384135754387</v>
      </c>
      <c r="J35" s="0" t="n">
        <f aca="false">'I comp'!D35</f>
        <v>-0.0549936078732721</v>
      </c>
      <c r="K35" s="0" t="n">
        <f aca="false">-NORMSINV(Input!L35)</f>
        <v>2.09019819080951</v>
      </c>
      <c r="L35" s="0" t="n">
        <f aca="false">'I comp'!F35</f>
        <v>-0.0832006563947176</v>
      </c>
    </row>
    <row r="36" customFormat="false" ht="12.8" hidden="false" customHeight="false" outlineLevel="0" collapsed="false">
      <c r="A36" s="0" t="str">
        <f aca="false">IF(Input!A36="","",Input!A36)</f>
        <v>1999Q3</v>
      </c>
      <c r="B36" s="0" t="n">
        <f aca="false">IF(Input!C36="","",LN(Input!C36))</f>
        <v>9.40204279057589</v>
      </c>
      <c r="C36" s="0" t="n">
        <f aca="false">IF(Input!D36="","",LN(Input!D36*Escsount!$B36))</f>
        <v>9.35811014565226</v>
      </c>
      <c r="D36" s="0" t="n">
        <f aca="false">IF(Input!E36="","",LN(Input!E36))</f>
        <v>1.43508452528932</v>
      </c>
      <c r="E36" s="0" t="n">
        <f aca="false">IF(Input!F36="","",LN(Input!F36*Escsount!$B36))</f>
        <v>4.85674775941615</v>
      </c>
      <c r="F36" s="0" t="n">
        <f aca="false">IF(Input!G36="","",LN(Input!G36*Escsount!$B36))</f>
        <v>4.94765901878956</v>
      </c>
      <c r="G36" s="0" t="n">
        <f aca="false">IF(Input!H36="","",LN(Input!H36*Escsount!$B36))</f>
        <v>4.36704982338004</v>
      </c>
      <c r="H36" s="0" t="n">
        <f aca="false">IF(Input!I36="","",Input!I36)</f>
        <v>5.09</v>
      </c>
      <c r="I36" s="0" t="n">
        <f aca="false">-NORMSINV(Input!J36)</f>
        <v>2.02591593499239</v>
      </c>
      <c r="J36" s="0" t="n">
        <f aca="false">'I comp'!D36</f>
        <v>-0.0679431911962531</v>
      </c>
      <c r="K36" s="0" t="n">
        <f aca="false">-NORMSINV(Input!L36)</f>
        <v>2.1519664103299</v>
      </c>
      <c r="L36" s="0" t="n">
        <f aca="false">'I comp'!F36</f>
        <v>-0.0972374874509925</v>
      </c>
    </row>
    <row r="37" customFormat="false" ht="12.8" hidden="false" customHeight="false" outlineLevel="0" collapsed="false">
      <c r="A37" s="0" t="str">
        <f aca="false">IF(Input!A37="","",Input!A37)</f>
        <v>1999Q4</v>
      </c>
      <c r="B37" s="0" t="n">
        <f aca="false">IF(Input!C37="","",LN(Input!C37))</f>
        <v>9.41924705836305</v>
      </c>
      <c r="C37" s="0" t="n">
        <f aca="false">IF(Input!D37="","",LN(Input!D37*Escsount!$B37))</f>
        <v>9.37393720227323</v>
      </c>
      <c r="D37" s="0" t="n">
        <f aca="false">IF(Input!E37="","",LN(Input!E37))</f>
        <v>1.41098697371026</v>
      </c>
      <c r="E37" s="0" t="n">
        <f aca="false">IF(Input!F37="","",LN(Input!F37*Escsount!$B37))</f>
        <v>4.8688868840921</v>
      </c>
      <c r="F37" s="0" t="n">
        <f aca="false">IF(Input!G37="","",LN(Input!G37*Escsount!$B37))</f>
        <v>4.96155410511876</v>
      </c>
      <c r="G37" s="0" t="n">
        <f aca="false">IF(Input!H37="","",LN(Input!H37*Escsount!$B37))</f>
        <v>4.36559205000739</v>
      </c>
      <c r="H37" s="0" t="n">
        <f aca="false">IF(Input!I37="","",Input!I37)</f>
        <v>5.31</v>
      </c>
      <c r="I37" s="0" t="n">
        <f aca="false">-NORMSINV(Input!J37)</f>
        <v>2.07839492246684</v>
      </c>
      <c r="J37" s="0" t="n">
        <f aca="false">'I comp'!D37</f>
        <v>-0.0668116709296051</v>
      </c>
      <c r="K37" s="0" t="n">
        <f aca="false">-NORMSINV(Input!L37)</f>
        <v>2.1807758452405</v>
      </c>
      <c r="L37" s="0" t="n">
        <f aca="false">'I comp'!F37</f>
        <v>-0.0896882601493538</v>
      </c>
    </row>
    <row r="38" customFormat="false" ht="12.8" hidden="false" customHeight="false" outlineLevel="0" collapsed="false">
      <c r="A38" s="0" t="str">
        <f aca="false">IF(Input!A38="","",Input!A38)</f>
        <v>2000Q1</v>
      </c>
      <c r="B38" s="0" t="n">
        <f aca="false">IF(Input!C38="","",LN(Input!C38))</f>
        <v>9.42214791282652</v>
      </c>
      <c r="C38" s="0" t="n">
        <f aca="false">IF(Input!D38="","",LN(Input!D38*Escsount!$B38))</f>
        <v>9.39151705386532</v>
      </c>
      <c r="D38" s="0" t="n">
        <f aca="false">IF(Input!E38="","",LN(Input!E38))</f>
        <v>1.38629436111989</v>
      </c>
      <c r="E38" s="0" t="n">
        <f aca="false">IF(Input!F38="","",LN(Input!F38*Escsount!$B38))</f>
        <v>4.86641290463262</v>
      </c>
      <c r="F38" s="0" t="n">
        <f aca="false">IF(Input!G38="","",LN(Input!G38*Escsount!$B38))</f>
        <v>4.96914218992937</v>
      </c>
      <c r="G38" s="0" t="n">
        <f aca="false">IF(Input!H38="","",LN(Input!H38*Escsount!$B38))</f>
        <v>4.35975011200868</v>
      </c>
      <c r="H38" s="0" t="n">
        <f aca="false">IF(Input!I38="","",Input!I38)</f>
        <v>5.68</v>
      </c>
      <c r="I38" s="0" t="n">
        <f aca="false">-NORMSINV(Input!J38)</f>
        <v>2.0735878990643</v>
      </c>
      <c r="J38" s="0" t="n">
        <f aca="false">'I comp'!D38</f>
        <v>-0.0656400725597879</v>
      </c>
      <c r="K38" s="0" t="n">
        <f aca="false">-NORMSINV(Input!L38)</f>
        <v>2.16745732886558</v>
      </c>
      <c r="L38" s="0" t="n">
        <f aca="false">'I comp'!F38</f>
        <v>-0.0987736984967255</v>
      </c>
    </row>
    <row r="39" customFormat="false" ht="12.8" hidden="false" customHeight="false" outlineLevel="0" collapsed="false">
      <c r="A39" s="0" t="str">
        <f aca="false">IF(Input!A39="","",Input!A39)</f>
        <v>2000Q2</v>
      </c>
      <c r="B39" s="0" t="n">
        <f aca="false">IF(Input!C39="","",LN(Input!C39))</f>
        <v>9.44085667761981</v>
      </c>
      <c r="C39" s="0" t="n">
        <f aca="false">IF(Input!D39="","",LN(Input!D39*Escsount!$B39))</f>
        <v>9.39980764528952</v>
      </c>
      <c r="D39" s="0" t="n">
        <f aca="false">IF(Input!E39="","",LN(Input!E39))</f>
        <v>1.3609765531356</v>
      </c>
      <c r="E39" s="0" t="n">
        <f aca="false">IF(Input!F39="","",LN(Input!F39*Escsount!$B39))</f>
        <v>4.87226914238364</v>
      </c>
      <c r="F39" s="0" t="n">
        <f aca="false">IF(Input!G39="","",LN(Input!G39*Escsount!$B39))</f>
        <v>4.9849771869946</v>
      </c>
      <c r="G39" s="0" t="n">
        <f aca="false">IF(Input!H39="","",LN(Input!H39*Escsount!$B39))</f>
        <v>4.35177939216057</v>
      </c>
      <c r="H39" s="0" t="n">
        <f aca="false">IF(Input!I39="","",Input!I39)</f>
        <v>6.27</v>
      </c>
      <c r="I39" s="0" t="n">
        <f aca="false">-NORMSINV(Input!J39)</f>
        <v>2.06805767536927</v>
      </c>
      <c r="J39" s="0" t="n">
        <f aca="false">'I comp'!D39</f>
        <v>-0.0517226553387883</v>
      </c>
      <c r="K39" s="0" t="n">
        <f aca="false">-NORMSINV(Input!L39)</f>
        <v>2.18621335019952</v>
      </c>
      <c r="L39" s="0" t="n">
        <f aca="false">'I comp'!F39</f>
        <v>-0.12147557806308</v>
      </c>
    </row>
    <row r="40" customFormat="false" ht="12.8" hidden="false" customHeight="false" outlineLevel="0" collapsed="false">
      <c r="A40" s="0" t="str">
        <f aca="false">IF(Input!A40="","",Input!A40)</f>
        <v>2000Q3</v>
      </c>
      <c r="B40" s="0" t="n">
        <f aca="false">IF(Input!C40="","",LN(Input!C40))</f>
        <v>9.44206301739833</v>
      </c>
      <c r="C40" s="0" t="n">
        <f aca="false">IF(Input!D40="","",LN(Input!D40*Escsount!$B40))</f>
        <v>9.40901406603337</v>
      </c>
      <c r="D40" s="0" t="n">
        <f aca="false">IF(Input!E40="","",LN(Input!E40))</f>
        <v>1.38629436111989</v>
      </c>
      <c r="E40" s="0" t="n">
        <f aca="false">IF(Input!F40="","",LN(Input!F40*Escsount!$B40))</f>
        <v>4.86322469491825</v>
      </c>
      <c r="F40" s="0" t="n">
        <f aca="false">IF(Input!G40="","",LN(Input!G40*Escsount!$B40))</f>
        <v>4.9970267411567</v>
      </c>
      <c r="G40" s="0" t="n">
        <f aca="false">IF(Input!H40="","",LN(Input!H40*Escsount!$B40))</f>
        <v>4.35560235116752</v>
      </c>
      <c r="H40" s="0" t="n">
        <f aca="false">IF(Input!I40="","",Input!I40)</f>
        <v>6.52</v>
      </c>
      <c r="I40" s="0" t="n">
        <f aca="false">-NORMSINV(Input!J40)</f>
        <v>2.04218483687887</v>
      </c>
      <c r="J40" s="0" t="n">
        <f aca="false">'I comp'!D40</f>
        <v>-0.059922779934753</v>
      </c>
      <c r="K40" s="0" t="n">
        <f aca="false">-NORMSINV(Input!L40)</f>
        <v>2.1754020636764</v>
      </c>
      <c r="L40" s="0" t="n">
        <f aca="false">'I comp'!F40</f>
        <v>-0.119550005398338</v>
      </c>
    </row>
    <row r="41" customFormat="false" ht="12.8" hidden="false" customHeight="false" outlineLevel="0" collapsed="false">
      <c r="A41" s="0" t="str">
        <f aca="false">IF(Input!A41="","",Input!A41)</f>
        <v>2000Q4</v>
      </c>
      <c r="B41" s="0" t="n">
        <f aca="false">IF(Input!C41="","",LN(Input!C41))</f>
        <v>9.44772602142004</v>
      </c>
      <c r="C41" s="0" t="n">
        <f aca="false">IF(Input!D41="","",LN(Input!D41*Escsount!$B41))</f>
        <v>9.41216343437058</v>
      </c>
      <c r="D41" s="0" t="n">
        <f aca="false">IF(Input!E41="","",LN(Input!E41))</f>
        <v>1.3609765531356</v>
      </c>
      <c r="E41" s="0" t="n">
        <f aca="false">IF(Input!F41="","",LN(Input!F41*Escsount!$B41))</f>
        <v>4.85435736978407</v>
      </c>
      <c r="F41" s="0" t="n">
        <f aca="false">IF(Input!G41="","",LN(Input!G41*Escsount!$B41))</f>
        <v>5.01445501030157</v>
      </c>
      <c r="G41" s="0" t="n">
        <f aca="false">IF(Input!H41="","",LN(Input!H41*Escsount!$B41))</f>
        <v>4.36353510861766</v>
      </c>
      <c r="H41" s="0" t="n">
        <f aca="false">IF(Input!I41="","",Input!I41)</f>
        <v>6.47</v>
      </c>
      <c r="I41" s="0" t="n">
        <f aca="false">-NORMSINV(Input!J41)</f>
        <v>2.01677307487344</v>
      </c>
      <c r="J41" s="0" t="n">
        <f aca="false">'I comp'!D41</f>
        <v>-0.0605124022487987</v>
      </c>
      <c r="K41" s="0" t="n">
        <f aca="false">-NORMSINV(Input!L41)</f>
        <v>2.16483922180398</v>
      </c>
      <c r="L41" s="0" t="n">
        <f aca="false">'I comp'!F41</f>
        <v>-0.117998518923755</v>
      </c>
    </row>
    <row r="42" customFormat="false" ht="12.8" hidden="false" customHeight="false" outlineLevel="0" collapsed="false">
      <c r="A42" s="0" t="str">
        <f aca="false">IF(Input!A42="","",Input!A42)</f>
        <v>2001Q1</v>
      </c>
      <c r="B42" s="0" t="n">
        <f aca="false">IF(Input!C42="","",LN(Input!C42))</f>
        <v>9.44488270957582</v>
      </c>
      <c r="C42" s="0" t="n">
        <f aca="false">IF(Input!D42="","",LN(Input!D42*Escsount!$B42))</f>
        <v>9.42142966543923</v>
      </c>
      <c r="D42" s="0" t="n">
        <f aca="false">IF(Input!E42="","",LN(Input!E42))</f>
        <v>1.43508452528932</v>
      </c>
      <c r="E42" s="0" t="n">
        <f aca="false">IF(Input!F42="","",LN(Input!F42*Escsount!$B42))</f>
        <v>4.83133171722818</v>
      </c>
      <c r="F42" s="0" t="n">
        <f aca="false">IF(Input!G42="","",LN(Input!G42*Escsount!$B42))</f>
        <v>5.02619755000719</v>
      </c>
      <c r="G42" s="0" t="n">
        <f aca="false">IF(Input!H42="","",LN(Input!H42*Escsount!$B42))</f>
        <v>4.35892315584889</v>
      </c>
      <c r="H42" s="0" t="n">
        <f aca="false">IF(Input!I42="","",Input!I42)</f>
        <v>5.59</v>
      </c>
      <c r="I42" s="0" t="n">
        <f aca="false">-NORMSINV(Input!J42)</f>
        <v>2.01386794308937</v>
      </c>
      <c r="J42" s="0" t="n">
        <f aca="false">'I comp'!D42</f>
        <v>-0.0604145876911395</v>
      </c>
      <c r="K42" s="0" t="n">
        <f aca="false">-NORMSINV(Input!L42)</f>
        <v>2.14441062091184</v>
      </c>
      <c r="L42" s="0" t="n">
        <f aca="false">'I comp'!F42</f>
        <v>-0.150511949205001</v>
      </c>
    </row>
    <row r="43" customFormat="false" ht="12.8" hidden="false" customHeight="false" outlineLevel="0" collapsed="false">
      <c r="A43" s="0" t="str">
        <f aca="false">IF(Input!A43="","",Input!A43)</f>
        <v>2001Q2</v>
      </c>
      <c r="B43" s="0" t="n">
        <f aca="false">IF(Input!C43="","",LN(Input!C43))</f>
        <v>9.45016796736678</v>
      </c>
      <c r="C43" s="0" t="n">
        <f aca="false">IF(Input!D43="","",LN(Input!D43*Escsount!$B43))</f>
        <v>9.41647406518826</v>
      </c>
      <c r="D43" s="0" t="n">
        <f aca="false">IF(Input!E43="","",LN(Input!E43))</f>
        <v>1.48160454092422</v>
      </c>
      <c r="E43" s="0" t="n">
        <f aca="false">IF(Input!F43="","",LN(Input!F43*Escsount!$B43))</f>
        <v>4.808165550851</v>
      </c>
      <c r="F43" s="0" t="n">
        <f aca="false">IF(Input!G43="","",LN(Input!G43*Escsount!$B43))</f>
        <v>5.03251080431225</v>
      </c>
      <c r="G43" s="0" t="n">
        <f aca="false">IF(Input!H43="","",LN(Input!H43*Escsount!$B43))</f>
        <v>4.35585896913507</v>
      </c>
      <c r="H43" s="0" t="n">
        <f aca="false">IF(Input!I43="","",Input!I43)</f>
        <v>4.33</v>
      </c>
      <c r="I43" s="0" t="n">
        <f aca="false">-NORMSINV(Input!J43)</f>
        <v>1.98922838680183</v>
      </c>
      <c r="J43" s="0" t="n">
        <f aca="false">'I comp'!D43</f>
        <v>-0.0661213290999896</v>
      </c>
      <c r="K43" s="0" t="n">
        <f aca="false">-NORMSINV(Input!L43)</f>
        <v>2.11300897160803</v>
      </c>
      <c r="L43" s="0" t="n">
        <f aca="false">'I comp'!F43</f>
        <v>-0.144005812322991</v>
      </c>
    </row>
    <row r="44" customFormat="false" ht="12.8" hidden="false" customHeight="false" outlineLevel="0" collapsed="false">
      <c r="A44" s="0" t="str">
        <f aca="false">IF(Input!A44="","",Input!A44)</f>
        <v>2001Q3</v>
      </c>
      <c r="B44" s="0" t="n">
        <f aca="false">IF(Input!C44="","",LN(Input!C44))</f>
        <v>9.44700016594386</v>
      </c>
      <c r="C44" s="0" t="n">
        <f aca="false">IF(Input!D44="","",LN(Input!D44*Escsount!$B44))</f>
        <v>9.41342470231505</v>
      </c>
      <c r="D44" s="0" t="n">
        <f aca="false">IF(Input!E44="","",LN(Input!E44))</f>
        <v>1.56861591791385</v>
      </c>
      <c r="E44" s="0" t="n">
        <f aca="false">IF(Input!F44="","",LN(Input!F44*Escsount!$B44))</f>
        <v>4.79117123026635</v>
      </c>
      <c r="F44" s="0" t="n">
        <f aca="false">IF(Input!G44="","",LN(Input!G44*Escsount!$B44))</f>
        <v>5.04758032925723</v>
      </c>
      <c r="G44" s="0" t="n">
        <f aca="false">IF(Input!H44="","",LN(Input!H44*Escsount!$B44))</f>
        <v>4.34523034154437</v>
      </c>
      <c r="H44" s="0" t="n">
        <f aca="false">IF(Input!I44="","",Input!I44)</f>
        <v>3.5</v>
      </c>
      <c r="I44" s="0" t="n">
        <f aca="false">-NORMSINV(Input!J44)</f>
        <v>2.02260391739251</v>
      </c>
      <c r="J44" s="0" t="n">
        <f aca="false">'I comp'!D44</f>
        <v>-0.226051312263583</v>
      </c>
      <c r="K44" s="0" t="n">
        <f aca="false">-NORMSINV(Input!L44)</f>
        <v>2.07055928893818</v>
      </c>
      <c r="L44" s="0" t="n">
        <f aca="false">'I comp'!F44</f>
        <v>-0.157670885016464</v>
      </c>
    </row>
    <row r="45" customFormat="false" ht="12.8" hidden="false" customHeight="false" outlineLevel="0" collapsed="false">
      <c r="A45" s="0" t="str">
        <f aca="false">IF(Input!A45="","",Input!A45)</f>
        <v>2001Q4</v>
      </c>
      <c r="B45" s="0" t="n">
        <f aca="false">IF(Input!C45="","",LN(Input!C45))</f>
        <v>9.44977450822637</v>
      </c>
      <c r="C45" s="0" t="n">
        <f aca="false">IF(Input!D45="","",LN(Input!D45*Escsount!$B45))</f>
        <v>9.42022977806092</v>
      </c>
      <c r="D45" s="0" t="n">
        <f aca="false">IF(Input!E45="","",LN(Input!E45))</f>
        <v>1.70474809223843</v>
      </c>
      <c r="E45" s="0" t="n">
        <f aca="false">IF(Input!F45="","",LN(Input!F45*Escsount!$B45))</f>
        <v>4.78354968660144</v>
      </c>
      <c r="F45" s="0" t="n">
        <f aca="false">IF(Input!G45="","",LN(Input!G45*Escsount!$B45))</f>
        <v>5.06638634951775</v>
      </c>
      <c r="G45" s="0" t="n">
        <f aca="false">IF(Input!H45="","",LN(Input!H45*Escsount!$B45))</f>
        <v>4.34645854909358</v>
      </c>
      <c r="H45" s="0" t="n">
        <f aca="false">IF(Input!I45="","",Input!I45)</f>
        <v>2.13</v>
      </c>
      <c r="I45" s="0" t="n">
        <f aca="false">-NORMSINV(Input!J45)</f>
        <v>2.02363617563895</v>
      </c>
      <c r="J45" s="0" t="n">
        <f aca="false">'I comp'!D45</f>
        <v>-0.0888808455067543</v>
      </c>
      <c r="K45" s="0" t="n">
        <f aca="false">-NORMSINV(Input!L45)</f>
        <v>2.06842581303962</v>
      </c>
      <c r="L45" s="0" t="n">
        <f aca="false">'I comp'!F45</f>
        <v>-0.185229467454772</v>
      </c>
    </row>
    <row r="46" customFormat="false" ht="12.8" hidden="false" customHeight="false" outlineLevel="0" collapsed="false">
      <c r="A46" s="0" t="str">
        <f aca="false">IF(Input!A46="","",Input!A46)</f>
        <v>2002Q1</v>
      </c>
      <c r="B46" s="0" t="n">
        <f aca="false">IF(Input!C46="","",LN(Input!C46))</f>
        <v>9.45894112155941</v>
      </c>
      <c r="C46" s="0" t="n">
        <f aca="false">IF(Input!D46="","",LN(Input!D46*Escsount!$B46))</f>
        <v>9.41863160191223</v>
      </c>
      <c r="D46" s="0" t="n">
        <f aca="false">IF(Input!E46="","",LN(Input!E46))</f>
        <v>1.7404661748405</v>
      </c>
      <c r="E46" s="0" t="n">
        <f aca="false">IF(Input!F46="","",LN(Input!F46*Escsount!$B46))</f>
        <v>4.78452715628287</v>
      </c>
      <c r="F46" s="0" t="n">
        <f aca="false">IF(Input!G46="","",LN(Input!G46*Escsount!$B46))</f>
        <v>5.07757275270789</v>
      </c>
      <c r="G46" s="0" t="n">
        <f aca="false">IF(Input!H46="","",LN(Input!H46*Escsount!$B46))</f>
        <v>4.33726987527471</v>
      </c>
      <c r="H46" s="0" t="n">
        <f aca="false">IF(Input!I46="","",Input!I46)</f>
        <v>1.73</v>
      </c>
      <c r="I46" s="0" t="n">
        <f aca="false">-NORMSINV(Input!J46)</f>
        <v>2.0233565545314</v>
      </c>
      <c r="J46" s="0" t="n">
        <f aca="false">'I comp'!D46</f>
        <v>-0.0729800280312625</v>
      </c>
      <c r="K46" s="0" t="n">
        <f aca="false">-NORMSINV(Input!L46)</f>
        <v>2.10146690736378</v>
      </c>
      <c r="L46" s="0" t="n">
        <f aca="false">'I comp'!F46</f>
        <v>-0.187644441672005</v>
      </c>
    </row>
    <row r="47" customFormat="false" ht="12.8" hidden="false" customHeight="false" outlineLevel="0" collapsed="false">
      <c r="A47" s="0" t="str">
        <f aca="false">IF(Input!A47="","",Input!A47)</f>
        <v>2002Q2</v>
      </c>
      <c r="B47" s="0" t="n">
        <f aca="false">IF(Input!C47="","",LN(Input!C47))</f>
        <v>9.46443980741084</v>
      </c>
      <c r="C47" s="0" t="n">
        <f aca="false">IF(Input!D47="","",LN(Input!D47*Escsount!$B47))</f>
        <v>9.42151559236788</v>
      </c>
      <c r="D47" s="0" t="n">
        <f aca="false">IF(Input!E47="","",LN(Input!E47))</f>
        <v>1.75785791755237</v>
      </c>
      <c r="E47" s="0" t="n">
        <f aca="false">IF(Input!F47="","",LN(Input!F47*Escsount!$B47))</f>
        <v>4.79417153906815</v>
      </c>
      <c r="F47" s="0" t="n">
        <f aca="false">IF(Input!G47="","",LN(Input!G47*Escsount!$B47))</f>
        <v>5.09506620497576</v>
      </c>
      <c r="G47" s="0" t="n">
        <f aca="false">IF(Input!H47="","",LN(Input!H47*Escsount!$B47))</f>
        <v>4.36381240091788</v>
      </c>
      <c r="H47" s="0" t="n">
        <f aca="false">IF(Input!I47="","",Input!I47)</f>
        <v>1.75</v>
      </c>
      <c r="I47" s="0" t="n">
        <f aca="false">-NORMSINV(Input!J47)</f>
        <v>2.03701838159263</v>
      </c>
      <c r="J47" s="0" t="n">
        <f aca="false">'I comp'!D47</f>
        <v>-0.0809450191640045</v>
      </c>
      <c r="K47" s="0" t="n">
        <f aca="false">-NORMSINV(Input!L47)</f>
        <v>2.1060501078562</v>
      </c>
      <c r="L47" s="0" t="n">
        <f aca="false">'I comp'!F47</f>
        <v>-0.173752169364285</v>
      </c>
    </row>
    <row r="48" customFormat="false" ht="12.8" hidden="false" customHeight="false" outlineLevel="0" collapsed="false">
      <c r="A48" s="0" t="str">
        <f aca="false">IF(Input!A48="","",Input!A48)</f>
        <v>2002Q3</v>
      </c>
      <c r="B48" s="0" t="n">
        <f aca="false">IF(Input!C48="","",LN(Input!C48))</f>
        <v>9.46929884330884</v>
      </c>
      <c r="C48" s="0" t="n">
        <f aca="false">IF(Input!D48="","",LN(Input!D48*Escsount!$B48))</f>
        <v>9.41858204222366</v>
      </c>
      <c r="D48" s="0" t="n">
        <f aca="false">IF(Input!E48="","",LN(Input!E48))</f>
        <v>1.7404661748405</v>
      </c>
      <c r="E48" s="0" t="n">
        <f aca="false">IF(Input!F48="","",LN(Input!F48*Escsount!$B48))</f>
        <v>4.79339296929802</v>
      </c>
      <c r="F48" s="0" t="n">
        <f aca="false">IF(Input!G48="","",LN(Input!G48*Escsount!$B48))</f>
        <v>5.11384275565319</v>
      </c>
      <c r="G48" s="0" t="n">
        <f aca="false">IF(Input!H48="","",LN(Input!H48*Escsount!$B48))</f>
        <v>4.35445602634361</v>
      </c>
      <c r="H48" s="0" t="n">
        <f aca="false">IF(Input!I48="","",Input!I48)</f>
        <v>1.74</v>
      </c>
      <c r="I48" s="0" t="n">
        <f aca="false">-NORMSINV(Input!J48)</f>
        <v>2.04723924381239</v>
      </c>
      <c r="J48" s="0" t="n">
        <f aca="false">'I comp'!D48</f>
        <v>-0.0719582681946784</v>
      </c>
      <c r="K48" s="0" t="n">
        <f aca="false">-NORMSINV(Input!L48)</f>
        <v>2.12244960934103</v>
      </c>
      <c r="L48" s="0" t="n">
        <f aca="false">'I comp'!F48</f>
        <v>-0.178191362118978</v>
      </c>
    </row>
    <row r="49" customFormat="false" ht="12.8" hidden="false" customHeight="false" outlineLevel="0" collapsed="false">
      <c r="A49" s="0" t="str">
        <f aca="false">IF(Input!A49="","",Input!A49)</f>
        <v>2002Q4</v>
      </c>
      <c r="B49" s="0" t="n">
        <f aca="false">IF(Input!C49="","",LN(Input!C49))</f>
        <v>9.46993156426144</v>
      </c>
      <c r="C49" s="0" t="n">
        <f aca="false">IF(Input!D49="","",LN(Input!D49*Escsount!$B49))</f>
        <v>9.42067123829628</v>
      </c>
      <c r="D49" s="0" t="n">
        <f aca="false">IF(Input!E49="","",LN(Input!E49))</f>
        <v>1.77495235091167</v>
      </c>
      <c r="E49" s="0" t="n">
        <f aca="false">IF(Input!F49="","",LN(Input!F49*Escsount!$B49))</f>
        <v>4.78727401796327</v>
      </c>
      <c r="F49" s="0" t="n">
        <f aca="false">IF(Input!G49="","",LN(Input!G49*Escsount!$B49))</f>
        <v>5.13100264413643</v>
      </c>
      <c r="G49" s="0" t="n">
        <f aca="false">IF(Input!H49="","",LN(Input!H49*Escsount!$B49))</f>
        <v>4.33606870303445</v>
      </c>
      <c r="H49" s="0" t="n">
        <f aca="false">IF(Input!I49="","",Input!I49)</f>
        <v>1.44</v>
      </c>
      <c r="I49" s="0" t="n">
        <f aca="false">-NORMSINV(Input!J49)</f>
        <v>2.07687822469723</v>
      </c>
      <c r="J49" s="0" t="n">
        <f aca="false">'I comp'!D49</f>
        <v>-0.0723803960777472</v>
      </c>
      <c r="K49" s="0" t="n">
        <f aca="false">-NORMSINV(Input!L49)</f>
        <v>2.1419190080865</v>
      </c>
      <c r="L49" s="0" t="n">
        <f aca="false">'I comp'!F49</f>
        <v>-0.192024753951282</v>
      </c>
    </row>
    <row r="50" customFormat="false" ht="12.8" hidden="false" customHeight="false" outlineLevel="0" collapsed="false">
      <c r="A50" s="0" t="str">
        <f aca="false">IF(Input!A50="","",Input!A50)</f>
        <v>2003Q1</v>
      </c>
      <c r="B50" s="0" t="n">
        <f aca="false">IF(Input!C50="","",LN(Input!C50))</f>
        <v>9.4751017610434</v>
      </c>
      <c r="C50" s="0" t="n">
        <f aca="false">IF(Input!D50="","",LN(Input!D50*Escsount!$B50))</f>
        <v>9.41527189386568</v>
      </c>
      <c r="D50" s="0" t="n">
        <f aca="false">IF(Input!E50="","",LN(Input!E50))</f>
        <v>1.77495235091167</v>
      </c>
      <c r="E50" s="0" t="n">
        <f aca="false">IF(Input!F50="","",LN(Input!F50*Escsount!$B50))</f>
        <v>4.78217889455905</v>
      </c>
      <c r="F50" s="0" t="n">
        <f aca="false">IF(Input!G50="","",LN(Input!G50*Escsount!$B50))</f>
        <v>5.14029969220114</v>
      </c>
      <c r="G50" s="0" t="n">
        <f aca="false">IF(Input!H50="","",LN(Input!H50*Escsount!$B50))</f>
        <v>4.36783013091543</v>
      </c>
      <c r="H50" s="0" t="n">
        <f aca="false">IF(Input!I50="","",Input!I50)</f>
        <v>1.25</v>
      </c>
      <c r="I50" s="0" t="n">
        <f aca="false">-NORMSINV(Input!J50)</f>
        <v>2.07311261780304</v>
      </c>
      <c r="J50" s="0" t="n">
        <f aca="false">'I comp'!D50</f>
        <v>-0.0774732191316026</v>
      </c>
      <c r="K50" s="0" t="n">
        <f aca="false">-NORMSINV(Input!L50)</f>
        <v>2.1272417722789</v>
      </c>
      <c r="L50" s="0" t="n">
        <f aca="false">'I comp'!F50</f>
        <v>-0.16333042368018</v>
      </c>
    </row>
    <row r="51" customFormat="false" ht="12.8" hidden="false" customHeight="false" outlineLevel="0" collapsed="false">
      <c r="A51" s="0" t="str">
        <f aca="false">IF(Input!A51="","",Input!A51)</f>
        <v>2003Q2</v>
      </c>
      <c r="B51" s="0" t="n">
        <f aca="false">IF(Input!C51="","",LN(Input!C51))</f>
        <v>9.48433672067338</v>
      </c>
      <c r="C51" s="0" t="n">
        <f aca="false">IF(Input!D51="","",LN(Input!D51*Escsount!$B51))</f>
        <v>9.43287184650661</v>
      </c>
      <c r="D51" s="0" t="n">
        <f aca="false">IF(Input!E51="","",LN(Input!E51))</f>
        <v>1.80828877117927</v>
      </c>
      <c r="E51" s="0" t="n">
        <f aca="false">IF(Input!F51="","",LN(Input!F51*Escsount!$B51))</f>
        <v>4.77870712085485</v>
      </c>
      <c r="F51" s="0" t="n">
        <f aca="false">IF(Input!G51="","",LN(Input!G51*Escsount!$B51))</f>
        <v>5.16327418057318</v>
      </c>
      <c r="G51" s="0" t="n">
        <f aca="false">IF(Input!H51="","",LN(Input!H51*Escsount!$B51))</f>
        <v>4.40529929543492</v>
      </c>
      <c r="H51" s="0" t="n">
        <f aca="false">IF(Input!I51="","",Input!I51)</f>
        <v>1.25</v>
      </c>
      <c r="I51" s="0" t="n">
        <f aca="false">-NORMSINV(Input!J51)</f>
        <v>2.10666532387611</v>
      </c>
      <c r="J51" s="0" t="n">
        <f aca="false">'I comp'!D51</f>
        <v>-0.0854290281143189</v>
      </c>
      <c r="K51" s="0" t="n">
        <f aca="false">-NORMSINV(Input!L51)</f>
        <v>2.1419190080865</v>
      </c>
      <c r="L51" s="0" t="n">
        <f aca="false">'I comp'!F51</f>
        <v>-0.192017137463572</v>
      </c>
    </row>
    <row r="52" customFormat="false" ht="12.8" hidden="false" customHeight="false" outlineLevel="0" collapsed="false">
      <c r="A52" s="0" t="str">
        <f aca="false">IF(Input!A52="","",Input!A52)</f>
        <v>2003Q3</v>
      </c>
      <c r="B52" s="0" t="n">
        <f aca="false">IF(Input!C52="","",LN(Input!C52))</f>
        <v>9.50094816034417</v>
      </c>
      <c r="C52" s="0" t="n">
        <f aca="false">IF(Input!D52="","",LN(Input!D52*Escsount!$B52))</f>
        <v>9.43528487296743</v>
      </c>
      <c r="D52" s="0" t="n">
        <f aca="false">IF(Input!E52="","",LN(Input!E52))</f>
        <v>1.80828877117927</v>
      </c>
      <c r="E52" s="0" t="n">
        <f aca="false">IF(Input!F52="","",LN(Input!F52*Escsount!$B52))</f>
        <v>4.77438193865643</v>
      </c>
      <c r="F52" s="0" t="n">
        <f aca="false">IF(Input!G52="","",LN(Input!G52*Escsount!$B52))</f>
        <v>5.17677717657397</v>
      </c>
      <c r="G52" s="0" t="n">
        <f aca="false">IF(Input!H52="","",LN(Input!H52*Escsount!$B52))</f>
        <v>4.40040425516766</v>
      </c>
      <c r="H52" s="0" t="n">
        <f aca="false">IF(Input!I52="","",Input!I52)</f>
        <v>1.02</v>
      </c>
      <c r="I52" s="0" t="n">
        <f aca="false">-NORMSINV(Input!J52)</f>
        <v>2.12925945869567</v>
      </c>
      <c r="J52" s="0" t="n">
        <f aca="false">'I comp'!D52</f>
        <v>-0.076976919886007</v>
      </c>
      <c r="K52" s="0" t="n">
        <f aca="false">-NORMSINV(Input!L52)</f>
        <v>2.1754020636764</v>
      </c>
      <c r="L52" s="0" t="n">
        <f aca="false">'I comp'!F52</f>
        <v>-0.193918732245534</v>
      </c>
    </row>
    <row r="53" customFormat="false" ht="12.8" hidden="false" customHeight="false" outlineLevel="0" collapsed="false">
      <c r="A53" s="0" t="str">
        <f aca="false">IF(Input!A53="","",Input!A53)</f>
        <v>2003Q4</v>
      </c>
      <c r="B53" s="0" t="n">
        <f aca="false">IF(Input!C53="","",LN(Input!C53))</f>
        <v>9.51256863376958</v>
      </c>
      <c r="C53" s="0" t="n">
        <f aca="false">IF(Input!D53="","",LN(Input!D53*Escsount!$B53))</f>
        <v>9.44759291487934</v>
      </c>
      <c r="D53" s="0" t="n">
        <f aca="false">IF(Input!E53="","",LN(Input!E53))</f>
        <v>1.75785791755237</v>
      </c>
      <c r="E53" s="0" t="n">
        <f aca="false">IF(Input!F53="","",LN(Input!F53*Escsount!$B53))</f>
        <v>4.78056533945453</v>
      </c>
      <c r="F53" s="0" t="n">
        <f aca="false">IF(Input!G53="","",LN(Input!G53*Escsount!$B53))</f>
        <v>5.20251982738348</v>
      </c>
      <c r="G53" s="0" t="n">
        <f aca="false">IF(Input!H53="","",LN(Input!H53*Escsount!$B53))</f>
        <v>4.410708562513</v>
      </c>
      <c r="H53" s="0" t="n">
        <f aca="false">IF(Input!I53="","",Input!I53)</f>
        <v>1</v>
      </c>
      <c r="I53" s="0" t="n">
        <f aca="false">-NORMSINV(Input!J53)</f>
        <v>2.11650123829687</v>
      </c>
      <c r="J53" s="0" t="n">
        <f aca="false">'I comp'!D53</f>
        <v>-0.212825669190573</v>
      </c>
      <c r="K53" s="0" t="n">
        <f aca="false">-NORMSINV(Input!L53)</f>
        <v>2.19728637664105</v>
      </c>
      <c r="L53" s="0" t="n">
        <f aca="false">'I comp'!F53</f>
        <v>-0.162731052728449</v>
      </c>
    </row>
    <row r="54" customFormat="false" ht="12.8" hidden="false" customHeight="false" outlineLevel="0" collapsed="false">
      <c r="A54" s="0" t="str">
        <f aca="false">IF(Input!A54="","",Input!A54)</f>
        <v>2004Q1</v>
      </c>
      <c r="B54" s="0" t="n">
        <f aca="false">IF(Input!C54="","",LN(Input!C54))</f>
        <v>9.51830289872311</v>
      </c>
      <c r="C54" s="0" t="n">
        <f aca="false">IF(Input!D54="","",LN(Input!D54*Escsount!$B54))</f>
        <v>9.45110465124004</v>
      </c>
      <c r="D54" s="0" t="n">
        <f aca="false">IF(Input!E54="","",LN(Input!E54))</f>
        <v>1.7404661748405</v>
      </c>
      <c r="E54" s="0" t="n">
        <f aca="false">IF(Input!F54="","",LN(Input!F54*Escsount!$B54))</f>
        <v>4.77817480992252</v>
      </c>
      <c r="F54" s="0" t="n">
        <f aca="false">IF(Input!G54="","",LN(Input!G54*Escsount!$B54))</f>
        <v>5.2256914291742</v>
      </c>
      <c r="G54" s="0" t="n">
        <f aca="false">IF(Input!H54="","",LN(Input!H54*Escsount!$B54))</f>
        <v>4.44827062875686</v>
      </c>
      <c r="H54" s="0" t="n">
        <f aca="false">IF(Input!I54="","",Input!I54)</f>
        <v>1</v>
      </c>
      <c r="I54" s="0" t="n">
        <f aca="false">-NORMSINV(Input!J54)</f>
        <v>2.14752385679732</v>
      </c>
      <c r="J54" s="0" t="n">
        <f aca="false">'I comp'!D54</f>
        <v>-0.0812144510591754</v>
      </c>
      <c r="K54" s="0" t="n">
        <f aca="false">-NORMSINV(Input!L54)</f>
        <v>2.24140272760494</v>
      </c>
      <c r="L54" s="0" t="n">
        <f aca="false">'I comp'!F54</f>
        <v>-0.163537644393938</v>
      </c>
    </row>
    <row r="55" customFormat="false" ht="12.8" hidden="false" customHeight="false" outlineLevel="0" collapsed="false">
      <c r="A55" s="0" t="str">
        <f aca="false">IF(Input!A55="","",Input!A55)</f>
        <v>2004Q2</v>
      </c>
      <c r="B55" s="0" t="n">
        <f aca="false">IF(Input!C55="","",LN(Input!C55))</f>
        <v>9.52560356418873</v>
      </c>
      <c r="C55" s="0" t="n">
        <f aca="false">IF(Input!D55="","",LN(Input!D55*Escsount!$B55))</f>
        <v>9.4581216204244</v>
      </c>
      <c r="D55" s="0" t="n">
        <f aca="false">IF(Input!E55="","",LN(Input!E55))</f>
        <v>1.7227665977411</v>
      </c>
      <c r="E55" s="0" t="n">
        <f aca="false">IF(Input!F55="","",LN(Input!F55*Escsount!$B55))</f>
        <v>4.77303773009351</v>
      </c>
      <c r="F55" s="0" t="n">
        <f aca="false">IF(Input!G55="","",LN(Input!G55*Escsount!$B55))</f>
        <v>5.24973695884562</v>
      </c>
      <c r="G55" s="0" t="n">
        <f aca="false">IF(Input!H55="","",LN(Input!H55*Escsount!$B55))</f>
        <v>4.45416342335395</v>
      </c>
      <c r="H55" s="0" t="n">
        <f aca="false">IF(Input!I55="","",Input!I55)</f>
        <v>1.01</v>
      </c>
      <c r="I55" s="0" t="n">
        <f aca="false">-NORMSINV(Input!J55)</f>
        <v>2.16031102570314</v>
      </c>
      <c r="J55" s="0" t="n">
        <f aca="false">'I comp'!D55</f>
        <v>-0.0695629896811594</v>
      </c>
      <c r="K55" s="0" t="n">
        <f aca="false">-NORMSINV(Input!L55)</f>
        <v>2.23832298918463</v>
      </c>
      <c r="L55" s="0" t="n">
        <f aca="false">'I comp'!F55</f>
        <v>-0.140875796908425</v>
      </c>
    </row>
    <row r="56" customFormat="false" ht="12.8" hidden="false" customHeight="false" outlineLevel="0" collapsed="false">
      <c r="A56" s="0" t="str">
        <f aca="false">IF(Input!A56="","",Input!A56)</f>
        <v>2004Q3</v>
      </c>
      <c r="B56" s="0" t="n">
        <f aca="false">IF(Input!C56="","",LN(Input!C56))</f>
        <v>9.53465326824975</v>
      </c>
      <c r="C56" s="0" t="n">
        <f aca="false">IF(Input!D56="","",LN(Input!D56*Escsount!$B56))</f>
        <v>9.46721845564083</v>
      </c>
      <c r="D56" s="0" t="n">
        <f aca="false">IF(Input!E56="","",LN(Input!E56))</f>
        <v>1.68639895357023</v>
      </c>
      <c r="E56" s="0" t="n">
        <f aca="false">IF(Input!F56="","",LN(Input!F56*Escsount!$B56))</f>
        <v>4.77351041148849</v>
      </c>
      <c r="F56" s="0" t="n">
        <f aca="false">IF(Input!G56="","",LN(Input!G56*Escsount!$B56))</f>
        <v>5.27495983962593</v>
      </c>
      <c r="G56" s="0" t="n">
        <f aca="false">IF(Input!H56="","",LN(Input!H56*Escsount!$B56))</f>
        <v>4.50283558321523</v>
      </c>
      <c r="H56" s="0" t="n">
        <f aca="false">IF(Input!I56="","",Input!I56)</f>
        <v>1.43</v>
      </c>
      <c r="I56" s="0" t="n">
        <f aca="false">-NORMSINV(Input!J56)</f>
        <v>2.165753871397</v>
      </c>
      <c r="J56" s="0" t="n">
        <f aca="false">'I comp'!D56</f>
        <v>-0.0545540329421293</v>
      </c>
      <c r="K56" s="0" t="n">
        <f aca="false">-NORMSINV(Input!L56)</f>
        <v>2.26034253529359</v>
      </c>
      <c r="L56" s="0" t="n">
        <f aca="false">'I comp'!F56</f>
        <v>-0.133677857776233</v>
      </c>
    </row>
    <row r="57" customFormat="false" ht="12.8" hidden="false" customHeight="false" outlineLevel="0" collapsed="false">
      <c r="A57" s="0" t="str">
        <f aca="false">IF(Input!A57="","",Input!A57)</f>
        <v>2004Q4</v>
      </c>
      <c r="B57" s="0" t="n">
        <f aca="false">IF(Input!C57="","",LN(Input!C57))</f>
        <v>9.54326346067355</v>
      </c>
      <c r="C57" s="0" t="n">
        <f aca="false">IF(Input!D57="","",LN(Input!D57*Escsount!$B57))</f>
        <v>9.47799935018285</v>
      </c>
      <c r="D57" s="0" t="n">
        <f aca="false">IF(Input!E57="","",LN(Input!E57))</f>
        <v>1.68639895357023</v>
      </c>
      <c r="E57" s="0" t="n">
        <f aca="false">IF(Input!F57="","",LN(Input!F57*Escsount!$B57))</f>
        <v>4.77733704568815</v>
      </c>
      <c r="F57" s="0" t="n">
        <f aca="false">IF(Input!G57="","",LN(Input!G57*Escsount!$B57))</f>
        <v>5.29600881265054</v>
      </c>
      <c r="G57" s="0" t="n">
        <f aca="false">IF(Input!H57="","",LN(Input!H57*Escsount!$B57))</f>
        <v>4.52051124683761</v>
      </c>
      <c r="H57" s="0" t="n">
        <f aca="false">IF(Input!I57="","",Input!I57)</f>
        <v>1.95</v>
      </c>
      <c r="I57" s="0" t="n">
        <f aca="false">-NORMSINV(Input!J57)</f>
        <v>2.21565702809191</v>
      </c>
      <c r="J57" s="0" t="n">
        <f aca="false">'I comp'!D57</f>
        <v>-0.0645414472189021</v>
      </c>
      <c r="K57" s="0" t="n">
        <f aca="false">-NORMSINV(Input!L57)</f>
        <v>2.29036787785527</v>
      </c>
      <c r="L57" s="0" t="n">
        <f aca="false">'I comp'!F57</f>
        <v>-0.139463055531587</v>
      </c>
    </row>
    <row r="58" customFormat="false" ht="12.8" hidden="false" customHeight="false" outlineLevel="0" collapsed="false">
      <c r="A58" s="0" t="str">
        <f aca="false">IF(Input!A58="","",Input!A58)</f>
        <v>2005Q1</v>
      </c>
      <c r="B58" s="0" t="n">
        <f aca="false">IF(Input!C58="","",LN(Input!C58))</f>
        <v>9.55386624454182</v>
      </c>
      <c r="C58" s="0" t="n">
        <f aca="false">IF(Input!D58="","",LN(Input!D58*Escsount!$B58))</f>
        <v>9.47427352830134</v>
      </c>
      <c r="D58" s="0" t="n">
        <f aca="false">IF(Input!E58="","",LN(Input!E58))</f>
        <v>1.66770682055808</v>
      </c>
      <c r="E58" s="0" t="n">
        <f aca="false">IF(Input!F58="","",LN(Input!F58*Escsount!$B58))</f>
        <v>4.78396961385583</v>
      </c>
      <c r="F58" s="0" t="n">
        <f aca="false">IF(Input!G58="","",LN(Input!G58*Escsount!$B58))</f>
        <v>5.32586818333711</v>
      </c>
      <c r="G58" s="0" t="n">
        <f aca="false">IF(Input!H58="","",LN(Input!H58*Escsount!$B58))</f>
        <v>4.54706292577941</v>
      </c>
      <c r="H58" s="0" t="n">
        <f aca="false">IF(Input!I58="","",Input!I58)</f>
        <v>2.47</v>
      </c>
      <c r="I58" s="0" t="n">
        <f aca="false">-NORMSINV(Input!J58)</f>
        <v>2.20429506207102</v>
      </c>
      <c r="J58" s="0" t="n">
        <f aca="false">'I comp'!D58</f>
        <v>-0.0534665435217793</v>
      </c>
      <c r="K58" s="0" t="n">
        <f aca="false">-NORMSINV(Input!L58)</f>
        <v>2.28351585513719</v>
      </c>
      <c r="L58" s="0" t="n">
        <f aca="false">'I comp'!F58</f>
        <v>-0.138100648599084</v>
      </c>
    </row>
    <row r="59" customFormat="false" ht="12.8" hidden="false" customHeight="false" outlineLevel="0" collapsed="false">
      <c r="A59" s="0" t="str">
        <f aca="false">IF(Input!A59="","",Input!A59)</f>
        <v>2005Q2</v>
      </c>
      <c r="B59" s="0" t="n">
        <f aca="false">IF(Input!C59="","",LN(Input!C59))</f>
        <v>9.55907285793519</v>
      </c>
      <c r="C59" s="0" t="n">
        <f aca="false">IF(Input!D59="","",LN(Input!D59*Escsount!$B59))</f>
        <v>9.48645793491374</v>
      </c>
      <c r="D59" s="0" t="n">
        <f aca="false">IF(Input!E59="","",LN(Input!E59))</f>
        <v>1.62924053973028</v>
      </c>
      <c r="E59" s="0" t="n">
        <f aca="false">IF(Input!F59="","",LN(Input!F59*Escsount!$B59))</f>
        <v>4.78623282007415</v>
      </c>
      <c r="F59" s="0" t="n">
        <f aca="false">IF(Input!G59="","",LN(Input!G59*Escsount!$B59))</f>
        <v>5.35798155523509</v>
      </c>
      <c r="G59" s="0" t="n">
        <f aca="false">IF(Input!H59="","",LN(Input!H59*Escsount!$B59))</f>
        <v>4.57471252769454</v>
      </c>
      <c r="H59" s="0" t="n">
        <f aca="false">IF(Input!I59="","",Input!I59)</f>
        <v>2.94</v>
      </c>
      <c r="I59" s="0" t="n">
        <f aca="false">-NORMSINV(Input!J59)</f>
        <v>2.17366104817678</v>
      </c>
      <c r="J59" s="0" t="n">
        <f aca="false">'I comp'!D59</f>
        <v>-0.0476148908068098</v>
      </c>
      <c r="K59" s="0" t="n">
        <f aca="false">-NORMSINV(Input!L59)</f>
        <v>2.30798447494596</v>
      </c>
      <c r="L59" s="0" t="n">
        <f aca="false">'I comp'!F59</f>
        <v>-0.129685053290343</v>
      </c>
    </row>
    <row r="60" customFormat="false" ht="12.8" hidden="false" customHeight="false" outlineLevel="0" collapsed="false">
      <c r="A60" s="0" t="str">
        <f aca="false">IF(Input!A60="","",Input!A60)</f>
        <v>2005Q3</v>
      </c>
      <c r="B60" s="0" t="n">
        <f aca="false">IF(Input!C60="","",LN(Input!C60))</f>
        <v>9.56744122520268</v>
      </c>
      <c r="C60" s="0" t="n">
        <f aca="false">IF(Input!D60="","",LN(Input!D60*Escsount!$B60))</f>
        <v>9.47739790826229</v>
      </c>
      <c r="D60" s="0" t="n">
        <f aca="false">IF(Input!E60="","",LN(Input!E60))</f>
        <v>1.6094379124341</v>
      </c>
      <c r="E60" s="0" t="n">
        <f aca="false">IF(Input!F60="","",LN(Input!F60*Escsount!$B60))</f>
        <v>4.75586863001283</v>
      </c>
      <c r="F60" s="0" t="n">
        <f aca="false">IF(Input!G60="","",LN(Input!G60*Escsount!$B60))</f>
        <v>5.36240834146899</v>
      </c>
      <c r="G60" s="0" t="n">
        <f aca="false">IF(Input!H60="","",LN(Input!H60*Escsount!$B60))</f>
        <v>4.57854154516439</v>
      </c>
      <c r="H60" s="0" t="n">
        <f aca="false">IF(Input!I60="","",Input!I60)</f>
        <v>3.46</v>
      </c>
      <c r="I60" s="0" t="n">
        <f aca="false">-NORMSINV(Input!J60)</f>
        <v>2.16800902338456</v>
      </c>
      <c r="J60" s="0" t="n">
        <f aca="false">'I comp'!D60</f>
        <v>-0.0467156278521726</v>
      </c>
      <c r="K60" s="0" t="n">
        <f aca="false">-NORMSINV(Input!L60)</f>
        <v>2.30085196534021</v>
      </c>
      <c r="L60" s="0" t="n">
        <f aca="false">'I comp'!F60</f>
        <v>-0.14159040166194</v>
      </c>
    </row>
    <row r="61" customFormat="false" ht="12.8" hidden="false" customHeight="false" outlineLevel="0" collapsed="false">
      <c r="A61" s="0" t="str">
        <f aca="false">IF(Input!A61="","",Input!A61)</f>
        <v>2005Q4</v>
      </c>
      <c r="B61" s="0" t="n">
        <f aca="false">IF(Input!C61="","",LN(Input!C61))</f>
        <v>9.57313455512294</v>
      </c>
      <c r="C61" s="0" t="n">
        <f aca="false">IF(Input!D61="","",LN(Input!D61*Escsount!$B61))</f>
        <v>9.49783881438122</v>
      </c>
      <c r="D61" s="0" t="n">
        <f aca="false">IF(Input!E61="","",LN(Input!E61))</f>
        <v>1.6094379124341</v>
      </c>
      <c r="E61" s="0" t="n">
        <f aca="false">IF(Input!F61="","",LN(Input!F61*Escsount!$B61))</f>
        <v>4.76778723603458</v>
      </c>
      <c r="F61" s="0" t="n">
        <f aca="false">IF(Input!G61="","",LN(Input!G61*Escsount!$B61))</f>
        <v>5.3939506170083</v>
      </c>
      <c r="G61" s="0" t="n">
        <f aca="false">IF(Input!H61="","",LN(Input!H61*Escsount!$B61))</f>
        <v>4.61004834240932</v>
      </c>
      <c r="H61" s="0" t="n">
        <f aca="false">IF(Input!I61="","",Input!I61)</f>
        <v>3.98</v>
      </c>
      <c r="I61" s="0" t="n">
        <f aca="false">-NORMSINV(Input!J61)</f>
        <v>2.15083278961709</v>
      </c>
      <c r="J61" s="0" t="n">
        <f aca="false">'I comp'!D61</f>
        <v>-0.035634838141862</v>
      </c>
      <c r="K61" s="0" t="n">
        <f aca="false">-NORMSINV(Input!L61)</f>
        <v>2.31523636747114</v>
      </c>
      <c r="L61" s="0" t="n">
        <f aca="false">'I comp'!F61</f>
        <v>-0.0725229817068843</v>
      </c>
    </row>
    <row r="62" customFormat="false" ht="12.8" hidden="false" customHeight="false" outlineLevel="0" collapsed="false">
      <c r="A62" s="0" t="str">
        <f aca="false">IF(Input!A62="","",Input!A62)</f>
        <v>2006Q1</v>
      </c>
      <c r="B62" s="0" t="n">
        <f aca="false">IF(Input!C62="","",LN(Input!C62))</f>
        <v>9.58507819543305</v>
      </c>
      <c r="C62" s="0" t="n">
        <f aca="false">IF(Input!D62="","",LN(Input!D62*Escsount!$B62))</f>
        <v>9.51966831413814</v>
      </c>
      <c r="D62" s="0" t="n">
        <f aca="false">IF(Input!E62="","",LN(Input!E62))</f>
        <v>1.54756250871601</v>
      </c>
      <c r="E62" s="0" t="n">
        <f aca="false">IF(Input!F62="","",LN(Input!F62*Escsount!$B62))</f>
        <v>4.7691393200709</v>
      </c>
      <c r="F62" s="0" t="n">
        <f aca="false">IF(Input!G62="","",LN(Input!G62*Escsount!$B62))</f>
        <v>5.40685065849612</v>
      </c>
      <c r="G62" s="0" t="n">
        <f aca="false">IF(Input!H62="","",LN(Input!H62*Escsount!$B62))</f>
        <v>4.64804227622675</v>
      </c>
      <c r="H62" s="0" t="n">
        <f aca="false">IF(Input!I62="","",Input!I62)</f>
        <v>4.46</v>
      </c>
      <c r="I62" s="0" t="n">
        <f aca="false">-NORMSINV(Input!J62)</f>
        <v>2.16061101281865</v>
      </c>
      <c r="J62" s="0" t="n">
        <f aca="false">'I comp'!D62</f>
        <v>-0.0535642061045425</v>
      </c>
      <c r="K62" s="0" t="n">
        <f aca="false">-NORMSINV(Input!L62)</f>
        <v>2.31890846590017</v>
      </c>
      <c r="L62" s="0" t="n">
        <f aca="false">'I comp'!F62</f>
        <v>-0.131683421375055</v>
      </c>
    </row>
    <row r="63" customFormat="false" ht="12.8" hidden="false" customHeight="false" outlineLevel="0" collapsed="false">
      <c r="A63" s="0" t="str">
        <f aca="false">IF(Input!A63="","",Input!A63)</f>
        <v>2006Q2</v>
      </c>
      <c r="B63" s="0" t="n">
        <f aca="false">IF(Input!C63="","",LN(Input!C63))</f>
        <v>9.58806422510262</v>
      </c>
      <c r="C63" s="0" t="n">
        <f aca="false">IF(Input!D63="","",LN(Input!D63*Escsount!$B63))</f>
        <v>9.51984187853136</v>
      </c>
      <c r="D63" s="0" t="n">
        <f aca="false">IF(Input!E63="","",LN(Input!E63))</f>
        <v>1.52605630349505</v>
      </c>
      <c r="E63" s="0" t="n">
        <f aca="false">IF(Input!F63="","",LN(Input!F63*Escsount!$B63))</f>
        <v>4.76461054386404</v>
      </c>
      <c r="F63" s="0" t="n">
        <f aca="false">IF(Input!G63="","",LN(Input!G63*Escsount!$B63))</f>
        <v>5.40003754242304</v>
      </c>
      <c r="G63" s="0" t="n">
        <f aca="false">IF(Input!H63="","",LN(Input!H63*Escsount!$B63))</f>
        <v>4.64689968513323</v>
      </c>
      <c r="H63" s="0" t="n">
        <f aca="false">IF(Input!I63="","",Input!I63)</f>
        <v>4.91</v>
      </c>
      <c r="I63" s="0" t="n">
        <f aca="false">-NORMSINV(Input!J63)</f>
        <v>2.15621347282388</v>
      </c>
      <c r="J63" s="0" t="n">
        <f aca="false">'I comp'!D63</f>
        <v>-0.053306729312145</v>
      </c>
      <c r="K63" s="0" t="n">
        <f aca="false">-NORMSINV(Input!L63)</f>
        <v>2.31890846590017</v>
      </c>
      <c r="L63" s="0" t="n">
        <f aca="false">'I comp'!F63</f>
        <v>-0.10316760708397</v>
      </c>
    </row>
    <row r="64" customFormat="false" ht="12.8" hidden="false" customHeight="false" outlineLevel="0" collapsed="false">
      <c r="A64" s="0" t="str">
        <f aca="false">IF(Input!A64="","",Input!A64)</f>
        <v>2006Q3</v>
      </c>
      <c r="B64" s="0" t="n">
        <f aca="false">IF(Input!C64="","",LN(Input!C64))</f>
        <v>9.58895487403346</v>
      </c>
      <c r="C64" s="0" t="n">
        <f aca="false">IF(Input!D64="","",LN(Input!D64*Escsount!$B64))</f>
        <v>9.52454712616677</v>
      </c>
      <c r="D64" s="0" t="n">
        <f aca="false">IF(Input!E64="","",LN(Input!E64))</f>
        <v>1.52605630349505</v>
      </c>
      <c r="E64" s="0" t="n">
        <f aca="false">IF(Input!F64="","",LN(Input!F64*Escsount!$B64))</f>
        <v>4.76351646286771</v>
      </c>
      <c r="F64" s="0" t="n">
        <f aca="false">IF(Input!G64="","",LN(Input!G64*Escsount!$B64))</f>
        <v>5.38866103400765</v>
      </c>
      <c r="G64" s="0" t="n">
        <f aca="false">IF(Input!H64="","",LN(Input!H64*Escsount!$B64))</f>
        <v>4.66727891243225</v>
      </c>
      <c r="H64" s="0" t="n">
        <f aca="false">IF(Input!I64="","",Input!I64)</f>
        <v>5.25</v>
      </c>
      <c r="I64" s="0" t="n">
        <f aca="false">-NORMSINV(Input!J64)</f>
        <v>2.12453778467755</v>
      </c>
      <c r="J64" s="0" t="n">
        <f aca="false">'I comp'!D64</f>
        <v>-0.0549008902122557</v>
      </c>
      <c r="K64" s="0" t="n">
        <f aca="false">-NORMSINV(Input!L64)</f>
        <v>2.28012965303028</v>
      </c>
      <c r="L64" s="0" t="n">
        <f aca="false">'I comp'!F64</f>
        <v>-0.149739462449479</v>
      </c>
    </row>
    <row r="65" customFormat="false" ht="12.8" hidden="false" customHeight="false" outlineLevel="0" collapsed="false">
      <c r="A65" s="0" t="str">
        <f aca="false">IF(Input!A65="","",Input!A65)</f>
        <v>2006Q4</v>
      </c>
      <c r="B65" s="0" t="n">
        <f aca="false">IF(Input!C65="","",LN(Input!C65))</f>
        <v>9.59675177227794</v>
      </c>
      <c r="C65" s="0" t="n">
        <f aca="false">IF(Input!D65="","",LN(Input!D65*Escsount!$B65))</f>
        <v>9.5365326422222</v>
      </c>
      <c r="D65" s="0" t="n">
        <f aca="false">IF(Input!E65="","",LN(Input!E65))</f>
        <v>1.48160454092422</v>
      </c>
      <c r="E65" s="0" t="n">
        <f aca="false">IF(Input!F65="","",LN(Input!F65*Escsount!$B65))</f>
        <v>4.76400775639015</v>
      </c>
      <c r="F65" s="0" t="n">
        <f aca="false">IF(Input!G65="","",LN(Input!G65*Escsount!$B65))</f>
        <v>5.3916578500636</v>
      </c>
      <c r="G65" s="0" t="n">
        <f aca="false">IF(Input!H65="","",LN(Input!H65*Escsount!$B65))</f>
        <v>4.68726939840989</v>
      </c>
      <c r="H65" s="0" t="n">
        <f aca="false">IF(Input!I65="","",Input!I65)</f>
        <v>5.25</v>
      </c>
      <c r="I65" s="0" t="n">
        <f aca="false">-NORMSINV(Input!J65)</f>
        <v>2.07951979836159</v>
      </c>
      <c r="J65" s="0" t="n">
        <f aca="false">'I comp'!D65</f>
        <v>-0.0602646800353233</v>
      </c>
      <c r="K65" s="0" t="n">
        <f aca="false">-NORMSINV(Input!L65)</f>
        <v>2.22027656090954</v>
      </c>
      <c r="L65" s="0" t="n">
        <f aca="false">'I comp'!F65</f>
        <v>-0.115691585268892</v>
      </c>
    </row>
    <row r="66" customFormat="false" ht="12.8" hidden="false" customHeight="false" outlineLevel="0" collapsed="false">
      <c r="A66" s="0" t="str">
        <f aca="false">IF(Input!A66="","",Input!A66)</f>
        <v>2007Q1</v>
      </c>
      <c r="B66" s="0" t="n">
        <f aca="false">IF(Input!C66="","",LN(Input!C66))</f>
        <v>9.59736991792866</v>
      </c>
      <c r="C66" s="0" t="n">
        <f aca="false">IF(Input!D66="","",LN(Input!D66*Escsount!$B66))</f>
        <v>9.54506125586515</v>
      </c>
      <c r="D66" s="0" t="n">
        <f aca="false">IF(Input!E66="","",LN(Input!E66))</f>
        <v>1.50407739677627</v>
      </c>
      <c r="E66" s="0" t="n">
        <f aca="false">IF(Input!F66="","",LN(Input!F66*Escsount!$B66))</f>
        <v>4.76227468411803</v>
      </c>
      <c r="F66" s="0" t="n">
        <f aca="false">IF(Input!G66="","",LN(Input!G66*Escsount!$B66))</f>
        <v>5.38534331292252</v>
      </c>
      <c r="G66" s="0" t="n">
        <f aca="false">IF(Input!H66="","",LN(Input!H66*Escsount!$B66))</f>
        <v>4.74565111768045</v>
      </c>
      <c r="H66" s="0" t="n">
        <f aca="false">IF(Input!I66="","",Input!I66)</f>
        <v>5.26</v>
      </c>
      <c r="I66" s="0" t="n">
        <f aca="false">-NORMSINV(Input!J66)</f>
        <v>2.06432829506781</v>
      </c>
      <c r="J66" s="0" t="n">
        <f aca="false">'I comp'!D66</f>
        <v>-0.0756234786032481</v>
      </c>
      <c r="K66" s="0" t="n">
        <f aca="false">-NORMSINV(Input!L66)</f>
        <v>2.18895652567946</v>
      </c>
      <c r="L66" s="0" t="n">
        <f aca="false">'I comp'!F66</f>
        <v>-0.189006158530724</v>
      </c>
    </row>
    <row r="67" customFormat="false" ht="12.8" hidden="false" customHeight="false" outlineLevel="0" collapsed="false">
      <c r="A67" s="0" t="str">
        <f aca="false">IF(Input!A67="","",Input!A67)</f>
        <v>2007Q2</v>
      </c>
      <c r="B67" s="0" t="n">
        <f aca="false">IF(Input!C67="","",LN(Input!C67))</f>
        <v>9.60499391180601</v>
      </c>
      <c r="C67" s="0" t="n">
        <f aca="false">IF(Input!D67="","",LN(Input!D67*Escsount!$B67))</f>
        <v>9.54639331453595</v>
      </c>
      <c r="D67" s="0" t="n">
        <f aca="false">IF(Input!E67="","",LN(Input!E67))</f>
        <v>1.50407739677627</v>
      </c>
      <c r="E67" s="0" t="n">
        <f aca="false">IF(Input!F67="","",LN(Input!F67*Escsount!$B67))</f>
        <v>4.7648364341068</v>
      </c>
      <c r="F67" s="0" t="n">
        <f aca="false">IF(Input!G67="","",LN(Input!G67*Escsount!$B67))</f>
        <v>5.36050266302632</v>
      </c>
      <c r="G67" s="0" t="n">
        <f aca="false">IF(Input!H67="","",LN(Input!H67*Escsount!$B67))</f>
        <v>4.74994527882377</v>
      </c>
      <c r="H67" s="0" t="n">
        <f aca="false">IF(Input!I67="","",Input!I67)</f>
        <v>5.25</v>
      </c>
      <c r="I67" s="0" t="n">
        <f aca="false">-NORMSINV(Input!J67)</f>
        <v>2.01141727657895</v>
      </c>
      <c r="J67" s="0" t="n">
        <f aca="false">'I comp'!D67</f>
        <v>-0.0861566910698906</v>
      </c>
      <c r="K67" s="0" t="n">
        <f aca="false">-NORMSINV(Input!L67)</f>
        <v>2.13697530803558</v>
      </c>
      <c r="L67" s="0" t="n">
        <f aca="false">'I comp'!F67</f>
        <v>-0.157357812323612</v>
      </c>
    </row>
    <row r="68" customFormat="false" ht="12.8" hidden="false" customHeight="false" outlineLevel="0" collapsed="false">
      <c r="A68" s="0" t="str">
        <f aca="false">IF(Input!A68="","",Input!A68)</f>
        <v>2007Q3</v>
      </c>
      <c r="B68" s="0" t="n">
        <f aca="false">IF(Input!C68="","",LN(Input!C68))</f>
        <v>9.6116970520398</v>
      </c>
      <c r="C68" s="0" t="n">
        <f aca="false">IF(Input!D68="","",LN(Input!D68*Escsount!$B68))</f>
        <v>9.54832423314264</v>
      </c>
      <c r="D68" s="0" t="n">
        <f aca="false">IF(Input!E68="","",LN(Input!E68))</f>
        <v>1.54756250871601</v>
      </c>
      <c r="E68" s="0" t="n">
        <f aca="false">IF(Input!F68="","",LN(Input!F68*Escsount!$B68))</f>
        <v>4.76120677361834</v>
      </c>
      <c r="F68" s="0" t="n">
        <f aca="false">IF(Input!G68="","",LN(Input!G68*Escsount!$B68))</f>
        <v>5.33551545896269</v>
      </c>
      <c r="G68" s="0" t="n">
        <f aca="false">IF(Input!H68="","",LN(Input!H68*Escsount!$B68))</f>
        <v>4.72072462978375</v>
      </c>
      <c r="H68" s="0" t="n">
        <f aca="false">IF(Input!I68="","",Input!I68)</f>
        <v>5.07</v>
      </c>
      <c r="I68" s="0" t="n">
        <f aca="false">-NORMSINV(Input!J68)</f>
        <v>1.93385953912292</v>
      </c>
      <c r="J68" s="0" t="n">
        <f aca="false">'I comp'!D68</f>
        <v>-0.0955795232422235</v>
      </c>
      <c r="K68" s="0" t="n">
        <f aca="false">-NORMSINV(Input!L68)</f>
        <v>2.05998473670205</v>
      </c>
      <c r="L68" s="0" t="n">
        <f aca="false">'I comp'!F68</f>
        <v>-0.209898143370248</v>
      </c>
    </row>
    <row r="69" customFormat="false" ht="12.8" hidden="false" customHeight="false" outlineLevel="0" collapsed="false">
      <c r="A69" s="0" t="str">
        <f aca="false">IF(Input!A69="","",Input!A69)</f>
        <v>2007Q4</v>
      </c>
      <c r="B69" s="0" t="n">
        <f aca="false">IF(Input!C69="","",LN(Input!C69))</f>
        <v>9.61525866394098</v>
      </c>
      <c r="C69" s="0" t="n">
        <f aca="false">IF(Input!D69="","",LN(Input!D69*Escsount!$B69))</f>
        <v>9.54581985419606</v>
      </c>
      <c r="D69" s="0" t="n">
        <f aca="false">IF(Input!E69="","",LN(Input!E69))</f>
        <v>1.56861591791385</v>
      </c>
      <c r="E69" s="0" t="n">
        <f aca="false">IF(Input!F69="","",LN(Input!F69*Escsount!$B69))</f>
        <v>4.74918678412116</v>
      </c>
      <c r="F69" s="0" t="n">
        <f aca="false">IF(Input!G69="","",LN(Input!G69*Escsount!$B69))</f>
        <v>5.30531467734862</v>
      </c>
      <c r="G69" s="0" t="n">
        <f aca="false">IF(Input!H69="","",LN(Input!H69*Escsount!$B69))</f>
        <v>4.71491790349738</v>
      </c>
      <c r="H69" s="0" t="n">
        <f aca="false">IF(Input!I69="","",Input!I69)</f>
        <v>4.5</v>
      </c>
      <c r="I69" s="0" t="n">
        <f aca="false">-NORMSINV(Input!J69)</f>
        <v>1.88511287607238</v>
      </c>
      <c r="J69" s="0" t="n">
        <f aca="false">'I comp'!D69</f>
        <v>-0.158946481747052</v>
      </c>
      <c r="K69" s="0" t="n">
        <f aca="false">-NORMSINV(Input!L69)</f>
        <v>1.91887622621658</v>
      </c>
      <c r="L69" s="0" t="n">
        <f aca="false">'I comp'!F69</f>
        <v>-0.198695438938047</v>
      </c>
    </row>
    <row r="70" customFormat="false" ht="12.8" hidden="false" customHeight="false" outlineLevel="0" collapsed="false">
      <c r="A70" s="0" t="str">
        <f aca="false">IF(Input!A70="","",Input!A70)</f>
        <v>2008Q1</v>
      </c>
      <c r="B70" s="0" t="n">
        <f aca="false">IF(Input!C70="","",LN(Input!C70))</f>
        <v>9.60841154553063</v>
      </c>
      <c r="C70" s="0" t="n">
        <f aca="false">IF(Input!D70="","",LN(Input!D70*Escsount!$B70))</f>
        <v>9.55120057662283</v>
      </c>
      <c r="D70" s="0" t="n">
        <f aca="false">IF(Input!E70="","",LN(Input!E70))</f>
        <v>1.6094379124341</v>
      </c>
      <c r="E70" s="0" t="n">
        <f aca="false">IF(Input!F70="","",LN(Input!F70*Escsount!$B70))</f>
        <v>4.73632401744123</v>
      </c>
      <c r="F70" s="0" t="n">
        <f aca="false">IF(Input!G70="","",LN(Input!G70*Escsount!$B70))</f>
        <v>5.27433056322336</v>
      </c>
      <c r="G70" s="0" t="n">
        <f aca="false">IF(Input!H70="","",LN(Input!H70*Escsount!$B70))</f>
        <v>4.65447247329064</v>
      </c>
      <c r="H70" s="0" t="n">
        <f aca="false">IF(Input!I70="","",Input!I70)</f>
        <v>3.18</v>
      </c>
      <c r="I70" s="0" t="n">
        <f aca="false">-NORMSINV(Input!J70)</f>
        <v>1.80315675437142</v>
      </c>
      <c r="J70" s="0" t="n">
        <f aca="false">'I comp'!D70</f>
        <v>-0.263147295393547</v>
      </c>
      <c r="K70" s="0" t="n">
        <f aca="false">-NORMSINV(Input!L70)</f>
        <v>1.81061802530804</v>
      </c>
      <c r="L70" s="0" t="n">
        <f aca="false">'I comp'!F70</f>
        <v>-0.299762281184807</v>
      </c>
    </row>
    <row r="71" customFormat="false" ht="12.8" hidden="false" customHeight="false" outlineLevel="0" collapsed="false">
      <c r="A71" s="0" t="str">
        <f aca="false">IF(Input!A71="","",Input!A71)</f>
        <v>2008Q2</v>
      </c>
      <c r="B71" s="0" t="n">
        <f aca="false">IF(Input!C71="","",LN(Input!C71))</f>
        <v>9.61336249843321</v>
      </c>
      <c r="C71" s="0" t="n">
        <f aca="false">IF(Input!D71="","",LN(Input!D71*Escsount!$B71))</f>
        <v>9.54477125685279</v>
      </c>
      <c r="D71" s="0" t="n">
        <f aca="false">IF(Input!E71="","",LN(Input!E71))</f>
        <v>1.66770682055808</v>
      </c>
      <c r="E71" s="0" t="n">
        <f aca="false">IF(Input!F71="","",LN(Input!F71*Escsount!$B71))</f>
        <v>4.70403290163087</v>
      </c>
      <c r="F71" s="0" t="n">
        <f aca="false">IF(Input!G71="","",LN(Input!G71*Escsount!$B71))</f>
        <v>5.22649161502599</v>
      </c>
      <c r="G71" s="0" t="n">
        <f aca="false">IF(Input!H71="","",LN(Input!H71*Escsount!$B71))</f>
        <v>4.62962537660864</v>
      </c>
      <c r="H71" s="0" t="n">
        <f aca="false">IF(Input!I71="","",Input!I71)</f>
        <v>2.09</v>
      </c>
      <c r="I71" s="0" t="n">
        <f aca="false">-NORMSINV(Input!J71)</f>
        <v>1.72321307575535</v>
      </c>
      <c r="J71" s="0" t="n">
        <f aca="false">'I comp'!D71</f>
        <v>-0.311158565366372</v>
      </c>
      <c r="K71" s="0" t="n">
        <f aca="false">-NORMSINV(Input!L71)</f>
        <v>1.73241330914918</v>
      </c>
      <c r="L71" s="0" t="n">
        <f aca="false">'I comp'!F71</f>
        <v>-0.376297661425561</v>
      </c>
    </row>
    <row r="72" customFormat="false" ht="12.8" hidden="false" customHeight="false" outlineLevel="0" collapsed="false">
      <c r="A72" s="0" t="str">
        <f aca="false">IF(Input!A72="","",Input!A72)</f>
        <v>2008Q3</v>
      </c>
      <c r="B72" s="0" t="n">
        <f aca="false">IF(Input!C72="","",LN(Input!C72))</f>
        <v>9.60855257457278</v>
      </c>
      <c r="C72" s="0" t="n">
        <f aca="false">IF(Input!D72="","",LN(Input!D72*Escsount!$B72))</f>
        <v>9.53506404685006</v>
      </c>
      <c r="D72" s="0" t="n">
        <f aca="false">IF(Input!E72="","",LN(Input!E72))</f>
        <v>1.79175946922806</v>
      </c>
      <c r="E72" s="0" t="n">
        <f aca="false">IF(Input!F72="","",LN(Input!F72*Escsount!$B72))</f>
        <v>4.66544662415796</v>
      </c>
      <c r="F72" s="0" t="n">
        <f aca="false">IF(Input!G72="","",LN(Input!G72*Escsount!$B72))</f>
        <v>5.1912874890052</v>
      </c>
      <c r="G72" s="0" t="n">
        <f aca="false">IF(Input!H72="","",LN(Input!H72*Escsount!$B72))</f>
        <v>4.54556102165392</v>
      </c>
      <c r="H72" s="0" t="n">
        <f aca="false">IF(Input!I72="","",Input!I72)</f>
        <v>1.94</v>
      </c>
      <c r="I72" s="0" t="n">
        <f aca="false">-NORMSINV(Input!J72)</f>
        <v>1.63897435845551</v>
      </c>
      <c r="J72" s="0" t="n">
        <f aca="false">'I comp'!D72</f>
        <v>-0.381063902908314</v>
      </c>
      <c r="K72" s="0" t="n">
        <f aca="false">-NORMSINV(Input!L72)</f>
        <v>1.6808091026708</v>
      </c>
      <c r="L72" s="0" t="n">
        <f aca="false">'I comp'!F72</f>
        <v>-0.398514166433989</v>
      </c>
    </row>
    <row r="73" customFormat="false" ht="12.8" hidden="false" customHeight="false" outlineLevel="0" collapsed="false">
      <c r="A73" s="0" t="str">
        <f aca="false">IF(Input!A73="","",Input!A73)</f>
        <v>2008Q4</v>
      </c>
      <c r="B73" s="0" t="n">
        <f aca="false">IF(Input!C73="","",LN(Input!C73))</f>
        <v>9.58720022307401</v>
      </c>
      <c r="C73" s="0" t="n">
        <f aca="false">IF(Input!D73="","",LN(Input!D73*Escsount!$B73))</f>
        <v>9.56188621987936</v>
      </c>
      <c r="D73" s="0" t="n">
        <f aca="false">IF(Input!E73="","",LN(Input!E73))</f>
        <v>1.93152141160321</v>
      </c>
      <c r="E73" s="0" t="n">
        <f aca="false">IF(Input!F73="","",LN(Input!F73*Escsount!$B73))</f>
        <v>4.65653490336399</v>
      </c>
      <c r="F73" s="0" t="n">
        <f aca="false">IF(Input!G73="","",LN(Input!G73*Escsount!$B73))</f>
        <v>5.18869431836927</v>
      </c>
      <c r="G73" s="0" t="n">
        <f aca="false">IF(Input!H73="","",LN(Input!H73*Escsount!$B73))</f>
        <v>4.36156055389452</v>
      </c>
      <c r="H73" s="0" t="n">
        <f aca="false">IF(Input!I73="","",Input!I73)</f>
        <v>0.51</v>
      </c>
      <c r="I73" s="0" t="n">
        <f aca="false">-NORMSINV(Input!J73)</f>
        <v>1.51723088947851</v>
      </c>
      <c r="J73" s="0" t="n">
        <f aca="false">'I comp'!D73</f>
        <v>-0.280639339782819</v>
      </c>
      <c r="K73" s="0" t="n">
        <f aca="false">-NORMSINV(Input!L73)</f>
        <v>1.59909272918413</v>
      </c>
      <c r="L73" s="0" t="n">
        <f aca="false">'I comp'!F73</f>
        <v>-0.591677286307281</v>
      </c>
    </row>
    <row r="74" customFormat="false" ht="12.8" hidden="false" customHeight="false" outlineLevel="0" collapsed="false">
      <c r="A74" s="0" t="str">
        <f aca="false">IF(Input!A74="","",Input!A74)</f>
        <v>2009Q1</v>
      </c>
      <c r="B74" s="0" t="n">
        <f aca="false">IF(Input!C74="","",LN(Input!C74))</f>
        <v>9.57324586566555</v>
      </c>
      <c r="C74" s="0" t="n">
        <f aca="false">IF(Input!D74="","",LN(Input!D74*Escsount!$B74))</f>
        <v>9.5305911052061</v>
      </c>
      <c r="D74" s="0" t="n">
        <f aca="false">IF(Input!E74="","",LN(Input!E74))</f>
        <v>2.11625551480255</v>
      </c>
      <c r="E74" s="0" t="n">
        <f aca="false">IF(Input!F74="","",LN(Input!F74*Escsount!$B74))</f>
        <v>4.59572732140543</v>
      </c>
      <c r="F74" s="0" t="n">
        <f aca="false">IF(Input!G74="","",LN(Input!G74*Escsount!$B74))</f>
        <v>5.14510747998663</v>
      </c>
      <c r="G74" s="0" t="n">
        <f aca="false">IF(Input!H74="","",LN(Input!H74*Escsount!$B74))</f>
        <v>4.25274473772304</v>
      </c>
      <c r="H74" s="0" t="n">
        <f aca="false">IF(Input!I74="","",Input!I74)</f>
        <v>0.18</v>
      </c>
      <c r="I74" s="0" t="n">
        <f aca="false">-NORMSINV(Input!J74)</f>
        <v>1.43032138446953</v>
      </c>
      <c r="J74" s="0" t="n">
        <f aca="false">'I comp'!D74</f>
        <v>-0.265207284754931</v>
      </c>
      <c r="K74" s="0" t="n">
        <f aca="false">-NORMSINV(Input!L74)</f>
        <v>1.50704157849708</v>
      </c>
      <c r="L74" s="0" t="n">
        <f aca="false">'I comp'!F74</f>
        <v>-0.390703784880321</v>
      </c>
    </row>
    <row r="75" customFormat="false" ht="12.8" hidden="false" customHeight="false" outlineLevel="0" collapsed="false">
      <c r="A75" s="0" t="str">
        <f aca="false">IF(Input!A75="","",Input!A75)</f>
        <v>2009Q2</v>
      </c>
      <c r="B75" s="0" t="n">
        <f aca="false">IF(Input!C75="","",LN(Input!C75))</f>
        <v>9.57189538896486</v>
      </c>
      <c r="C75" s="0" t="n">
        <f aca="false">IF(Input!D75="","",LN(Input!D75*Escsount!$B75))</f>
        <v>9.52448360632299</v>
      </c>
      <c r="D75" s="0" t="n">
        <f aca="false">IF(Input!E75="","",LN(Input!E75))</f>
        <v>2.23001440015921</v>
      </c>
      <c r="E75" s="0" t="n">
        <f aca="false">IF(Input!F75="","",LN(Input!F75*Escsount!$B75))</f>
        <v>4.55637278061571</v>
      </c>
      <c r="F75" s="0" t="n">
        <f aca="false">IF(Input!G75="","",LN(Input!G75*Escsount!$B75))</f>
        <v>5.11947052592781</v>
      </c>
      <c r="G75" s="0" t="n">
        <f aca="false">IF(Input!H75="","",LN(Input!H75*Escsount!$B75))</f>
        <v>4.23747450025092</v>
      </c>
      <c r="H75" s="0" t="n">
        <f aca="false">IF(Input!I75="","",Input!I75)</f>
        <v>0.18</v>
      </c>
      <c r="I75" s="0" t="n">
        <f aca="false">-NORMSINV(Input!J75)</f>
        <v>1.37782799646113</v>
      </c>
      <c r="J75" s="0" t="n">
        <f aca="false">'I comp'!D75</f>
        <v>-0.315292377454555</v>
      </c>
      <c r="K75" s="0" t="n">
        <f aca="false">-NORMSINV(Input!L75)</f>
        <v>1.41523365484736</v>
      </c>
      <c r="L75" s="0" t="n">
        <f aca="false">'I comp'!F75</f>
        <v>-0.472381390162843</v>
      </c>
    </row>
    <row r="76" customFormat="false" ht="12.8" hidden="false" customHeight="false" outlineLevel="0" collapsed="false">
      <c r="A76" s="0" t="str">
        <f aca="false">IF(Input!A76="","",Input!A76)</f>
        <v>2009Q3</v>
      </c>
      <c r="B76" s="0" t="n">
        <f aca="false">IF(Input!C76="","",LN(Input!C76))</f>
        <v>9.57515708160654</v>
      </c>
      <c r="C76" s="0" t="n">
        <f aca="false">IF(Input!D76="","",LN(Input!D76*Escsount!$B76))</f>
        <v>9.51529787441743</v>
      </c>
      <c r="D76" s="0" t="n">
        <f aca="false">IF(Input!E76="","",LN(Input!E76))</f>
        <v>2.26176309847379</v>
      </c>
      <c r="E76" s="0" t="n">
        <f aca="false">IF(Input!F76="","",LN(Input!F76*Escsount!$B76))</f>
        <v>4.56401788268711</v>
      </c>
      <c r="F76" s="0" t="n">
        <f aca="false">IF(Input!G76="","",LN(Input!G76*Escsount!$B76))</f>
        <v>5.11652244634264</v>
      </c>
      <c r="G76" s="0" t="n">
        <f aca="false">IF(Input!H76="","",LN(Input!H76*Escsount!$B76))</f>
        <v>4.25498884172209</v>
      </c>
      <c r="H76" s="0" t="n">
        <f aca="false">IF(Input!I76="","",Input!I76)</f>
        <v>0.16</v>
      </c>
      <c r="I76" s="0" t="n">
        <f aca="false">-NORMSINV(Input!J76)</f>
        <v>1.31963653093852</v>
      </c>
      <c r="J76" s="0" t="n">
        <f aca="false">'I comp'!D76</f>
        <v>-0.290527884011236</v>
      </c>
      <c r="K76" s="0" t="n">
        <f aca="false">-NORMSINV(Input!L76)</f>
        <v>1.37220380899873</v>
      </c>
      <c r="L76" s="0" t="n">
        <f aca="false">'I comp'!F76</f>
        <v>-0.483726478995132</v>
      </c>
    </row>
    <row r="77" customFormat="false" ht="12.8" hidden="false" customHeight="false" outlineLevel="0" collapsed="false">
      <c r="A77" s="0" t="str">
        <f aca="false">IF(Input!A77="","",Input!A77)</f>
        <v>2009Q4</v>
      </c>
      <c r="B77" s="0" t="n">
        <f aca="false">IF(Input!C77="","",LN(Input!C77))</f>
        <v>9.58478941655316</v>
      </c>
      <c r="C77" s="0" t="n">
        <f aca="false">IF(Input!D77="","",LN(Input!D77*Escsount!$B77))</f>
        <v>9.51389534373608</v>
      </c>
      <c r="D77" s="0" t="n">
        <f aca="false">IF(Input!E77="","",LN(Input!E77))</f>
        <v>2.29253475714054</v>
      </c>
      <c r="E77" s="0" t="n">
        <f aca="false">IF(Input!F77="","",LN(Input!F77*Escsount!$B77))</f>
        <v>4.5724282387337</v>
      </c>
      <c r="F77" s="0" t="n">
        <f aca="false">IF(Input!G77="","",LN(Input!G77*Escsount!$B77))</f>
        <v>5.10797409558097</v>
      </c>
      <c r="G77" s="0" t="n">
        <f aca="false">IF(Input!H77="","",LN(Input!H77*Escsount!$B77))</f>
        <v>4.3072317900002</v>
      </c>
      <c r="H77" s="0" t="n">
        <f aca="false">IF(Input!I77="","",Input!I77)</f>
        <v>0.12</v>
      </c>
      <c r="I77" s="0" t="n">
        <f aca="false">-NORMSINV(Input!J77)</f>
        <v>1.26503718050784</v>
      </c>
      <c r="J77" s="0" t="n">
        <f aca="false">'I comp'!D77</f>
        <v>-0.306587211022067</v>
      </c>
      <c r="K77" s="0" t="n">
        <f aca="false">-NORMSINV(Input!L77)</f>
        <v>1.35757052809393</v>
      </c>
      <c r="L77" s="0" t="n">
        <f aca="false">'I comp'!F77</f>
        <v>-0.546666161942413</v>
      </c>
    </row>
    <row r="78" customFormat="false" ht="12.8" hidden="false" customHeight="false" outlineLevel="0" collapsed="false">
      <c r="A78" s="0" t="str">
        <f aca="false">IF(Input!A78="","",Input!A78)</f>
        <v>2010Q1</v>
      </c>
      <c r="B78" s="0" t="n">
        <f aca="false">IF(Input!C78="","",LN(Input!C78))</f>
        <v>9.58910552078765</v>
      </c>
      <c r="C78" s="0" t="n">
        <f aca="false">IF(Input!D78="","",LN(Input!D78*Escsount!$B78))</f>
        <v>9.5189350806769</v>
      </c>
      <c r="D78" s="0" t="n">
        <f aca="false">IF(Input!E78="","",LN(Input!E78))</f>
        <v>2.28238238567653</v>
      </c>
      <c r="E78" s="0" t="n">
        <f aca="false">IF(Input!F78="","",LN(Input!F78*Escsount!$B78))</f>
        <v>4.59231735772184</v>
      </c>
      <c r="F78" s="0" t="n">
        <f aca="false">IF(Input!G78="","",LN(Input!G78*Escsount!$B78))</f>
        <v>5.09707607960554</v>
      </c>
      <c r="G78" s="0" t="n">
        <f aca="false">IF(Input!H78="","",LN(Input!H78*Escsount!$B78))</f>
        <v>4.35205261165013</v>
      </c>
      <c r="H78" s="0" t="n">
        <f aca="false">IF(Input!I78="","",Input!I78)</f>
        <v>0.13</v>
      </c>
      <c r="I78" s="0" t="n">
        <f aca="false">-NORMSINV(Input!J78)</f>
        <v>1.22570953702374</v>
      </c>
      <c r="J78" s="0" t="n">
        <f aca="false">'I comp'!D78</f>
        <v>-0.248026883602357</v>
      </c>
      <c r="K78" s="0" t="n">
        <f aca="false">-NORMSINV(Input!L78)</f>
        <v>1.35568315908495</v>
      </c>
      <c r="L78" s="0" t="n">
        <f aca="false">'I comp'!F78</f>
        <v>-0.444575738434129</v>
      </c>
    </row>
    <row r="79" customFormat="false" ht="12.8" hidden="false" customHeight="false" outlineLevel="0" collapsed="false">
      <c r="A79" s="0" t="str">
        <f aca="false">IF(Input!A79="","",Input!A79)</f>
        <v>2010Q2</v>
      </c>
      <c r="B79" s="0" t="n">
        <f aca="false">IF(Input!C79="","",LN(Input!C79))</f>
        <v>9.59872035702653</v>
      </c>
      <c r="C79" s="0" t="n">
        <f aca="false">IF(Input!D79="","",LN(Input!D79*Escsount!$B79))</f>
        <v>9.53418426522475</v>
      </c>
      <c r="D79" s="0" t="n">
        <f aca="false">IF(Input!E79="","",LN(Input!E79))</f>
        <v>2.26176309847379</v>
      </c>
      <c r="E79" s="0" t="n">
        <f aca="false">IF(Input!F79="","",LN(Input!F79*Escsount!$B79))</f>
        <v>4.61397891750246</v>
      </c>
      <c r="F79" s="0" t="n">
        <f aca="false">IF(Input!G79="","",LN(Input!G79*Escsount!$B79))</f>
        <v>5.09607562874972</v>
      </c>
      <c r="G79" s="0" t="n">
        <f aca="false">IF(Input!H79="","",LN(Input!H79*Escsount!$B79))</f>
        <v>4.41719060747537</v>
      </c>
      <c r="H79" s="0" t="n">
        <f aca="false">IF(Input!I79="","",Input!I79)</f>
        <v>0.19</v>
      </c>
      <c r="I79" s="0" t="n">
        <f aca="false">-NORMSINV(Input!J79)</f>
        <v>1.23201361039412</v>
      </c>
      <c r="J79" s="0" t="n">
        <f aca="false">'I comp'!D79</f>
        <v>-0.21617195822655</v>
      </c>
      <c r="K79" s="0" t="n">
        <f aca="false">-NORMSINV(Input!L79)</f>
        <v>1.35505510803711</v>
      </c>
      <c r="L79" s="0" t="n">
        <f aca="false">'I comp'!F79</f>
        <v>-0.444058194165844</v>
      </c>
    </row>
    <row r="80" customFormat="false" ht="12.8" hidden="false" customHeight="false" outlineLevel="0" collapsed="false">
      <c r="A80" s="0" t="str">
        <f aca="false">IF(Input!A80="","",Input!A80)</f>
        <v>2010Q3</v>
      </c>
      <c r="B80" s="0" t="n">
        <f aca="false">IF(Input!C80="","",LN(Input!C80))</f>
        <v>9.60545206800486</v>
      </c>
      <c r="C80" s="0" t="n">
        <f aca="false">IF(Input!D80="","",LN(Input!D80*Escsount!$B80))</f>
        <v>9.53974068529566</v>
      </c>
      <c r="D80" s="0" t="n">
        <f aca="false">IF(Input!E80="","",LN(Input!E80))</f>
        <v>2.2512917986065</v>
      </c>
      <c r="E80" s="0" t="n">
        <f aca="false">IF(Input!F80="","",LN(Input!F80*Escsount!$B80))</f>
        <v>4.62473016513716</v>
      </c>
      <c r="F80" s="0" t="n">
        <f aca="false">IF(Input!G80="","",LN(Input!G80*Escsount!$B80))</f>
        <v>5.07561792946272</v>
      </c>
      <c r="G80" s="0" t="n">
        <f aca="false">IF(Input!H80="","",LN(Input!H80*Escsount!$B80))</f>
        <v>4.46601213522755</v>
      </c>
      <c r="H80" s="0" t="n">
        <f aca="false">IF(Input!I80="","",Input!I80)</f>
        <v>0.19</v>
      </c>
      <c r="I80" s="0" t="n">
        <f aca="false">-NORMSINV(Input!J80)</f>
        <v>1.25181852034849</v>
      </c>
      <c r="J80" s="0" t="n">
        <f aca="false">'I comp'!D80</f>
        <v>-0.196947261907659</v>
      </c>
      <c r="K80" s="0" t="n">
        <f aca="false">-NORMSINV(Input!L80)</f>
        <v>1.36580556257227</v>
      </c>
      <c r="L80" s="0" t="n">
        <f aca="false">'I comp'!F80</f>
        <v>-0.441647985572461</v>
      </c>
    </row>
    <row r="81" customFormat="false" ht="12.8" hidden="false" customHeight="false" outlineLevel="0" collapsed="false">
      <c r="A81" s="0" t="str">
        <f aca="false">IF(Input!A81="","",Input!A81)</f>
        <v>2010Q4</v>
      </c>
      <c r="B81" s="0" t="n">
        <f aca="false">IF(Input!C81="","",LN(Input!C81))</f>
        <v>9.61173052204232</v>
      </c>
      <c r="C81" s="0" t="n">
        <f aca="false">IF(Input!D81="","",LN(Input!D81*Escsount!$B81))</f>
        <v>9.54343561365986</v>
      </c>
      <c r="D81" s="0" t="n">
        <f aca="false">IF(Input!E81="","",LN(Input!E81))</f>
        <v>2.2512917986065</v>
      </c>
      <c r="E81" s="0" t="n">
        <f aca="false">IF(Input!F81="","",LN(Input!F81*Escsount!$B81))</f>
        <v>4.6184500236428</v>
      </c>
      <c r="F81" s="0" t="n">
        <f aca="false">IF(Input!G81="","",LN(Input!G81*Escsount!$B81))</f>
        <v>5.05399930926965</v>
      </c>
      <c r="G81" s="0" t="n">
        <f aca="false">IF(Input!H81="","",LN(Input!H81*Escsount!$B81))</f>
        <v>4.48320607539833</v>
      </c>
      <c r="H81" s="0" t="n">
        <f aca="false">IF(Input!I81="","",Input!I81)</f>
        <v>0.19</v>
      </c>
      <c r="I81" s="0" t="n">
        <f aca="false">-NORMSINV(Input!J81)</f>
        <v>1.28218943913529</v>
      </c>
      <c r="J81" s="0" t="n">
        <f aca="false">'I comp'!D81</f>
        <v>-0.215873077484242</v>
      </c>
      <c r="K81" s="0" t="n">
        <f aca="false">-NORMSINV(Input!L81)</f>
        <v>1.40776725321502</v>
      </c>
      <c r="L81" s="0" t="n">
        <f aca="false">'I comp'!F81</f>
        <v>-0.436650705635249</v>
      </c>
    </row>
    <row r="82" customFormat="false" ht="12.8" hidden="false" customHeight="false" outlineLevel="0" collapsed="false">
      <c r="A82" s="0" t="str">
        <f aca="false">IF(Input!A82="","",Input!A82)</f>
        <v>2011Q1</v>
      </c>
      <c r="B82" s="0" t="n">
        <f aca="false">IF(Input!C82="","",LN(Input!C82))</f>
        <v>9.60786067016233</v>
      </c>
      <c r="C82" s="0" t="n">
        <f aca="false">IF(Input!D82="","",LN(Input!D82*Escsount!$B82))</f>
        <v>9.55958902910533</v>
      </c>
      <c r="D82" s="0" t="n">
        <f aca="false">IF(Input!E82="","",LN(Input!E82))</f>
        <v>2.2082744135228</v>
      </c>
      <c r="E82" s="0" t="n">
        <f aca="false">IF(Input!F82="","",LN(Input!F82*Escsount!$B82))</f>
        <v>4.61300485705902</v>
      </c>
      <c r="F82" s="0" t="n">
        <f aca="false">IF(Input!G82="","",LN(Input!G82*Escsount!$B82))</f>
        <v>5.03208283780992</v>
      </c>
      <c r="G82" s="0" t="n">
        <f aca="false">IF(Input!H82="","",LN(Input!H82*Escsount!$B82))</f>
        <v>4.52018736749552</v>
      </c>
      <c r="H82" s="0" t="n">
        <f aca="false">IF(Input!I82="","",Input!I82)</f>
        <v>0.16</v>
      </c>
      <c r="I82" s="0" t="n">
        <f aca="false">-NORMSINV(Input!J82)</f>
        <v>1.27063086838803</v>
      </c>
      <c r="J82" s="0" t="n">
        <f aca="false">'I comp'!D82</f>
        <v>-0.182259230892369</v>
      </c>
      <c r="K82" s="0" t="n">
        <f aca="false">-NORMSINV(Input!L82)</f>
        <v>1.43530571476104</v>
      </c>
      <c r="L82" s="0" t="n">
        <f aca="false">'I comp'!F82</f>
        <v>-0.388554119996251</v>
      </c>
    </row>
    <row r="83" customFormat="false" ht="12.8" hidden="false" customHeight="false" outlineLevel="0" collapsed="false">
      <c r="A83" s="0" t="str">
        <f aca="false">IF(Input!A83="","",Input!A83)</f>
        <v>2011Q2</v>
      </c>
      <c r="B83" s="0" t="n">
        <f aca="false">IF(Input!C83="","",LN(Input!C83))</f>
        <v>9.6151119062843</v>
      </c>
      <c r="C83" s="0" t="n">
        <f aca="false">IF(Input!D83="","",LN(Input!D83*Escsount!$B83))</f>
        <v>9.56051476637891</v>
      </c>
      <c r="D83" s="0" t="n">
        <f aca="false">IF(Input!E83="","",LN(Input!E83))</f>
        <v>2.2082744135228</v>
      </c>
      <c r="E83" s="0" t="n">
        <f aca="false">IF(Input!F83="","",LN(Input!F83*Escsount!$B83))</f>
        <v>4.60791957946436</v>
      </c>
      <c r="F83" s="0" t="n">
        <f aca="false">IF(Input!G83="","",LN(Input!G83*Escsount!$B83))</f>
        <v>5.01771597284827</v>
      </c>
      <c r="G83" s="0" t="n">
        <f aca="false">IF(Input!H83="","",LN(Input!H83*Escsount!$B83))</f>
        <v>4.55918048687904</v>
      </c>
      <c r="H83" s="0" t="n">
        <f aca="false">IF(Input!I83="","",Input!I83)</f>
        <v>0.09</v>
      </c>
      <c r="I83" s="0" t="n">
        <f aca="false">-NORMSINV(Input!J83)</f>
        <v>1.26184657278989</v>
      </c>
      <c r="J83" s="0" t="n">
        <f aca="false">'I comp'!D83</f>
        <v>-0.174238757153163</v>
      </c>
      <c r="K83" s="0" t="n">
        <f aca="false">-NORMSINV(Input!L83)</f>
        <v>1.46912089961375</v>
      </c>
      <c r="L83" s="0" t="n">
        <f aca="false">'I comp'!F83</f>
        <v>-0.350204406453501</v>
      </c>
    </row>
    <row r="84" customFormat="false" ht="12.8" hidden="false" customHeight="false" outlineLevel="0" collapsed="false">
      <c r="A84" s="0" t="str">
        <f aca="false">IF(Input!A84="","",Input!A84)</f>
        <v>2011Q3</v>
      </c>
      <c r="B84" s="0" t="n">
        <f aca="false">IF(Input!C84="","",LN(Input!C84))</f>
        <v>9.61721115832228</v>
      </c>
      <c r="C84" s="0" t="n">
        <f aca="false">IF(Input!D84="","",LN(Input!D84*Escsount!$B84))</f>
        <v>9.56393112157399</v>
      </c>
      <c r="D84" s="0" t="n">
        <f aca="false">IF(Input!E84="","",LN(Input!E84))</f>
        <v>2.19722457733622</v>
      </c>
      <c r="E84" s="0" t="n">
        <f aca="false">IF(Input!F84="","",LN(Input!F84*Escsount!$B84))</f>
        <v>4.61237739163026</v>
      </c>
      <c r="F84" s="0" t="n">
        <f aca="false">IF(Input!G84="","",LN(Input!G84*Escsount!$B84))</f>
        <v>5.00406784833084</v>
      </c>
      <c r="G84" s="0" t="n">
        <f aca="false">IF(Input!H84="","",LN(Input!H84*Escsount!$B84))</f>
        <v>4.56043640407871</v>
      </c>
      <c r="H84" s="0" t="n">
        <f aca="false">IF(Input!I84="","",Input!I84)</f>
        <v>0.08</v>
      </c>
      <c r="I84" s="0" t="n">
        <f aca="false">-NORMSINV(Input!J84)</f>
        <v>1.27302829926904</v>
      </c>
      <c r="J84" s="0" t="n">
        <f aca="false">'I comp'!D84</f>
        <v>-0.159957533103845</v>
      </c>
      <c r="K84" s="0" t="n">
        <f aca="false">-NORMSINV(Input!L84)</f>
        <v>1.50160171569162</v>
      </c>
      <c r="L84" s="0" t="n">
        <f aca="false">'I comp'!F84</f>
        <v>-0.318793268330846</v>
      </c>
    </row>
    <row r="85" customFormat="false" ht="12.8" hidden="false" customHeight="false" outlineLevel="0" collapsed="false">
      <c r="A85" s="0" t="str">
        <f aca="false">IF(Input!A85="","",Input!A85)</f>
        <v>2011Q4</v>
      </c>
      <c r="B85" s="0" t="n">
        <f aca="false">IF(Input!C85="","",LN(Input!C85))</f>
        <v>9.62841234523021</v>
      </c>
      <c r="C85" s="0" t="n">
        <f aca="false">IF(Input!D85="","",LN(Input!D85*Escsount!$B85))</f>
        <v>9.56569297389527</v>
      </c>
      <c r="D85" s="0" t="n">
        <f aca="false">IF(Input!E85="","",LN(Input!E85))</f>
        <v>2.15176220325946</v>
      </c>
      <c r="E85" s="0" t="n">
        <f aca="false">IF(Input!F85="","",LN(Input!F85*Escsount!$B85))</f>
        <v>4.6197703978751</v>
      </c>
      <c r="F85" s="0" t="n">
        <f aca="false">IF(Input!G85="","",LN(Input!G85*Escsount!$B85))</f>
        <v>4.9886857555711</v>
      </c>
      <c r="G85" s="0" t="n">
        <f aca="false">IF(Input!H85="","",LN(Input!H85*Escsount!$B85))</f>
        <v>4.56403827160147</v>
      </c>
      <c r="H85" s="0" t="n">
        <f aca="false">IF(Input!I85="","",Input!I85)</f>
        <v>0.07</v>
      </c>
      <c r="I85" s="0" t="n">
        <f aca="false">-NORMSINV(Input!J85)</f>
        <v>1.27645705070771</v>
      </c>
      <c r="J85" s="0" t="n">
        <f aca="false">'I comp'!D85</f>
        <v>-0.145376642377257</v>
      </c>
      <c r="K85" s="0" t="n">
        <f aca="false">-NORMSINV(Input!L85)</f>
        <v>1.5447778779039</v>
      </c>
      <c r="L85" s="0" t="n">
        <f aca="false">'I comp'!F85</f>
        <v>-0.310075985292431</v>
      </c>
    </row>
    <row r="86" customFormat="false" ht="12.8" hidden="false" customHeight="false" outlineLevel="0" collapsed="false">
      <c r="A86" s="0" t="str">
        <f aca="false">IF(Input!A86="","",Input!A86)</f>
        <v>2012Q1</v>
      </c>
      <c r="B86" s="0" t="n">
        <f aca="false">IF(Input!C86="","",LN(Input!C86))</f>
        <v>9.6339727840398</v>
      </c>
      <c r="C86" s="0" t="n">
        <f aca="false">IF(Input!D86="","",LN(Input!D86*Escsount!$B86))</f>
        <v>9.5807339482867</v>
      </c>
      <c r="D86" s="0" t="n">
        <f aca="false">IF(Input!E86="","",LN(Input!E86))</f>
        <v>2.11625551480255</v>
      </c>
      <c r="E86" s="0" t="n">
        <f aca="false">IF(Input!F86="","",LN(Input!F86*Escsount!$B86))</f>
        <v>4.62491219442869</v>
      </c>
      <c r="F86" s="0" t="n">
        <f aca="false">IF(Input!G86="","",LN(Input!G86*Escsount!$B86))</f>
        <v>4.9812833438467</v>
      </c>
      <c r="G86" s="0" t="n">
        <f aca="false">IF(Input!H86="","",LN(Input!H86*Escsount!$B86))</f>
        <v>4.56438325797998</v>
      </c>
      <c r="H86" s="0" t="n">
        <f aca="false">IF(Input!I86="","",Input!I86)</f>
        <v>0.1</v>
      </c>
      <c r="I86" s="0" t="n">
        <f aca="false">-NORMSINV(Input!J86)</f>
        <v>1.27593640689431</v>
      </c>
      <c r="J86" s="0" t="n">
        <f aca="false">'I comp'!D86</f>
        <v>-0.146769059649231</v>
      </c>
      <c r="K86" s="0" t="n">
        <f aca="false">-NORMSINV(Input!L86)</f>
        <v>1.59999361439331</v>
      </c>
      <c r="L86" s="0" t="n">
        <f aca="false">'I comp'!F86</f>
        <v>-0.299124469211401</v>
      </c>
    </row>
    <row r="87" customFormat="false" ht="12.8" hidden="false" customHeight="false" outlineLevel="0" collapsed="false">
      <c r="A87" s="0" t="str">
        <f aca="false">IF(Input!A87="","",Input!A87)</f>
        <v>2012Q2</v>
      </c>
      <c r="B87" s="0" t="n">
        <f aca="false">IF(Input!C87="","",LN(Input!C87))</f>
        <v>9.6380039279196</v>
      </c>
      <c r="C87" s="0" t="n">
        <f aca="false">IF(Input!D87="","",LN(Input!D87*Escsount!$B87))</f>
        <v>9.59092755135028</v>
      </c>
      <c r="D87" s="0" t="n">
        <f aca="false">IF(Input!E87="","",LN(Input!E87))</f>
        <v>2.10413415427021</v>
      </c>
      <c r="E87" s="0" t="n">
        <f aca="false">IF(Input!F87="","",LN(Input!F87*Escsount!$B87))</f>
        <v>4.63519131358801</v>
      </c>
      <c r="F87" s="0" t="n">
        <f aca="false">IF(Input!G87="","",LN(Input!G87*Escsount!$B87))</f>
        <v>5.00259351905091</v>
      </c>
      <c r="G87" s="0" t="n">
        <f aca="false">IF(Input!H87="","",LN(Input!H87*Escsount!$B87))</f>
        <v>4.58053814709235</v>
      </c>
      <c r="H87" s="0" t="n">
        <f aca="false">IF(Input!I87="","",Input!I87)</f>
        <v>0.15</v>
      </c>
      <c r="I87" s="0" t="n">
        <f aca="false">-NORMSINV(Input!J87)</f>
        <v>1.26745120646343</v>
      </c>
      <c r="J87" s="0" t="n">
        <f aca="false">'I comp'!D87</f>
        <v>-0.128197306153708</v>
      </c>
      <c r="K87" s="0" t="n">
        <f aca="false">-NORMSINV(Input!L87)</f>
        <v>1.64485362695147</v>
      </c>
      <c r="L87" s="0" t="n">
        <f aca="false">'I comp'!F87</f>
        <v>-0.278329331946509</v>
      </c>
    </row>
    <row r="88" customFormat="false" ht="12.8" hidden="false" customHeight="false" outlineLevel="0" collapsed="false">
      <c r="A88" s="0" t="str">
        <f aca="false">IF(Input!A88="","",Input!A88)</f>
        <v>2012Q3</v>
      </c>
      <c r="B88" s="0" t="n">
        <f aca="false">IF(Input!C88="","",LN(Input!C88))</f>
        <v>9.64415319326645</v>
      </c>
      <c r="C88" s="0" t="n">
        <f aca="false">IF(Input!D88="","",LN(Input!D88*Escsount!$B88))</f>
        <v>9.58397260498693</v>
      </c>
      <c r="D88" s="0" t="n">
        <f aca="false">IF(Input!E88="","",LN(Input!E88))</f>
        <v>2.07944154167984</v>
      </c>
      <c r="E88" s="0" t="n">
        <f aca="false">IF(Input!F88="","",LN(Input!F88*Escsount!$B88))</f>
        <v>4.62830757173127</v>
      </c>
      <c r="F88" s="0" t="n">
        <f aca="false">IF(Input!G88="","",LN(Input!G88*Escsount!$B88))</f>
        <v>5.00591738037925</v>
      </c>
      <c r="G88" s="0" t="n">
        <f aca="false">IF(Input!H88="","",LN(Input!H88*Escsount!$B88))</f>
        <v>4.59067129128391</v>
      </c>
      <c r="H88" s="0" t="n">
        <f aca="false">IF(Input!I88="","",Input!I88)</f>
        <v>0.14</v>
      </c>
      <c r="I88" s="0" t="n">
        <f aca="false">-NORMSINV(Input!J88)</f>
        <v>1.25582341561696</v>
      </c>
      <c r="J88" s="0" t="n">
        <f aca="false">'I comp'!D88</f>
        <v>-0.179422216530574</v>
      </c>
      <c r="K88" s="0" t="n">
        <f aca="false">-NORMSINV(Input!L88)</f>
        <v>1.68390515467265</v>
      </c>
      <c r="L88" s="0" t="n">
        <f aca="false">'I comp'!F88</f>
        <v>-0.25846030974732</v>
      </c>
    </row>
    <row r="89" customFormat="false" ht="12.8" hidden="false" customHeight="false" outlineLevel="0" collapsed="false">
      <c r="A89" s="0" t="str">
        <f aca="false">IF(Input!A89="","",Input!A89)</f>
        <v>2012Q4</v>
      </c>
      <c r="B89" s="0" t="n">
        <f aca="false">IF(Input!C89="","",LN(Input!C89))</f>
        <v>9.64430870922335</v>
      </c>
      <c r="C89" s="0" t="n">
        <f aca="false">IF(Input!D89="","",LN(Input!D89*Escsount!$B89))</f>
        <v>9.61686490531371</v>
      </c>
      <c r="D89" s="0" t="n">
        <f aca="false">IF(Input!E89="","",LN(Input!E89))</f>
        <v>2.05412373369555</v>
      </c>
      <c r="E89" s="0" t="n">
        <f aca="false">IF(Input!F89="","",LN(Input!F89*Escsount!$B89))</f>
        <v>4.6339153558478</v>
      </c>
      <c r="F89" s="0" t="n">
        <f aca="false">IF(Input!G89="","",LN(Input!G89*Escsount!$B89))</f>
        <v>5.0237863278778</v>
      </c>
      <c r="G89" s="0" t="n">
        <f aca="false">IF(Input!H89="","",LN(Input!H89*Escsount!$B89))</f>
        <v>4.60224869464146</v>
      </c>
      <c r="H89" s="0" t="n">
        <f aca="false">IF(Input!I89="","",Input!I89)</f>
        <v>0.16</v>
      </c>
      <c r="I89" s="0" t="n">
        <f aca="false">-NORMSINV(Input!J89)</f>
        <v>1.29171402111006</v>
      </c>
      <c r="J89" s="0" t="n">
        <f aca="false">'I comp'!D89</f>
        <v>-0.111382410628625</v>
      </c>
      <c r="K89" s="0" t="n">
        <f aca="false">-NORMSINV(Input!L89)</f>
        <v>1.73466589759435</v>
      </c>
      <c r="L89" s="0" t="n">
        <f aca="false">'I comp'!F89</f>
        <v>-0.235097485676768</v>
      </c>
    </row>
    <row r="90" customFormat="false" ht="12.8" hidden="false" customHeight="false" outlineLevel="0" collapsed="false">
      <c r="A90" s="0" t="str">
        <f aca="false">IF(Input!A90="","",Input!A90)</f>
        <v>2013Q1</v>
      </c>
      <c r="B90" s="0" t="n">
        <f aca="false">IF(Input!C90="","",LN(Input!C90))</f>
        <v>9.65106965851792</v>
      </c>
      <c r="C90" s="0" t="n">
        <f aca="false">IF(Input!D90="","",LN(Input!D90*Escsount!$B90))</f>
        <v>9.58971440705218</v>
      </c>
      <c r="D90" s="0" t="n">
        <f aca="false">IF(Input!E90="","",LN(Input!E90))</f>
        <v>2.04122032885964</v>
      </c>
      <c r="E90" s="0" t="n">
        <f aca="false">IF(Input!F90="","",LN(Input!F90*Escsount!$B90))</f>
        <v>4.63945051727569</v>
      </c>
      <c r="F90" s="0" t="n">
        <f aca="false">IF(Input!G90="","",LN(Input!G90*Escsount!$B90))</f>
        <v>5.0463280428764</v>
      </c>
      <c r="G90" s="0" t="n">
        <f aca="false">IF(Input!H90="","",LN(Input!H90*Escsount!$B90))</f>
        <v>4.62162076749153</v>
      </c>
      <c r="H90" s="0" t="n">
        <f aca="false">IF(Input!I90="","",Input!I90)</f>
        <v>0.14</v>
      </c>
      <c r="I90" s="0" t="n">
        <f aca="false">-NORMSINV(Input!J90)</f>
        <v>1.3128111260458</v>
      </c>
      <c r="J90" s="0" t="n">
        <f aca="false">'I comp'!D90</f>
        <v>-0.0996510782014241</v>
      </c>
      <c r="K90" s="0" t="n">
        <f aca="false">-NORMSINV(Input!L90)</f>
        <v>1.79158167930922</v>
      </c>
      <c r="L90" s="0" t="n">
        <f aca="false">'I comp'!F90</f>
        <v>-0.238823772182139</v>
      </c>
    </row>
    <row r="91" customFormat="false" ht="12.8" hidden="false" customHeight="false" outlineLevel="0" collapsed="false">
      <c r="A91" s="0" t="str">
        <f aca="false">IF(Input!A91="","",Input!A91)</f>
        <v>2013Q2</v>
      </c>
      <c r="B91" s="0" t="n">
        <f aca="false">IF(Input!C91="","",LN(Input!C91))</f>
        <v>9.6554491806889</v>
      </c>
      <c r="C91" s="0" t="n">
        <f aca="false">IF(Input!D91="","",LN(Input!D91*Escsount!$B91))</f>
        <v>9.59922487009247</v>
      </c>
      <c r="D91" s="0" t="n">
        <f aca="false">IF(Input!E91="","",LN(Input!E91))</f>
        <v>2.01490302054226</v>
      </c>
      <c r="E91" s="0" t="n">
        <f aca="false">IF(Input!F91="","",LN(Input!F91*Escsount!$B91))</f>
        <v>4.64268413449018</v>
      </c>
      <c r="F91" s="0" t="n">
        <f aca="false">IF(Input!G91="","",LN(Input!G91*Escsount!$B91))</f>
        <v>5.07233815403446</v>
      </c>
      <c r="G91" s="0" t="n">
        <f aca="false">IF(Input!H91="","",LN(Input!H91*Escsount!$B91))</f>
        <v>4.65517130372647</v>
      </c>
      <c r="H91" s="0" t="n">
        <f aca="false">IF(Input!I91="","",Input!I91)</f>
        <v>0.12</v>
      </c>
      <c r="I91" s="0" t="n">
        <f aca="false">-NORMSINV(Input!J91)</f>
        <v>1.33533478080159</v>
      </c>
      <c r="J91" s="0" t="n">
        <f aca="false">'I comp'!D91</f>
        <v>-0.0837728995436751</v>
      </c>
      <c r="K91" s="0" t="n">
        <f aca="false">-NORMSINV(Input!L91)</f>
        <v>1.83978369608718</v>
      </c>
      <c r="L91" s="0" t="n">
        <f aca="false">'I comp'!F91</f>
        <v>-0.193433790807939</v>
      </c>
    </row>
    <row r="92" customFormat="false" ht="12.8" hidden="false" customHeight="false" outlineLevel="0" collapsed="false">
      <c r="A92" s="0" t="str">
        <f aca="false">IF(Input!A92="","",Input!A92)</f>
        <v>2013Q3</v>
      </c>
      <c r="B92" s="0" t="n">
        <f aca="false">IF(Input!C92="","",LN(Input!C92))</f>
        <v>9.66649225724417</v>
      </c>
      <c r="C92" s="0" t="n">
        <f aca="false">IF(Input!D92="","",LN(Input!D92*Escsount!$B92))</f>
        <v>9.60230370024338</v>
      </c>
      <c r="D92" s="0" t="n">
        <f aca="false">IF(Input!E92="","",LN(Input!E92))</f>
        <v>1.97408102602201</v>
      </c>
      <c r="E92" s="0" t="n">
        <f aca="false">IF(Input!F92="","",LN(Input!F92*Escsount!$B92))</f>
        <v>4.64367603186034</v>
      </c>
      <c r="F92" s="0" t="n">
        <f aca="false">IF(Input!G92="","",LN(Input!G92*Escsount!$B92))</f>
        <v>5.09154104881385</v>
      </c>
      <c r="G92" s="0" t="n">
        <f aca="false">IF(Input!H92="","",LN(Input!H92*Escsount!$B92))</f>
        <v>4.64937459467529</v>
      </c>
      <c r="H92" s="0" t="n">
        <f aca="false">IF(Input!I92="","",Input!I92)</f>
        <v>0.08</v>
      </c>
      <c r="I92" s="0" t="n">
        <f aca="false">-NORMSINV(Input!J92)</f>
        <v>1.37528662961709</v>
      </c>
      <c r="J92" s="0" t="n">
        <f aca="false">'I comp'!D92</f>
        <v>-0.0529455492660099</v>
      </c>
      <c r="K92" s="0" t="n">
        <f aca="false">-NORMSINV(Input!L92)</f>
        <v>1.90793204410582</v>
      </c>
      <c r="L92" s="0" t="n">
        <f aca="false">'I comp'!F92</f>
        <v>-0.16205522656763</v>
      </c>
    </row>
    <row r="93" customFormat="false" ht="12.8" hidden="false" customHeight="false" outlineLevel="0" collapsed="false">
      <c r="A93" s="0" t="str">
        <f aca="false">IF(Input!A93="","",Input!A93)</f>
        <v>2013Q4</v>
      </c>
      <c r="B93" s="0" t="n">
        <f aca="false">IF(Input!C93="","",LN(Input!C93))</f>
        <v>9.67509273743922</v>
      </c>
      <c r="C93" s="0" t="n">
        <f aca="false">IF(Input!D93="","",LN(Input!D93*Escsount!$B93))</f>
        <v>9.60286188942212</v>
      </c>
      <c r="D93" s="0" t="n">
        <f aca="false">IF(Input!E93="","",LN(Input!E93))</f>
        <v>1.94591014905531</v>
      </c>
      <c r="E93" s="0" t="n">
        <f aca="false">IF(Input!F93="","",LN(Input!F93*Escsount!$B93))</f>
        <v>4.65162588248035</v>
      </c>
      <c r="F93" s="0" t="n">
        <f aca="false">IF(Input!G93="","",LN(Input!G93*Escsount!$B93))</f>
        <v>5.11157522526311</v>
      </c>
      <c r="G93" s="0" t="n">
        <f aca="false">IF(Input!H93="","",LN(Input!H93*Escsount!$B93))</f>
        <v>4.65708461964303</v>
      </c>
      <c r="H93" s="0" t="n">
        <f aca="false">IF(Input!I93="","",Input!I93)</f>
        <v>0.09</v>
      </c>
      <c r="I93" s="0" t="n">
        <f aca="false">-NORMSINV(Input!J93)</f>
        <v>1.39985414475309</v>
      </c>
      <c r="J93" s="0" t="n">
        <f aca="false">'I comp'!D93</f>
        <v>-0.0532656386573907</v>
      </c>
      <c r="K93" s="0" t="n">
        <f aca="false">-NORMSINV(Input!L93)</f>
        <v>1.96512302741505</v>
      </c>
      <c r="L93" s="0" t="n">
        <f aca="false">'I comp'!F93</f>
        <v>-0.1194617904741</v>
      </c>
    </row>
    <row r="94" customFormat="false" ht="12.8" hidden="false" customHeight="false" outlineLevel="0" collapsed="false">
      <c r="A94" s="0" t="str">
        <f aca="false">IF(Input!A94="","",Input!A94)</f>
        <v>2014Q1</v>
      </c>
      <c r="B94" s="0" t="n">
        <f aca="false">IF(Input!C94="","",LN(Input!C94))</f>
        <v>9.66976953813875</v>
      </c>
      <c r="C94" s="0" t="n">
        <f aca="false">IF(Input!D94="","",LN(Input!D94*Escsount!$B94))</f>
        <v>9.61023116690985</v>
      </c>
      <c r="D94" s="0" t="n">
        <f aca="false">IF(Input!E94="","",LN(Input!E94))</f>
        <v>1.88706964903238</v>
      </c>
      <c r="E94" s="0" t="n">
        <f aca="false">IF(Input!F94="","",LN(Input!F94*Escsount!$B94))</f>
        <v>4.65653869112097</v>
      </c>
      <c r="F94" s="0" t="n">
        <f aca="false">IF(Input!G94="","",LN(Input!G94*Escsount!$B94))</f>
        <v>5.12527810604839</v>
      </c>
      <c r="G94" s="0" t="n">
        <f aca="false">IF(Input!H94="","",LN(Input!H94*Escsount!$B94))</f>
        <v>4.66294665559006</v>
      </c>
      <c r="H94" s="0" t="n">
        <f aca="false">IF(Input!I94="","",Input!I94)</f>
        <v>0.07</v>
      </c>
      <c r="I94" s="0" t="n">
        <f aca="false">-NORMSINV(Input!J94)</f>
        <v>1.42987673628354</v>
      </c>
      <c r="J94" s="0" t="n">
        <f aca="false">'I comp'!D94</f>
        <v>-0.0419324053539272</v>
      </c>
      <c r="K94" s="0" t="n">
        <f aca="false">-NORMSINV(Input!L94)</f>
        <v>2.01409081201814</v>
      </c>
      <c r="L94" s="0" t="n">
        <f aca="false">'I comp'!F94</f>
        <v>-0.152075455743898</v>
      </c>
    </row>
    <row r="95" customFormat="false" ht="12.8" hidden="false" customHeight="false" outlineLevel="0" collapsed="false">
      <c r="A95" s="0" t="str">
        <f aca="false">IF(Input!A95="","",Input!A95)</f>
        <v>2014Q2</v>
      </c>
      <c r="B95" s="0" t="n">
        <f aca="false">IF(Input!C95="","",LN(Input!C95))</f>
        <v>9.68099379006341</v>
      </c>
      <c r="C95" s="0" t="n">
        <f aca="false">IF(Input!D95="","",LN(Input!D95*Escsount!$B95))</f>
        <v>9.61570920906803</v>
      </c>
      <c r="D95" s="0" t="n">
        <f aca="false">IF(Input!E95="","",LN(Input!E95))</f>
        <v>1.82454929205105</v>
      </c>
      <c r="E95" s="0" t="n">
        <f aca="false">IF(Input!F95="","",LN(Input!F95*Escsount!$B95))</f>
        <v>4.66390475829049</v>
      </c>
      <c r="F95" s="0" t="n">
        <f aca="false">IF(Input!G95="","",LN(Input!G95*Escsount!$B95))</f>
        <v>5.12046602085819</v>
      </c>
      <c r="G95" s="0" t="n">
        <f aca="false">IF(Input!H95="","",LN(Input!H95*Escsount!$B95))</f>
        <v>4.68688489308019</v>
      </c>
      <c r="H95" s="0" t="n">
        <f aca="false">IF(Input!I95="","",Input!I95)</f>
        <v>0.09</v>
      </c>
      <c r="I95" s="0" t="n">
        <f aca="false">-NORMSINV(Input!J95)</f>
        <v>1.45901129115727</v>
      </c>
      <c r="J95" s="0" t="n">
        <f aca="false">'I comp'!D95</f>
        <v>-0.0304375011481902</v>
      </c>
      <c r="K95" s="0" t="n">
        <f aca="false">-NORMSINV(Input!L95)</f>
        <v>2.0641868904004</v>
      </c>
      <c r="L95" s="0" t="n">
        <f aca="false">'I comp'!F95</f>
        <v>-0.127606685704917</v>
      </c>
    </row>
    <row r="96" customFormat="false" ht="12.8" hidden="false" customHeight="false" outlineLevel="0" collapsed="false">
      <c r="A96" s="0" t="str">
        <f aca="false">IF(Input!A96="","",Input!A96)</f>
        <v>2014Q3</v>
      </c>
      <c r="B96" s="0" t="n">
        <f aca="false">IF(Input!C96="","",LN(Input!C96))</f>
        <v>9.6931121404996</v>
      </c>
      <c r="C96" s="0" t="n">
        <f aca="false">IF(Input!D96="","",LN(Input!D96*Escsount!$B96))</f>
        <v>9.62476546758606</v>
      </c>
      <c r="D96" s="0" t="n">
        <f aca="false">IF(Input!E96="","",LN(Input!E96))</f>
        <v>1.80828877117927</v>
      </c>
      <c r="E96" s="0" t="n">
        <f aca="false">IF(Input!F96="","",LN(Input!F96*Escsount!$B96))</f>
        <v>4.67273998169454</v>
      </c>
      <c r="F96" s="0" t="n">
        <f aca="false">IF(Input!G96="","",LN(Input!G96*Escsount!$B96))</f>
        <v>5.12563073417481</v>
      </c>
      <c r="G96" s="0" t="n">
        <f aca="false">IF(Input!H96="","",LN(Input!H96*Escsount!$B96))</f>
        <v>4.71581047436935</v>
      </c>
      <c r="H96" s="0" t="n">
        <f aca="false">IF(Input!I96="","",Input!I96)</f>
        <v>0.09</v>
      </c>
      <c r="I96" s="0" t="n">
        <f aca="false">-NORMSINV(Input!J96)</f>
        <v>1.48845250009827</v>
      </c>
      <c r="J96" s="0" t="n">
        <f aca="false">'I comp'!D96</f>
        <v>-0.0269729948795071</v>
      </c>
      <c r="K96" s="0" t="n">
        <f aca="false">-NORMSINV(Input!L96)</f>
        <v>2.10375298376659</v>
      </c>
      <c r="L96" s="0" t="n">
        <f aca="false">'I comp'!F96</f>
        <v>-0.101431676291765</v>
      </c>
    </row>
    <row r="97" customFormat="false" ht="12.8" hidden="false" customHeight="false" outlineLevel="0" collapsed="false">
      <c r="A97" s="0" t="str">
        <f aca="false">IF(Input!A97="","",Input!A97)</f>
        <v>2014Q4</v>
      </c>
      <c r="B97" s="0" t="n">
        <f aca="false">IF(Input!C97="","",LN(Input!C97))</f>
        <v>9.6985951805468</v>
      </c>
      <c r="C97" s="0" t="n">
        <f aca="false">IF(Input!D97="","",LN(Input!D97*Escsount!$B97))</f>
        <v>9.64171460202873</v>
      </c>
      <c r="D97" s="0" t="n">
        <f aca="false">IF(Input!E97="","",LN(Input!E97))</f>
        <v>1.7404661748405</v>
      </c>
      <c r="E97" s="0" t="n">
        <f aca="false">IF(Input!F97="","",LN(Input!F97*Escsount!$B97))</f>
        <v>4.6895936189799</v>
      </c>
      <c r="F97" s="0" t="n">
        <f aca="false">IF(Input!G97="","",LN(Input!G97*Escsount!$B97))</f>
        <v>5.15006286905442</v>
      </c>
      <c r="G97" s="0" t="n">
        <f aca="false">IF(Input!H97="","",LN(Input!H97*Escsount!$B97))</f>
        <v>4.74543227226935</v>
      </c>
      <c r="H97" s="0" t="n">
        <f aca="false">IF(Input!I97="","",Input!I97)</f>
        <v>0.1</v>
      </c>
      <c r="I97" s="0" t="n">
        <f aca="false">-NORMSINV(Input!J97)</f>
        <v>1.51663445999434</v>
      </c>
      <c r="J97" s="0" t="n">
        <f aca="false">'I comp'!D97</f>
        <v>-0.0257553952232757</v>
      </c>
      <c r="K97" s="0" t="n">
        <f aca="false">-NORMSINV(Input!L97)</f>
        <v>2.14943416009093</v>
      </c>
      <c r="L97" s="0" t="n">
        <f aca="false">'I comp'!F97</f>
        <v>-0.0669492794013655</v>
      </c>
    </row>
    <row r="98" customFormat="false" ht="12.8" hidden="false" customHeight="false" outlineLevel="0" collapsed="false">
      <c r="A98" s="0" t="str">
        <f aca="false">IF(Input!A98="","",Input!A98)</f>
        <v>2015Q1</v>
      </c>
      <c r="B98" s="0" t="n">
        <f aca="false">IF(Input!C98="","",LN(Input!C98))</f>
        <v>9.70222779472192</v>
      </c>
      <c r="C98" s="0" t="n">
        <f aca="false">IF(Input!D98="","",LN(Input!D98*Escsount!$B98))</f>
        <v>9.65666199735342</v>
      </c>
      <c r="D98" s="0" t="n">
        <f aca="false">IF(Input!E98="","",LN(Input!E98))</f>
        <v>1.68639895357023</v>
      </c>
      <c r="E98" s="0" t="n">
        <f aca="false">IF(Input!F98="","",LN(Input!F98*Escsount!$B98))</f>
        <v>4.68997455348044</v>
      </c>
      <c r="F98" s="0" t="n">
        <f aca="false">IF(Input!G98="","",LN(Input!G98*Escsount!$B98))</f>
        <v>5.15363364535377</v>
      </c>
      <c r="G98" s="0" t="n">
        <f aca="false">IF(Input!H98="","",LN(Input!H98*Escsount!$B98))</f>
        <v>4.76682527405357</v>
      </c>
      <c r="H98" s="0" t="n">
        <f aca="false">IF(Input!I98="","",Input!I98)</f>
        <v>0.11</v>
      </c>
      <c r="I98" s="0" t="n">
        <f aca="false">-NORMSINV(Input!J98)</f>
        <v>1.53574880555611</v>
      </c>
      <c r="J98" s="0" t="n">
        <f aca="false">'I comp'!D98</f>
        <v>-0.0364436337655108</v>
      </c>
      <c r="K98" s="0" t="n">
        <f aca="false">-NORMSINV(Input!L98)</f>
        <v>2.19449281388486</v>
      </c>
      <c r="L98" s="0" t="n">
        <f aca="false">'I comp'!F98</f>
        <v>-0.189429289621952</v>
      </c>
    </row>
    <row r="99" customFormat="false" ht="12.8" hidden="false" customHeight="false" outlineLevel="0" collapsed="false">
      <c r="A99" s="0" t="str">
        <f aca="false">IF(Input!A99="","",Input!A99)</f>
        <v>2015Q2</v>
      </c>
      <c r="B99" s="0" t="n">
        <f aca="false">IF(Input!C99="","",LN(Input!C99))</f>
        <v>9.70863987037677</v>
      </c>
      <c r="C99" s="0" t="n">
        <f aca="false">IF(Input!D99="","",LN(Input!D99*Escsount!$B99))</f>
        <v>9.66474419112765</v>
      </c>
      <c r="D99" s="0" t="n">
        <f aca="false">IF(Input!E99="","",LN(Input!E99))</f>
        <v>1.66770682055808</v>
      </c>
      <c r="E99" s="0" t="n">
        <f aca="false">IF(Input!F99="","",LN(Input!F99*Escsount!$B99))</f>
        <v>4.67696301842567</v>
      </c>
      <c r="F99" s="0" t="n">
        <f aca="false">IF(Input!G99="","",LN(Input!G99*Escsount!$B99))</f>
        <v>5.17913662192892</v>
      </c>
      <c r="G99" s="0" t="n">
        <f aca="false">IF(Input!H99="","",LN(Input!H99*Escsount!$B99))</f>
        <v>4.79342440082078</v>
      </c>
      <c r="H99" s="0" t="n">
        <f aca="false">IF(Input!I99="","",Input!I99)</f>
        <v>0.13</v>
      </c>
      <c r="I99" s="0" t="n">
        <f aca="false">-NORMSINV(Input!J99)</f>
        <v>1.57178681650986</v>
      </c>
      <c r="J99" s="0" t="n">
        <f aca="false">'I comp'!D99</f>
        <v>-0.0257868286261227</v>
      </c>
      <c r="K99" s="0" t="n">
        <f aca="false">-NORMSINV(Input!L99)</f>
        <v>2.23526433557053</v>
      </c>
      <c r="L99" s="0" t="n">
        <f aca="false">'I comp'!F99</f>
        <v>0.0729680158581142</v>
      </c>
    </row>
    <row r="100" customFormat="false" ht="12.8" hidden="false" customHeight="false" outlineLevel="0" collapsed="false">
      <c r="A100" s="0" t="str">
        <f aca="false">IF(Input!A100="","",Input!A100)</f>
        <v>2015Q3</v>
      </c>
      <c r="B100" s="0" t="n">
        <f aca="false">IF(Input!C100="","",LN(Input!C100))</f>
        <v>9.71353092261019</v>
      </c>
      <c r="C100" s="0" t="n">
        <f aca="false">IF(Input!D100="","",LN(Input!D100*Escsount!$B100))</f>
        <v>9.6745040035748</v>
      </c>
      <c r="D100" s="0" t="n">
        <f aca="false">IF(Input!E100="","",LN(Input!E100))</f>
        <v>1.6094379124341</v>
      </c>
      <c r="E100" s="0" t="n">
        <f aca="false">IF(Input!F100="","",LN(Input!F100*Escsount!$B100))</f>
        <v>4.68056692567667</v>
      </c>
      <c r="F100" s="0" t="n">
        <f aca="false">IF(Input!G100="","",LN(Input!G100*Escsount!$B100))</f>
        <v>5.1881669791798</v>
      </c>
      <c r="G100" s="0" t="n">
        <f aca="false">IF(Input!H100="","",LN(Input!H100*Escsount!$B100))</f>
        <v>4.81430970201724</v>
      </c>
      <c r="H100" s="0" t="n">
        <f aca="false">IF(Input!I100="","",Input!I100)</f>
        <v>0.14</v>
      </c>
      <c r="I100" s="0" t="n">
        <f aca="false">-NORMSINV(Input!J100)</f>
        <v>1.60724789190022</v>
      </c>
      <c r="J100" s="0" t="n">
        <f aca="false">'I comp'!D100</f>
        <v>-0.0116884376517287</v>
      </c>
      <c r="K100" s="0" t="n">
        <f aca="false">-NORMSINV(Input!L100)</f>
        <v>2.27012499802052</v>
      </c>
      <c r="L100" s="0" t="n">
        <f aca="false">'I comp'!F100</f>
        <v>0.150672511856701</v>
      </c>
    </row>
    <row r="101" customFormat="false" ht="12.8" hidden="false" customHeight="false" outlineLevel="0" collapsed="false">
      <c r="A101" s="0" t="str">
        <f aca="false">IF(Input!A101="","",Input!A101)</f>
        <v>2015Q4</v>
      </c>
      <c r="B101" s="0" t="n">
        <f aca="false">IF(Input!C101="","",LN(Input!C101))</f>
        <v>9.71569304643983</v>
      </c>
      <c r="C101" s="0" t="n">
        <f aca="false">IF(Input!D101="","",LN(Input!D101*Escsount!$B101))</f>
        <v>9.68149273358766</v>
      </c>
      <c r="D101" s="0" t="n">
        <f aca="false">IF(Input!E101="","",LN(Input!E101))</f>
        <v>1.6094379124341</v>
      </c>
      <c r="E101" s="0" t="n">
        <f aca="false">IF(Input!F101="","",LN(Input!F101*Escsount!$B101))</f>
        <v>4.6705167229539</v>
      </c>
      <c r="F101" s="0" t="n">
        <f aca="false">IF(Input!G101="","",LN(Input!G101*Escsount!$B101))</f>
        <v>5.18714288620368</v>
      </c>
      <c r="G101" s="0" t="n">
        <f aca="false">IF(Input!H101="","",LN(Input!H101*Escsount!$B101))</f>
        <v>4.83054739486754</v>
      </c>
      <c r="H101" s="0" t="n">
        <f aca="false">IF(Input!I101="","",Input!I101)</f>
        <v>0.24</v>
      </c>
      <c r="I101" s="0" t="n">
        <f aca="false">-NORMSINV(Input!J101)</f>
        <v>1.63618918112547</v>
      </c>
      <c r="J101" s="0" t="n">
        <f aca="false">'I comp'!D101</f>
        <v>-0.0305110499443317</v>
      </c>
      <c r="K101" s="0" t="n">
        <f aca="false">-NORMSINV(Input!L101)</f>
        <v>2.30440356635946</v>
      </c>
      <c r="L101" s="0" t="n">
        <f aca="false">'I comp'!F101</f>
        <v>0.144395001123945</v>
      </c>
    </row>
    <row r="102" customFormat="false" ht="12.8" hidden="false" customHeight="false" outlineLevel="0" collapsed="false">
      <c r="A102" s="0" t="str">
        <f aca="false">IF(Input!A102="","",Input!A102)</f>
        <v>2016Q1</v>
      </c>
      <c r="B102" s="0" t="n">
        <f aca="false">IF(Input!C102="","",LN(Input!C102))</f>
        <v>9.71776020260734</v>
      </c>
      <c r="C102" s="0" t="n">
        <f aca="false">IF(Input!D102="","",LN(Input!D102*Escsount!$B102))</f>
        <v>9.68369307050382</v>
      </c>
      <c r="D102" s="0" t="n">
        <f aca="false">IF(Input!E102="","",LN(Input!E102))</f>
        <v>1.6094379124341</v>
      </c>
      <c r="E102" s="0" t="n">
        <f aca="false">IF(Input!F102="","",LN(Input!F102*Escsount!$B102))</f>
        <v>4.66536247249473</v>
      </c>
      <c r="F102" s="0" t="n">
        <f aca="false">IF(Input!G102="","",LN(Input!G102*Escsount!$B102))</f>
        <v>5.19468878283039</v>
      </c>
      <c r="G102" s="0" t="n">
        <f aca="false">IF(Input!H102="","",LN(Input!H102*Escsount!$B102))</f>
        <v>4.8354045201462</v>
      </c>
      <c r="H102" s="0" t="n">
        <f aca="false">IF(Input!I102="","",Input!I102)</f>
        <v>0.36</v>
      </c>
      <c r="I102" s="0" t="n">
        <f aca="false">-NORMSINV(Input!J102)</f>
        <v>1.66356195557702</v>
      </c>
      <c r="J102" s="0" t="n">
        <f aca="false">'I comp'!D102</f>
        <v>-0.0103227997466206</v>
      </c>
      <c r="K102" s="0" t="n">
        <f aca="false">-NORMSINV(Input!L102)</f>
        <v>2.33775425291559</v>
      </c>
      <c r="L102" s="0" t="n">
        <f aca="false">'I comp'!F102</f>
        <v>0.138107904131251</v>
      </c>
    </row>
    <row r="103" customFormat="false" ht="12.8" hidden="false" customHeight="false" outlineLevel="0" collapsed="false">
      <c r="A103" s="0" t="str">
        <f aca="false">IF(Input!A103="","",Input!A103)</f>
        <v>2016Q2</v>
      </c>
      <c r="B103" s="0" t="n">
        <f aca="false">IF(Input!C103="","",LN(Input!C103))</f>
        <v>9.72125199204439</v>
      </c>
      <c r="C103" s="0" t="n">
        <f aca="false">IF(Input!D103="","",LN(Input!D103*Escsount!$B103))</f>
        <v>9.68826591058348</v>
      </c>
      <c r="D103" s="0" t="n">
        <f aca="false">IF(Input!E103="","",LN(Input!E103))</f>
        <v>1.58923520511658</v>
      </c>
      <c r="E103" s="0" t="n">
        <f aca="false">IF(Input!F103="","",LN(Input!F103*Escsount!$B103))</f>
        <v>4.65594726207251</v>
      </c>
      <c r="F103" s="0" t="n">
        <f aca="false">IF(Input!G103="","",LN(Input!G103*Escsount!$B103))</f>
        <v>5.21717469662672</v>
      </c>
      <c r="G103" s="0" t="n">
        <f aca="false">IF(Input!H103="","",LN(Input!H103*Escsount!$B103))</f>
        <v>4.84726886825829</v>
      </c>
      <c r="H103" s="0" t="n">
        <f aca="false">IF(Input!I103="","",Input!I103)</f>
        <v>0.38</v>
      </c>
      <c r="I103" s="0" t="n">
        <f aca="false">-NORMSINV(Input!J103)</f>
        <v>1.68805849885612</v>
      </c>
      <c r="J103" s="0" t="n">
        <f aca="false">'I comp'!D103</f>
        <v>-0.00471899311234695</v>
      </c>
      <c r="K103" s="0" t="n">
        <f aca="false">-NORMSINV(Input!L103)</f>
        <v>2.35746882913576</v>
      </c>
      <c r="L103" s="0" t="n">
        <f aca="false">'I comp'!F103</f>
        <v>0.134303049533789</v>
      </c>
    </row>
    <row r="104" customFormat="false" ht="12.8" hidden="false" customHeight="false" outlineLevel="0" collapsed="false">
      <c r="A104" s="0" t="str">
        <f aca="false">IF(Input!A104="","",Input!A104)</f>
        <v>2016Q3</v>
      </c>
      <c r="B104" s="0" t="n">
        <f aca="false">IF(Input!C104="","",LN(Input!C104))</f>
        <v>9.72984819612501</v>
      </c>
      <c r="C104" s="0" t="n">
        <f aca="false">IF(Input!D104="","",LN(Input!D104*Escsount!$B104))</f>
        <v>9.69476647134904</v>
      </c>
      <c r="D104" s="0" t="n">
        <f aca="false">IF(Input!E104="","",LN(Input!E104))</f>
        <v>1.58923520511658</v>
      </c>
      <c r="E104" s="0" t="n">
        <f aca="false">IF(Input!F104="","",LN(Input!F104*Escsount!$B104))</f>
        <v>4.65532617962506</v>
      </c>
      <c r="F104" s="0" t="n">
        <f aca="false">IF(Input!G104="","",LN(Input!G104*Escsount!$B104))</f>
        <v>5.22488114098064</v>
      </c>
      <c r="G104" s="0" t="n">
        <f aca="false">IF(Input!H104="","",LN(Input!H104*Escsount!$B104))</f>
        <v>4.84776506197989</v>
      </c>
      <c r="H104" s="0" t="n">
        <f aca="false">IF(Input!I104="","",Input!I104)</f>
        <v>0.4</v>
      </c>
      <c r="I104" s="0" t="n">
        <f aca="false">-NORMSINV(Input!J104)</f>
        <v>1.71035633646166</v>
      </c>
      <c r="J104" s="0" t="n">
        <f aca="false">'I comp'!D104</f>
        <v>-0.00245629875374204</v>
      </c>
      <c r="K104" s="0" t="n">
        <f aca="false">-NORMSINV(Input!L104)</f>
        <v>2.3781446232807</v>
      </c>
      <c r="L104" s="0" t="n">
        <f aca="false">'I comp'!F104</f>
        <v>0.0753222787593963</v>
      </c>
    </row>
    <row r="105" customFormat="false" ht="12.8" hidden="false" customHeight="false" outlineLevel="0" collapsed="false">
      <c r="A105" s="0" t="str">
        <f aca="false">IF(Input!A105="","",Input!A105)</f>
        <v>2016Q4</v>
      </c>
      <c r="B105" s="0" t="n">
        <f aca="false">IF(Input!C105="","",LN(Input!C105))</f>
        <v>9.73442372241407</v>
      </c>
      <c r="C105" s="0" t="n">
        <f aca="false">IF(Input!D105="","",LN(Input!D105*Escsount!$B105))</f>
        <v>9.69688149986085</v>
      </c>
      <c r="D105" s="0" t="n">
        <f aca="false">IF(Input!E105="","",LN(Input!E105))</f>
        <v>1.54756250871601</v>
      </c>
      <c r="E105" s="0" t="n">
        <f aca="false">IF(Input!F105="","",LN(Input!F105*Escsount!$B105))</f>
        <v>4.64859359389652</v>
      </c>
      <c r="F105" s="0" t="n">
        <f aca="false">IF(Input!G105="","",LN(Input!G105*Escsount!$B105))</f>
        <v>5.22327049222513</v>
      </c>
      <c r="G105" s="0" t="n">
        <f aca="false">IF(Input!H105="","",LN(Input!H105*Escsount!$B105))</f>
        <v>4.84149154470074</v>
      </c>
      <c r="H105" s="0" t="n">
        <f aca="false">IF(Input!I105="","",Input!I105)</f>
        <v>0.54</v>
      </c>
      <c r="I105" s="0" t="n">
        <f aca="false">-NORMSINV(Input!J105)</f>
        <v>1.7335385038418</v>
      </c>
      <c r="J105" s="0" t="n">
        <f aca="false">'I comp'!D105</f>
        <v>0.0110340402922172</v>
      </c>
      <c r="K105" s="0" t="n">
        <f aca="false">-NORMSINV(Input!L105)</f>
        <v>2.38670773449225</v>
      </c>
      <c r="L105" s="0" t="n">
        <f aca="false">'I comp'!F105</f>
        <v>0.128532745950033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94</TotalTime>
  <Application>LibreOffice/5.3.1.2$Linux_X86_64 LibreOffice_project/30m0$Build-2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2017-03-17T09:51:26Z</dcterms:created>
  <dc:creator/>
  <dc:description/>
  <dc:language>en-US</dc:language>
  <cp:lastModifiedBy/>
  <dcterms:modified xsi:type="dcterms:W3CDTF">2017-05-18T19:23:44Z</dcterms:modified>
  <cp:revision>21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