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las" sheetId="1" r:id="rId1"/>
    <sheet name="Tablas Word" sheetId="7" r:id="rId2"/>
    <sheet name="BD General" sheetId="2" r:id="rId3"/>
    <sheet name="BD Evento" sheetId="5" r:id="rId4"/>
    <sheet name="BD Ppto" sheetId="4" r:id="rId5"/>
    <sheet name="BD ClaCo" sheetId="6" r:id="rId6"/>
  </sheets>
  <definedNames>
    <definedName name="_xlnm._FilterDatabase" localSheetId="5" hidden="1">'BD ClaCo'!$A$1:$I$516</definedName>
    <definedName name="_xlnm._FilterDatabase" localSheetId="3" hidden="1">'BD Evento'!$A$1:$I$4</definedName>
    <definedName name="_xlnm._FilterDatabase" localSheetId="2" hidden="1">'BD General'!$A$1:$E$1</definedName>
    <definedName name="_xlnm._FilterDatabase" localSheetId="4" hidden="1">'BD Ppto'!$A$1:$M$2</definedName>
    <definedName name="Anho">'BD General'!$A$2:$A$6</definedName>
  </definedNames>
  <calcPr calcId="145621"/>
</workbook>
</file>

<file path=xl/calcChain.xml><?xml version="1.0" encoding="utf-8"?>
<calcChain xmlns="http://schemas.openxmlformats.org/spreadsheetml/2006/main">
  <c r="J24" i="7" l="1"/>
  <c r="I24" i="7"/>
  <c r="H24" i="7"/>
  <c r="G24" i="7"/>
  <c r="F24" i="7"/>
  <c r="E24" i="7"/>
  <c r="C24" i="7"/>
  <c r="B24" i="7"/>
  <c r="J18" i="7"/>
  <c r="I18" i="7"/>
  <c r="H18" i="7"/>
  <c r="G18" i="7"/>
  <c r="F18" i="7"/>
  <c r="E18" i="7"/>
  <c r="C18" i="7"/>
  <c r="B18" i="7"/>
  <c r="J11" i="7"/>
  <c r="I11" i="7"/>
  <c r="H11" i="7"/>
  <c r="G11" i="7"/>
  <c r="F11" i="7"/>
  <c r="E11" i="7"/>
  <c r="C11" i="7"/>
  <c r="B11" i="7"/>
  <c r="J8" i="7"/>
  <c r="I8" i="7"/>
  <c r="H8" i="7"/>
  <c r="G8" i="7"/>
  <c r="F8" i="7"/>
  <c r="E8" i="7"/>
  <c r="C8" i="7"/>
  <c r="B8" i="7"/>
  <c r="I31" i="7"/>
  <c r="G31" i="7"/>
  <c r="E30" i="7"/>
  <c r="B30" i="7"/>
  <c r="I16" i="7"/>
  <c r="G16" i="7"/>
  <c r="E15" i="7"/>
  <c r="B15" i="7"/>
  <c r="L8" i="7"/>
  <c r="I6" i="7"/>
  <c r="G6" i="7"/>
  <c r="E5" i="7"/>
  <c r="B5" i="7"/>
  <c r="G3" i="7"/>
  <c r="E3" i="7"/>
  <c r="G2" i="7"/>
  <c r="E2" i="7"/>
  <c r="G1" i="7"/>
  <c r="F10" i="7" s="1"/>
  <c r="E1" i="7"/>
  <c r="G10" i="7" l="1"/>
  <c r="L10" i="7" s="1"/>
  <c r="B27" i="7"/>
  <c r="B9" i="7"/>
  <c r="L11" i="7"/>
  <c r="G20" i="7"/>
  <c r="L20" i="7" s="1"/>
  <c r="E9" i="7"/>
  <c r="E22" i="7"/>
  <c r="J33" i="7"/>
  <c r="I21" i="7"/>
  <c r="I38" i="7"/>
  <c r="I36" i="7"/>
  <c r="J35" i="7"/>
  <c r="I33" i="7"/>
  <c r="J27" i="7"/>
  <c r="J23" i="7"/>
  <c r="I20" i="7"/>
  <c r="J19" i="7"/>
  <c r="I35" i="7"/>
  <c r="J41" i="7"/>
  <c r="J37" i="7"/>
  <c r="I41" i="7"/>
  <c r="J34" i="7"/>
  <c r="I22" i="7"/>
  <c r="J21" i="7"/>
  <c r="J10" i="7"/>
  <c r="J38" i="7"/>
  <c r="I37" i="7"/>
  <c r="J36" i="7"/>
  <c r="I34" i="7"/>
  <c r="J20" i="7"/>
  <c r="I27" i="7"/>
  <c r="H38" i="7"/>
  <c r="N38" i="7" s="1"/>
  <c r="H37" i="7"/>
  <c r="N37" i="7" s="1"/>
  <c r="H36" i="7"/>
  <c r="N36" i="7" s="1"/>
  <c r="H35" i="7"/>
  <c r="N35" i="7" s="1"/>
  <c r="H41" i="7"/>
  <c r="N41" i="7" s="1"/>
  <c r="H34" i="7"/>
  <c r="N34" i="7" s="1"/>
  <c r="H33" i="7"/>
  <c r="H27" i="7"/>
  <c r="N27" i="7" s="1"/>
  <c r="N24" i="7"/>
  <c r="H23" i="7"/>
  <c r="N23" i="7" s="1"/>
  <c r="H22" i="7"/>
  <c r="N22" i="7" s="1"/>
  <c r="H21" i="7"/>
  <c r="N21" i="7" s="1"/>
  <c r="H20" i="7"/>
  <c r="N20" i="7" s="1"/>
  <c r="H19" i="7"/>
  <c r="N19" i="7" s="1"/>
  <c r="N11" i="7"/>
  <c r="H10" i="7"/>
  <c r="N10" i="7" s="1"/>
  <c r="H9" i="7"/>
  <c r="N9" i="7" s="1"/>
  <c r="E6" i="7"/>
  <c r="G38" i="7"/>
  <c r="L38" i="7" s="1"/>
  <c r="F27" i="7"/>
  <c r="G22" i="7"/>
  <c r="L22" i="7" s="1"/>
  <c r="E20" i="7"/>
  <c r="G37" i="7"/>
  <c r="L37" i="7" s="1"/>
  <c r="E35" i="7"/>
  <c r="F41" i="7"/>
  <c r="G34" i="7"/>
  <c r="L34" i="7" s="1"/>
  <c r="E27" i="7"/>
  <c r="E23" i="7"/>
  <c r="F22" i="7"/>
  <c r="G21" i="7"/>
  <c r="L21" i="7" s="1"/>
  <c r="E19" i="7"/>
  <c r="F38" i="7"/>
  <c r="F37" i="7"/>
  <c r="G36" i="7"/>
  <c r="L36" i="7" s="1"/>
  <c r="E41" i="7"/>
  <c r="F34" i="7"/>
  <c r="G33" i="7"/>
  <c r="E38" i="7"/>
  <c r="E37" i="7"/>
  <c r="F36" i="7"/>
  <c r="G35" i="7"/>
  <c r="L35" i="7" s="1"/>
  <c r="E34" i="7"/>
  <c r="F33" i="7"/>
  <c r="G27" i="7"/>
  <c r="L27" i="7" s="1"/>
  <c r="G23" i="7"/>
  <c r="L23" i="7" s="1"/>
  <c r="E21" i="7"/>
  <c r="F20" i="7"/>
  <c r="G19" i="7"/>
  <c r="L19" i="7" s="1"/>
  <c r="E10" i="7"/>
  <c r="F9" i="7"/>
  <c r="E36" i="7"/>
  <c r="F35" i="7"/>
  <c r="G41" i="7"/>
  <c r="L41" i="7" s="1"/>
  <c r="E33" i="7"/>
  <c r="F23" i="7"/>
  <c r="F19" i="7"/>
  <c r="C38" i="7"/>
  <c r="C37" i="7"/>
  <c r="C36" i="7"/>
  <c r="C35" i="7"/>
  <c r="C41" i="7"/>
  <c r="C34" i="7"/>
  <c r="C33" i="7"/>
  <c r="C27" i="7"/>
  <c r="C23" i="7"/>
  <c r="C22" i="7"/>
  <c r="C21" i="7"/>
  <c r="C20" i="7"/>
  <c r="C19" i="7"/>
  <c r="C10" i="7"/>
  <c r="C9" i="7"/>
  <c r="B38" i="7"/>
  <c r="B37" i="7"/>
  <c r="B36" i="7"/>
  <c r="B33" i="7"/>
  <c r="B20" i="7"/>
  <c r="B35" i="7"/>
  <c r="B41" i="7"/>
  <c r="B22" i="7"/>
  <c r="B34" i="7"/>
  <c r="B21" i="7"/>
  <c r="G9" i="7"/>
  <c r="L9" i="7" s="1"/>
  <c r="I10" i="7"/>
  <c r="K10" i="7" s="1"/>
  <c r="B19" i="7"/>
  <c r="J22" i="7"/>
  <c r="L24" i="7"/>
  <c r="I9" i="7"/>
  <c r="B10" i="7"/>
  <c r="I19" i="7"/>
  <c r="F21" i="7"/>
  <c r="B23" i="7"/>
  <c r="J9" i="7"/>
  <c r="M9" i="7" s="1"/>
  <c r="I23" i="7"/>
  <c r="K23" i="7" s="1"/>
  <c r="K2" i="4"/>
  <c r="M22" i="7" l="1"/>
  <c r="K20" i="7"/>
  <c r="K19" i="7"/>
  <c r="K11" i="7"/>
  <c r="B12" i="7"/>
  <c r="C12" i="7"/>
  <c r="E12" i="7"/>
  <c r="F25" i="7"/>
  <c r="C39" i="7"/>
  <c r="E39" i="7"/>
  <c r="M20" i="7"/>
  <c r="M34" i="7"/>
  <c r="E25" i="7"/>
  <c r="F39" i="7"/>
  <c r="F12" i="7"/>
  <c r="K9" i="7"/>
  <c r="C25" i="7"/>
  <c r="L33" i="7"/>
  <c r="G39" i="7"/>
  <c r="L39" i="7" s="1"/>
  <c r="I25" i="7"/>
  <c r="K18" i="7"/>
  <c r="K37" i="7"/>
  <c r="K22" i="7"/>
  <c r="M37" i="7"/>
  <c r="I39" i="7"/>
  <c r="K33" i="7"/>
  <c r="K21" i="7"/>
  <c r="J12" i="7"/>
  <c r="M8" i="7"/>
  <c r="H25" i="7"/>
  <c r="N25" i="7" s="1"/>
  <c r="N18" i="7"/>
  <c r="M38" i="7"/>
  <c r="M18" i="7"/>
  <c r="J25" i="7"/>
  <c r="M25" i="7" s="1"/>
  <c r="M41" i="7"/>
  <c r="M23" i="7"/>
  <c r="M35" i="7"/>
  <c r="M24" i="7"/>
  <c r="L18" i="7"/>
  <c r="G25" i="7"/>
  <c r="L25" i="7" s="1"/>
  <c r="K27" i="7"/>
  <c r="K34" i="7"/>
  <c r="I12" i="7"/>
  <c r="K8" i="7"/>
  <c r="K35" i="7"/>
  <c r="K24" i="7"/>
  <c r="K36" i="7"/>
  <c r="B25" i="7"/>
  <c r="B39" i="7"/>
  <c r="G12" i="7"/>
  <c r="L12" i="7" s="1"/>
  <c r="H12" i="7"/>
  <c r="N12" i="7" s="1"/>
  <c r="N8" i="7"/>
  <c r="H39" i="7"/>
  <c r="N39" i="7" s="1"/>
  <c r="N33" i="7"/>
  <c r="M11" i="7"/>
  <c r="M36" i="7"/>
  <c r="M10" i="7"/>
  <c r="M21" i="7"/>
  <c r="K41" i="7"/>
  <c r="M19" i="7"/>
  <c r="M27" i="7"/>
  <c r="K38" i="7"/>
  <c r="J39" i="7"/>
  <c r="M33" i="7"/>
  <c r="J2" i="4"/>
  <c r="K39" i="7" l="1"/>
  <c r="M39" i="7"/>
  <c r="K12" i="7"/>
  <c r="M12" i="7"/>
  <c r="K25" i="7"/>
  <c r="G1" i="1"/>
  <c r="M2" i="4" l="1"/>
  <c r="L2" i="4"/>
  <c r="E13" i="1"/>
  <c r="E6" i="1"/>
  <c r="E3" i="1"/>
  <c r="E2" i="1"/>
  <c r="E1" i="1"/>
  <c r="G3" i="1"/>
  <c r="G2" i="1"/>
  <c r="I35" i="1"/>
  <c r="G35" i="1"/>
  <c r="E34" i="1"/>
  <c r="B34" i="1"/>
  <c r="I18" i="1"/>
  <c r="G18" i="1"/>
  <c r="E17" i="1"/>
  <c r="B17" i="1"/>
  <c r="E5" i="1"/>
  <c r="B5" i="1"/>
  <c r="I6" i="1"/>
  <c r="G6" i="1"/>
  <c r="B42" i="1" l="1"/>
  <c r="B40" i="1"/>
  <c r="B38" i="1"/>
  <c r="B13" i="1"/>
  <c r="B11" i="1"/>
  <c r="B9" i="1"/>
  <c r="C43" i="1"/>
  <c r="C41" i="1"/>
  <c r="C39" i="1"/>
  <c r="C37" i="1"/>
  <c r="C12" i="1"/>
  <c r="C10" i="1"/>
  <c r="C8" i="1"/>
  <c r="B43" i="1"/>
  <c r="B41" i="1"/>
  <c r="B39" i="1"/>
  <c r="B37" i="1"/>
  <c r="B12" i="1"/>
  <c r="B10" i="1"/>
  <c r="B8" i="1"/>
  <c r="C42" i="1"/>
  <c r="C40" i="1"/>
  <c r="C38" i="1"/>
  <c r="C13" i="1"/>
  <c r="C11" i="1"/>
  <c r="C9" i="1"/>
  <c r="C27" i="1"/>
  <c r="B24" i="1"/>
  <c r="C20" i="1"/>
  <c r="C28" i="1"/>
  <c r="B25" i="1"/>
  <c r="C25" i="1"/>
  <c r="B26" i="1"/>
  <c r="C22" i="1"/>
  <c r="C31" i="1"/>
  <c r="B27" i="1"/>
  <c r="B20" i="1"/>
  <c r="B28" i="1"/>
  <c r="C24" i="1"/>
  <c r="B21" i="1"/>
  <c r="C21" i="1"/>
  <c r="B22" i="1"/>
  <c r="B31" i="1"/>
  <c r="C26" i="1"/>
  <c r="B23" i="1"/>
  <c r="C23" i="1"/>
  <c r="J41" i="1"/>
  <c r="I40" i="1"/>
  <c r="I28" i="1"/>
  <c r="I26" i="1"/>
  <c r="I24" i="1"/>
  <c r="I22" i="1"/>
  <c r="J20" i="1"/>
  <c r="J42" i="1"/>
  <c r="I41" i="1"/>
  <c r="J38" i="1"/>
  <c r="J31" i="1"/>
  <c r="J27" i="1"/>
  <c r="J25" i="1"/>
  <c r="J23" i="1"/>
  <c r="J21" i="1"/>
  <c r="I20" i="1"/>
  <c r="J43" i="1"/>
  <c r="I42" i="1"/>
  <c r="J39" i="1"/>
  <c r="I38" i="1"/>
  <c r="J37" i="1"/>
  <c r="I31" i="1"/>
  <c r="I27" i="1"/>
  <c r="I25" i="1"/>
  <c r="I23" i="1"/>
  <c r="I21" i="1"/>
  <c r="I43" i="1"/>
  <c r="J40" i="1"/>
  <c r="I39" i="1"/>
  <c r="I37" i="1"/>
  <c r="J28" i="1"/>
  <c r="J26" i="1"/>
  <c r="J24" i="1"/>
  <c r="J22" i="1"/>
  <c r="F31" i="1"/>
  <c r="F28" i="1"/>
  <c r="F27" i="1"/>
  <c r="F26" i="1"/>
  <c r="F25" i="1"/>
  <c r="F24" i="1"/>
  <c r="F23" i="1"/>
  <c r="F22" i="1"/>
  <c r="F21" i="1"/>
  <c r="G27" i="1"/>
  <c r="G26" i="1"/>
  <c r="L26" i="1" s="1"/>
  <c r="G21" i="1"/>
  <c r="H31" i="1"/>
  <c r="N31" i="1" s="1"/>
  <c r="E31" i="1"/>
  <c r="H28" i="1"/>
  <c r="E28" i="1"/>
  <c r="H27" i="1"/>
  <c r="N27" i="1" s="1"/>
  <c r="E27" i="1"/>
  <c r="H26" i="1"/>
  <c r="N26" i="1" s="1"/>
  <c r="E26" i="1"/>
  <c r="H25" i="1"/>
  <c r="E25" i="1"/>
  <c r="H24" i="1"/>
  <c r="E24" i="1"/>
  <c r="H23" i="1"/>
  <c r="E23" i="1"/>
  <c r="H22" i="1"/>
  <c r="E22" i="1"/>
  <c r="H21" i="1"/>
  <c r="E21" i="1"/>
  <c r="F20" i="1"/>
  <c r="G24" i="1"/>
  <c r="G23" i="1"/>
  <c r="L23" i="1" s="1"/>
  <c r="H20" i="1"/>
  <c r="E20" i="1"/>
  <c r="G31" i="1"/>
  <c r="G28" i="1"/>
  <c r="G25" i="1"/>
  <c r="G22" i="1"/>
  <c r="L22" i="1" s="1"/>
  <c r="G20" i="1"/>
  <c r="L20" i="1" s="1"/>
  <c r="H43" i="1"/>
  <c r="N43" i="1" s="1"/>
  <c r="E43" i="1"/>
  <c r="F42" i="1"/>
  <c r="G40" i="1"/>
  <c r="L40" i="1" s="1"/>
  <c r="H39" i="1"/>
  <c r="N39" i="1" s="1"/>
  <c r="E39" i="1"/>
  <c r="F38" i="1"/>
  <c r="H37" i="1"/>
  <c r="N37" i="1" s="1"/>
  <c r="E37" i="1"/>
  <c r="G43" i="1"/>
  <c r="L43" i="1" s="1"/>
  <c r="H42" i="1"/>
  <c r="N42" i="1" s="1"/>
  <c r="E42" i="1"/>
  <c r="F41" i="1"/>
  <c r="G39" i="1"/>
  <c r="L39" i="1" s="1"/>
  <c r="H38" i="1"/>
  <c r="N38" i="1" s="1"/>
  <c r="E38" i="1"/>
  <c r="G37" i="1"/>
  <c r="L37" i="1" s="1"/>
  <c r="G42" i="1"/>
  <c r="L42" i="1" s="1"/>
  <c r="H41" i="1"/>
  <c r="N41" i="1" s="1"/>
  <c r="E41" i="1"/>
  <c r="F40" i="1"/>
  <c r="G38" i="1"/>
  <c r="L38" i="1" s="1"/>
  <c r="F43" i="1"/>
  <c r="G41" i="1"/>
  <c r="L41" i="1" s="1"/>
  <c r="H40" i="1"/>
  <c r="N40" i="1" s="1"/>
  <c r="E40" i="1"/>
  <c r="F39" i="1"/>
  <c r="F37" i="1"/>
  <c r="E10" i="1"/>
  <c r="F11" i="1"/>
  <c r="E9" i="1"/>
  <c r="F10" i="1"/>
  <c r="G8" i="1"/>
  <c r="L8" i="1" s="1"/>
  <c r="H11" i="1"/>
  <c r="G10" i="1"/>
  <c r="L10" i="1" s="1"/>
  <c r="H12" i="1"/>
  <c r="N12" i="1" s="1"/>
  <c r="G11" i="1"/>
  <c r="L11" i="1" s="1"/>
  <c r="G13" i="1"/>
  <c r="L13" i="1" s="1"/>
  <c r="H10" i="1"/>
  <c r="N10" i="1" s="1"/>
  <c r="G9" i="1"/>
  <c r="L9" i="1" s="1"/>
  <c r="E8" i="1"/>
  <c r="H8" i="1"/>
  <c r="N8" i="1" s="1"/>
  <c r="H13" i="1"/>
  <c r="N13" i="1" s="1"/>
  <c r="G12" i="1"/>
  <c r="L12" i="1" s="1"/>
  <c r="H9" i="1"/>
  <c r="N9" i="1" s="1"/>
  <c r="F8" i="1"/>
  <c r="J12" i="1"/>
  <c r="I11" i="1"/>
  <c r="J8" i="1"/>
  <c r="J13" i="1"/>
  <c r="I12" i="1"/>
  <c r="J9" i="1"/>
  <c r="I13" i="1"/>
  <c r="J10" i="1"/>
  <c r="M10" i="1" s="1"/>
  <c r="I9" i="1"/>
  <c r="K9" i="1" s="1"/>
  <c r="I8" i="1"/>
  <c r="J11" i="1"/>
  <c r="M11" i="1" s="1"/>
  <c r="I10" i="1"/>
  <c r="K10" i="1" s="1"/>
  <c r="F9" i="1"/>
  <c r="E12" i="1"/>
  <c r="F13" i="1"/>
  <c r="E11" i="1"/>
  <c r="F12" i="1"/>
  <c r="A4" i="2"/>
  <c r="A3" i="2" s="1"/>
  <c r="A2" i="2" s="1"/>
  <c r="K12" i="1" l="1"/>
  <c r="M12" i="1"/>
  <c r="K13" i="1"/>
  <c r="K8" i="1"/>
  <c r="M9" i="1"/>
  <c r="K11" i="1"/>
  <c r="M13" i="1"/>
  <c r="C44" i="1"/>
  <c r="M8" i="1"/>
  <c r="C29" i="1"/>
  <c r="C14" i="1"/>
  <c r="N11" i="1"/>
  <c r="M40" i="1"/>
  <c r="K38" i="1"/>
  <c r="M42" i="1"/>
  <c r="K43" i="1"/>
  <c r="M39" i="1"/>
  <c r="K37" i="1"/>
  <c r="K42" i="1"/>
  <c r="M38" i="1"/>
  <c r="K40" i="1"/>
  <c r="K39" i="1"/>
  <c r="M37" i="1"/>
  <c r="M43" i="1"/>
  <c r="K41" i="1"/>
  <c r="M41" i="1"/>
  <c r="L27" i="1"/>
  <c r="M26" i="1"/>
  <c r="K25" i="1"/>
  <c r="L25" i="1" s="1"/>
  <c r="K20" i="1"/>
  <c r="M27" i="1"/>
  <c r="K26" i="1"/>
  <c r="N23" i="1"/>
  <c r="M28" i="1"/>
  <c r="K27" i="1"/>
  <c r="M21" i="1"/>
  <c r="N21" i="1" s="1"/>
  <c r="M31" i="1"/>
  <c r="M20" i="1"/>
  <c r="N20" i="1" s="1"/>
  <c r="K28" i="1"/>
  <c r="L28" i="1" s="1"/>
  <c r="L31" i="1"/>
  <c r="M22" i="1"/>
  <c r="K21" i="1"/>
  <c r="L21" i="1" s="1"/>
  <c r="K31" i="1"/>
  <c r="M23" i="1"/>
  <c r="K22" i="1"/>
  <c r="N22" i="1"/>
  <c r="N28" i="1"/>
  <c r="M24" i="1"/>
  <c r="N24" i="1" s="1"/>
  <c r="K23" i="1"/>
  <c r="M25" i="1"/>
  <c r="N25" i="1" s="1"/>
  <c r="K24" i="1"/>
  <c r="L24" i="1" s="1"/>
  <c r="E14" i="1"/>
  <c r="E29" i="1"/>
  <c r="F29" i="1"/>
  <c r="H29" i="1"/>
  <c r="B14" i="1"/>
  <c r="I44" i="1"/>
  <c r="F44" i="1"/>
  <c r="B29" i="1"/>
  <c r="J44" i="1"/>
  <c r="F14" i="1"/>
  <c r="B44" i="1"/>
  <c r="I29" i="1"/>
  <c r="J29" i="1"/>
  <c r="H44" i="1"/>
  <c r="N44" i="1" s="1"/>
  <c r="G44" i="1"/>
  <c r="L44" i="1" s="1"/>
  <c r="E44" i="1"/>
  <c r="G29" i="1"/>
  <c r="I14" i="1"/>
  <c r="J14" i="1"/>
  <c r="G14" i="1"/>
  <c r="L14" i="1" s="1"/>
  <c r="H14" i="1"/>
  <c r="A5" i="2"/>
  <c r="A6" i="2" s="1"/>
  <c r="K44" i="1" l="1"/>
  <c r="M14" i="1"/>
  <c r="N14" i="1" s="1"/>
  <c r="K14" i="1"/>
  <c r="M29" i="1"/>
  <c r="N29" i="1" s="1"/>
  <c r="M44" i="1"/>
  <c r="K29" i="1"/>
  <c r="L29" i="1" s="1"/>
</calcChain>
</file>

<file path=xl/comments1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Año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Clase de Costo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D1" authorId="0">
      <text>
        <r>
          <rPr>
            <b/>
            <sz val="8"/>
            <color indexed="81"/>
            <rFont val="Tahoma"/>
            <charset val="1"/>
          </rPr>
          <t>Clasificación Tabla 2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E1" authorId="0">
      <text>
        <r>
          <rPr>
            <b/>
            <sz val="8"/>
            <color indexed="81"/>
            <rFont val="Tahoma"/>
            <charset val="1"/>
          </rPr>
          <t>Clasificación Tabla 3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<sst xmlns="http://schemas.openxmlformats.org/spreadsheetml/2006/main" count="280" uniqueCount="69">
  <si>
    <t>VARIACIÓN REAL Vs. PLAN</t>
  </si>
  <si>
    <t>REAL ENE/DIC</t>
  </si>
  <si>
    <t>ABS.</t>
  </si>
  <si>
    <t>%</t>
  </si>
  <si>
    <t>MATERIALES</t>
  </si>
  <si>
    <t>SERVICIOS Y CONTRATOS</t>
  </si>
  <si>
    <t>TOTALES</t>
  </si>
  <si>
    <t>Año:</t>
  </si>
  <si>
    <t>Anho</t>
  </si>
  <si>
    <t>Periodo:</t>
  </si>
  <si>
    <t>LABOR</t>
  </si>
  <si>
    <t>BENEFICIOS Y BIENESTAR</t>
  </si>
  <si>
    <t>OTROS</t>
  </si>
  <si>
    <t>RECOBROS</t>
  </si>
  <si>
    <t>PTTO ORIGINAL APROBADO</t>
  </si>
  <si>
    <t>BT PROPIOS</t>
  </si>
  <si>
    <t>BT FLETADOS</t>
  </si>
  <si>
    <t>ALMACENAMIENTO</t>
  </si>
  <si>
    <t>DEMORA DE TANQUEROS</t>
  </si>
  <si>
    <t>GASTOS DE INSPECCIÓN</t>
  </si>
  <si>
    <t>BUQUES OCASIONALES</t>
  </si>
  <si>
    <t>GASTOS DE NACIONALIZACIÓN</t>
  </si>
  <si>
    <t>SERVICIOS PORTUARIOS</t>
  </si>
  <si>
    <t>PEAJE DE BARRA</t>
  </si>
  <si>
    <t>VIAJES EN VZLA Y EXTERIOR</t>
  </si>
  <si>
    <t>VARIOS MISCELÁNEOS</t>
  </si>
  <si>
    <t>SEGURO EN EL EXTERIOR</t>
  </si>
  <si>
    <t>ASIST. TÉCNICA VZLA - INTEVEP</t>
  </si>
  <si>
    <t>HONORARIOS PROFESIONALES</t>
  </si>
  <si>
    <t>SERVICIOS DE AIT</t>
  </si>
  <si>
    <t>LICENCIAS/SUSCRIPCIONES</t>
  </si>
  <si>
    <t>ClaCo</t>
  </si>
  <si>
    <t>ClasT2</t>
  </si>
  <si>
    <t>ClasT3</t>
  </si>
  <si>
    <t>-</t>
  </si>
  <si>
    <t>Evento</t>
  </si>
  <si>
    <t>VersionSAP</t>
  </si>
  <si>
    <t>TipoParidad</t>
  </si>
  <si>
    <t>Paridad</t>
  </si>
  <si>
    <t>TipoEvento</t>
  </si>
  <si>
    <t>Nota</t>
  </si>
  <si>
    <t>MxDef</t>
  </si>
  <si>
    <t>MReal</t>
  </si>
  <si>
    <t>OrgNegFilAbr</t>
  </si>
  <si>
    <t>CECO</t>
  </si>
  <si>
    <t>Periodo</t>
  </si>
  <si>
    <t>Moneda</t>
  </si>
  <si>
    <t>ValMonInf</t>
  </si>
  <si>
    <t>ValMonObj</t>
  </si>
  <si>
    <t>ValMonTr</t>
  </si>
  <si>
    <t>DescripcionClaCo</t>
  </si>
  <si>
    <t>ElementoDeCosto</t>
  </si>
  <si>
    <t>ClasificacionPptoCon</t>
  </si>
  <si>
    <t>DescripcionFC</t>
  </si>
  <si>
    <t>FolletoPpto</t>
  </si>
  <si>
    <t>ClasfSIFO</t>
  </si>
  <si>
    <t>AcronimoEC</t>
  </si>
  <si>
    <t>MonedaNac</t>
  </si>
  <si>
    <t>PerfilSAP</t>
  </si>
  <si>
    <t>COSTOS DE OPERACIÓN</t>
  </si>
  <si>
    <t>OTROS SERVICIOS Y CONTRATOS</t>
  </si>
  <si>
    <t>VARIACIÓN REAL Vs. PLAN (Bs.)</t>
  </si>
  <si>
    <t>VARIACIÓN REAL Vs. PLAN (Dólares)</t>
  </si>
  <si>
    <t xml:space="preserve"> MMUS$ </t>
  </si>
  <si>
    <t xml:space="preserve">MMBs.S </t>
  </si>
  <si>
    <t>LABOR - BENEFICIOS Y BIENESTAR</t>
  </si>
  <si>
    <t>OTROS - RECOBROS</t>
  </si>
  <si>
    <t>BT PROPIOS - BT FLETADOS</t>
  </si>
  <si>
    <t>GASTOS DE NACIONALIZACIÓN - SERVICIOS PORTUARIOS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</si>
</sst>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[Red]_(* \(#,##0.00\);_(* &quot;-&quot;??_);_(@_)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color indexed="8"/>
      <name val="MS Sans Serif"/>
      <family val="2"/>
    </font>
    <font>
      <b/>
      <sz val="8"/>
      <color indexed="9"/>
      <name val="Arial"/>
      <family val="2"/>
    </font>
    <font>
      <b/>
      <sz val="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/>
    <xf numFmtId="43" fontId="1" fillId="0" borderId="0" xfId="0" applyNumberFormat="1" applyFont="1"/>
    <xf numFmtId="43" fontId="4" fillId="0" borderId="0" xfId="0" applyNumberFormat="1" applyFont="1"/>
    <xf numFmtId="0" fontId="4" fillId="2" borderId="0" xfId="0" applyFont="1" applyFill="1"/>
    <xf numFmtId="0" fontId="1" fillId="2" borderId="0" xfId="0" applyFont="1" applyFill="1"/>
    <xf numFmtId="164" fontId="1" fillId="0" borderId="1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right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 shrinkToFit="1"/>
    </xf>
    <xf numFmtId="0" fontId="8" fillId="4" borderId="2" xfId="1" applyNumberFormat="1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 shrinkToFit="1"/>
    </xf>
    <xf numFmtId="0" fontId="8" fillId="4" borderId="2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8" fillId="4" borderId="2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N44"/>
  <sheetViews>
    <sheetView showGridLines="0" tabSelected="1" topLeftCell="B1" zoomScaleNormal="100" workbookViewId="0">
      <pane ySplit="4" topLeftCell="A9" activePane="bottomLeft" state="frozen"/>
      <selection pane="bottomLeft" activeCell="D2" sqref="D2"/>
    </sheetView>
  </sheetViews>
  <sheetFormatPr baseColWidth="10" defaultColWidth="9.140625" defaultRowHeight="11.25" x14ac:dyDescent="0.25"/>
  <cols>
    <col min="1" max="1" width="4.42578125" style="2" customWidth="1"/>
    <col min="2" max="3" width="9.7109375" style="2" customWidth="1"/>
    <col min="4" max="4" width="21.7109375" style="2" customWidth="1"/>
    <col min="5" max="14" width="9.7109375" style="2" customWidth="1"/>
    <col min="15" max="15" width="9.140625" style="2" customWidth="1"/>
    <col min="16" max="16384" width="9.140625" style="2"/>
  </cols>
  <sheetData>
    <row r="1" spans="2:14" x14ac:dyDescent="0.25">
      <c r="B1" s="3" t="s">
        <v>7</v>
      </c>
      <c r="C1" s="2">
        <v>2019</v>
      </c>
      <c r="E1" s="26" t="str">
        <f>"Evento Plan "&amp;$C$1&amp;":"</f>
        <v>Evento Plan 2019:</v>
      </c>
      <c r="F1" s="26"/>
      <c r="G1" s="27">
        <f>'BD Evento'!A3</f>
        <v>0</v>
      </c>
      <c r="H1" s="27"/>
      <c r="I1" s="27"/>
    </row>
    <row r="2" spans="2:14" x14ac:dyDescent="0.25">
      <c r="B2" s="3" t="s">
        <v>9</v>
      </c>
      <c r="C2" s="2">
        <v>8</v>
      </c>
      <c r="E2" s="26" t="str">
        <f>"Evento Real "&amp;$C$1&amp;":"</f>
        <v>Evento Real 2019:</v>
      </c>
      <c r="F2" s="26"/>
      <c r="G2" s="27">
        <f>'BD Evento'!A4</f>
        <v>0</v>
      </c>
      <c r="H2" s="27"/>
      <c r="I2" s="27"/>
    </row>
    <row r="3" spans="2:14" x14ac:dyDescent="0.25">
      <c r="B3" s="3"/>
      <c r="C3" s="15"/>
      <c r="E3" s="26" t="str">
        <f>"Evento Real "&amp;$C$1-1&amp;":"</f>
        <v>Evento Real 2018:</v>
      </c>
      <c r="F3" s="26"/>
      <c r="G3" s="27">
        <f>'BD Evento'!A2</f>
        <v>0</v>
      </c>
      <c r="H3" s="27"/>
      <c r="I3" s="27"/>
    </row>
    <row r="5" spans="2:14" ht="20.100000000000001" customHeight="1" x14ac:dyDescent="0.25">
      <c r="B5" s="25">
        <f>$C$1-1</f>
        <v>2018</v>
      </c>
      <c r="C5" s="25"/>
      <c r="D5" s="25" t="s">
        <v>59</v>
      </c>
      <c r="E5" s="25">
        <f>$C$1</f>
        <v>2019</v>
      </c>
      <c r="F5" s="25"/>
      <c r="G5" s="25"/>
      <c r="H5" s="25"/>
      <c r="I5" s="25"/>
      <c r="J5" s="25"/>
      <c r="K5" s="25" t="s">
        <v>61</v>
      </c>
      <c r="L5" s="25"/>
      <c r="M5" s="25" t="s">
        <v>62</v>
      </c>
      <c r="N5" s="25"/>
    </row>
    <row r="6" spans="2:14" ht="24.95" customHeight="1" x14ac:dyDescent="0.25">
      <c r="B6" s="25" t="s">
        <v>1</v>
      </c>
      <c r="C6" s="25"/>
      <c r="D6" s="25"/>
      <c r="E6" s="25" t="str">
        <f>"PTTO "&amp;TRIM(UPPER(SUBSTITUTE(G1,$C$1,"")))</f>
        <v>PTTO 0</v>
      </c>
      <c r="F6" s="25"/>
      <c r="G6" s="25" t="str">
        <f>"PLAN ENE - " &amp; UPPER(TEXT(DATE($C$1,$C$2,1),"mmm"))</f>
        <v>PLAN ENE - AGO</v>
      </c>
      <c r="H6" s="25"/>
      <c r="I6" s="25" t="str">
        <f>"REAL ENE - " &amp; UPPER(TEXT(DATE($C$1,$C$2,1),"mmm"))</f>
        <v>REAL ENE - AGO</v>
      </c>
      <c r="J6" s="25"/>
      <c r="K6" s="25"/>
      <c r="L6" s="25"/>
      <c r="M6" s="25"/>
      <c r="N6" s="25"/>
    </row>
    <row r="7" spans="2:14" ht="24.95" customHeight="1" x14ac:dyDescent="0.25">
      <c r="B7" s="19" t="s">
        <v>64</v>
      </c>
      <c r="C7" s="19" t="s">
        <v>63</v>
      </c>
      <c r="D7" s="25"/>
      <c r="E7" s="19" t="s">
        <v>64</v>
      </c>
      <c r="F7" s="19" t="s">
        <v>63</v>
      </c>
      <c r="G7" s="19" t="s">
        <v>64</v>
      </c>
      <c r="H7" s="19" t="s">
        <v>63</v>
      </c>
      <c r="I7" s="19" t="s">
        <v>64</v>
      </c>
      <c r="J7" s="19" t="s">
        <v>63</v>
      </c>
      <c r="K7" s="19" t="s">
        <v>2</v>
      </c>
      <c r="L7" s="19" t="s">
        <v>3</v>
      </c>
      <c r="M7" s="19" t="s">
        <v>2</v>
      </c>
      <c r="N7" s="19" t="s">
        <v>3</v>
      </c>
    </row>
    <row r="8" spans="2:14" ht="20.100000000000001" customHeight="1" x14ac:dyDescent="0.25">
      <c r="B8" s="16">
        <f>SUMIFS('BD Ppto'!$G:$G,'BD Ppto'!$A:$A,$G$3,'BD Ppto'!$J:$J,$D8,'BD Ppto'!$M:$M,"Si")/1000000</f>
        <v>0</v>
      </c>
      <c r="C8" s="16">
        <f>SUMIFS('BD Ppto'!$H:$H,'BD Ppto'!$A:$A,$G$3,'BD Ppto'!$J:$J,$D8,'BD Ppto'!$M:$M,"No")/1000000</f>
        <v>0</v>
      </c>
      <c r="D8" s="17" t="s">
        <v>10</v>
      </c>
      <c r="E8" s="16">
        <f>SUMIFS('BD Ppto'!$G:$G,'BD Ppto'!$A:$A,$G$1,'BD Ppto'!$J:$J,$D8,'BD Ppto'!$M:$M,"Si")/1000000</f>
        <v>0</v>
      </c>
      <c r="F8" s="16">
        <f>SUMIFS('BD Ppto'!$H:$H,'BD Ppto'!$A:$A,$G$1,'BD Ppto'!$J:$J,$D8,'BD Ppto'!$M:$M,"No")/1000000</f>
        <v>0</v>
      </c>
      <c r="G8" s="16">
        <f>SUMIFS('BD Ppto'!$G:$G,'BD Ppto'!$A:$A,$G$1,'BD Ppto'!$J:$J,$D8,'BD Ppto'!$M:$M,"Si",'BD Ppto'!$E:$E,"&lt;="&amp;$C$2)/1000000</f>
        <v>0</v>
      </c>
      <c r="H8" s="16">
        <f>SUMIFS('BD Ppto'!$H:$H,'BD Ppto'!$A:$A,$G$1,'BD Ppto'!$J:$J,$D8,'BD Ppto'!$M:$M,"No",'BD Ppto'!$E:$E,"&lt;="&amp;$C$2)/1000000</f>
        <v>0</v>
      </c>
      <c r="I8" s="16">
        <f>SUMIFS('BD Ppto'!$G:$G,'BD Ppto'!$A:$A,$G$2,'BD Ppto'!$J:$J,$D8,'BD Ppto'!$M:$M,"Si",'BD Ppto'!$E:$E,"&lt;="&amp;$C$2)/1000000</f>
        <v>0</v>
      </c>
      <c r="J8" s="16">
        <f>SUMIFS('BD Ppto'!$H:$H,'BD Ppto'!$A:$A,$G$2,'BD Ppto'!$J:$J,$D8,'BD Ppto'!$M:$M,"No",'BD Ppto'!$E:$E,"&lt;="&amp;$C$2)/1000000</f>
        <v>0</v>
      </c>
      <c r="K8" s="16">
        <f>I8-G8</f>
        <v>0</v>
      </c>
      <c r="L8" s="16">
        <f>IF(G8=0,0,K8/G8)</f>
        <v>0</v>
      </c>
      <c r="M8" s="16">
        <f>J8-H8</f>
        <v>0</v>
      </c>
      <c r="N8" s="18">
        <f>IF(H8=0,0,M8/H8)</f>
        <v>0</v>
      </c>
    </row>
    <row r="9" spans="2:14" ht="20.100000000000001" customHeight="1" x14ac:dyDescent="0.25">
      <c r="B9" s="4">
        <f>SUMIFS('BD Ppto'!$G:$G,'BD Ppto'!$A:$A,$G$3,'BD Ppto'!$J:$J,$D9,'BD Ppto'!$M:$M,"Si")/1000000</f>
        <v>0</v>
      </c>
      <c r="C9" s="4">
        <f>SUMIFS('BD Ppto'!$H:$H,'BD Ppto'!$A:$A,$G$3,'BD Ppto'!$J:$J,$D9,'BD Ppto'!$M:$M,"No")/1000000</f>
        <v>0</v>
      </c>
      <c r="D9" s="5" t="s">
        <v>11</v>
      </c>
      <c r="E9" s="4">
        <f>SUMIFS('BD Ppto'!$G:$G,'BD Ppto'!$A:$A,$G$1,'BD Ppto'!$J:$J,$D9,'BD Ppto'!$M:$M,"Si")/1000000</f>
        <v>0</v>
      </c>
      <c r="F9" s="4">
        <f>SUMIFS('BD Ppto'!$H:$H,'BD Ppto'!$A:$A,$G$1,'BD Ppto'!$J:$J,$D9,'BD Ppto'!$M:$M,"No")/1000000</f>
        <v>0</v>
      </c>
      <c r="G9" s="4">
        <f>SUMIFS('BD Ppto'!$G:$G,'BD Ppto'!$A:$A,$G$1,'BD Ppto'!$J:$J,$D9,'BD Ppto'!$M:$M,"Si",'BD Ppto'!$E:$E,"&lt;="&amp;$C$2)/1000000</f>
        <v>0</v>
      </c>
      <c r="H9" s="4">
        <f>SUMIFS('BD Ppto'!$H:$H,'BD Ppto'!$A:$A,$G$1,'BD Ppto'!$J:$J,$D9,'BD Ppto'!$M:$M,"No",'BD Ppto'!$E:$E,"&lt;="&amp;$C$2)/1000000</f>
        <v>0</v>
      </c>
      <c r="I9" s="4">
        <f>SUMIFS('BD Ppto'!$G:$G,'BD Ppto'!$A:$A,$G$2,'BD Ppto'!$J:$J,$D9,'BD Ppto'!$M:$M,"Si",'BD Ppto'!$E:$E,"&lt;="&amp;$C$2)/1000000</f>
        <v>0</v>
      </c>
      <c r="J9" s="4">
        <f>SUMIFS('BD Ppto'!$H:$H,'BD Ppto'!$A:$A,$G$2,'BD Ppto'!$J:$J,$D9,'BD Ppto'!$M:$M,"No",'BD Ppto'!$E:$E,"&lt;="&amp;$C$2)/1000000</f>
        <v>0</v>
      </c>
      <c r="K9" s="4">
        <f t="shared" ref="K9:K14" si="0">I9-G9</f>
        <v>0</v>
      </c>
      <c r="L9" s="4">
        <f t="shared" ref="L9:L14" si="1">IF(G9=0,0,K9/G9)</f>
        <v>0</v>
      </c>
      <c r="M9" s="4">
        <f t="shared" ref="M9:M14" si="2">J9-H9</f>
        <v>0</v>
      </c>
      <c r="N9" s="13">
        <f t="shared" ref="N9:N14" si="3">IF(H9=0,0,M9/H9)</f>
        <v>0</v>
      </c>
    </row>
    <row r="10" spans="2:14" ht="20.100000000000001" customHeight="1" x14ac:dyDescent="0.25">
      <c r="B10" s="4">
        <f>SUMIFS('BD Ppto'!$G:$G,'BD Ppto'!$A:$A,$G$3,'BD Ppto'!$J:$J,$D10,'BD Ppto'!$M:$M,"Si")/1000000</f>
        <v>0</v>
      </c>
      <c r="C10" s="4">
        <f>SUMIFS('BD Ppto'!$H:$H,'BD Ppto'!$A:$A,$G$3,'BD Ppto'!$J:$J,$D10,'BD Ppto'!$M:$M,"No")/1000000</f>
        <v>0</v>
      </c>
      <c r="D10" s="5" t="s">
        <v>4</v>
      </c>
      <c r="E10" s="4">
        <f>SUMIFS('BD Ppto'!$G:$G,'BD Ppto'!$A:$A,$G$1,'BD Ppto'!$J:$J,$D10,'BD Ppto'!$M:$M,"Si")/1000000</f>
        <v>0</v>
      </c>
      <c r="F10" s="4">
        <f>SUMIFS('BD Ppto'!$H:$H,'BD Ppto'!$A:$A,$G$1,'BD Ppto'!$J:$J,$D10,'BD Ppto'!$M:$M,"No")/1000000</f>
        <v>0</v>
      </c>
      <c r="G10" s="4">
        <f>SUMIFS('BD Ppto'!$G:$G,'BD Ppto'!$A:$A,$G$1,'BD Ppto'!$J:$J,$D10,'BD Ppto'!$M:$M,"Si",'BD Ppto'!$E:$E,"&lt;="&amp;$C$2)/1000000</f>
        <v>0</v>
      </c>
      <c r="H10" s="4">
        <f>SUMIFS('BD Ppto'!$H:$H,'BD Ppto'!$A:$A,$G$1,'BD Ppto'!$J:$J,$D10,'BD Ppto'!$M:$M,"No",'BD Ppto'!$E:$E,"&lt;="&amp;$C$2)/1000000</f>
        <v>0</v>
      </c>
      <c r="I10" s="4">
        <f>SUMIFS('BD Ppto'!$G:$G,'BD Ppto'!$A:$A,$G$2,'BD Ppto'!$J:$J,$D10,'BD Ppto'!$M:$M,"Si",'BD Ppto'!$E:$E,"&lt;="&amp;$C$2)/1000000</f>
        <v>0</v>
      </c>
      <c r="J10" s="4">
        <f>SUMIFS('BD Ppto'!$H:$H,'BD Ppto'!$A:$A,$G$2,'BD Ppto'!$J:$J,$D10,'BD Ppto'!$M:$M,"No",'BD Ppto'!$E:$E,"&lt;="&amp;$C$2)/1000000</f>
        <v>0</v>
      </c>
      <c r="K10" s="4">
        <f t="shared" si="0"/>
        <v>0</v>
      </c>
      <c r="L10" s="4">
        <f t="shared" si="1"/>
        <v>0</v>
      </c>
      <c r="M10" s="4">
        <f t="shared" si="2"/>
        <v>0</v>
      </c>
      <c r="N10" s="13">
        <f t="shared" si="3"/>
        <v>0</v>
      </c>
    </row>
    <row r="11" spans="2:14" ht="20.100000000000001" customHeight="1" x14ac:dyDescent="0.25">
      <c r="B11" s="4">
        <f>SUMIFS('BD Ppto'!$G:$G,'BD Ppto'!$A:$A,$G$3,'BD Ppto'!$J:$J,$D11,'BD Ppto'!$M:$M,"Si")/1000000</f>
        <v>0</v>
      </c>
      <c r="C11" s="4">
        <f>SUMIFS('BD Ppto'!$H:$H,'BD Ppto'!$A:$A,$G$3,'BD Ppto'!$J:$J,$D11,'BD Ppto'!$M:$M,"No")/1000000</f>
        <v>0</v>
      </c>
      <c r="D11" s="5" t="s">
        <v>5</v>
      </c>
      <c r="E11" s="4">
        <f>SUMIFS('BD Ppto'!$G:$G,'BD Ppto'!$A:$A,$G$1,'BD Ppto'!$J:$J,$D11,'BD Ppto'!$M:$M,"Si")/1000000</f>
        <v>0</v>
      </c>
      <c r="F11" s="4">
        <f>SUMIFS('BD Ppto'!$H:$H,'BD Ppto'!$A:$A,$G$1,'BD Ppto'!$J:$J,$D11,'BD Ppto'!$M:$M,"No")/1000000</f>
        <v>0</v>
      </c>
      <c r="G11" s="4">
        <f>SUMIFS('BD Ppto'!$G:$G,'BD Ppto'!$A:$A,$G$1,'BD Ppto'!$J:$J,$D11,'BD Ppto'!$M:$M,"Si",'BD Ppto'!$E:$E,"&lt;="&amp;$C$2)/1000000</f>
        <v>0</v>
      </c>
      <c r="H11" s="4">
        <f>SUMIFS('BD Ppto'!$H:$H,'BD Ppto'!$A:$A,$G$1,'BD Ppto'!$J:$J,$D11,'BD Ppto'!$M:$M,"No",'BD Ppto'!$E:$E,"&lt;="&amp;$C$2)/1000000</f>
        <v>0</v>
      </c>
      <c r="I11" s="4">
        <f>SUMIFS('BD Ppto'!$G:$G,'BD Ppto'!$A:$A,$G$2,'BD Ppto'!$J:$J,$D11,'BD Ppto'!$M:$M,"Si",'BD Ppto'!$E:$E,"&lt;="&amp;$C$2)/1000000</f>
        <v>0</v>
      </c>
      <c r="J11" s="4">
        <f>SUMIFS('BD Ppto'!$H:$H,'BD Ppto'!$A:$A,$G$2,'BD Ppto'!$J:$J,$D11,'BD Ppto'!$M:$M,"No",'BD Ppto'!$E:$E,"&lt;="&amp;$C$2)/1000000</f>
        <v>0</v>
      </c>
      <c r="K11" s="4">
        <f t="shared" si="0"/>
        <v>0</v>
      </c>
      <c r="L11" s="4">
        <f t="shared" si="1"/>
        <v>0</v>
      </c>
      <c r="M11" s="4">
        <f t="shared" si="2"/>
        <v>0</v>
      </c>
      <c r="N11" s="13">
        <f t="shared" si="3"/>
        <v>0</v>
      </c>
    </row>
    <row r="12" spans="2:14" ht="20.100000000000001" customHeight="1" x14ac:dyDescent="0.25">
      <c r="B12" s="4">
        <f>SUMIFS('BD Ppto'!$G:$G,'BD Ppto'!$A:$A,$G$3,'BD Ppto'!$J:$J,$D12,'BD Ppto'!$M:$M,"Si")/1000000</f>
        <v>0</v>
      </c>
      <c r="C12" s="4">
        <f>SUMIFS('BD Ppto'!$H:$H,'BD Ppto'!$A:$A,$G$3,'BD Ppto'!$J:$J,$D12,'BD Ppto'!$M:$M,"No")/1000000</f>
        <v>0</v>
      </c>
      <c r="D12" s="5" t="s">
        <v>12</v>
      </c>
      <c r="E12" s="4">
        <f>SUMIFS('BD Ppto'!$G:$G,'BD Ppto'!$A:$A,$G$1,'BD Ppto'!$J:$J,$D12,'BD Ppto'!$M:$M,"Si")/1000000</f>
        <v>0</v>
      </c>
      <c r="F12" s="4">
        <f>SUMIFS('BD Ppto'!$H:$H,'BD Ppto'!$A:$A,$G$1,'BD Ppto'!$J:$J,$D12,'BD Ppto'!$M:$M,"No")/1000000</f>
        <v>0</v>
      </c>
      <c r="G12" s="4">
        <f>SUMIFS('BD Ppto'!$G:$G,'BD Ppto'!$A:$A,$G$1,'BD Ppto'!$J:$J,$D12,'BD Ppto'!$M:$M,"Si",'BD Ppto'!$E:$E,"&lt;="&amp;$C$2)/1000000</f>
        <v>0</v>
      </c>
      <c r="H12" s="4">
        <f>SUMIFS('BD Ppto'!$H:$H,'BD Ppto'!$A:$A,$G$1,'BD Ppto'!$J:$J,$D12,'BD Ppto'!$M:$M,"No",'BD Ppto'!$E:$E,"&lt;="&amp;$C$2)/1000000</f>
        <v>0</v>
      </c>
      <c r="I12" s="4">
        <f>SUMIFS('BD Ppto'!$G:$G,'BD Ppto'!$A:$A,$G$2,'BD Ppto'!$J:$J,$D12,'BD Ppto'!$M:$M,"Si",'BD Ppto'!$E:$E,"&lt;="&amp;$C$2)/1000000</f>
        <v>0</v>
      </c>
      <c r="J12" s="4">
        <f>SUMIFS('BD Ppto'!$H:$H,'BD Ppto'!$A:$A,$G$2,'BD Ppto'!$J:$J,$D12,'BD Ppto'!$M:$M,"No",'BD Ppto'!$E:$E,"&lt;="&amp;$C$2)/1000000</f>
        <v>0</v>
      </c>
      <c r="K12" s="4">
        <f t="shared" si="0"/>
        <v>0</v>
      </c>
      <c r="L12" s="4">
        <f t="shared" si="1"/>
        <v>0</v>
      </c>
      <c r="M12" s="4">
        <f t="shared" si="2"/>
        <v>0</v>
      </c>
      <c r="N12" s="13">
        <f t="shared" si="3"/>
        <v>0</v>
      </c>
    </row>
    <row r="13" spans="2:14" ht="20.100000000000001" customHeight="1" x14ac:dyDescent="0.25">
      <c r="B13" s="4">
        <f>SUMIFS('BD Ppto'!$G:$G,'BD Ppto'!$A:$A,$G$3,'BD Ppto'!$J:$J,$D13,'BD Ppto'!$M:$M,"Si")/1000000</f>
        <v>0</v>
      </c>
      <c r="C13" s="4">
        <f>SUMIFS('BD Ppto'!$H:$H,'BD Ppto'!$A:$A,$G$3,'BD Ppto'!$J:$J,$D13,'BD Ppto'!$M:$M,"No")/1000000</f>
        <v>0</v>
      </c>
      <c r="D13" s="5" t="s">
        <v>13</v>
      </c>
      <c r="E13" s="4">
        <f>SUMIFS('BD Ppto'!$G:$G,'BD Ppto'!$A:$A,$G$1,'BD Ppto'!$J:$J,$D13,'BD Ppto'!$M:$M,"Si")/1000000</f>
        <v>0</v>
      </c>
      <c r="F13" s="4">
        <f>SUMIFS('BD Ppto'!$H:$H,'BD Ppto'!$A:$A,$G$1,'BD Ppto'!$J:$J,$D13,'BD Ppto'!$M:$M,"No")/1000000</f>
        <v>0</v>
      </c>
      <c r="G13" s="4">
        <f>SUMIFS('BD Ppto'!$G:$G,'BD Ppto'!$A:$A,$G$1,'BD Ppto'!$J:$J,$D13,'BD Ppto'!$M:$M,"Si",'BD Ppto'!$E:$E,"&lt;="&amp;$C$2)/1000000</f>
        <v>0</v>
      </c>
      <c r="H13" s="4">
        <f>SUMIFS('BD Ppto'!$H:$H,'BD Ppto'!$A:$A,$G$1,'BD Ppto'!$J:$J,$D13,'BD Ppto'!$M:$M,"No",'BD Ppto'!$E:$E,"&lt;="&amp;$C$2)/1000000</f>
        <v>0</v>
      </c>
      <c r="I13" s="4">
        <f>SUMIFS('BD Ppto'!$G:$G,'BD Ppto'!$A:$A,$G$2,'BD Ppto'!$J:$J,$D13,'BD Ppto'!$M:$M,"Si",'BD Ppto'!$E:$E,"&lt;="&amp;$C$2)/1000000</f>
        <v>0</v>
      </c>
      <c r="J13" s="4">
        <f>SUMIFS('BD Ppto'!$H:$H,'BD Ppto'!$A:$A,$G$2,'BD Ppto'!$J:$J,$D13,'BD Ppto'!$M:$M,"No",'BD Ppto'!$E:$E,"&lt;="&amp;$C$2)/1000000</f>
        <v>0</v>
      </c>
      <c r="K13" s="4">
        <f t="shared" si="0"/>
        <v>0</v>
      </c>
      <c r="L13" s="4">
        <f t="shared" si="1"/>
        <v>0</v>
      </c>
      <c r="M13" s="4">
        <f t="shared" si="2"/>
        <v>0</v>
      </c>
      <c r="N13" s="13">
        <f t="shared" si="3"/>
        <v>0</v>
      </c>
    </row>
    <row r="14" spans="2:14" ht="20.100000000000001" customHeight="1" x14ac:dyDescent="0.25">
      <c r="B14" s="20">
        <f>SUM(B8:B13)</f>
        <v>0</v>
      </c>
      <c r="C14" s="20">
        <f>SUM(C8:C13)</f>
        <v>0</v>
      </c>
      <c r="D14" s="21" t="s">
        <v>6</v>
      </c>
      <c r="E14" s="20">
        <f t="shared" ref="E14:J14" si="4">SUM(E8:E13)</f>
        <v>0</v>
      </c>
      <c r="F14" s="20">
        <f t="shared" si="4"/>
        <v>0</v>
      </c>
      <c r="G14" s="20">
        <f t="shared" si="4"/>
        <v>0</v>
      </c>
      <c r="H14" s="20">
        <f t="shared" si="4"/>
        <v>0</v>
      </c>
      <c r="I14" s="20">
        <f t="shared" si="4"/>
        <v>0</v>
      </c>
      <c r="J14" s="20">
        <f t="shared" si="4"/>
        <v>0</v>
      </c>
      <c r="K14" s="20">
        <f t="shared" si="0"/>
        <v>0</v>
      </c>
      <c r="L14" s="20">
        <f t="shared" si="1"/>
        <v>0</v>
      </c>
      <c r="M14" s="20">
        <f t="shared" si="2"/>
        <v>0</v>
      </c>
      <c r="N14" s="22">
        <f t="shared" si="3"/>
        <v>0</v>
      </c>
    </row>
    <row r="17" spans="2:14" ht="20.100000000000001" customHeight="1" x14ac:dyDescent="0.25">
      <c r="B17" s="25">
        <f>$C$1-1</f>
        <v>2018</v>
      </c>
      <c r="C17" s="25"/>
      <c r="D17" s="25" t="s">
        <v>5</v>
      </c>
      <c r="E17" s="25">
        <f>$C$1</f>
        <v>2019</v>
      </c>
      <c r="F17" s="25"/>
      <c r="G17" s="25"/>
      <c r="H17" s="25"/>
      <c r="I17" s="25"/>
      <c r="J17" s="25"/>
      <c r="K17" s="25" t="s">
        <v>61</v>
      </c>
      <c r="L17" s="25"/>
      <c r="M17" s="25" t="s">
        <v>0</v>
      </c>
      <c r="N17" s="25"/>
    </row>
    <row r="18" spans="2:14" ht="24.95" customHeight="1" x14ac:dyDescent="0.25">
      <c r="B18" s="25" t="s">
        <v>1</v>
      </c>
      <c r="C18" s="25"/>
      <c r="D18" s="25"/>
      <c r="E18" s="25" t="s">
        <v>14</v>
      </c>
      <c r="F18" s="25"/>
      <c r="G18" s="25" t="str">
        <f>"PLAN ENE - " &amp; UPPER(TEXT(DATE($C$1,$C$2,1),"mmm"))</f>
        <v>PLAN ENE - AGO</v>
      </c>
      <c r="H18" s="25"/>
      <c r="I18" s="25" t="str">
        <f>"REAL ENE - " &amp; UPPER(TEXT(DATE($C$1,$C$2,1),"mmm"))</f>
        <v>REAL ENE - AGO</v>
      </c>
      <c r="J18" s="25"/>
      <c r="K18" s="25"/>
      <c r="L18" s="25"/>
      <c r="M18" s="25"/>
      <c r="N18" s="25"/>
    </row>
    <row r="19" spans="2:14" ht="24.95" customHeight="1" x14ac:dyDescent="0.25">
      <c r="B19" s="19" t="s">
        <v>64</v>
      </c>
      <c r="C19" s="19" t="s">
        <v>63</v>
      </c>
      <c r="D19" s="25"/>
      <c r="E19" s="19" t="s">
        <v>64</v>
      </c>
      <c r="F19" s="19" t="s">
        <v>63</v>
      </c>
      <c r="G19" s="19" t="s">
        <v>64</v>
      </c>
      <c r="H19" s="19" t="s">
        <v>63</v>
      </c>
      <c r="I19" s="19" t="s">
        <v>64</v>
      </c>
      <c r="J19" s="19" t="s">
        <v>63</v>
      </c>
      <c r="K19" s="19" t="s">
        <v>2</v>
      </c>
      <c r="L19" s="19" t="s">
        <v>3</v>
      </c>
      <c r="M19" s="19" t="s">
        <v>2</v>
      </c>
      <c r="N19" s="19" t="s">
        <v>3</v>
      </c>
    </row>
    <row r="20" spans="2:14" ht="20.100000000000001" customHeight="1" x14ac:dyDescent="0.25">
      <c r="B20" s="4">
        <f>SUMIFS('BD Ppto'!$G:$G,'BD Ppto'!$A:$A,$G$3,'BD Ppto'!$K:$K,$D20,'BD Ppto'!$M:$M,"Si")/1000000</f>
        <v>0</v>
      </c>
      <c r="C20" s="4">
        <f>SUMIFS('BD Ppto'!$H:$H,'BD Ppto'!$A:$A,$G$3,'BD Ppto'!$K:$K,$D20,'BD Ppto'!$M:$M,"No")/1000000</f>
        <v>0</v>
      </c>
      <c r="D20" s="5" t="s">
        <v>15</v>
      </c>
      <c r="E20" s="4">
        <f>SUMIFS('BD Ppto'!$G:$G,'BD Ppto'!$A:$A,$G$1,'BD Ppto'!$K:$K,$D20,'BD Ppto'!$M:$M,"Si")/1000000</f>
        <v>0</v>
      </c>
      <c r="F20" s="4">
        <f>SUMIFS('BD Ppto'!$H:$H,'BD Ppto'!$A:$A,$G$1,'BD Ppto'!$K:$K,$D20,'BD Ppto'!$M:$M,"No")/1000000</f>
        <v>0</v>
      </c>
      <c r="G20" s="4">
        <f>SUMIFS('BD Ppto'!$G:$G,'BD Ppto'!$A:$A,$G$1,'BD Ppto'!$K:$K,$D20,'BD Ppto'!$M:$M,"Si",'BD Ppto'!$E:$E,"&lt;="&amp;$C$2)/1000000</f>
        <v>0</v>
      </c>
      <c r="H20" s="4">
        <f>SUMIFS('BD Ppto'!$H:$H,'BD Ppto'!$A:$A,$G$1,'BD Ppto'!$K:$K,$D20,'BD Ppto'!$M:$M,"No",'BD Ppto'!$E:$E,"&lt;="&amp;$C$2)/1000000</f>
        <v>0</v>
      </c>
      <c r="I20" s="4">
        <f>SUMIFS('BD Ppto'!$G:$G,'BD Ppto'!$A:$A,$G$2,'BD Ppto'!$K:$K,$D20,'BD Ppto'!$M:$M,"Si",'BD Ppto'!$E:$E,"&lt;="&amp;$C$2)/1000000</f>
        <v>0</v>
      </c>
      <c r="J20" s="4">
        <f>SUMIFS('BD Ppto'!$H:$H,'BD Ppto'!$A:$A,$G$2,'BD Ppto'!$K:$K,$D20,'BD Ppto'!$M:$M,"No",'BD Ppto'!$E:$E,"&lt;="&amp;$C$2)/1000000</f>
        <v>0</v>
      </c>
      <c r="K20" s="4">
        <f t="shared" ref="K20:K29" si="5">I20-G20</f>
        <v>0</v>
      </c>
      <c r="L20" s="4">
        <f t="shared" ref="L20:L29" si="6">IF(G20=0,0,K20/G20)</f>
        <v>0</v>
      </c>
      <c r="M20" s="4">
        <f t="shared" ref="M20:M29" si="7">J20-H20</f>
        <v>0</v>
      </c>
      <c r="N20" s="13">
        <f t="shared" ref="N20:N29" si="8">IF(H20=0,0,M20/H20)</f>
        <v>0</v>
      </c>
    </row>
    <row r="21" spans="2:14" ht="20.100000000000001" customHeight="1" x14ac:dyDescent="0.25">
      <c r="B21" s="4">
        <f>SUMIFS('BD Ppto'!$G:$G,'BD Ppto'!$A:$A,$G$3,'BD Ppto'!$K:$K,$D21,'BD Ppto'!$M:$M,"Si")/1000000</f>
        <v>0</v>
      </c>
      <c r="C21" s="4">
        <f>SUMIFS('BD Ppto'!$H:$H,'BD Ppto'!$A:$A,$G$3,'BD Ppto'!$K:$K,$D21,'BD Ppto'!$M:$M,"No")/1000000</f>
        <v>0</v>
      </c>
      <c r="D21" s="5" t="s">
        <v>16</v>
      </c>
      <c r="E21" s="4">
        <f>SUMIFS('BD Ppto'!$G:$G,'BD Ppto'!$A:$A,$G$1,'BD Ppto'!$K:$K,$D21,'BD Ppto'!$M:$M,"Si")/1000000</f>
        <v>0</v>
      </c>
      <c r="F21" s="4">
        <f>SUMIFS('BD Ppto'!$H:$H,'BD Ppto'!$A:$A,$G$1,'BD Ppto'!$K:$K,$D21,'BD Ppto'!$M:$M,"No")/1000000</f>
        <v>0</v>
      </c>
      <c r="G21" s="4">
        <f>SUMIFS('BD Ppto'!$G:$G,'BD Ppto'!$A:$A,$G$1,'BD Ppto'!$K:$K,$D21,'BD Ppto'!$M:$M,"Si",'BD Ppto'!$E:$E,"&lt;="&amp;$C$2)/1000000</f>
        <v>0</v>
      </c>
      <c r="H21" s="4">
        <f>SUMIFS('BD Ppto'!$H:$H,'BD Ppto'!$A:$A,$G$1,'BD Ppto'!$K:$K,$D21,'BD Ppto'!$M:$M,"No",'BD Ppto'!$E:$E,"&lt;="&amp;$C$2)/1000000</f>
        <v>0</v>
      </c>
      <c r="I21" s="4">
        <f>SUMIFS('BD Ppto'!$G:$G,'BD Ppto'!$A:$A,$G$2,'BD Ppto'!$K:$K,$D21,'BD Ppto'!$M:$M,"Si",'BD Ppto'!$E:$E,"&lt;="&amp;$C$2)/1000000</f>
        <v>0</v>
      </c>
      <c r="J21" s="4">
        <f>SUMIFS('BD Ppto'!$H:$H,'BD Ppto'!$A:$A,$G$2,'BD Ppto'!$K:$K,$D21,'BD Ppto'!$M:$M,"No",'BD Ppto'!$E:$E,"&lt;="&amp;$C$2)/1000000</f>
        <v>0</v>
      </c>
      <c r="K21" s="4">
        <f t="shared" si="5"/>
        <v>0</v>
      </c>
      <c r="L21" s="4">
        <f t="shared" si="6"/>
        <v>0</v>
      </c>
      <c r="M21" s="4">
        <f t="shared" si="7"/>
        <v>0</v>
      </c>
      <c r="N21" s="13">
        <f t="shared" si="8"/>
        <v>0</v>
      </c>
    </row>
    <row r="22" spans="2:14" ht="20.100000000000001" customHeight="1" x14ac:dyDescent="0.25">
      <c r="B22" s="4">
        <f>SUMIFS('BD Ppto'!$G:$G,'BD Ppto'!$A:$A,$G$3,'BD Ppto'!$K:$K,$D22,'BD Ppto'!$M:$M,"Si")/1000000</f>
        <v>0</v>
      </c>
      <c r="C22" s="4">
        <f>SUMIFS('BD Ppto'!$H:$H,'BD Ppto'!$A:$A,$G$3,'BD Ppto'!$K:$K,$D22,'BD Ppto'!$M:$M,"No")/1000000</f>
        <v>0</v>
      </c>
      <c r="D22" s="5" t="s">
        <v>17</v>
      </c>
      <c r="E22" s="4">
        <f>SUMIFS('BD Ppto'!$G:$G,'BD Ppto'!$A:$A,$G$1,'BD Ppto'!$K:$K,$D22,'BD Ppto'!$M:$M,"Si")/1000000</f>
        <v>0</v>
      </c>
      <c r="F22" s="4">
        <f>SUMIFS('BD Ppto'!$H:$H,'BD Ppto'!$A:$A,$G$1,'BD Ppto'!$K:$K,$D22,'BD Ppto'!$M:$M,"No")/1000000</f>
        <v>0</v>
      </c>
      <c r="G22" s="4">
        <f>SUMIFS('BD Ppto'!$G:$G,'BD Ppto'!$A:$A,$G$1,'BD Ppto'!$K:$K,$D22,'BD Ppto'!$M:$M,"Si",'BD Ppto'!$E:$E,"&lt;="&amp;$C$2)/1000000</f>
        <v>0</v>
      </c>
      <c r="H22" s="4">
        <f>SUMIFS('BD Ppto'!$H:$H,'BD Ppto'!$A:$A,$G$1,'BD Ppto'!$K:$K,$D22,'BD Ppto'!$M:$M,"No",'BD Ppto'!$E:$E,"&lt;="&amp;$C$2)/1000000</f>
        <v>0</v>
      </c>
      <c r="I22" s="4">
        <f>SUMIFS('BD Ppto'!$G:$G,'BD Ppto'!$A:$A,$G$2,'BD Ppto'!$K:$K,$D22,'BD Ppto'!$M:$M,"Si",'BD Ppto'!$E:$E,"&lt;="&amp;$C$2)/1000000</f>
        <v>0</v>
      </c>
      <c r="J22" s="4">
        <f>SUMIFS('BD Ppto'!$H:$H,'BD Ppto'!$A:$A,$G$2,'BD Ppto'!$K:$K,$D22,'BD Ppto'!$M:$M,"No",'BD Ppto'!$E:$E,"&lt;="&amp;$C$2)/1000000</f>
        <v>0</v>
      </c>
      <c r="K22" s="4">
        <f t="shared" si="5"/>
        <v>0</v>
      </c>
      <c r="L22" s="4">
        <f t="shared" si="6"/>
        <v>0</v>
      </c>
      <c r="M22" s="4">
        <f t="shared" si="7"/>
        <v>0</v>
      </c>
      <c r="N22" s="13">
        <f t="shared" si="8"/>
        <v>0</v>
      </c>
    </row>
    <row r="23" spans="2:14" ht="20.100000000000001" customHeight="1" x14ac:dyDescent="0.25">
      <c r="B23" s="4">
        <f>SUMIFS('BD Ppto'!$G:$G,'BD Ppto'!$A:$A,$G$3,'BD Ppto'!$K:$K,$D23,'BD Ppto'!$M:$M,"Si")/1000000</f>
        <v>0</v>
      </c>
      <c r="C23" s="4">
        <f>SUMIFS('BD Ppto'!$H:$H,'BD Ppto'!$A:$A,$G$3,'BD Ppto'!$K:$K,$D23,'BD Ppto'!$M:$M,"No")/1000000</f>
        <v>0</v>
      </c>
      <c r="D23" s="5" t="s">
        <v>18</v>
      </c>
      <c r="E23" s="4">
        <f>SUMIFS('BD Ppto'!$G:$G,'BD Ppto'!$A:$A,$G$1,'BD Ppto'!$K:$K,$D23,'BD Ppto'!$M:$M,"Si")/1000000</f>
        <v>0</v>
      </c>
      <c r="F23" s="4">
        <f>SUMIFS('BD Ppto'!$H:$H,'BD Ppto'!$A:$A,$G$1,'BD Ppto'!$K:$K,$D23,'BD Ppto'!$M:$M,"No")/1000000</f>
        <v>0</v>
      </c>
      <c r="G23" s="4">
        <f>SUMIFS('BD Ppto'!$G:$G,'BD Ppto'!$A:$A,$G$1,'BD Ppto'!$K:$K,$D23,'BD Ppto'!$M:$M,"Si",'BD Ppto'!$E:$E,"&lt;="&amp;$C$2)/1000000</f>
        <v>0</v>
      </c>
      <c r="H23" s="4">
        <f>SUMIFS('BD Ppto'!$H:$H,'BD Ppto'!$A:$A,$G$1,'BD Ppto'!$K:$K,$D23,'BD Ppto'!$M:$M,"No",'BD Ppto'!$E:$E,"&lt;="&amp;$C$2)/1000000</f>
        <v>0</v>
      </c>
      <c r="I23" s="4">
        <f>SUMIFS('BD Ppto'!$G:$G,'BD Ppto'!$A:$A,$G$2,'BD Ppto'!$K:$K,$D23,'BD Ppto'!$M:$M,"Si",'BD Ppto'!$E:$E,"&lt;="&amp;$C$2)/1000000</f>
        <v>0</v>
      </c>
      <c r="J23" s="4">
        <f>SUMIFS('BD Ppto'!$H:$H,'BD Ppto'!$A:$A,$G$2,'BD Ppto'!$K:$K,$D23,'BD Ppto'!$M:$M,"No",'BD Ppto'!$E:$E,"&lt;="&amp;$C$2)/1000000</f>
        <v>0</v>
      </c>
      <c r="K23" s="4">
        <f t="shared" si="5"/>
        <v>0</v>
      </c>
      <c r="L23" s="4">
        <f t="shared" si="6"/>
        <v>0</v>
      </c>
      <c r="M23" s="4">
        <f t="shared" si="7"/>
        <v>0</v>
      </c>
      <c r="N23" s="13">
        <f t="shared" si="8"/>
        <v>0</v>
      </c>
    </row>
    <row r="24" spans="2:14" ht="20.100000000000001" customHeight="1" x14ac:dyDescent="0.25">
      <c r="B24" s="4">
        <f>SUMIFS('BD Ppto'!$G:$G,'BD Ppto'!$A:$A,$G$3,'BD Ppto'!$K:$K,$D24,'BD Ppto'!$M:$M,"Si")/1000000</f>
        <v>0</v>
      </c>
      <c r="C24" s="4">
        <f>SUMIFS('BD Ppto'!$H:$H,'BD Ppto'!$A:$A,$G$3,'BD Ppto'!$K:$K,$D24,'BD Ppto'!$M:$M,"No")/1000000</f>
        <v>0</v>
      </c>
      <c r="D24" s="5" t="s">
        <v>12</v>
      </c>
      <c r="E24" s="4">
        <f>SUMIFS('BD Ppto'!$G:$G,'BD Ppto'!$A:$A,$G$1,'BD Ppto'!$K:$K,$D24,'BD Ppto'!$M:$M,"Si")/1000000</f>
        <v>0</v>
      </c>
      <c r="F24" s="4">
        <f>SUMIFS('BD Ppto'!$H:$H,'BD Ppto'!$A:$A,$G$1,'BD Ppto'!$K:$K,$D24,'BD Ppto'!$M:$M,"No")/1000000</f>
        <v>0</v>
      </c>
      <c r="G24" s="4">
        <f>SUMIFS('BD Ppto'!$G:$G,'BD Ppto'!$A:$A,$G$1,'BD Ppto'!$K:$K,$D24,'BD Ppto'!$M:$M,"Si",'BD Ppto'!$E:$E,"&lt;="&amp;$C$2)/1000000</f>
        <v>0</v>
      </c>
      <c r="H24" s="4">
        <f>SUMIFS('BD Ppto'!$H:$H,'BD Ppto'!$A:$A,$G$1,'BD Ppto'!$K:$K,$D24,'BD Ppto'!$M:$M,"No",'BD Ppto'!$E:$E,"&lt;="&amp;$C$2)/1000000</f>
        <v>0</v>
      </c>
      <c r="I24" s="4">
        <f>SUMIFS('BD Ppto'!$G:$G,'BD Ppto'!$A:$A,$G$2,'BD Ppto'!$K:$K,$D24,'BD Ppto'!$M:$M,"Si",'BD Ppto'!$E:$E,"&lt;="&amp;$C$2)/1000000</f>
        <v>0</v>
      </c>
      <c r="J24" s="4">
        <f>SUMIFS('BD Ppto'!$H:$H,'BD Ppto'!$A:$A,$G$2,'BD Ppto'!$K:$K,$D24,'BD Ppto'!$M:$M,"No",'BD Ppto'!$E:$E,"&lt;="&amp;$C$2)/1000000</f>
        <v>0</v>
      </c>
      <c r="K24" s="4">
        <f t="shared" si="5"/>
        <v>0</v>
      </c>
      <c r="L24" s="4">
        <f t="shared" si="6"/>
        <v>0</v>
      </c>
      <c r="M24" s="4">
        <f t="shared" si="7"/>
        <v>0</v>
      </c>
      <c r="N24" s="13">
        <f t="shared" si="8"/>
        <v>0</v>
      </c>
    </row>
    <row r="25" spans="2:14" ht="20.100000000000001" customHeight="1" x14ac:dyDescent="0.25">
      <c r="B25" s="4">
        <f>SUMIFS('BD Ppto'!$G:$G,'BD Ppto'!$A:$A,$G$3,'BD Ppto'!$K:$K,$D25,'BD Ppto'!$M:$M,"Si")/1000000</f>
        <v>0</v>
      </c>
      <c r="C25" s="4">
        <f>SUMIFS('BD Ppto'!$H:$H,'BD Ppto'!$A:$A,$G$3,'BD Ppto'!$K:$K,$D25,'BD Ppto'!$M:$M,"No")/1000000</f>
        <v>0</v>
      </c>
      <c r="D25" s="5" t="s">
        <v>19</v>
      </c>
      <c r="E25" s="4">
        <f>SUMIFS('BD Ppto'!$G:$G,'BD Ppto'!$A:$A,$G$1,'BD Ppto'!$K:$K,$D25,'BD Ppto'!$M:$M,"Si")/1000000</f>
        <v>0</v>
      </c>
      <c r="F25" s="4">
        <f>SUMIFS('BD Ppto'!$H:$H,'BD Ppto'!$A:$A,$G$1,'BD Ppto'!$K:$K,$D25,'BD Ppto'!$M:$M,"No")/1000000</f>
        <v>0</v>
      </c>
      <c r="G25" s="4">
        <f>SUMIFS('BD Ppto'!$G:$G,'BD Ppto'!$A:$A,$G$1,'BD Ppto'!$K:$K,$D25,'BD Ppto'!$M:$M,"Si",'BD Ppto'!$E:$E,"&lt;="&amp;$C$2)/1000000</f>
        <v>0</v>
      </c>
      <c r="H25" s="4">
        <f>SUMIFS('BD Ppto'!$H:$H,'BD Ppto'!$A:$A,$G$1,'BD Ppto'!$K:$K,$D25,'BD Ppto'!$M:$M,"No",'BD Ppto'!$E:$E,"&lt;="&amp;$C$2)/1000000</f>
        <v>0</v>
      </c>
      <c r="I25" s="4">
        <f>SUMIFS('BD Ppto'!$G:$G,'BD Ppto'!$A:$A,$G$2,'BD Ppto'!$K:$K,$D25,'BD Ppto'!$M:$M,"Si",'BD Ppto'!$E:$E,"&lt;="&amp;$C$2)/1000000</f>
        <v>0</v>
      </c>
      <c r="J25" s="4">
        <f>SUMIFS('BD Ppto'!$H:$H,'BD Ppto'!$A:$A,$G$2,'BD Ppto'!$K:$K,$D25,'BD Ppto'!$M:$M,"No",'BD Ppto'!$E:$E,"&lt;="&amp;$C$2)/1000000</f>
        <v>0</v>
      </c>
      <c r="K25" s="4">
        <f t="shared" si="5"/>
        <v>0</v>
      </c>
      <c r="L25" s="4">
        <f t="shared" si="6"/>
        <v>0</v>
      </c>
      <c r="M25" s="4">
        <f t="shared" si="7"/>
        <v>0</v>
      </c>
      <c r="N25" s="13">
        <f t="shared" si="8"/>
        <v>0</v>
      </c>
    </row>
    <row r="26" spans="2:14" ht="20.100000000000001" customHeight="1" x14ac:dyDescent="0.25">
      <c r="B26" s="4">
        <f>SUMIFS('BD Ppto'!$G:$G,'BD Ppto'!$A:$A,$G$3,'BD Ppto'!$K:$K,$D26,'BD Ppto'!$M:$M,"Si")/1000000</f>
        <v>0</v>
      </c>
      <c r="C26" s="4">
        <f>SUMIFS('BD Ppto'!$H:$H,'BD Ppto'!$A:$A,$G$3,'BD Ppto'!$K:$K,$D26,'BD Ppto'!$M:$M,"No")/1000000</f>
        <v>0</v>
      </c>
      <c r="D26" s="5" t="s">
        <v>20</v>
      </c>
      <c r="E26" s="4">
        <f>SUMIFS('BD Ppto'!$G:$G,'BD Ppto'!$A:$A,$G$1,'BD Ppto'!$K:$K,$D26,'BD Ppto'!$M:$M,"Si")/1000000</f>
        <v>0</v>
      </c>
      <c r="F26" s="4">
        <f>SUMIFS('BD Ppto'!$H:$H,'BD Ppto'!$A:$A,$G$1,'BD Ppto'!$K:$K,$D26,'BD Ppto'!$M:$M,"No")/1000000</f>
        <v>0</v>
      </c>
      <c r="G26" s="4">
        <f>SUMIFS('BD Ppto'!$G:$G,'BD Ppto'!$A:$A,$G$1,'BD Ppto'!$K:$K,$D26,'BD Ppto'!$M:$M,"Si",'BD Ppto'!$E:$E,"&lt;="&amp;$C$2)/1000000</f>
        <v>0</v>
      </c>
      <c r="H26" s="4">
        <f>SUMIFS('BD Ppto'!$H:$H,'BD Ppto'!$A:$A,$G$1,'BD Ppto'!$K:$K,$D26,'BD Ppto'!$M:$M,"No",'BD Ppto'!$E:$E,"&lt;="&amp;$C$2)/1000000</f>
        <v>0</v>
      </c>
      <c r="I26" s="4">
        <f>SUMIFS('BD Ppto'!$G:$G,'BD Ppto'!$A:$A,$G$2,'BD Ppto'!$K:$K,$D26,'BD Ppto'!$M:$M,"Si",'BD Ppto'!$E:$E,"&lt;="&amp;$C$2)/1000000</f>
        <v>0</v>
      </c>
      <c r="J26" s="4">
        <f>SUMIFS('BD Ppto'!$H:$H,'BD Ppto'!$A:$A,$G$2,'BD Ppto'!$K:$K,$D26,'BD Ppto'!$M:$M,"No",'BD Ppto'!$E:$E,"&lt;="&amp;$C$2)/1000000</f>
        <v>0</v>
      </c>
      <c r="K26" s="4">
        <f t="shared" si="5"/>
        <v>0</v>
      </c>
      <c r="L26" s="4">
        <f t="shared" si="6"/>
        <v>0</v>
      </c>
      <c r="M26" s="4">
        <f t="shared" si="7"/>
        <v>0</v>
      </c>
      <c r="N26" s="13">
        <f t="shared" si="8"/>
        <v>0</v>
      </c>
    </row>
    <row r="27" spans="2:14" ht="20.100000000000001" customHeight="1" x14ac:dyDescent="0.25">
      <c r="B27" s="4">
        <f>SUMIFS('BD Ppto'!$G:$G,'BD Ppto'!$A:$A,$G$3,'BD Ppto'!$K:$K,$D27,'BD Ppto'!$M:$M,"Si")/1000000</f>
        <v>0</v>
      </c>
      <c r="C27" s="4">
        <f>SUMIFS('BD Ppto'!$H:$H,'BD Ppto'!$A:$A,$G$3,'BD Ppto'!$K:$K,$D27,'BD Ppto'!$M:$M,"No")/1000000</f>
        <v>0</v>
      </c>
      <c r="D27" s="5" t="s">
        <v>21</v>
      </c>
      <c r="E27" s="4">
        <f>SUMIFS('BD Ppto'!$G:$G,'BD Ppto'!$A:$A,$G$1,'BD Ppto'!$K:$K,$D27,'BD Ppto'!$M:$M,"Si")/1000000</f>
        <v>0</v>
      </c>
      <c r="F27" s="4">
        <f>SUMIFS('BD Ppto'!$H:$H,'BD Ppto'!$A:$A,$G$1,'BD Ppto'!$K:$K,$D27,'BD Ppto'!$M:$M,"No")/1000000</f>
        <v>0</v>
      </c>
      <c r="G27" s="4">
        <f>SUMIFS('BD Ppto'!$G:$G,'BD Ppto'!$A:$A,$G$1,'BD Ppto'!$K:$K,$D27,'BD Ppto'!$M:$M,"Si",'BD Ppto'!$E:$E,"&lt;="&amp;$C$2)/1000000</f>
        <v>0</v>
      </c>
      <c r="H27" s="4">
        <f>SUMIFS('BD Ppto'!$H:$H,'BD Ppto'!$A:$A,$G$1,'BD Ppto'!$K:$K,$D27,'BD Ppto'!$M:$M,"No",'BD Ppto'!$E:$E,"&lt;="&amp;$C$2)/1000000</f>
        <v>0</v>
      </c>
      <c r="I27" s="4">
        <f>SUMIFS('BD Ppto'!$G:$G,'BD Ppto'!$A:$A,$G$2,'BD Ppto'!$K:$K,$D27,'BD Ppto'!$M:$M,"Si",'BD Ppto'!$E:$E,"&lt;="&amp;$C$2)/1000000</f>
        <v>0</v>
      </c>
      <c r="J27" s="4">
        <f>SUMIFS('BD Ppto'!$H:$H,'BD Ppto'!$A:$A,$G$2,'BD Ppto'!$K:$K,$D27,'BD Ppto'!$M:$M,"No",'BD Ppto'!$E:$E,"&lt;="&amp;$C$2)/1000000</f>
        <v>0</v>
      </c>
      <c r="K27" s="4">
        <f t="shared" si="5"/>
        <v>0</v>
      </c>
      <c r="L27" s="4">
        <f t="shared" si="6"/>
        <v>0</v>
      </c>
      <c r="M27" s="4">
        <f t="shared" si="7"/>
        <v>0</v>
      </c>
      <c r="N27" s="13">
        <f t="shared" si="8"/>
        <v>0</v>
      </c>
    </row>
    <row r="28" spans="2:14" ht="20.100000000000001" customHeight="1" x14ac:dyDescent="0.25">
      <c r="B28" s="4">
        <f>SUMIFS('BD Ppto'!$G:$G,'BD Ppto'!$A:$A,$G$3,'BD Ppto'!$K:$K,$D28,'BD Ppto'!$M:$M,"Si")/1000000</f>
        <v>0</v>
      </c>
      <c r="C28" s="4">
        <f>SUMIFS('BD Ppto'!$H:$H,'BD Ppto'!$A:$A,$G$3,'BD Ppto'!$K:$K,$D28,'BD Ppto'!$M:$M,"No")/1000000</f>
        <v>0</v>
      </c>
      <c r="D28" s="5" t="s">
        <v>22</v>
      </c>
      <c r="E28" s="4">
        <f>SUMIFS('BD Ppto'!$G:$G,'BD Ppto'!$A:$A,$G$1,'BD Ppto'!$K:$K,$D28,'BD Ppto'!$M:$M,"Si")/1000000</f>
        <v>0</v>
      </c>
      <c r="F28" s="4">
        <f>SUMIFS('BD Ppto'!$H:$H,'BD Ppto'!$A:$A,$G$1,'BD Ppto'!$K:$K,$D28,'BD Ppto'!$M:$M,"No")/1000000</f>
        <v>0</v>
      </c>
      <c r="G28" s="4">
        <f>SUMIFS('BD Ppto'!$G:$G,'BD Ppto'!$A:$A,$G$1,'BD Ppto'!$K:$K,$D28,'BD Ppto'!$M:$M,"Si",'BD Ppto'!$E:$E,"&lt;="&amp;$C$2)/1000000</f>
        <v>0</v>
      </c>
      <c r="H28" s="4">
        <f>SUMIFS('BD Ppto'!$H:$H,'BD Ppto'!$A:$A,$G$1,'BD Ppto'!$K:$K,$D28,'BD Ppto'!$M:$M,"No",'BD Ppto'!$E:$E,"&lt;="&amp;$C$2)/1000000</f>
        <v>0</v>
      </c>
      <c r="I28" s="4">
        <f>SUMIFS('BD Ppto'!$G:$G,'BD Ppto'!$A:$A,$G$2,'BD Ppto'!$K:$K,$D28,'BD Ppto'!$M:$M,"Si",'BD Ppto'!$E:$E,"&lt;="&amp;$C$2)/1000000</f>
        <v>0</v>
      </c>
      <c r="J28" s="4">
        <f>SUMIFS('BD Ppto'!$H:$H,'BD Ppto'!$A:$A,$G$2,'BD Ppto'!$K:$K,$D28,'BD Ppto'!$M:$M,"No",'BD Ppto'!$E:$E,"&lt;="&amp;$C$2)/1000000</f>
        <v>0</v>
      </c>
      <c r="K28" s="4">
        <f t="shared" si="5"/>
        <v>0</v>
      </c>
      <c r="L28" s="4">
        <f t="shared" si="6"/>
        <v>0</v>
      </c>
      <c r="M28" s="4">
        <f t="shared" si="7"/>
        <v>0</v>
      </c>
      <c r="N28" s="13">
        <f t="shared" si="8"/>
        <v>0</v>
      </c>
    </row>
    <row r="29" spans="2:14" ht="20.100000000000001" customHeight="1" x14ac:dyDescent="0.25">
      <c r="B29" s="20">
        <f>SUM(B20:B28)</f>
        <v>0</v>
      </c>
      <c r="C29" s="20">
        <f>SUM(C20:C28)</f>
        <v>0</v>
      </c>
      <c r="D29" s="21" t="s">
        <v>6</v>
      </c>
      <c r="E29" s="20">
        <f t="shared" ref="E29:J29" si="9">SUM(E20:E28)</f>
        <v>0</v>
      </c>
      <c r="F29" s="20">
        <f t="shared" si="9"/>
        <v>0</v>
      </c>
      <c r="G29" s="20">
        <f t="shared" si="9"/>
        <v>0</v>
      </c>
      <c r="H29" s="20">
        <f t="shared" si="9"/>
        <v>0</v>
      </c>
      <c r="I29" s="20">
        <f t="shared" si="9"/>
        <v>0</v>
      </c>
      <c r="J29" s="20">
        <f t="shared" si="9"/>
        <v>0</v>
      </c>
      <c r="K29" s="20">
        <f t="shared" si="5"/>
        <v>0</v>
      </c>
      <c r="L29" s="20">
        <f t="shared" si="6"/>
        <v>0</v>
      </c>
      <c r="M29" s="20">
        <f t="shared" si="7"/>
        <v>0</v>
      </c>
      <c r="N29" s="22">
        <f t="shared" si="8"/>
        <v>0</v>
      </c>
    </row>
    <row r="30" spans="2:14" ht="5.0999999999999996" customHeight="1" x14ac:dyDescent="0.25">
      <c r="N30" s="14"/>
    </row>
    <row r="31" spans="2:14" ht="20.100000000000001" customHeight="1" x14ac:dyDescent="0.25">
      <c r="B31" s="4">
        <f>SUMIFS('BD Ppto'!$G:$G,'BD Ppto'!$A:$A,$G$3,'BD Ppto'!$K:$K,$D31,'BD Ppto'!$M:$M,"Si")/1000000</f>
        <v>0</v>
      </c>
      <c r="C31" s="4">
        <f>SUMIFS('BD Ppto'!$H:$H,'BD Ppto'!$A:$A,$G$3,'BD Ppto'!$K:$K,$D31,'BD Ppto'!$M:$M,"No")/1000000</f>
        <v>0</v>
      </c>
      <c r="D31" s="5" t="s">
        <v>23</v>
      </c>
      <c r="E31" s="4">
        <f>SUMIFS('BD Ppto'!$G:$G,'BD Ppto'!$A:$A,$G$1,'BD Ppto'!$K:$K,$D31,'BD Ppto'!$M:$M,"Si")/1000000</f>
        <v>0</v>
      </c>
      <c r="F31" s="4">
        <f>SUMIFS('BD Ppto'!$H:$H,'BD Ppto'!$A:$A,$G$1,'BD Ppto'!$K:$K,$D31,'BD Ppto'!$M:$M,"No")/1000000</f>
        <v>0</v>
      </c>
      <c r="G31" s="4">
        <f>SUMIFS('BD Ppto'!$G:$G,'BD Ppto'!$A:$A,$G$1,'BD Ppto'!$K:$K,$D31,'BD Ppto'!$M:$M,"Si",'BD Ppto'!$E:$E,"&lt;="&amp;$C$2)/1000000</f>
        <v>0</v>
      </c>
      <c r="H31" s="4">
        <f>SUMIFS('BD Ppto'!$H:$H,'BD Ppto'!$A:$A,$G$1,'BD Ppto'!$K:$K,$D31,'BD Ppto'!$M:$M,"No",'BD Ppto'!$E:$E,"&lt;="&amp;$C$2)/1000000</f>
        <v>0</v>
      </c>
      <c r="I31" s="4">
        <f>SUMIFS('BD Ppto'!$G:$G,'BD Ppto'!$A:$A,$G$2,'BD Ppto'!$K:$K,$D31,'BD Ppto'!$M:$M,"Si",'BD Ppto'!$E:$E,"&lt;="&amp;$C$2)/1000000</f>
        <v>0</v>
      </c>
      <c r="J31" s="4">
        <f>SUMIFS('BD Ppto'!$H:$H,'BD Ppto'!$A:$A,$G$2,'BD Ppto'!$K:$K,$D31,'BD Ppto'!$M:$M,"No",'BD Ppto'!$E:$E,"&lt;="&amp;$C$2)/1000000</f>
        <v>0</v>
      </c>
      <c r="K31" s="4">
        <f>I31-G31</f>
        <v>0</v>
      </c>
      <c r="L31" s="4">
        <f>IF(G31=0,0,K31/G31)</f>
        <v>0</v>
      </c>
      <c r="M31" s="4">
        <f>J31-H31</f>
        <v>0</v>
      </c>
      <c r="N31" s="13">
        <f>IF(H31=0,0,M31/H31)</f>
        <v>0</v>
      </c>
    </row>
    <row r="34" spans="2:14" ht="20.100000000000001" customHeight="1" x14ac:dyDescent="0.25">
      <c r="B34" s="25">
        <f>$C$1-1</f>
        <v>2018</v>
      </c>
      <c r="C34" s="25"/>
      <c r="D34" s="25" t="s">
        <v>60</v>
      </c>
      <c r="E34" s="25">
        <f>$C$1</f>
        <v>2019</v>
      </c>
      <c r="F34" s="25"/>
      <c r="G34" s="25"/>
      <c r="H34" s="25"/>
      <c r="I34" s="25"/>
      <c r="J34" s="25"/>
      <c r="K34" s="25" t="s">
        <v>61</v>
      </c>
      <c r="L34" s="25"/>
      <c r="M34" s="25" t="s">
        <v>0</v>
      </c>
      <c r="N34" s="25"/>
    </row>
    <row r="35" spans="2:14" ht="24.95" customHeight="1" x14ac:dyDescent="0.25">
      <c r="B35" s="25" t="s">
        <v>1</v>
      </c>
      <c r="C35" s="25"/>
      <c r="D35" s="25"/>
      <c r="E35" s="25" t="s">
        <v>14</v>
      </c>
      <c r="F35" s="25"/>
      <c r="G35" s="25" t="str">
        <f>"PLAN ENE - " &amp; UPPER(TEXT(DATE($C$1,$C$2,1),"mmm"))</f>
        <v>PLAN ENE - AGO</v>
      </c>
      <c r="H35" s="25"/>
      <c r="I35" s="25" t="str">
        <f>"REAL ENE - " &amp; UPPER(TEXT(DATE($C$1,$C$2,1),"mmm"))</f>
        <v>REAL ENE - AGO</v>
      </c>
      <c r="J35" s="25"/>
      <c r="K35" s="25"/>
      <c r="L35" s="25"/>
      <c r="M35" s="25"/>
      <c r="N35" s="25"/>
    </row>
    <row r="36" spans="2:14" ht="24.95" customHeight="1" x14ac:dyDescent="0.25">
      <c r="B36" s="19" t="s">
        <v>64</v>
      </c>
      <c r="C36" s="19" t="s">
        <v>63</v>
      </c>
      <c r="D36" s="25"/>
      <c r="E36" s="19" t="s">
        <v>64</v>
      </c>
      <c r="F36" s="19" t="s">
        <v>63</v>
      </c>
      <c r="G36" s="19" t="s">
        <v>64</v>
      </c>
      <c r="H36" s="19" t="s">
        <v>63</v>
      </c>
      <c r="I36" s="19" t="s">
        <v>64</v>
      </c>
      <c r="J36" s="19" t="s">
        <v>63</v>
      </c>
      <c r="K36" s="19" t="s">
        <v>2</v>
      </c>
      <c r="L36" s="19" t="s">
        <v>3</v>
      </c>
      <c r="M36" s="19" t="s">
        <v>2</v>
      </c>
      <c r="N36" s="19" t="s">
        <v>3</v>
      </c>
    </row>
    <row r="37" spans="2:14" ht="20.100000000000001" customHeight="1" x14ac:dyDescent="0.25">
      <c r="B37" s="4">
        <f>SUMIFS('BD Ppto'!$G:$G,'BD Ppto'!$A:$A,$G$3,'BD Ppto'!$L:$L,$D37,'BD Ppto'!$M:$M,"Si")/1000000</f>
        <v>0</v>
      </c>
      <c r="C37" s="4">
        <f>SUMIFS('BD Ppto'!$H:$H,'BD Ppto'!$A:$A,$G$3,'BD Ppto'!$L:$L,$D37,'BD Ppto'!$M:$M,"No")/1000000</f>
        <v>0</v>
      </c>
      <c r="D37" s="5" t="s">
        <v>24</v>
      </c>
      <c r="E37" s="4">
        <f>SUMIFS('BD Ppto'!$G:$G,'BD Ppto'!$A:$A,$G$1,'BD Ppto'!$L:$L,$D37,'BD Ppto'!$M:$M,"Si")/1000000</f>
        <v>0</v>
      </c>
      <c r="F37" s="4">
        <f>SUMIFS('BD Ppto'!$H:$H,'BD Ppto'!$A:$A,$G$1,'BD Ppto'!$L:$L,$D37,'BD Ppto'!$M:$M,"No")/1000000</f>
        <v>0</v>
      </c>
      <c r="G37" s="4">
        <f>SUMIFS('BD Ppto'!$G:$G,'BD Ppto'!$A:$A,$G$1,'BD Ppto'!$L:$L,$D37,'BD Ppto'!$M:$M,"Si",'BD Ppto'!$E:$E,"&lt;="&amp;$C$2)/1000000</f>
        <v>0</v>
      </c>
      <c r="H37" s="4">
        <f>SUMIFS('BD Ppto'!$H:$H,'BD Ppto'!$A:$A,$G$1,'BD Ppto'!$L:$L,$D37,'BD Ppto'!$M:$M,"No",'BD Ppto'!$E:$E,"&lt;="&amp;$C$2)/1000000</f>
        <v>0</v>
      </c>
      <c r="I37" s="4">
        <f>SUMIFS('BD Ppto'!$G:$G,'BD Ppto'!$A:$A,$G$2,'BD Ppto'!$L:$L,$D37,'BD Ppto'!$M:$M,"Si",'BD Ppto'!$E:$E,"&lt;="&amp;$C$2)/1000000</f>
        <v>0</v>
      </c>
      <c r="J37" s="4">
        <f>SUMIFS('BD Ppto'!$H:$H,'BD Ppto'!$A:$A,$G$2,'BD Ppto'!$L:$L,$D37,'BD Ppto'!$M:$M,"No",'BD Ppto'!$E:$E,"&lt;="&amp;$C$2)/1000000</f>
        <v>0</v>
      </c>
      <c r="K37" s="4">
        <f t="shared" ref="K37:K44" si="10">I37-G37</f>
        <v>0</v>
      </c>
      <c r="L37" s="4">
        <f t="shared" ref="L37:L44" si="11">IF(G37=0,0,K37/G37)</f>
        <v>0</v>
      </c>
      <c r="M37" s="4">
        <f t="shared" ref="M37:M44" si="12">J37-H37</f>
        <v>0</v>
      </c>
      <c r="N37" s="13">
        <f t="shared" ref="N37:N44" si="13">IF(H37=0,0,M37/H37)</f>
        <v>0</v>
      </c>
    </row>
    <row r="38" spans="2:14" ht="20.100000000000001" customHeight="1" x14ac:dyDescent="0.25">
      <c r="B38" s="4">
        <f>SUMIFS('BD Ppto'!$G:$G,'BD Ppto'!$A:$A,$G$3,'BD Ppto'!$L:$L,$D38,'BD Ppto'!$M:$M,"Si")/1000000</f>
        <v>0</v>
      </c>
      <c r="C38" s="4">
        <f>SUMIFS('BD Ppto'!$H:$H,'BD Ppto'!$A:$A,$G$3,'BD Ppto'!$L:$L,$D38,'BD Ppto'!$M:$M,"No")/1000000</f>
        <v>0</v>
      </c>
      <c r="D38" s="5" t="s">
        <v>25</v>
      </c>
      <c r="E38" s="4">
        <f>SUMIFS('BD Ppto'!$G:$G,'BD Ppto'!$A:$A,$G$1,'BD Ppto'!$L:$L,$D38,'BD Ppto'!$M:$M,"Si")/1000000</f>
        <v>0</v>
      </c>
      <c r="F38" s="4">
        <f>SUMIFS('BD Ppto'!$H:$H,'BD Ppto'!$A:$A,$G$1,'BD Ppto'!$L:$L,$D38,'BD Ppto'!$M:$M,"No")/1000000</f>
        <v>0</v>
      </c>
      <c r="G38" s="4">
        <f>SUMIFS('BD Ppto'!$G:$G,'BD Ppto'!$A:$A,$G$1,'BD Ppto'!$L:$L,$D38,'BD Ppto'!$M:$M,"Si",'BD Ppto'!$E:$E,"&lt;="&amp;$C$2)/1000000</f>
        <v>0</v>
      </c>
      <c r="H38" s="4">
        <f>SUMIFS('BD Ppto'!$H:$H,'BD Ppto'!$A:$A,$G$1,'BD Ppto'!$L:$L,$D38,'BD Ppto'!$M:$M,"No",'BD Ppto'!$E:$E,"&lt;="&amp;$C$2)/1000000</f>
        <v>0</v>
      </c>
      <c r="I38" s="4">
        <f>SUMIFS('BD Ppto'!$G:$G,'BD Ppto'!$A:$A,$G$2,'BD Ppto'!$L:$L,$D38,'BD Ppto'!$M:$M,"Si",'BD Ppto'!$E:$E,"&lt;="&amp;$C$2)/1000000</f>
        <v>0</v>
      </c>
      <c r="J38" s="4">
        <f>SUMIFS('BD Ppto'!$H:$H,'BD Ppto'!$A:$A,$G$2,'BD Ppto'!$L:$L,$D38,'BD Ppto'!$M:$M,"No",'BD Ppto'!$E:$E,"&lt;="&amp;$C$2)/1000000</f>
        <v>0</v>
      </c>
      <c r="K38" s="4">
        <f t="shared" si="10"/>
        <v>0</v>
      </c>
      <c r="L38" s="4">
        <f t="shared" si="11"/>
        <v>0</v>
      </c>
      <c r="M38" s="4">
        <f t="shared" si="12"/>
        <v>0</v>
      </c>
      <c r="N38" s="13">
        <f t="shared" si="13"/>
        <v>0</v>
      </c>
    </row>
    <row r="39" spans="2:14" ht="20.100000000000001" customHeight="1" x14ac:dyDescent="0.25">
      <c r="B39" s="4">
        <f>SUMIFS('BD Ppto'!$G:$G,'BD Ppto'!$A:$A,$G$3,'BD Ppto'!$L:$L,$D39,'BD Ppto'!$M:$M,"Si")/1000000</f>
        <v>0</v>
      </c>
      <c r="C39" s="4">
        <f>SUMIFS('BD Ppto'!$H:$H,'BD Ppto'!$A:$A,$G$3,'BD Ppto'!$L:$L,$D39,'BD Ppto'!$M:$M,"No")/1000000</f>
        <v>0</v>
      </c>
      <c r="D39" s="5" t="s">
        <v>26</v>
      </c>
      <c r="E39" s="4">
        <f>SUMIFS('BD Ppto'!$G:$G,'BD Ppto'!$A:$A,$G$1,'BD Ppto'!$L:$L,$D39,'BD Ppto'!$M:$M,"Si")/1000000</f>
        <v>0</v>
      </c>
      <c r="F39" s="4">
        <f>SUMIFS('BD Ppto'!$H:$H,'BD Ppto'!$A:$A,$G$1,'BD Ppto'!$L:$L,$D39,'BD Ppto'!$M:$M,"No")/1000000</f>
        <v>0</v>
      </c>
      <c r="G39" s="4">
        <f>SUMIFS('BD Ppto'!$G:$G,'BD Ppto'!$A:$A,$G$1,'BD Ppto'!$L:$L,$D39,'BD Ppto'!$M:$M,"Si",'BD Ppto'!$E:$E,"&lt;="&amp;$C$2)/1000000</f>
        <v>0</v>
      </c>
      <c r="H39" s="4">
        <f>SUMIFS('BD Ppto'!$H:$H,'BD Ppto'!$A:$A,$G$1,'BD Ppto'!$L:$L,$D39,'BD Ppto'!$M:$M,"No",'BD Ppto'!$E:$E,"&lt;="&amp;$C$2)/1000000</f>
        <v>0</v>
      </c>
      <c r="I39" s="4">
        <f>SUMIFS('BD Ppto'!$G:$G,'BD Ppto'!$A:$A,$G$2,'BD Ppto'!$L:$L,$D39,'BD Ppto'!$M:$M,"Si",'BD Ppto'!$E:$E,"&lt;="&amp;$C$2)/1000000</f>
        <v>0</v>
      </c>
      <c r="J39" s="4">
        <f>SUMIFS('BD Ppto'!$H:$H,'BD Ppto'!$A:$A,$G$2,'BD Ppto'!$L:$L,$D39,'BD Ppto'!$M:$M,"No",'BD Ppto'!$E:$E,"&lt;="&amp;$C$2)/1000000</f>
        <v>0</v>
      </c>
      <c r="K39" s="4">
        <f t="shared" si="10"/>
        <v>0</v>
      </c>
      <c r="L39" s="4">
        <f t="shared" si="11"/>
        <v>0</v>
      </c>
      <c r="M39" s="4">
        <f t="shared" si="12"/>
        <v>0</v>
      </c>
      <c r="N39" s="13">
        <f t="shared" si="13"/>
        <v>0</v>
      </c>
    </row>
    <row r="40" spans="2:14" ht="20.100000000000001" customHeight="1" x14ac:dyDescent="0.25">
      <c r="B40" s="4">
        <f>SUMIFS('BD Ppto'!$G:$G,'BD Ppto'!$A:$A,$G$3,'BD Ppto'!$L:$L,$D40,'BD Ppto'!$M:$M,"Si")/1000000</f>
        <v>0</v>
      </c>
      <c r="C40" s="4">
        <f>SUMIFS('BD Ppto'!$H:$H,'BD Ppto'!$A:$A,$G$3,'BD Ppto'!$L:$L,$D40,'BD Ppto'!$M:$M,"No")/1000000</f>
        <v>0</v>
      </c>
      <c r="D40" s="5" t="s">
        <v>27</v>
      </c>
      <c r="E40" s="4">
        <f>SUMIFS('BD Ppto'!$G:$G,'BD Ppto'!$A:$A,$G$1,'BD Ppto'!$L:$L,$D40,'BD Ppto'!$M:$M,"Si")/1000000</f>
        <v>0</v>
      </c>
      <c r="F40" s="4">
        <f>SUMIFS('BD Ppto'!$H:$H,'BD Ppto'!$A:$A,$G$1,'BD Ppto'!$L:$L,$D40,'BD Ppto'!$M:$M,"No")/1000000</f>
        <v>0</v>
      </c>
      <c r="G40" s="4">
        <f>SUMIFS('BD Ppto'!$G:$G,'BD Ppto'!$A:$A,$G$1,'BD Ppto'!$L:$L,$D40,'BD Ppto'!$M:$M,"Si",'BD Ppto'!$E:$E,"&lt;="&amp;$C$2)/1000000</f>
        <v>0</v>
      </c>
      <c r="H40" s="4">
        <f>SUMIFS('BD Ppto'!$H:$H,'BD Ppto'!$A:$A,$G$1,'BD Ppto'!$L:$L,$D40,'BD Ppto'!$M:$M,"No",'BD Ppto'!$E:$E,"&lt;="&amp;$C$2)/1000000</f>
        <v>0</v>
      </c>
      <c r="I40" s="4">
        <f>SUMIFS('BD Ppto'!$G:$G,'BD Ppto'!$A:$A,$G$2,'BD Ppto'!$L:$L,$D40,'BD Ppto'!$M:$M,"Si",'BD Ppto'!$E:$E,"&lt;="&amp;$C$2)/1000000</f>
        <v>0</v>
      </c>
      <c r="J40" s="4">
        <f>SUMIFS('BD Ppto'!$H:$H,'BD Ppto'!$A:$A,$G$2,'BD Ppto'!$L:$L,$D40,'BD Ppto'!$M:$M,"No",'BD Ppto'!$E:$E,"&lt;="&amp;$C$2)/1000000</f>
        <v>0</v>
      </c>
      <c r="K40" s="4">
        <f t="shared" si="10"/>
        <v>0</v>
      </c>
      <c r="L40" s="4">
        <f t="shared" si="11"/>
        <v>0</v>
      </c>
      <c r="M40" s="4">
        <f t="shared" si="12"/>
        <v>0</v>
      </c>
      <c r="N40" s="13">
        <f t="shared" si="13"/>
        <v>0</v>
      </c>
    </row>
    <row r="41" spans="2:14" ht="20.100000000000001" customHeight="1" x14ac:dyDescent="0.25">
      <c r="B41" s="4">
        <f>SUMIFS('BD Ppto'!$G:$G,'BD Ppto'!$A:$A,$G$3,'BD Ppto'!$L:$L,$D41,'BD Ppto'!$M:$M,"Si")/1000000</f>
        <v>0</v>
      </c>
      <c r="C41" s="4">
        <f>SUMIFS('BD Ppto'!$H:$H,'BD Ppto'!$A:$A,$G$3,'BD Ppto'!$L:$L,$D41,'BD Ppto'!$M:$M,"No")/1000000</f>
        <v>0</v>
      </c>
      <c r="D41" s="5" t="s">
        <v>28</v>
      </c>
      <c r="E41" s="4">
        <f>SUMIFS('BD Ppto'!$G:$G,'BD Ppto'!$A:$A,$G$1,'BD Ppto'!$L:$L,$D41,'BD Ppto'!$M:$M,"Si")/1000000</f>
        <v>0</v>
      </c>
      <c r="F41" s="4">
        <f>SUMIFS('BD Ppto'!$H:$H,'BD Ppto'!$A:$A,$G$1,'BD Ppto'!$L:$L,$D41,'BD Ppto'!$M:$M,"No")/1000000</f>
        <v>0</v>
      </c>
      <c r="G41" s="4">
        <f>SUMIFS('BD Ppto'!$G:$G,'BD Ppto'!$A:$A,$G$1,'BD Ppto'!$L:$L,$D41,'BD Ppto'!$M:$M,"Si",'BD Ppto'!$E:$E,"&lt;="&amp;$C$2)/1000000</f>
        <v>0</v>
      </c>
      <c r="H41" s="4">
        <f>SUMIFS('BD Ppto'!$H:$H,'BD Ppto'!$A:$A,$G$1,'BD Ppto'!$L:$L,$D41,'BD Ppto'!$M:$M,"No",'BD Ppto'!$E:$E,"&lt;="&amp;$C$2)/1000000</f>
        <v>0</v>
      </c>
      <c r="I41" s="4">
        <f>SUMIFS('BD Ppto'!$G:$G,'BD Ppto'!$A:$A,$G$2,'BD Ppto'!$L:$L,$D41,'BD Ppto'!$M:$M,"Si",'BD Ppto'!$E:$E,"&lt;="&amp;$C$2)/1000000</f>
        <v>0</v>
      </c>
      <c r="J41" s="4">
        <f>SUMIFS('BD Ppto'!$H:$H,'BD Ppto'!$A:$A,$G$2,'BD Ppto'!$L:$L,$D41,'BD Ppto'!$M:$M,"No",'BD Ppto'!$E:$E,"&lt;="&amp;$C$2)/1000000</f>
        <v>0</v>
      </c>
      <c r="K41" s="4">
        <f t="shared" si="10"/>
        <v>0</v>
      </c>
      <c r="L41" s="4">
        <f t="shared" si="11"/>
        <v>0</v>
      </c>
      <c r="M41" s="4">
        <f t="shared" si="12"/>
        <v>0</v>
      </c>
      <c r="N41" s="13">
        <f t="shared" si="13"/>
        <v>0</v>
      </c>
    </row>
    <row r="42" spans="2:14" ht="20.100000000000001" customHeight="1" x14ac:dyDescent="0.25">
      <c r="B42" s="4">
        <f>SUMIFS('BD Ppto'!$G:$G,'BD Ppto'!$A:$A,$G$3,'BD Ppto'!$L:$L,$D42,'BD Ppto'!$M:$M,"Si")/1000000</f>
        <v>0</v>
      </c>
      <c r="C42" s="4">
        <f>SUMIFS('BD Ppto'!$H:$H,'BD Ppto'!$A:$A,$G$3,'BD Ppto'!$L:$L,$D42,'BD Ppto'!$M:$M,"No")/1000000</f>
        <v>0</v>
      </c>
      <c r="D42" s="5" t="s">
        <v>29</v>
      </c>
      <c r="E42" s="4">
        <f>SUMIFS('BD Ppto'!$G:$G,'BD Ppto'!$A:$A,$G$1,'BD Ppto'!$L:$L,$D42,'BD Ppto'!$M:$M,"Si")/1000000</f>
        <v>0</v>
      </c>
      <c r="F42" s="4">
        <f>SUMIFS('BD Ppto'!$H:$H,'BD Ppto'!$A:$A,$G$1,'BD Ppto'!$L:$L,$D42,'BD Ppto'!$M:$M,"No")/1000000</f>
        <v>0</v>
      </c>
      <c r="G42" s="4">
        <f>SUMIFS('BD Ppto'!$G:$G,'BD Ppto'!$A:$A,$G$1,'BD Ppto'!$L:$L,$D42,'BD Ppto'!$M:$M,"Si",'BD Ppto'!$E:$E,"&lt;="&amp;$C$2)/1000000</f>
        <v>0</v>
      </c>
      <c r="H42" s="4">
        <f>SUMIFS('BD Ppto'!$H:$H,'BD Ppto'!$A:$A,$G$1,'BD Ppto'!$L:$L,$D42,'BD Ppto'!$M:$M,"No",'BD Ppto'!$E:$E,"&lt;="&amp;$C$2)/1000000</f>
        <v>0</v>
      </c>
      <c r="I42" s="4">
        <f>SUMIFS('BD Ppto'!$G:$G,'BD Ppto'!$A:$A,$G$2,'BD Ppto'!$L:$L,$D42,'BD Ppto'!$M:$M,"Si",'BD Ppto'!$E:$E,"&lt;="&amp;$C$2)/1000000</f>
        <v>0</v>
      </c>
      <c r="J42" s="4">
        <f>SUMIFS('BD Ppto'!$H:$H,'BD Ppto'!$A:$A,$G$2,'BD Ppto'!$L:$L,$D42,'BD Ppto'!$M:$M,"No",'BD Ppto'!$E:$E,"&lt;="&amp;$C$2)/1000000</f>
        <v>0</v>
      </c>
      <c r="K42" s="4">
        <f t="shared" si="10"/>
        <v>0</v>
      </c>
      <c r="L42" s="4">
        <f t="shared" si="11"/>
        <v>0</v>
      </c>
      <c r="M42" s="4">
        <f t="shared" si="12"/>
        <v>0</v>
      </c>
      <c r="N42" s="13">
        <f t="shared" si="13"/>
        <v>0</v>
      </c>
    </row>
    <row r="43" spans="2:14" ht="20.100000000000001" customHeight="1" x14ac:dyDescent="0.25">
      <c r="B43" s="4">
        <f>SUMIFS('BD Ppto'!$G:$G,'BD Ppto'!$A:$A,$G$3,'BD Ppto'!$L:$L,$D43,'BD Ppto'!$M:$M,"Si")/1000000</f>
        <v>0</v>
      </c>
      <c r="C43" s="4">
        <f>SUMIFS('BD Ppto'!$H:$H,'BD Ppto'!$A:$A,$G$3,'BD Ppto'!$L:$L,$D43,'BD Ppto'!$M:$M,"No")/1000000</f>
        <v>0</v>
      </c>
      <c r="D43" s="5" t="s">
        <v>30</v>
      </c>
      <c r="E43" s="4">
        <f>SUMIFS('BD Ppto'!$G:$G,'BD Ppto'!$A:$A,$G$1,'BD Ppto'!$L:$L,$D43,'BD Ppto'!$M:$M,"Si")/1000000</f>
        <v>0</v>
      </c>
      <c r="F43" s="4">
        <f>SUMIFS('BD Ppto'!$H:$H,'BD Ppto'!$A:$A,$G$1,'BD Ppto'!$L:$L,$D43,'BD Ppto'!$M:$M,"No")/1000000</f>
        <v>0</v>
      </c>
      <c r="G43" s="4">
        <f>SUMIFS('BD Ppto'!$G:$G,'BD Ppto'!$A:$A,$G$1,'BD Ppto'!$L:$L,$D43,'BD Ppto'!$M:$M,"Si",'BD Ppto'!$E:$E,"&lt;="&amp;$C$2)/1000000</f>
        <v>0</v>
      </c>
      <c r="H43" s="4">
        <f>SUMIFS('BD Ppto'!$H:$H,'BD Ppto'!$A:$A,$G$1,'BD Ppto'!$L:$L,$D43,'BD Ppto'!$M:$M,"No",'BD Ppto'!$E:$E,"&lt;="&amp;$C$2)/1000000</f>
        <v>0</v>
      </c>
      <c r="I43" s="4">
        <f>SUMIFS('BD Ppto'!$G:$G,'BD Ppto'!$A:$A,$G$2,'BD Ppto'!$L:$L,$D43,'BD Ppto'!$M:$M,"Si",'BD Ppto'!$E:$E,"&lt;="&amp;$C$2)/1000000</f>
        <v>0</v>
      </c>
      <c r="J43" s="4">
        <f>SUMIFS('BD Ppto'!$H:$H,'BD Ppto'!$A:$A,$G$2,'BD Ppto'!$L:$L,$D43,'BD Ppto'!$M:$M,"No",'BD Ppto'!$E:$E,"&lt;="&amp;$C$2)/1000000</f>
        <v>0</v>
      </c>
      <c r="K43" s="4">
        <f t="shared" si="10"/>
        <v>0</v>
      </c>
      <c r="L43" s="4">
        <f t="shared" si="11"/>
        <v>0</v>
      </c>
      <c r="M43" s="4">
        <f t="shared" si="12"/>
        <v>0</v>
      </c>
      <c r="N43" s="13">
        <f t="shared" si="13"/>
        <v>0</v>
      </c>
    </row>
    <row r="44" spans="2:14" ht="20.100000000000001" customHeight="1" x14ac:dyDescent="0.25">
      <c r="B44" s="20">
        <f>SUM(B37:B43)</f>
        <v>0</v>
      </c>
      <c r="C44" s="20">
        <f>SUM(C37:C43)</f>
        <v>0</v>
      </c>
      <c r="D44" s="21" t="s">
        <v>6</v>
      </c>
      <c r="E44" s="20">
        <f t="shared" ref="E44:J44" si="14">SUM(E37:E43)</f>
        <v>0</v>
      </c>
      <c r="F44" s="20">
        <f t="shared" si="14"/>
        <v>0</v>
      </c>
      <c r="G44" s="20">
        <f t="shared" si="14"/>
        <v>0</v>
      </c>
      <c r="H44" s="20">
        <f t="shared" si="14"/>
        <v>0</v>
      </c>
      <c r="I44" s="20">
        <f t="shared" si="14"/>
        <v>0</v>
      </c>
      <c r="J44" s="20">
        <f t="shared" si="14"/>
        <v>0</v>
      </c>
      <c r="K44" s="20">
        <f t="shared" si="10"/>
        <v>0</v>
      </c>
      <c r="L44" s="20">
        <f t="shared" si="11"/>
        <v>0</v>
      </c>
      <c r="M44" s="20">
        <f t="shared" si="12"/>
        <v>0</v>
      </c>
      <c r="N44" s="22">
        <f t="shared" si="13"/>
        <v>0</v>
      </c>
    </row>
  </sheetData>
  <mergeCells count="33">
    <mergeCell ref="B34:C34"/>
    <mergeCell ref="K34:L35"/>
    <mergeCell ref="B35:C35"/>
    <mergeCell ref="B5:C5"/>
    <mergeCell ref="B6:C6"/>
    <mergeCell ref="D5:D7"/>
    <mergeCell ref="D17:D19"/>
    <mergeCell ref="E17:J17"/>
    <mergeCell ref="D34:D36"/>
    <mergeCell ref="E34:J34"/>
    <mergeCell ref="I6:J6"/>
    <mergeCell ref="M5:N6"/>
    <mergeCell ref="E5:J5"/>
    <mergeCell ref="K5:L6"/>
    <mergeCell ref="B17:C17"/>
    <mergeCell ref="K17:L18"/>
    <mergeCell ref="B18:C18"/>
    <mergeCell ref="M34:N35"/>
    <mergeCell ref="E35:F35"/>
    <mergeCell ref="G35:H35"/>
    <mergeCell ref="I35:J35"/>
    <mergeCell ref="E1:F1"/>
    <mergeCell ref="E2:F2"/>
    <mergeCell ref="E3:F3"/>
    <mergeCell ref="G1:I1"/>
    <mergeCell ref="G2:I2"/>
    <mergeCell ref="G3:I3"/>
    <mergeCell ref="M17:N18"/>
    <mergeCell ref="E18:F18"/>
    <mergeCell ref="G18:H18"/>
    <mergeCell ref="I18:J18"/>
    <mergeCell ref="E6:F6"/>
    <mergeCell ref="G6:H6"/>
  </mergeCells>
  <dataValidations count="2">
    <dataValidation type="list" allowBlank="1" showInputMessage="1" showErrorMessage="1" sqref="C1">
      <formula1>Anho</formula1>
    </dataValidation>
    <dataValidation type="list" allowBlank="1" showInputMessage="1" showErrorMessage="1" sqref="D3 C2">
      <formula1>"1,2,3,4,5,6,7,8,9,10,11,12"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N41"/>
  <sheetViews>
    <sheetView showGridLines="0" topLeftCell="B1" zoomScaleNormal="100" workbookViewId="0">
      <pane ySplit="4" topLeftCell="A5" activePane="bottomLeft" state="frozen"/>
      <selection pane="bottomLeft" activeCell="D46" sqref="D46"/>
    </sheetView>
  </sheetViews>
  <sheetFormatPr baseColWidth="10" defaultColWidth="9.140625" defaultRowHeight="11.25" x14ac:dyDescent="0.25"/>
  <cols>
    <col min="1" max="1" width="4.42578125" style="2" customWidth="1"/>
    <col min="2" max="3" width="9.7109375" style="2" customWidth="1"/>
    <col min="4" max="4" width="21.7109375" style="28" customWidth="1"/>
    <col min="5" max="14" width="9.7109375" style="2" customWidth="1"/>
    <col min="15" max="15" width="9.140625" style="2" customWidth="1"/>
    <col min="16" max="16384" width="9.140625" style="2"/>
  </cols>
  <sheetData>
    <row r="1" spans="2:14" x14ac:dyDescent="0.25">
      <c r="B1" s="24" t="s">
        <v>7</v>
      </c>
      <c r="C1" s="2">
        <v>2019</v>
      </c>
      <c r="E1" s="26" t="str">
        <f>"Evento Plan "&amp;$C$1&amp;":"</f>
        <v>Evento Plan 2019:</v>
      </c>
      <c r="F1" s="26"/>
      <c r="G1" s="27">
        <f>'BD Evento'!A3</f>
        <v>0</v>
      </c>
      <c r="H1" s="27"/>
      <c r="I1" s="27"/>
    </row>
    <row r="2" spans="2:14" x14ac:dyDescent="0.25">
      <c r="B2" s="24" t="s">
        <v>9</v>
      </c>
      <c r="C2" s="2">
        <v>8</v>
      </c>
      <c r="E2" s="26" t="str">
        <f>"Evento Real "&amp;$C$1&amp;":"</f>
        <v>Evento Real 2019:</v>
      </c>
      <c r="F2" s="26"/>
      <c r="G2" s="27">
        <f>'BD Evento'!A4</f>
        <v>0</v>
      </c>
      <c r="H2" s="27"/>
      <c r="I2" s="27"/>
    </row>
    <row r="3" spans="2:14" x14ac:dyDescent="0.25">
      <c r="B3" s="24"/>
      <c r="C3" s="24"/>
      <c r="E3" s="26" t="str">
        <f>"Evento Real "&amp;$C$1-1&amp;":"</f>
        <v>Evento Real 2018:</v>
      </c>
      <c r="F3" s="26"/>
      <c r="G3" s="27">
        <f>'BD Evento'!A2</f>
        <v>0</v>
      </c>
      <c r="H3" s="27"/>
      <c r="I3" s="27"/>
    </row>
    <row r="5" spans="2:14" ht="20.100000000000001" customHeight="1" x14ac:dyDescent="0.25">
      <c r="B5" s="25">
        <f>$C$1-1</f>
        <v>2018</v>
      </c>
      <c r="C5" s="25"/>
      <c r="D5" s="25" t="s">
        <v>59</v>
      </c>
      <c r="E5" s="25">
        <f>$C$1</f>
        <v>2019</v>
      </c>
      <c r="F5" s="25"/>
      <c r="G5" s="25"/>
      <c r="H5" s="25"/>
      <c r="I5" s="25"/>
      <c r="J5" s="25"/>
      <c r="K5" s="25" t="s">
        <v>61</v>
      </c>
      <c r="L5" s="25"/>
      <c r="M5" s="25" t="s">
        <v>62</v>
      </c>
      <c r="N5" s="25"/>
    </row>
    <row r="6" spans="2:14" ht="24.95" customHeight="1" x14ac:dyDescent="0.25">
      <c r="B6" s="25" t="s">
        <v>1</v>
      </c>
      <c r="C6" s="25"/>
      <c r="D6" s="25"/>
      <c r="E6" s="25" t="str">
        <f>"PTTO "&amp;TRIM(UPPER(SUBSTITUTE(G1,$C$1,"")))</f>
        <v>PTTO 0</v>
      </c>
      <c r="F6" s="25"/>
      <c r="G6" s="25" t="str">
        <f>"PLAN ENE - " &amp; UPPER(TEXT(DATE($C$1,$C$2,1),"mmm"))</f>
        <v>PLAN ENE - AGO</v>
      </c>
      <c r="H6" s="25"/>
      <c r="I6" s="25" t="str">
        <f>"REAL ENE - " &amp; UPPER(TEXT(DATE($C$1,$C$2,1),"mmm"))</f>
        <v>REAL ENE - AGO</v>
      </c>
      <c r="J6" s="25"/>
      <c r="K6" s="25"/>
      <c r="L6" s="25"/>
      <c r="M6" s="25"/>
      <c r="N6" s="25"/>
    </row>
    <row r="7" spans="2:14" ht="24.95" customHeight="1" x14ac:dyDescent="0.25">
      <c r="B7" s="23" t="s">
        <v>64</v>
      </c>
      <c r="C7" s="23" t="s">
        <v>63</v>
      </c>
      <c r="D7" s="25"/>
      <c r="E7" s="23" t="s">
        <v>64</v>
      </c>
      <c r="F7" s="23" t="s">
        <v>63</v>
      </c>
      <c r="G7" s="23" t="s">
        <v>64</v>
      </c>
      <c r="H7" s="23" t="s">
        <v>63</v>
      </c>
      <c r="I7" s="23" t="s">
        <v>64</v>
      </c>
      <c r="J7" s="23" t="s">
        <v>63</v>
      </c>
      <c r="K7" s="23" t="s">
        <v>2</v>
      </c>
      <c r="L7" s="23" t="s">
        <v>3</v>
      </c>
      <c r="M7" s="23" t="s">
        <v>2</v>
      </c>
      <c r="N7" s="23" t="s">
        <v>3</v>
      </c>
    </row>
    <row r="8" spans="2:14" ht="20.100000000000001" customHeight="1" x14ac:dyDescent="0.25">
      <c r="B8" s="16">
        <f>Tablas!B8+Tablas!B9</f>
        <v>0</v>
      </c>
      <c r="C8" s="16">
        <f>Tablas!C8+Tablas!C9</f>
        <v>0</v>
      </c>
      <c r="D8" s="29" t="s">
        <v>65</v>
      </c>
      <c r="E8" s="16">
        <f>Tablas!E8+Tablas!E9</f>
        <v>0</v>
      </c>
      <c r="F8" s="16">
        <f>Tablas!F8+Tablas!F9</f>
        <v>0</v>
      </c>
      <c r="G8" s="16">
        <f>Tablas!G8+Tablas!G9</f>
        <v>0</v>
      </c>
      <c r="H8" s="16">
        <f>Tablas!H8+Tablas!H9</f>
        <v>0</v>
      </c>
      <c r="I8" s="16">
        <f>Tablas!I8+Tablas!I9</f>
        <v>0</v>
      </c>
      <c r="J8" s="16">
        <f>Tablas!J8+Tablas!J9</f>
        <v>0</v>
      </c>
      <c r="K8" s="16">
        <f>I8-G8</f>
        <v>0</v>
      </c>
      <c r="L8" s="16">
        <f>IF(G8=0,0,K8/G8)</f>
        <v>0</v>
      </c>
      <c r="M8" s="16">
        <f>J8-H8</f>
        <v>0</v>
      </c>
      <c r="N8" s="18">
        <f>IF(H8=0,0,M8/H8)</f>
        <v>0</v>
      </c>
    </row>
    <row r="9" spans="2:14" ht="20.100000000000001" customHeight="1" x14ac:dyDescent="0.25">
      <c r="B9" s="4">
        <f>SUMIFS('BD Ppto'!$G:$G,'BD Ppto'!$A:$A,$G$3,'BD Ppto'!$J:$J,$D9,'BD Ppto'!$M:$M,"Si")/1000000</f>
        <v>0</v>
      </c>
      <c r="C9" s="4">
        <f>SUMIFS('BD Ppto'!$H:$H,'BD Ppto'!$A:$A,$G$3,'BD Ppto'!$J:$J,$D9,'BD Ppto'!$M:$M,"No")/1000000</f>
        <v>0</v>
      </c>
      <c r="D9" s="30" t="s">
        <v>4</v>
      </c>
      <c r="E9" s="4">
        <f>SUMIFS('BD Ppto'!$G:$G,'BD Ppto'!$A:$A,$G$1,'BD Ppto'!$J:$J,$D9,'BD Ppto'!$M:$M,"Si")/1000000</f>
        <v>0</v>
      </c>
      <c r="F9" s="4">
        <f>SUMIFS('BD Ppto'!$H:$H,'BD Ppto'!$A:$A,$G$1,'BD Ppto'!$J:$J,$D9,'BD Ppto'!$M:$M,"No")/1000000</f>
        <v>0</v>
      </c>
      <c r="G9" s="4">
        <f>SUMIFS('BD Ppto'!$G:$G,'BD Ppto'!$A:$A,$G$1,'BD Ppto'!$J:$J,$D9,'BD Ppto'!$M:$M,"Si",'BD Ppto'!$E:$E,"&lt;="&amp;$C$2)/1000000</f>
        <v>0</v>
      </c>
      <c r="H9" s="4">
        <f>SUMIFS('BD Ppto'!$H:$H,'BD Ppto'!$A:$A,$G$1,'BD Ppto'!$J:$J,$D9,'BD Ppto'!$M:$M,"No",'BD Ppto'!$E:$E,"&lt;="&amp;$C$2)/1000000</f>
        <v>0</v>
      </c>
      <c r="I9" s="4">
        <f>SUMIFS('BD Ppto'!$G:$G,'BD Ppto'!$A:$A,$G$2,'BD Ppto'!$J:$J,$D9,'BD Ppto'!$M:$M,"Si",'BD Ppto'!$E:$E,"&lt;="&amp;$C$2)/1000000</f>
        <v>0</v>
      </c>
      <c r="J9" s="4">
        <f>SUMIFS('BD Ppto'!$H:$H,'BD Ppto'!$A:$A,$G$2,'BD Ppto'!$J:$J,$D9,'BD Ppto'!$M:$M,"No",'BD Ppto'!$E:$E,"&lt;="&amp;$C$2)/1000000</f>
        <v>0</v>
      </c>
      <c r="K9" s="4">
        <f t="shared" ref="K9:K12" si="0">I9-G9</f>
        <v>0</v>
      </c>
      <c r="L9" s="4">
        <f t="shared" ref="L9:L12" si="1">IF(G9=0,0,K9/G9)</f>
        <v>0</v>
      </c>
      <c r="M9" s="4">
        <f t="shared" ref="M9:M12" si="2">J9-H9</f>
        <v>0</v>
      </c>
      <c r="N9" s="13">
        <f t="shared" ref="N9:N12" si="3">IF(H9=0,0,M9/H9)</f>
        <v>0</v>
      </c>
    </row>
    <row r="10" spans="2:14" ht="20.100000000000001" customHeight="1" x14ac:dyDescent="0.25">
      <c r="B10" s="4">
        <f>SUMIFS('BD Ppto'!$G:$G,'BD Ppto'!$A:$A,$G$3,'BD Ppto'!$J:$J,$D10,'BD Ppto'!$M:$M,"Si")/1000000</f>
        <v>0</v>
      </c>
      <c r="C10" s="4">
        <f>SUMIFS('BD Ppto'!$H:$H,'BD Ppto'!$A:$A,$G$3,'BD Ppto'!$J:$J,$D10,'BD Ppto'!$M:$M,"No")/1000000</f>
        <v>0</v>
      </c>
      <c r="D10" s="30" t="s">
        <v>5</v>
      </c>
      <c r="E10" s="4">
        <f>SUMIFS('BD Ppto'!$G:$G,'BD Ppto'!$A:$A,$G$1,'BD Ppto'!$J:$J,$D10,'BD Ppto'!$M:$M,"Si")/1000000</f>
        <v>0</v>
      </c>
      <c r="F10" s="4">
        <f>SUMIFS('BD Ppto'!$H:$H,'BD Ppto'!$A:$A,$G$1,'BD Ppto'!$J:$J,$D10,'BD Ppto'!$M:$M,"No")/1000000</f>
        <v>0</v>
      </c>
      <c r="G10" s="4">
        <f>SUMIFS('BD Ppto'!$G:$G,'BD Ppto'!$A:$A,$G$1,'BD Ppto'!$J:$J,$D10,'BD Ppto'!$M:$M,"Si",'BD Ppto'!$E:$E,"&lt;="&amp;$C$2)/1000000</f>
        <v>0</v>
      </c>
      <c r="H10" s="4">
        <f>SUMIFS('BD Ppto'!$H:$H,'BD Ppto'!$A:$A,$G$1,'BD Ppto'!$J:$J,$D10,'BD Ppto'!$M:$M,"No",'BD Ppto'!$E:$E,"&lt;="&amp;$C$2)/1000000</f>
        <v>0</v>
      </c>
      <c r="I10" s="4">
        <f>SUMIFS('BD Ppto'!$G:$G,'BD Ppto'!$A:$A,$G$2,'BD Ppto'!$J:$J,$D10,'BD Ppto'!$M:$M,"Si",'BD Ppto'!$E:$E,"&lt;="&amp;$C$2)/1000000</f>
        <v>0</v>
      </c>
      <c r="J10" s="4">
        <f>SUMIFS('BD Ppto'!$H:$H,'BD Ppto'!$A:$A,$G$2,'BD Ppto'!$J:$J,$D10,'BD Ppto'!$M:$M,"No",'BD Ppto'!$E:$E,"&lt;="&amp;$C$2)/1000000</f>
        <v>0</v>
      </c>
      <c r="K10" s="4">
        <f t="shared" si="0"/>
        <v>0</v>
      </c>
      <c r="L10" s="4">
        <f t="shared" si="1"/>
        <v>0</v>
      </c>
      <c r="M10" s="4">
        <f t="shared" si="2"/>
        <v>0</v>
      </c>
      <c r="N10" s="13">
        <f t="shared" si="3"/>
        <v>0</v>
      </c>
    </row>
    <row r="11" spans="2:14" ht="20.100000000000001" customHeight="1" x14ac:dyDescent="0.25">
      <c r="B11" s="4">
        <f>Tablas!B12+Tablas!B13</f>
        <v>0</v>
      </c>
      <c r="C11" s="4">
        <f>Tablas!C12+Tablas!C13</f>
        <v>0</v>
      </c>
      <c r="D11" s="30" t="s">
        <v>66</v>
      </c>
      <c r="E11" s="4">
        <f>Tablas!E12+Tablas!E13</f>
        <v>0</v>
      </c>
      <c r="F11" s="4">
        <f>Tablas!F12+Tablas!F13</f>
        <v>0</v>
      </c>
      <c r="G11" s="4">
        <f>Tablas!G12+Tablas!G13</f>
        <v>0</v>
      </c>
      <c r="H11" s="4">
        <f>Tablas!H12+Tablas!H13</f>
        <v>0</v>
      </c>
      <c r="I11" s="4">
        <f>Tablas!I12+Tablas!I13</f>
        <v>0</v>
      </c>
      <c r="J11" s="4">
        <f>Tablas!J12+Tablas!J13</f>
        <v>0</v>
      </c>
      <c r="K11" s="4">
        <f t="shared" si="0"/>
        <v>0</v>
      </c>
      <c r="L11" s="4">
        <f t="shared" si="1"/>
        <v>0</v>
      </c>
      <c r="M11" s="4">
        <f t="shared" si="2"/>
        <v>0</v>
      </c>
      <c r="N11" s="13">
        <f t="shared" si="3"/>
        <v>0</v>
      </c>
    </row>
    <row r="12" spans="2:14" ht="20.100000000000001" customHeight="1" x14ac:dyDescent="0.25">
      <c r="B12" s="20">
        <f>SUM(B8:B11)</f>
        <v>0</v>
      </c>
      <c r="C12" s="20">
        <f>SUM(C8:C11)</f>
        <v>0</v>
      </c>
      <c r="D12" s="31" t="s">
        <v>6</v>
      </c>
      <c r="E12" s="20">
        <f>SUM(E8:E11)</f>
        <v>0</v>
      </c>
      <c r="F12" s="20">
        <f>SUM(F8:F11)</f>
        <v>0</v>
      </c>
      <c r="G12" s="20">
        <f>SUM(G8:G11)</f>
        <v>0</v>
      </c>
      <c r="H12" s="20">
        <f>SUM(H8:H11)</f>
        <v>0</v>
      </c>
      <c r="I12" s="20">
        <f>SUM(I8:I11)</f>
        <v>0</v>
      </c>
      <c r="J12" s="20">
        <f>SUM(J8:J11)</f>
        <v>0</v>
      </c>
      <c r="K12" s="20">
        <f t="shared" si="0"/>
        <v>0</v>
      </c>
      <c r="L12" s="20">
        <f t="shared" si="1"/>
        <v>0</v>
      </c>
      <c r="M12" s="20">
        <f t="shared" si="2"/>
        <v>0</v>
      </c>
      <c r="N12" s="22">
        <f t="shared" si="3"/>
        <v>0</v>
      </c>
    </row>
    <row r="15" spans="2:14" ht="20.100000000000001" customHeight="1" x14ac:dyDescent="0.25">
      <c r="B15" s="25">
        <f>$C$1-1</f>
        <v>2018</v>
      </c>
      <c r="C15" s="25"/>
      <c r="D15" s="25" t="s">
        <v>5</v>
      </c>
      <c r="E15" s="25">
        <f>$C$1</f>
        <v>2019</v>
      </c>
      <c r="F15" s="25"/>
      <c r="G15" s="25"/>
      <c r="H15" s="25"/>
      <c r="I15" s="25"/>
      <c r="J15" s="25"/>
      <c r="K15" s="25" t="s">
        <v>61</v>
      </c>
      <c r="L15" s="25"/>
      <c r="M15" s="25" t="s">
        <v>0</v>
      </c>
      <c r="N15" s="25"/>
    </row>
    <row r="16" spans="2:14" ht="24.95" customHeight="1" x14ac:dyDescent="0.25">
      <c r="B16" s="25" t="s">
        <v>1</v>
      </c>
      <c r="C16" s="25"/>
      <c r="D16" s="25"/>
      <c r="E16" s="25" t="s">
        <v>14</v>
      </c>
      <c r="F16" s="25"/>
      <c r="G16" s="25" t="str">
        <f>"PLAN ENE - " &amp; UPPER(TEXT(DATE($C$1,$C$2,1),"mmm"))</f>
        <v>PLAN ENE - AGO</v>
      </c>
      <c r="H16" s="25"/>
      <c r="I16" s="25" t="str">
        <f>"REAL ENE - " &amp; UPPER(TEXT(DATE($C$1,$C$2,1),"mmm"))</f>
        <v>REAL ENE - AGO</v>
      </c>
      <c r="J16" s="25"/>
      <c r="K16" s="25"/>
      <c r="L16" s="25"/>
      <c r="M16" s="25"/>
      <c r="N16" s="25"/>
    </row>
    <row r="17" spans="2:14" ht="24.95" customHeight="1" x14ac:dyDescent="0.25">
      <c r="B17" s="23" t="s">
        <v>64</v>
      </c>
      <c r="C17" s="23" t="s">
        <v>63</v>
      </c>
      <c r="D17" s="25"/>
      <c r="E17" s="23" t="s">
        <v>64</v>
      </c>
      <c r="F17" s="23" t="s">
        <v>63</v>
      </c>
      <c r="G17" s="23" t="s">
        <v>64</v>
      </c>
      <c r="H17" s="23" t="s">
        <v>63</v>
      </c>
      <c r="I17" s="23" t="s">
        <v>64</v>
      </c>
      <c r="J17" s="23" t="s">
        <v>63</v>
      </c>
      <c r="K17" s="23" t="s">
        <v>2</v>
      </c>
      <c r="L17" s="23" t="s">
        <v>3</v>
      </c>
      <c r="M17" s="23" t="s">
        <v>2</v>
      </c>
      <c r="N17" s="23" t="s">
        <v>3</v>
      </c>
    </row>
    <row r="18" spans="2:14" ht="20.100000000000001" customHeight="1" x14ac:dyDescent="0.25">
      <c r="B18" s="4">
        <f>Tablas!B20+Tablas!B21</f>
        <v>0</v>
      </c>
      <c r="C18" s="4">
        <f>Tablas!C20+Tablas!C21</f>
        <v>0</v>
      </c>
      <c r="D18" s="30" t="s">
        <v>67</v>
      </c>
      <c r="E18" s="4">
        <f>Tablas!E20+Tablas!E21</f>
        <v>0</v>
      </c>
      <c r="F18" s="4">
        <f>Tablas!F20+Tablas!F21</f>
        <v>0</v>
      </c>
      <c r="G18" s="4">
        <f>Tablas!G20+Tablas!G21</f>
        <v>0</v>
      </c>
      <c r="H18" s="4">
        <f>Tablas!H20+Tablas!H21</f>
        <v>0</v>
      </c>
      <c r="I18" s="4">
        <f>Tablas!I20+Tablas!I21</f>
        <v>0</v>
      </c>
      <c r="J18" s="4">
        <f>Tablas!J20+Tablas!J21</f>
        <v>0</v>
      </c>
      <c r="K18" s="4">
        <f t="shared" ref="K18:K25" si="4">I18-G18</f>
        <v>0</v>
      </c>
      <c r="L18" s="4">
        <f t="shared" ref="L18:L25" si="5">IF(G18=0,0,K18/G18)</f>
        <v>0</v>
      </c>
      <c r="M18" s="4">
        <f t="shared" ref="M18:M25" si="6">J18-H18</f>
        <v>0</v>
      </c>
      <c r="N18" s="13">
        <f t="shared" ref="N18:N25" si="7">IF(H18=0,0,M18/H18)</f>
        <v>0</v>
      </c>
    </row>
    <row r="19" spans="2:14" ht="20.100000000000001" customHeight="1" x14ac:dyDescent="0.25">
      <c r="B19" s="4">
        <f>SUMIFS('BD Ppto'!$G:$G,'BD Ppto'!$A:$A,$G$3,'BD Ppto'!$K:$K,$D19,'BD Ppto'!$M:$M,"Si")/1000000</f>
        <v>0</v>
      </c>
      <c r="C19" s="4">
        <f>SUMIFS('BD Ppto'!$H:$H,'BD Ppto'!$A:$A,$G$3,'BD Ppto'!$K:$K,$D19,'BD Ppto'!$M:$M,"No")/1000000</f>
        <v>0</v>
      </c>
      <c r="D19" s="30" t="s">
        <v>17</v>
      </c>
      <c r="E19" s="4">
        <f>SUMIFS('BD Ppto'!$G:$G,'BD Ppto'!$A:$A,$G$1,'BD Ppto'!$K:$K,$D19,'BD Ppto'!$M:$M,"Si")/1000000</f>
        <v>0</v>
      </c>
      <c r="F19" s="4">
        <f>SUMIFS('BD Ppto'!$H:$H,'BD Ppto'!$A:$A,$G$1,'BD Ppto'!$K:$K,$D19,'BD Ppto'!$M:$M,"No")/1000000</f>
        <v>0</v>
      </c>
      <c r="G19" s="4">
        <f>SUMIFS('BD Ppto'!$G:$G,'BD Ppto'!$A:$A,$G$1,'BD Ppto'!$K:$K,$D19,'BD Ppto'!$M:$M,"Si",'BD Ppto'!$E:$E,"&lt;="&amp;$C$2)/1000000</f>
        <v>0</v>
      </c>
      <c r="H19" s="4">
        <f>SUMIFS('BD Ppto'!$H:$H,'BD Ppto'!$A:$A,$G$1,'BD Ppto'!$K:$K,$D19,'BD Ppto'!$M:$M,"No",'BD Ppto'!$E:$E,"&lt;="&amp;$C$2)/1000000</f>
        <v>0</v>
      </c>
      <c r="I19" s="4">
        <f>SUMIFS('BD Ppto'!$G:$G,'BD Ppto'!$A:$A,$G$2,'BD Ppto'!$K:$K,$D19,'BD Ppto'!$M:$M,"Si",'BD Ppto'!$E:$E,"&lt;="&amp;$C$2)/1000000</f>
        <v>0</v>
      </c>
      <c r="J19" s="4">
        <f>SUMIFS('BD Ppto'!$H:$H,'BD Ppto'!$A:$A,$G$2,'BD Ppto'!$K:$K,$D19,'BD Ppto'!$M:$M,"No",'BD Ppto'!$E:$E,"&lt;="&amp;$C$2)/1000000</f>
        <v>0</v>
      </c>
      <c r="K19" s="4">
        <f t="shared" si="4"/>
        <v>0</v>
      </c>
      <c r="L19" s="4">
        <f t="shared" si="5"/>
        <v>0</v>
      </c>
      <c r="M19" s="4">
        <f t="shared" si="6"/>
        <v>0</v>
      </c>
      <c r="N19" s="13">
        <f t="shared" si="7"/>
        <v>0</v>
      </c>
    </row>
    <row r="20" spans="2:14" ht="20.100000000000001" customHeight="1" x14ac:dyDescent="0.25">
      <c r="B20" s="4">
        <f>SUMIFS('BD Ppto'!$G:$G,'BD Ppto'!$A:$A,$G$3,'BD Ppto'!$K:$K,$D20,'BD Ppto'!$M:$M,"Si")/1000000</f>
        <v>0</v>
      </c>
      <c r="C20" s="4">
        <f>SUMIFS('BD Ppto'!$H:$H,'BD Ppto'!$A:$A,$G$3,'BD Ppto'!$K:$K,$D20,'BD Ppto'!$M:$M,"No")/1000000</f>
        <v>0</v>
      </c>
      <c r="D20" s="30" t="s">
        <v>18</v>
      </c>
      <c r="E20" s="4">
        <f>SUMIFS('BD Ppto'!$G:$G,'BD Ppto'!$A:$A,$G$1,'BD Ppto'!$K:$K,$D20,'BD Ppto'!$M:$M,"Si")/1000000</f>
        <v>0</v>
      </c>
      <c r="F20" s="4">
        <f>SUMIFS('BD Ppto'!$H:$H,'BD Ppto'!$A:$A,$G$1,'BD Ppto'!$K:$K,$D20,'BD Ppto'!$M:$M,"No")/1000000</f>
        <v>0</v>
      </c>
      <c r="G20" s="4">
        <f>SUMIFS('BD Ppto'!$G:$G,'BD Ppto'!$A:$A,$G$1,'BD Ppto'!$K:$K,$D20,'BD Ppto'!$M:$M,"Si",'BD Ppto'!$E:$E,"&lt;="&amp;$C$2)/1000000</f>
        <v>0</v>
      </c>
      <c r="H20" s="4">
        <f>SUMIFS('BD Ppto'!$H:$H,'BD Ppto'!$A:$A,$G$1,'BD Ppto'!$K:$K,$D20,'BD Ppto'!$M:$M,"No",'BD Ppto'!$E:$E,"&lt;="&amp;$C$2)/1000000</f>
        <v>0</v>
      </c>
      <c r="I20" s="4">
        <f>SUMIFS('BD Ppto'!$G:$G,'BD Ppto'!$A:$A,$G$2,'BD Ppto'!$K:$K,$D20,'BD Ppto'!$M:$M,"Si",'BD Ppto'!$E:$E,"&lt;="&amp;$C$2)/1000000</f>
        <v>0</v>
      </c>
      <c r="J20" s="4">
        <f>SUMIFS('BD Ppto'!$H:$H,'BD Ppto'!$A:$A,$G$2,'BD Ppto'!$K:$K,$D20,'BD Ppto'!$M:$M,"No",'BD Ppto'!$E:$E,"&lt;="&amp;$C$2)/1000000</f>
        <v>0</v>
      </c>
      <c r="K20" s="4">
        <f t="shared" si="4"/>
        <v>0</v>
      </c>
      <c r="L20" s="4">
        <f t="shared" si="5"/>
        <v>0</v>
      </c>
      <c r="M20" s="4">
        <f t="shared" si="6"/>
        <v>0</v>
      </c>
      <c r="N20" s="13">
        <f t="shared" si="7"/>
        <v>0</v>
      </c>
    </row>
    <row r="21" spans="2:14" ht="20.100000000000001" customHeight="1" x14ac:dyDescent="0.25">
      <c r="B21" s="4">
        <f>SUMIFS('BD Ppto'!$G:$G,'BD Ppto'!$A:$A,$G$3,'BD Ppto'!$K:$K,$D21,'BD Ppto'!$M:$M,"Si")/1000000</f>
        <v>0</v>
      </c>
      <c r="C21" s="4">
        <f>SUMIFS('BD Ppto'!$H:$H,'BD Ppto'!$A:$A,$G$3,'BD Ppto'!$K:$K,$D21,'BD Ppto'!$M:$M,"No")/1000000</f>
        <v>0</v>
      </c>
      <c r="D21" s="30" t="s">
        <v>12</v>
      </c>
      <c r="E21" s="4">
        <f>SUMIFS('BD Ppto'!$G:$G,'BD Ppto'!$A:$A,$G$1,'BD Ppto'!$K:$K,$D21,'BD Ppto'!$M:$M,"Si")/1000000</f>
        <v>0</v>
      </c>
      <c r="F21" s="4">
        <f>SUMIFS('BD Ppto'!$H:$H,'BD Ppto'!$A:$A,$G$1,'BD Ppto'!$K:$K,$D21,'BD Ppto'!$M:$M,"No")/1000000</f>
        <v>0</v>
      </c>
      <c r="G21" s="4">
        <f>SUMIFS('BD Ppto'!$G:$G,'BD Ppto'!$A:$A,$G$1,'BD Ppto'!$K:$K,$D21,'BD Ppto'!$M:$M,"Si",'BD Ppto'!$E:$E,"&lt;="&amp;$C$2)/1000000</f>
        <v>0</v>
      </c>
      <c r="H21" s="4">
        <f>SUMIFS('BD Ppto'!$H:$H,'BD Ppto'!$A:$A,$G$1,'BD Ppto'!$K:$K,$D21,'BD Ppto'!$M:$M,"No",'BD Ppto'!$E:$E,"&lt;="&amp;$C$2)/1000000</f>
        <v>0</v>
      </c>
      <c r="I21" s="4">
        <f>SUMIFS('BD Ppto'!$G:$G,'BD Ppto'!$A:$A,$G$2,'BD Ppto'!$K:$K,$D21,'BD Ppto'!$M:$M,"Si",'BD Ppto'!$E:$E,"&lt;="&amp;$C$2)/1000000</f>
        <v>0</v>
      </c>
      <c r="J21" s="4">
        <f>SUMIFS('BD Ppto'!$H:$H,'BD Ppto'!$A:$A,$G$2,'BD Ppto'!$K:$K,$D21,'BD Ppto'!$M:$M,"No",'BD Ppto'!$E:$E,"&lt;="&amp;$C$2)/1000000</f>
        <v>0</v>
      </c>
      <c r="K21" s="4">
        <f t="shared" si="4"/>
        <v>0</v>
      </c>
      <c r="L21" s="4">
        <f t="shared" si="5"/>
        <v>0</v>
      </c>
      <c r="M21" s="4">
        <f t="shared" si="6"/>
        <v>0</v>
      </c>
      <c r="N21" s="13">
        <f t="shared" si="7"/>
        <v>0</v>
      </c>
    </row>
    <row r="22" spans="2:14" ht="20.100000000000001" customHeight="1" x14ac:dyDescent="0.25">
      <c r="B22" s="4">
        <f>SUMIFS('BD Ppto'!$G:$G,'BD Ppto'!$A:$A,$G$3,'BD Ppto'!$K:$K,$D22,'BD Ppto'!$M:$M,"Si")/1000000</f>
        <v>0</v>
      </c>
      <c r="C22" s="4">
        <f>SUMIFS('BD Ppto'!$H:$H,'BD Ppto'!$A:$A,$G$3,'BD Ppto'!$K:$K,$D22,'BD Ppto'!$M:$M,"No")/1000000</f>
        <v>0</v>
      </c>
      <c r="D22" s="30" t="s">
        <v>19</v>
      </c>
      <c r="E22" s="4">
        <f>SUMIFS('BD Ppto'!$G:$G,'BD Ppto'!$A:$A,$G$1,'BD Ppto'!$K:$K,$D22,'BD Ppto'!$M:$M,"Si")/1000000</f>
        <v>0</v>
      </c>
      <c r="F22" s="4">
        <f>SUMIFS('BD Ppto'!$H:$H,'BD Ppto'!$A:$A,$G$1,'BD Ppto'!$K:$K,$D22,'BD Ppto'!$M:$M,"No")/1000000</f>
        <v>0</v>
      </c>
      <c r="G22" s="4">
        <f>SUMIFS('BD Ppto'!$G:$G,'BD Ppto'!$A:$A,$G$1,'BD Ppto'!$K:$K,$D22,'BD Ppto'!$M:$M,"Si",'BD Ppto'!$E:$E,"&lt;="&amp;$C$2)/1000000</f>
        <v>0</v>
      </c>
      <c r="H22" s="4">
        <f>SUMIFS('BD Ppto'!$H:$H,'BD Ppto'!$A:$A,$G$1,'BD Ppto'!$K:$K,$D22,'BD Ppto'!$M:$M,"No",'BD Ppto'!$E:$E,"&lt;="&amp;$C$2)/1000000</f>
        <v>0</v>
      </c>
      <c r="I22" s="4">
        <f>SUMIFS('BD Ppto'!$G:$G,'BD Ppto'!$A:$A,$G$2,'BD Ppto'!$K:$K,$D22,'BD Ppto'!$M:$M,"Si",'BD Ppto'!$E:$E,"&lt;="&amp;$C$2)/1000000</f>
        <v>0</v>
      </c>
      <c r="J22" s="4">
        <f>SUMIFS('BD Ppto'!$H:$H,'BD Ppto'!$A:$A,$G$2,'BD Ppto'!$K:$K,$D22,'BD Ppto'!$M:$M,"No",'BD Ppto'!$E:$E,"&lt;="&amp;$C$2)/1000000</f>
        <v>0</v>
      </c>
      <c r="K22" s="4">
        <f t="shared" si="4"/>
        <v>0</v>
      </c>
      <c r="L22" s="4">
        <f t="shared" si="5"/>
        <v>0</v>
      </c>
      <c r="M22" s="4">
        <f t="shared" si="6"/>
        <v>0</v>
      </c>
      <c r="N22" s="13">
        <f t="shared" si="7"/>
        <v>0</v>
      </c>
    </row>
    <row r="23" spans="2:14" ht="20.100000000000001" customHeight="1" x14ac:dyDescent="0.25">
      <c r="B23" s="4">
        <f>SUMIFS('BD Ppto'!$G:$G,'BD Ppto'!$A:$A,$G$3,'BD Ppto'!$K:$K,$D23,'BD Ppto'!$M:$M,"Si")/1000000</f>
        <v>0</v>
      </c>
      <c r="C23" s="4">
        <f>SUMIFS('BD Ppto'!$H:$H,'BD Ppto'!$A:$A,$G$3,'BD Ppto'!$K:$K,$D23,'BD Ppto'!$M:$M,"No")/1000000</f>
        <v>0</v>
      </c>
      <c r="D23" s="30" t="s">
        <v>20</v>
      </c>
      <c r="E23" s="4">
        <f>SUMIFS('BD Ppto'!$G:$G,'BD Ppto'!$A:$A,$G$1,'BD Ppto'!$K:$K,$D23,'BD Ppto'!$M:$M,"Si")/1000000</f>
        <v>0</v>
      </c>
      <c r="F23" s="4">
        <f>SUMIFS('BD Ppto'!$H:$H,'BD Ppto'!$A:$A,$G$1,'BD Ppto'!$K:$K,$D23,'BD Ppto'!$M:$M,"No")/1000000</f>
        <v>0</v>
      </c>
      <c r="G23" s="4">
        <f>SUMIFS('BD Ppto'!$G:$G,'BD Ppto'!$A:$A,$G$1,'BD Ppto'!$K:$K,$D23,'BD Ppto'!$M:$M,"Si",'BD Ppto'!$E:$E,"&lt;="&amp;$C$2)/1000000</f>
        <v>0</v>
      </c>
      <c r="H23" s="4">
        <f>SUMIFS('BD Ppto'!$H:$H,'BD Ppto'!$A:$A,$G$1,'BD Ppto'!$K:$K,$D23,'BD Ppto'!$M:$M,"No",'BD Ppto'!$E:$E,"&lt;="&amp;$C$2)/1000000</f>
        <v>0</v>
      </c>
      <c r="I23" s="4">
        <f>SUMIFS('BD Ppto'!$G:$G,'BD Ppto'!$A:$A,$G$2,'BD Ppto'!$K:$K,$D23,'BD Ppto'!$M:$M,"Si",'BD Ppto'!$E:$E,"&lt;="&amp;$C$2)/1000000</f>
        <v>0</v>
      </c>
      <c r="J23" s="4">
        <f>SUMIFS('BD Ppto'!$H:$H,'BD Ppto'!$A:$A,$G$2,'BD Ppto'!$K:$K,$D23,'BD Ppto'!$M:$M,"No",'BD Ppto'!$E:$E,"&lt;="&amp;$C$2)/1000000</f>
        <v>0</v>
      </c>
      <c r="K23" s="4">
        <f t="shared" si="4"/>
        <v>0</v>
      </c>
      <c r="L23" s="4">
        <f t="shared" si="5"/>
        <v>0</v>
      </c>
      <c r="M23" s="4">
        <f t="shared" si="6"/>
        <v>0</v>
      </c>
      <c r="N23" s="13">
        <f t="shared" si="7"/>
        <v>0</v>
      </c>
    </row>
    <row r="24" spans="2:14" ht="20.100000000000001" customHeight="1" x14ac:dyDescent="0.25">
      <c r="B24" s="4">
        <f>Tablas!B27+Tablas!B28</f>
        <v>0</v>
      </c>
      <c r="C24" s="4">
        <f>Tablas!C27+Tablas!C28</f>
        <v>0</v>
      </c>
      <c r="D24" s="30" t="s">
        <v>68</v>
      </c>
      <c r="E24" s="4">
        <f>Tablas!E27+Tablas!E28</f>
        <v>0</v>
      </c>
      <c r="F24" s="4">
        <f>Tablas!F27+Tablas!F28</f>
        <v>0</v>
      </c>
      <c r="G24" s="4">
        <f>Tablas!G27+Tablas!G28</f>
        <v>0</v>
      </c>
      <c r="H24" s="4">
        <f>Tablas!H27+Tablas!H28</f>
        <v>0</v>
      </c>
      <c r="I24" s="4">
        <f>Tablas!I27+Tablas!I28</f>
        <v>0</v>
      </c>
      <c r="J24" s="4">
        <f>Tablas!J27+Tablas!J28</f>
        <v>0</v>
      </c>
      <c r="K24" s="4">
        <f t="shared" si="4"/>
        <v>0</v>
      </c>
      <c r="L24" s="4">
        <f t="shared" si="5"/>
        <v>0</v>
      </c>
      <c r="M24" s="4">
        <f t="shared" si="6"/>
        <v>0</v>
      </c>
      <c r="N24" s="13">
        <f t="shared" si="7"/>
        <v>0</v>
      </c>
    </row>
    <row r="25" spans="2:14" ht="20.100000000000001" customHeight="1" x14ac:dyDescent="0.25">
      <c r="B25" s="20">
        <f>SUM(B18:B24)</f>
        <v>0</v>
      </c>
      <c r="C25" s="20">
        <f>SUM(C18:C24)</f>
        <v>0</v>
      </c>
      <c r="D25" s="31" t="s">
        <v>6</v>
      </c>
      <c r="E25" s="20">
        <f>SUM(E18:E24)</f>
        <v>0</v>
      </c>
      <c r="F25" s="20">
        <f>SUM(F18:F24)</f>
        <v>0</v>
      </c>
      <c r="G25" s="20">
        <f>SUM(G18:G24)</f>
        <v>0</v>
      </c>
      <c r="H25" s="20">
        <f>SUM(H18:H24)</f>
        <v>0</v>
      </c>
      <c r="I25" s="20">
        <f>SUM(I18:I24)</f>
        <v>0</v>
      </c>
      <c r="J25" s="20">
        <f>SUM(J18:J24)</f>
        <v>0</v>
      </c>
      <c r="K25" s="20">
        <f t="shared" si="4"/>
        <v>0</v>
      </c>
      <c r="L25" s="20">
        <f t="shared" si="5"/>
        <v>0</v>
      </c>
      <c r="M25" s="20">
        <f t="shared" si="6"/>
        <v>0</v>
      </c>
      <c r="N25" s="22">
        <f t="shared" si="7"/>
        <v>0</v>
      </c>
    </row>
    <row r="26" spans="2:14" ht="5.0999999999999996" customHeight="1" x14ac:dyDescent="0.25">
      <c r="N26" s="14"/>
    </row>
    <row r="27" spans="2:14" ht="20.100000000000001" customHeight="1" x14ac:dyDescent="0.25">
      <c r="B27" s="4">
        <f>SUMIFS('BD Ppto'!$G:$G,'BD Ppto'!$A:$A,$G$3,'BD Ppto'!$K:$K,$D27,'BD Ppto'!$M:$M,"Si")/1000000</f>
        <v>0</v>
      </c>
      <c r="C27" s="4">
        <f>SUMIFS('BD Ppto'!$H:$H,'BD Ppto'!$A:$A,$G$3,'BD Ppto'!$K:$K,$D27,'BD Ppto'!$M:$M,"No")/1000000</f>
        <v>0</v>
      </c>
      <c r="D27" s="30" t="s">
        <v>23</v>
      </c>
      <c r="E27" s="4">
        <f>SUMIFS('BD Ppto'!$G:$G,'BD Ppto'!$A:$A,$G$1,'BD Ppto'!$K:$K,$D27,'BD Ppto'!$M:$M,"Si")/1000000</f>
        <v>0</v>
      </c>
      <c r="F27" s="4">
        <f>SUMIFS('BD Ppto'!$H:$H,'BD Ppto'!$A:$A,$G$1,'BD Ppto'!$K:$K,$D27,'BD Ppto'!$M:$M,"No")/1000000</f>
        <v>0</v>
      </c>
      <c r="G27" s="4">
        <f>SUMIFS('BD Ppto'!$G:$G,'BD Ppto'!$A:$A,$G$1,'BD Ppto'!$K:$K,$D27,'BD Ppto'!$M:$M,"Si",'BD Ppto'!$E:$E,"&lt;="&amp;$C$2)/1000000</f>
        <v>0</v>
      </c>
      <c r="H27" s="4">
        <f>SUMIFS('BD Ppto'!$H:$H,'BD Ppto'!$A:$A,$G$1,'BD Ppto'!$K:$K,$D27,'BD Ppto'!$M:$M,"No",'BD Ppto'!$E:$E,"&lt;="&amp;$C$2)/1000000</f>
        <v>0</v>
      </c>
      <c r="I27" s="4">
        <f>SUMIFS('BD Ppto'!$G:$G,'BD Ppto'!$A:$A,$G$2,'BD Ppto'!$K:$K,$D27,'BD Ppto'!$M:$M,"Si",'BD Ppto'!$E:$E,"&lt;="&amp;$C$2)/1000000</f>
        <v>0</v>
      </c>
      <c r="J27" s="4">
        <f>SUMIFS('BD Ppto'!$H:$H,'BD Ppto'!$A:$A,$G$2,'BD Ppto'!$K:$K,$D27,'BD Ppto'!$M:$M,"No",'BD Ppto'!$E:$E,"&lt;="&amp;$C$2)/1000000</f>
        <v>0</v>
      </c>
      <c r="K27" s="4">
        <f>I27-G27</f>
        <v>0</v>
      </c>
      <c r="L27" s="4">
        <f>IF(G27=0,0,K27/G27)</f>
        <v>0</v>
      </c>
      <c r="M27" s="4">
        <f>J27-H27</f>
        <v>0</v>
      </c>
      <c r="N27" s="13">
        <f>IF(H27=0,0,M27/H27)</f>
        <v>0</v>
      </c>
    </row>
    <row r="30" spans="2:14" ht="20.100000000000001" customHeight="1" x14ac:dyDescent="0.25">
      <c r="B30" s="25">
        <f>$C$1-1</f>
        <v>2018</v>
      </c>
      <c r="C30" s="25"/>
      <c r="D30" s="25" t="s">
        <v>60</v>
      </c>
      <c r="E30" s="25">
        <f>$C$1</f>
        <v>2019</v>
      </c>
      <c r="F30" s="25"/>
      <c r="G30" s="25"/>
      <c r="H30" s="25"/>
      <c r="I30" s="25"/>
      <c r="J30" s="25"/>
      <c r="K30" s="25" t="s">
        <v>61</v>
      </c>
      <c r="L30" s="25"/>
      <c r="M30" s="25" t="s">
        <v>0</v>
      </c>
      <c r="N30" s="25"/>
    </row>
    <row r="31" spans="2:14" ht="24.95" customHeight="1" x14ac:dyDescent="0.25">
      <c r="B31" s="25" t="s">
        <v>1</v>
      </c>
      <c r="C31" s="25"/>
      <c r="D31" s="25"/>
      <c r="E31" s="25" t="s">
        <v>14</v>
      </c>
      <c r="F31" s="25"/>
      <c r="G31" s="25" t="str">
        <f>"PLAN ENE - " &amp; UPPER(TEXT(DATE($C$1,$C$2,1),"mmm"))</f>
        <v>PLAN ENE - AGO</v>
      </c>
      <c r="H31" s="25"/>
      <c r="I31" s="25" t="str">
        <f>"REAL ENE - " &amp; UPPER(TEXT(DATE($C$1,$C$2,1),"mmm"))</f>
        <v>REAL ENE - AGO</v>
      </c>
      <c r="J31" s="25"/>
      <c r="K31" s="25"/>
      <c r="L31" s="25"/>
      <c r="M31" s="25"/>
      <c r="N31" s="25"/>
    </row>
    <row r="32" spans="2:14" ht="24.95" customHeight="1" x14ac:dyDescent="0.25">
      <c r="B32" s="23" t="s">
        <v>64</v>
      </c>
      <c r="C32" s="23" t="s">
        <v>63</v>
      </c>
      <c r="D32" s="25"/>
      <c r="E32" s="23" t="s">
        <v>64</v>
      </c>
      <c r="F32" s="23" t="s">
        <v>63</v>
      </c>
      <c r="G32" s="23" t="s">
        <v>64</v>
      </c>
      <c r="H32" s="23" t="s">
        <v>63</v>
      </c>
      <c r="I32" s="23" t="s">
        <v>64</v>
      </c>
      <c r="J32" s="23" t="s">
        <v>63</v>
      </c>
      <c r="K32" s="23" t="s">
        <v>2</v>
      </c>
      <c r="L32" s="23" t="s">
        <v>3</v>
      </c>
      <c r="M32" s="23" t="s">
        <v>2</v>
      </c>
      <c r="N32" s="23" t="s">
        <v>3</v>
      </c>
    </row>
    <row r="33" spans="2:14" ht="20.100000000000001" customHeight="1" x14ac:dyDescent="0.25">
      <c r="B33" s="4">
        <f>SUMIFS('BD Ppto'!$G:$G,'BD Ppto'!$A:$A,$G$3,'BD Ppto'!$L:$L,$D33,'BD Ppto'!$M:$M,"Si")/1000000</f>
        <v>0</v>
      </c>
      <c r="C33" s="4">
        <f>SUMIFS('BD Ppto'!$H:$H,'BD Ppto'!$A:$A,$G$3,'BD Ppto'!$L:$L,$D33,'BD Ppto'!$M:$M,"No")/1000000</f>
        <v>0</v>
      </c>
      <c r="D33" s="30" t="s">
        <v>24</v>
      </c>
      <c r="E33" s="4">
        <f>SUMIFS('BD Ppto'!$G:$G,'BD Ppto'!$A:$A,$G$1,'BD Ppto'!$L:$L,$D33,'BD Ppto'!$M:$M,"Si")/1000000</f>
        <v>0</v>
      </c>
      <c r="F33" s="4">
        <f>SUMIFS('BD Ppto'!$H:$H,'BD Ppto'!$A:$A,$G$1,'BD Ppto'!$L:$L,$D33,'BD Ppto'!$M:$M,"No")/1000000</f>
        <v>0</v>
      </c>
      <c r="G33" s="4">
        <f>SUMIFS('BD Ppto'!$G:$G,'BD Ppto'!$A:$A,$G$1,'BD Ppto'!$L:$L,$D33,'BD Ppto'!$M:$M,"Si",'BD Ppto'!$E:$E,"&lt;="&amp;$C$2)/1000000</f>
        <v>0</v>
      </c>
      <c r="H33" s="4">
        <f>SUMIFS('BD Ppto'!$H:$H,'BD Ppto'!$A:$A,$G$1,'BD Ppto'!$L:$L,$D33,'BD Ppto'!$M:$M,"No",'BD Ppto'!$E:$E,"&lt;="&amp;$C$2)/1000000</f>
        <v>0</v>
      </c>
      <c r="I33" s="4">
        <f>SUMIFS('BD Ppto'!$G:$G,'BD Ppto'!$A:$A,$G$2,'BD Ppto'!$L:$L,$D33,'BD Ppto'!$M:$M,"Si",'BD Ppto'!$E:$E,"&lt;="&amp;$C$2)/1000000</f>
        <v>0</v>
      </c>
      <c r="J33" s="4">
        <f>SUMIFS('BD Ppto'!$H:$H,'BD Ppto'!$A:$A,$G$2,'BD Ppto'!$L:$L,$D33,'BD Ppto'!$M:$M,"No",'BD Ppto'!$E:$E,"&lt;="&amp;$C$2)/1000000</f>
        <v>0</v>
      </c>
      <c r="K33" s="4">
        <f t="shared" ref="K33:K39" si="8">I33-G33</f>
        <v>0</v>
      </c>
      <c r="L33" s="4">
        <f t="shared" ref="L33:L39" si="9">IF(G33=0,0,K33/G33)</f>
        <v>0</v>
      </c>
      <c r="M33" s="4">
        <f t="shared" ref="M33:M39" si="10">J33-H33</f>
        <v>0</v>
      </c>
      <c r="N33" s="13">
        <f t="shared" ref="N33:N39" si="11">IF(H33=0,0,M33/H33)</f>
        <v>0</v>
      </c>
    </row>
    <row r="34" spans="2:14" ht="20.100000000000001" customHeight="1" x14ac:dyDescent="0.25">
      <c r="B34" s="4">
        <f>SUMIFS('BD Ppto'!$G:$G,'BD Ppto'!$A:$A,$G$3,'BD Ppto'!$L:$L,$D34,'BD Ppto'!$M:$M,"Si")/1000000</f>
        <v>0</v>
      </c>
      <c r="C34" s="4">
        <f>SUMIFS('BD Ppto'!$H:$H,'BD Ppto'!$A:$A,$G$3,'BD Ppto'!$L:$L,$D34,'BD Ppto'!$M:$M,"No")/1000000</f>
        <v>0</v>
      </c>
      <c r="D34" s="30" t="s">
        <v>25</v>
      </c>
      <c r="E34" s="4">
        <f>SUMIFS('BD Ppto'!$G:$G,'BD Ppto'!$A:$A,$G$1,'BD Ppto'!$L:$L,$D34,'BD Ppto'!$M:$M,"Si")/1000000</f>
        <v>0</v>
      </c>
      <c r="F34" s="4">
        <f>SUMIFS('BD Ppto'!$H:$H,'BD Ppto'!$A:$A,$G$1,'BD Ppto'!$L:$L,$D34,'BD Ppto'!$M:$M,"No")/1000000</f>
        <v>0</v>
      </c>
      <c r="G34" s="4">
        <f>SUMIFS('BD Ppto'!$G:$G,'BD Ppto'!$A:$A,$G$1,'BD Ppto'!$L:$L,$D34,'BD Ppto'!$M:$M,"Si",'BD Ppto'!$E:$E,"&lt;="&amp;$C$2)/1000000</f>
        <v>0</v>
      </c>
      <c r="H34" s="4">
        <f>SUMIFS('BD Ppto'!$H:$H,'BD Ppto'!$A:$A,$G$1,'BD Ppto'!$L:$L,$D34,'BD Ppto'!$M:$M,"No",'BD Ppto'!$E:$E,"&lt;="&amp;$C$2)/1000000</f>
        <v>0</v>
      </c>
      <c r="I34" s="4">
        <f>SUMIFS('BD Ppto'!$G:$G,'BD Ppto'!$A:$A,$G$2,'BD Ppto'!$L:$L,$D34,'BD Ppto'!$M:$M,"Si",'BD Ppto'!$E:$E,"&lt;="&amp;$C$2)/1000000</f>
        <v>0</v>
      </c>
      <c r="J34" s="4">
        <f>SUMIFS('BD Ppto'!$H:$H,'BD Ppto'!$A:$A,$G$2,'BD Ppto'!$L:$L,$D34,'BD Ppto'!$M:$M,"No",'BD Ppto'!$E:$E,"&lt;="&amp;$C$2)/1000000</f>
        <v>0</v>
      </c>
      <c r="K34" s="4">
        <f t="shared" si="8"/>
        <v>0</v>
      </c>
      <c r="L34" s="4">
        <f t="shared" si="9"/>
        <v>0</v>
      </c>
      <c r="M34" s="4">
        <f t="shared" si="10"/>
        <v>0</v>
      </c>
      <c r="N34" s="13">
        <f t="shared" si="11"/>
        <v>0</v>
      </c>
    </row>
    <row r="35" spans="2:14" ht="20.100000000000001" customHeight="1" x14ac:dyDescent="0.25">
      <c r="B35" s="4">
        <f>SUMIFS('BD Ppto'!$G:$G,'BD Ppto'!$A:$A,$G$3,'BD Ppto'!$L:$L,$D35,'BD Ppto'!$M:$M,"Si")/1000000</f>
        <v>0</v>
      </c>
      <c r="C35" s="4">
        <f>SUMIFS('BD Ppto'!$H:$H,'BD Ppto'!$A:$A,$G$3,'BD Ppto'!$L:$L,$D35,'BD Ppto'!$M:$M,"No")/1000000</f>
        <v>0</v>
      </c>
      <c r="D35" s="30" t="s">
        <v>27</v>
      </c>
      <c r="E35" s="4">
        <f>SUMIFS('BD Ppto'!$G:$G,'BD Ppto'!$A:$A,$G$1,'BD Ppto'!$L:$L,$D35,'BD Ppto'!$M:$M,"Si")/1000000</f>
        <v>0</v>
      </c>
      <c r="F35" s="4">
        <f>SUMIFS('BD Ppto'!$H:$H,'BD Ppto'!$A:$A,$G$1,'BD Ppto'!$L:$L,$D35,'BD Ppto'!$M:$M,"No")/1000000</f>
        <v>0</v>
      </c>
      <c r="G35" s="4">
        <f>SUMIFS('BD Ppto'!$G:$G,'BD Ppto'!$A:$A,$G$1,'BD Ppto'!$L:$L,$D35,'BD Ppto'!$M:$M,"Si",'BD Ppto'!$E:$E,"&lt;="&amp;$C$2)/1000000</f>
        <v>0</v>
      </c>
      <c r="H35" s="4">
        <f>SUMIFS('BD Ppto'!$H:$H,'BD Ppto'!$A:$A,$G$1,'BD Ppto'!$L:$L,$D35,'BD Ppto'!$M:$M,"No",'BD Ppto'!$E:$E,"&lt;="&amp;$C$2)/1000000</f>
        <v>0</v>
      </c>
      <c r="I35" s="4">
        <f>SUMIFS('BD Ppto'!$G:$G,'BD Ppto'!$A:$A,$G$2,'BD Ppto'!$L:$L,$D35,'BD Ppto'!$M:$M,"Si",'BD Ppto'!$E:$E,"&lt;="&amp;$C$2)/1000000</f>
        <v>0</v>
      </c>
      <c r="J35" s="4">
        <f>SUMIFS('BD Ppto'!$H:$H,'BD Ppto'!$A:$A,$G$2,'BD Ppto'!$L:$L,$D35,'BD Ppto'!$M:$M,"No",'BD Ppto'!$E:$E,"&lt;="&amp;$C$2)/1000000</f>
        <v>0</v>
      </c>
      <c r="K35" s="4">
        <f t="shared" si="8"/>
        <v>0</v>
      </c>
      <c r="L35" s="4">
        <f t="shared" si="9"/>
        <v>0</v>
      </c>
      <c r="M35" s="4">
        <f t="shared" si="10"/>
        <v>0</v>
      </c>
      <c r="N35" s="13">
        <f t="shared" si="11"/>
        <v>0</v>
      </c>
    </row>
    <row r="36" spans="2:14" ht="20.100000000000001" customHeight="1" x14ac:dyDescent="0.25">
      <c r="B36" s="4">
        <f>SUMIFS('BD Ppto'!$G:$G,'BD Ppto'!$A:$A,$G$3,'BD Ppto'!$L:$L,$D36,'BD Ppto'!$M:$M,"Si")/1000000</f>
        <v>0</v>
      </c>
      <c r="C36" s="4">
        <f>SUMIFS('BD Ppto'!$H:$H,'BD Ppto'!$A:$A,$G$3,'BD Ppto'!$L:$L,$D36,'BD Ppto'!$M:$M,"No")/1000000</f>
        <v>0</v>
      </c>
      <c r="D36" s="30" t="s">
        <v>28</v>
      </c>
      <c r="E36" s="4">
        <f>SUMIFS('BD Ppto'!$G:$G,'BD Ppto'!$A:$A,$G$1,'BD Ppto'!$L:$L,$D36,'BD Ppto'!$M:$M,"Si")/1000000</f>
        <v>0</v>
      </c>
      <c r="F36" s="4">
        <f>SUMIFS('BD Ppto'!$H:$H,'BD Ppto'!$A:$A,$G$1,'BD Ppto'!$L:$L,$D36,'BD Ppto'!$M:$M,"No")/1000000</f>
        <v>0</v>
      </c>
      <c r="G36" s="4">
        <f>SUMIFS('BD Ppto'!$G:$G,'BD Ppto'!$A:$A,$G$1,'BD Ppto'!$L:$L,$D36,'BD Ppto'!$M:$M,"Si",'BD Ppto'!$E:$E,"&lt;="&amp;$C$2)/1000000</f>
        <v>0</v>
      </c>
      <c r="H36" s="4">
        <f>SUMIFS('BD Ppto'!$H:$H,'BD Ppto'!$A:$A,$G$1,'BD Ppto'!$L:$L,$D36,'BD Ppto'!$M:$M,"No",'BD Ppto'!$E:$E,"&lt;="&amp;$C$2)/1000000</f>
        <v>0</v>
      </c>
      <c r="I36" s="4">
        <f>SUMIFS('BD Ppto'!$G:$G,'BD Ppto'!$A:$A,$G$2,'BD Ppto'!$L:$L,$D36,'BD Ppto'!$M:$M,"Si",'BD Ppto'!$E:$E,"&lt;="&amp;$C$2)/1000000</f>
        <v>0</v>
      </c>
      <c r="J36" s="4">
        <f>SUMIFS('BD Ppto'!$H:$H,'BD Ppto'!$A:$A,$G$2,'BD Ppto'!$L:$L,$D36,'BD Ppto'!$M:$M,"No",'BD Ppto'!$E:$E,"&lt;="&amp;$C$2)/1000000</f>
        <v>0</v>
      </c>
      <c r="K36" s="4">
        <f t="shared" si="8"/>
        <v>0</v>
      </c>
      <c r="L36" s="4">
        <f t="shared" si="9"/>
        <v>0</v>
      </c>
      <c r="M36" s="4">
        <f t="shared" si="10"/>
        <v>0</v>
      </c>
      <c r="N36" s="13">
        <f t="shared" si="11"/>
        <v>0</v>
      </c>
    </row>
    <row r="37" spans="2:14" ht="20.100000000000001" customHeight="1" x14ac:dyDescent="0.25">
      <c r="B37" s="4">
        <f>SUMIFS('BD Ppto'!$G:$G,'BD Ppto'!$A:$A,$G$3,'BD Ppto'!$L:$L,$D37,'BD Ppto'!$M:$M,"Si")/1000000</f>
        <v>0</v>
      </c>
      <c r="C37" s="4">
        <f>SUMIFS('BD Ppto'!$H:$H,'BD Ppto'!$A:$A,$G$3,'BD Ppto'!$L:$L,$D37,'BD Ppto'!$M:$M,"No")/1000000</f>
        <v>0</v>
      </c>
      <c r="D37" s="30" t="s">
        <v>29</v>
      </c>
      <c r="E37" s="4">
        <f>SUMIFS('BD Ppto'!$G:$G,'BD Ppto'!$A:$A,$G$1,'BD Ppto'!$L:$L,$D37,'BD Ppto'!$M:$M,"Si")/1000000</f>
        <v>0</v>
      </c>
      <c r="F37" s="4">
        <f>SUMIFS('BD Ppto'!$H:$H,'BD Ppto'!$A:$A,$G$1,'BD Ppto'!$L:$L,$D37,'BD Ppto'!$M:$M,"No")/1000000</f>
        <v>0</v>
      </c>
      <c r="G37" s="4">
        <f>SUMIFS('BD Ppto'!$G:$G,'BD Ppto'!$A:$A,$G$1,'BD Ppto'!$L:$L,$D37,'BD Ppto'!$M:$M,"Si",'BD Ppto'!$E:$E,"&lt;="&amp;$C$2)/1000000</f>
        <v>0</v>
      </c>
      <c r="H37" s="4">
        <f>SUMIFS('BD Ppto'!$H:$H,'BD Ppto'!$A:$A,$G$1,'BD Ppto'!$L:$L,$D37,'BD Ppto'!$M:$M,"No",'BD Ppto'!$E:$E,"&lt;="&amp;$C$2)/1000000</f>
        <v>0</v>
      </c>
      <c r="I37" s="4">
        <f>SUMIFS('BD Ppto'!$G:$G,'BD Ppto'!$A:$A,$G$2,'BD Ppto'!$L:$L,$D37,'BD Ppto'!$M:$M,"Si",'BD Ppto'!$E:$E,"&lt;="&amp;$C$2)/1000000</f>
        <v>0</v>
      </c>
      <c r="J37" s="4">
        <f>SUMIFS('BD Ppto'!$H:$H,'BD Ppto'!$A:$A,$G$2,'BD Ppto'!$L:$L,$D37,'BD Ppto'!$M:$M,"No",'BD Ppto'!$E:$E,"&lt;="&amp;$C$2)/1000000</f>
        <v>0</v>
      </c>
      <c r="K37" s="4">
        <f t="shared" si="8"/>
        <v>0</v>
      </c>
      <c r="L37" s="4">
        <f t="shared" si="9"/>
        <v>0</v>
      </c>
      <c r="M37" s="4">
        <f t="shared" si="10"/>
        <v>0</v>
      </c>
      <c r="N37" s="13">
        <f t="shared" si="11"/>
        <v>0</v>
      </c>
    </row>
    <row r="38" spans="2:14" ht="20.100000000000001" customHeight="1" x14ac:dyDescent="0.25">
      <c r="B38" s="4">
        <f>SUMIFS('BD Ppto'!$G:$G,'BD Ppto'!$A:$A,$G$3,'BD Ppto'!$L:$L,$D38,'BD Ppto'!$M:$M,"Si")/1000000</f>
        <v>0</v>
      </c>
      <c r="C38" s="4">
        <f>SUMIFS('BD Ppto'!$H:$H,'BD Ppto'!$A:$A,$G$3,'BD Ppto'!$L:$L,$D38,'BD Ppto'!$M:$M,"No")/1000000</f>
        <v>0</v>
      </c>
      <c r="D38" s="30" t="s">
        <v>30</v>
      </c>
      <c r="E38" s="4">
        <f>SUMIFS('BD Ppto'!$G:$G,'BD Ppto'!$A:$A,$G$1,'BD Ppto'!$L:$L,$D38,'BD Ppto'!$M:$M,"Si")/1000000</f>
        <v>0</v>
      </c>
      <c r="F38" s="4">
        <f>SUMIFS('BD Ppto'!$H:$H,'BD Ppto'!$A:$A,$G$1,'BD Ppto'!$L:$L,$D38,'BD Ppto'!$M:$M,"No")/1000000</f>
        <v>0</v>
      </c>
      <c r="G38" s="4">
        <f>SUMIFS('BD Ppto'!$G:$G,'BD Ppto'!$A:$A,$G$1,'BD Ppto'!$L:$L,$D38,'BD Ppto'!$M:$M,"Si",'BD Ppto'!$E:$E,"&lt;="&amp;$C$2)/1000000</f>
        <v>0</v>
      </c>
      <c r="H38" s="4">
        <f>SUMIFS('BD Ppto'!$H:$H,'BD Ppto'!$A:$A,$G$1,'BD Ppto'!$L:$L,$D38,'BD Ppto'!$M:$M,"No",'BD Ppto'!$E:$E,"&lt;="&amp;$C$2)/1000000</f>
        <v>0</v>
      </c>
      <c r="I38" s="4">
        <f>SUMIFS('BD Ppto'!$G:$G,'BD Ppto'!$A:$A,$G$2,'BD Ppto'!$L:$L,$D38,'BD Ppto'!$M:$M,"Si",'BD Ppto'!$E:$E,"&lt;="&amp;$C$2)/1000000</f>
        <v>0</v>
      </c>
      <c r="J38" s="4">
        <f>SUMIFS('BD Ppto'!$H:$H,'BD Ppto'!$A:$A,$G$2,'BD Ppto'!$L:$L,$D38,'BD Ppto'!$M:$M,"No",'BD Ppto'!$E:$E,"&lt;="&amp;$C$2)/1000000</f>
        <v>0</v>
      </c>
      <c r="K38" s="4">
        <f t="shared" si="8"/>
        <v>0</v>
      </c>
      <c r="L38" s="4">
        <f t="shared" si="9"/>
        <v>0</v>
      </c>
      <c r="M38" s="4">
        <f t="shared" si="10"/>
        <v>0</v>
      </c>
      <c r="N38" s="13">
        <f t="shared" si="11"/>
        <v>0</v>
      </c>
    </row>
    <row r="39" spans="2:14" ht="20.100000000000001" customHeight="1" x14ac:dyDescent="0.25">
      <c r="B39" s="20">
        <f>SUM(B33:B38)</f>
        <v>0</v>
      </c>
      <c r="C39" s="20">
        <f>SUM(C33:C38)</f>
        <v>0</v>
      </c>
      <c r="D39" s="31" t="s">
        <v>6</v>
      </c>
      <c r="E39" s="20">
        <f t="shared" ref="E39:J39" si="12">SUM(E33:E38)</f>
        <v>0</v>
      </c>
      <c r="F39" s="20">
        <f t="shared" si="12"/>
        <v>0</v>
      </c>
      <c r="G39" s="20">
        <f t="shared" si="12"/>
        <v>0</v>
      </c>
      <c r="H39" s="20">
        <f t="shared" si="12"/>
        <v>0</v>
      </c>
      <c r="I39" s="20">
        <f t="shared" si="12"/>
        <v>0</v>
      </c>
      <c r="J39" s="20">
        <f t="shared" si="12"/>
        <v>0</v>
      </c>
      <c r="K39" s="20">
        <f t="shared" si="8"/>
        <v>0</v>
      </c>
      <c r="L39" s="20">
        <f t="shared" si="9"/>
        <v>0</v>
      </c>
      <c r="M39" s="20">
        <f t="shared" si="10"/>
        <v>0</v>
      </c>
      <c r="N39" s="22">
        <f t="shared" si="11"/>
        <v>0</v>
      </c>
    </row>
    <row r="41" spans="2:14" ht="20.100000000000001" customHeight="1" x14ac:dyDescent="0.25">
      <c r="B41" s="4">
        <f>SUMIFS('BD Ppto'!$G:$G,'BD Ppto'!$A:$A,$G$3,'BD Ppto'!$L:$L,$D41,'BD Ppto'!$M:$M,"Si")/1000000</f>
        <v>0</v>
      </c>
      <c r="C41" s="4">
        <f>SUMIFS('BD Ppto'!$H:$H,'BD Ppto'!$A:$A,$G$3,'BD Ppto'!$L:$L,$D41,'BD Ppto'!$M:$M,"No")/1000000</f>
        <v>0</v>
      </c>
      <c r="D41" s="30" t="s">
        <v>26</v>
      </c>
      <c r="E41" s="4">
        <f>SUMIFS('BD Ppto'!$G:$G,'BD Ppto'!$A:$A,$G$1,'BD Ppto'!$L:$L,$D41,'BD Ppto'!$M:$M,"Si")/1000000</f>
        <v>0</v>
      </c>
      <c r="F41" s="4">
        <f>SUMIFS('BD Ppto'!$H:$H,'BD Ppto'!$A:$A,$G$1,'BD Ppto'!$L:$L,$D41,'BD Ppto'!$M:$M,"No")/1000000</f>
        <v>0</v>
      </c>
      <c r="G41" s="4">
        <f>SUMIFS('BD Ppto'!$G:$G,'BD Ppto'!$A:$A,$G$1,'BD Ppto'!$L:$L,$D41,'BD Ppto'!$M:$M,"Si",'BD Ppto'!$E:$E,"&lt;="&amp;$C$2)/1000000</f>
        <v>0</v>
      </c>
      <c r="H41" s="4">
        <f>SUMIFS('BD Ppto'!$H:$H,'BD Ppto'!$A:$A,$G$1,'BD Ppto'!$L:$L,$D41,'BD Ppto'!$M:$M,"No",'BD Ppto'!$E:$E,"&lt;="&amp;$C$2)/1000000</f>
        <v>0</v>
      </c>
      <c r="I41" s="4">
        <f>SUMIFS('BD Ppto'!$G:$G,'BD Ppto'!$A:$A,$G$2,'BD Ppto'!$L:$L,$D41,'BD Ppto'!$M:$M,"Si",'BD Ppto'!$E:$E,"&lt;="&amp;$C$2)/1000000</f>
        <v>0</v>
      </c>
      <c r="J41" s="4">
        <f>SUMIFS('BD Ppto'!$H:$H,'BD Ppto'!$A:$A,$G$2,'BD Ppto'!$L:$L,$D41,'BD Ppto'!$M:$M,"No",'BD Ppto'!$E:$E,"&lt;="&amp;$C$2)/1000000</f>
        <v>0</v>
      </c>
      <c r="K41" s="4">
        <f>I41-G41</f>
        <v>0</v>
      </c>
      <c r="L41" s="4">
        <f>IF(G41=0,0,K41/G41)</f>
        <v>0</v>
      </c>
      <c r="M41" s="4">
        <f>J41-H41</f>
        <v>0</v>
      </c>
      <c r="N41" s="13">
        <f>IF(H41=0,0,M41/H41)</f>
        <v>0</v>
      </c>
    </row>
  </sheetData>
  <mergeCells count="33">
    <mergeCell ref="B30:C30"/>
    <mergeCell ref="D30:D32"/>
    <mergeCell ref="E30:J30"/>
    <mergeCell ref="K30:L31"/>
    <mergeCell ref="M30:N31"/>
    <mergeCell ref="B31:C31"/>
    <mergeCell ref="E31:F31"/>
    <mergeCell ref="G31:H31"/>
    <mergeCell ref="I31:J31"/>
    <mergeCell ref="B15:C15"/>
    <mergeCell ref="D15:D17"/>
    <mergeCell ref="E15:J15"/>
    <mergeCell ref="K15:L16"/>
    <mergeCell ref="M15:N16"/>
    <mergeCell ref="B16:C16"/>
    <mergeCell ref="E16:F16"/>
    <mergeCell ref="G16:H16"/>
    <mergeCell ref="I16:J16"/>
    <mergeCell ref="B5:C5"/>
    <mergeCell ref="D5:D7"/>
    <mergeCell ref="E5:J5"/>
    <mergeCell ref="K5:L6"/>
    <mergeCell ref="M5:N6"/>
    <mergeCell ref="B6:C6"/>
    <mergeCell ref="E6:F6"/>
    <mergeCell ref="G6:H6"/>
    <mergeCell ref="I6:J6"/>
    <mergeCell ref="E1:F1"/>
    <mergeCell ref="G1:I1"/>
    <mergeCell ref="E2:F2"/>
    <mergeCell ref="G2:I2"/>
    <mergeCell ref="E3:F3"/>
    <mergeCell ref="G3:I3"/>
  </mergeCells>
  <dataValidations count="2">
    <dataValidation type="list" allowBlank="1" showInputMessage="1" showErrorMessage="1" sqref="D3 C2">
      <formula1>"1,2,3,4,5,6,7,8,9,10,11,12"</formula1>
    </dataValidation>
    <dataValidation type="list" allowBlank="1" showInputMessage="1" showErrorMessage="1" sqref="C1">
      <formula1>Anho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E4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baseColWidth="10" defaultColWidth="9.140625" defaultRowHeight="11.25" x14ac:dyDescent="0.25"/>
  <cols>
    <col min="1" max="1" width="9.140625" style="2"/>
    <col min="2" max="2" width="1.7109375" style="2" customWidth="1"/>
    <col min="3" max="3" width="9.140625" style="2"/>
    <col min="4" max="4" width="22.85546875" style="2" customWidth="1"/>
    <col min="5" max="5" width="22" style="2" customWidth="1"/>
    <col min="6" max="16384" width="9.140625" style="2"/>
  </cols>
  <sheetData>
    <row r="1" spans="1:5" x14ac:dyDescent="0.25">
      <c r="A1" s="7" t="s">
        <v>8</v>
      </c>
      <c r="C1" s="7" t="s">
        <v>31</v>
      </c>
      <c r="D1" s="7" t="s">
        <v>32</v>
      </c>
      <c r="E1" s="7" t="s">
        <v>33</v>
      </c>
    </row>
    <row r="2" spans="1:5" x14ac:dyDescent="0.25">
      <c r="A2" s="2">
        <f ca="1">A3-1</f>
        <v>2017</v>
      </c>
      <c r="C2" s="2">
        <v>73105001</v>
      </c>
      <c r="D2" s="2" t="s">
        <v>15</v>
      </c>
      <c r="E2" s="2" t="s">
        <v>34</v>
      </c>
    </row>
    <row r="3" spans="1:5" x14ac:dyDescent="0.25">
      <c r="A3" s="2">
        <f ca="1">A4-1</f>
        <v>2018</v>
      </c>
      <c r="C3" s="2">
        <v>73105210</v>
      </c>
      <c r="D3" s="2" t="s">
        <v>16</v>
      </c>
      <c r="E3" s="2" t="s">
        <v>34</v>
      </c>
    </row>
    <row r="4" spans="1:5" x14ac:dyDescent="0.25">
      <c r="A4" s="6">
        <f ca="1">YEAR(TODAY())</f>
        <v>2019</v>
      </c>
      <c r="C4" s="2">
        <v>73105220</v>
      </c>
      <c r="D4" s="2" t="s">
        <v>16</v>
      </c>
      <c r="E4" s="2" t="s">
        <v>34</v>
      </c>
    </row>
    <row r="5" spans="1:5" x14ac:dyDescent="0.25">
      <c r="A5" s="2">
        <f ca="1">A4+1</f>
        <v>2020</v>
      </c>
      <c r="C5" s="2">
        <v>73132200</v>
      </c>
      <c r="D5" s="2" t="s">
        <v>17</v>
      </c>
      <c r="E5" s="2" t="s">
        <v>34</v>
      </c>
    </row>
    <row r="6" spans="1:5" x14ac:dyDescent="0.25">
      <c r="A6" s="2">
        <f ca="1">A5+1</f>
        <v>2021</v>
      </c>
      <c r="C6" s="2">
        <v>77925001</v>
      </c>
      <c r="D6" s="2" t="s">
        <v>18</v>
      </c>
      <c r="E6" s="2" t="s">
        <v>34</v>
      </c>
    </row>
    <row r="7" spans="1:5" x14ac:dyDescent="0.25">
      <c r="C7" s="2">
        <v>73129100</v>
      </c>
      <c r="D7" s="2" t="s">
        <v>19</v>
      </c>
      <c r="E7" s="2" t="s">
        <v>34</v>
      </c>
    </row>
    <row r="8" spans="1:5" x14ac:dyDescent="0.25">
      <c r="C8" s="2">
        <v>73105120</v>
      </c>
      <c r="D8" s="2" t="s">
        <v>20</v>
      </c>
      <c r="E8" s="2" t="s">
        <v>34</v>
      </c>
    </row>
    <row r="9" spans="1:5" x14ac:dyDescent="0.25">
      <c r="C9" s="2">
        <v>73145114</v>
      </c>
      <c r="D9" s="2" t="s">
        <v>21</v>
      </c>
      <c r="E9" s="2" t="s">
        <v>34</v>
      </c>
    </row>
    <row r="10" spans="1:5" x14ac:dyDescent="0.25">
      <c r="C10" s="2">
        <v>73129001</v>
      </c>
      <c r="D10" s="2" t="s">
        <v>22</v>
      </c>
      <c r="E10" s="2" t="s">
        <v>34</v>
      </c>
    </row>
    <row r="11" spans="1:5" x14ac:dyDescent="0.25">
      <c r="C11" s="2">
        <v>73129002</v>
      </c>
      <c r="D11" s="2" t="s">
        <v>22</v>
      </c>
      <c r="E11" s="2" t="s">
        <v>34</v>
      </c>
    </row>
    <row r="12" spans="1:5" x14ac:dyDescent="0.25">
      <c r="C12" s="2">
        <v>78310001</v>
      </c>
      <c r="D12" s="2" t="s">
        <v>23</v>
      </c>
      <c r="E12" s="2" t="s">
        <v>34</v>
      </c>
    </row>
    <row r="13" spans="1:5" x14ac:dyDescent="0.25">
      <c r="C13" s="2">
        <v>77101001</v>
      </c>
      <c r="D13" s="2" t="s">
        <v>12</v>
      </c>
      <c r="E13" s="2" t="s">
        <v>24</v>
      </c>
    </row>
    <row r="14" spans="1:5" x14ac:dyDescent="0.25">
      <c r="C14" s="2">
        <v>77101002</v>
      </c>
      <c r="D14" s="2" t="s">
        <v>12</v>
      </c>
      <c r="E14" s="2" t="s">
        <v>24</v>
      </c>
    </row>
    <row r="15" spans="1:5" x14ac:dyDescent="0.25">
      <c r="C15" s="2">
        <v>77101003</v>
      </c>
      <c r="D15" s="2" t="s">
        <v>12</v>
      </c>
      <c r="E15" s="2" t="s">
        <v>24</v>
      </c>
    </row>
    <row r="16" spans="1:5" x14ac:dyDescent="0.25">
      <c r="C16" s="2">
        <v>77101004</v>
      </c>
      <c r="D16" s="2" t="s">
        <v>12</v>
      </c>
      <c r="E16" s="2" t="s">
        <v>24</v>
      </c>
    </row>
    <row r="17" spans="3:5" x14ac:dyDescent="0.25">
      <c r="C17" s="2">
        <v>77101005</v>
      </c>
      <c r="D17" s="2" t="s">
        <v>12</v>
      </c>
      <c r="E17" s="2" t="s">
        <v>24</v>
      </c>
    </row>
    <row r="18" spans="3:5" x14ac:dyDescent="0.25">
      <c r="C18" s="2">
        <v>77102001</v>
      </c>
      <c r="D18" s="2" t="s">
        <v>12</v>
      </c>
      <c r="E18" s="2" t="s">
        <v>24</v>
      </c>
    </row>
    <row r="19" spans="3:5" x14ac:dyDescent="0.25">
      <c r="C19" s="2">
        <v>77102002</v>
      </c>
      <c r="D19" s="2" t="s">
        <v>12</v>
      </c>
      <c r="E19" s="2" t="s">
        <v>24</v>
      </c>
    </row>
    <row r="20" spans="3:5" x14ac:dyDescent="0.25">
      <c r="C20" s="2">
        <v>77102003</v>
      </c>
      <c r="D20" s="2" t="s">
        <v>12</v>
      </c>
      <c r="E20" s="2" t="s">
        <v>24</v>
      </c>
    </row>
    <row r="21" spans="3:5" x14ac:dyDescent="0.25">
      <c r="C21" s="2">
        <v>77102004</v>
      </c>
      <c r="D21" s="2" t="s">
        <v>12</v>
      </c>
      <c r="E21" s="2" t="s">
        <v>24</v>
      </c>
    </row>
    <row r="22" spans="3:5" x14ac:dyDescent="0.25">
      <c r="C22" s="2">
        <v>77102005</v>
      </c>
      <c r="D22" s="2" t="s">
        <v>12</v>
      </c>
      <c r="E22" s="2" t="s">
        <v>24</v>
      </c>
    </row>
    <row r="23" spans="3:5" x14ac:dyDescent="0.25">
      <c r="C23" s="2">
        <v>73101001</v>
      </c>
      <c r="D23" s="2" t="s">
        <v>12</v>
      </c>
      <c r="E23" s="2" t="s">
        <v>25</v>
      </c>
    </row>
    <row r="24" spans="3:5" x14ac:dyDescent="0.25">
      <c r="C24" s="2">
        <v>73103001</v>
      </c>
      <c r="D24" s="2" t="s">
        <v>12</v>
      </c>
      <c r="E24" s="2" t="s">
        <v>25</v>
      </c>
    </row>
    <row r="25" spans="3:5" x14ac:dyDescent="0.25">
      <c r="C25" s="2">
        <v>73114002</v>
      </c>
      <c r="D25" s="2" t="s">
        <v>12</v>
      </c>
      <c r="E25" s="2" t="s">
        <v>25</v>
      </c>
    </row>
    <row r="26" spans="3:5" x14ac:dyDescent="0.25">
      <c r="C26" s="2">
        <v>73114004</v>
      </c>
      <c r="D26" s="2" t="s">
        <v>12</v>
      </c>
      <c r="E26" s="2" t="s">
        <v>25</v>
      </c>
    </row>
    <row r="27" spans="3:5" x14ac:dyDescent="0.25">
      <c r="C27" s="2">
        <v>73115901</v>
      </c>
      <c r="D27" s="2" t="s">
        <v>12</v>
      </c>
      <c r="E27" s="2" t="s">
        <v>25</v>
      </c>
    </row>
    <row r="28" spans="3:5" x14ac:dyDescent="0.25">
      <c r="C28" s="2">
        <v>73117001</v>
      </c>
      <c r="D28" s="2" t="s">
        <v>12</v>
      </c>
      <c r="E28" s="2" t="s">
        <v>25</v>
      </c>
    </row>
    <row r="29" spans="3:5" x14ac:dyDescent="0.25">
      <c r="C29" s="2">
        <v>73117002</v>
      </c>
      <c r="D29" s="2" t="s">
        <v>12</v>
      </c>
      <c r="E29" s="2" t="s">
        <v>25</v>
      </c>
    </row>
    <row r="30" spans="3:5" x14ac:dyDescent="0.25">
      <c r="C30" s="2">
        <v>73125001</v>
      </c>
      <c r="D30" s="2" t="s">
        <v>12</v>
      </c>
      <c r="E30" s="2" t="s">
        <v>25</v>
      </c>
    </row>
    <row r="31" spans="3:5" x14ac:dyDescent="0.25">
      <c r="C31" s="2">
        <v>73127001</v>
      </c>
      <c r="D31" s="2" t="s">
        <v>12</v>
      </c>
      <c r="E31" s="2" t="s">
        <v>25</v>
      </c>
    </row>
    <row r="32" spans="3:5" x14ac:dyDescent="0.25">
      <c r="C32" s="2">
        <v>73127002</v>
      </c>
      <c r="D32" s="2" t="s">
        <v>12</v>
      </c>
      <c r="E32" s="2" t="s">
        <v>25</v>
      </c>
    </row>
    <row r="33" spans="3:5" x14ac:dyDescent="0.25">
      <c r="C33" s="2">
        <v>73141001</v>
      </c>
      <c r="D33" s="2" t="s">
        <v>12</v>
      </c>
      <c r="E33" s="2" t="s">
        <v>25</v>
      </c>
    </row>
    <row r="34" spans="3:5" x14ac:dyDescent="0.25">
      <c r="C34" s="2">
        <v>73141002</v>
      </c>
      <c r="D34" s="2" t="s">
        <v>12</v>
      </c>
      <c r="E34" s="2" t="s">
        <v>25</v>
      </c>
    </row>
    <row r="35" spans="3:5" x14ac:dyDescent="0.25">
      <c r="C35" s="2">
        <v>73149002</v>
      </c>
      <c r="D35" s="2" t="s">
        <v>12</v>
      </c>
      <c r="E35" s="2" t="s">
        <v>25</v>
      </c>
    </row>
    <row r="36" spans="3:5" x14ac:dyDescent="0.25">
      <c r="C36" s="2">
        <v>73201005</v>
      </c>
      <c r="D36" s="2" t="s">
        <v>12</v>
      </c>
      <c r="E36" s="2" t="s">
        <v>25</v>
      </c>
    </row>
    <row r="37" spans="3:5" x14ac:dyDescent="0.25">
      <c r="C37" s="2">
        <v>73399901</v>
      </c>
      <c r="D37" s="2" t="s">
        <v>12</v>
      </c>
      <c r="E37" s="2" t="s">
        <v>25</v>
      </c>
    </row>
    <row r="38" spans="3:5" x14ac:dyDescent="0.25">
      <c r="C38" s="2">
        <v>77103002</v>
      </c>
      <c r="D38" s="2" t="s">
        <v>12</v>
      </c>
      <c r="E38" s="2" t="s">
        <v>25</v>
      </c>
    </row>
    <row r="39" spans="3:5" x14ac:dyDescent="0.25">
      <c r="C39" s="2">
        <v>73131002</v>
      </c>
      <c r="D39" s="2" t="s">
        <v>12</v>
      </c>
      <c r="E39" s="2" t="s">
        <v>26</v>
      </c>
    </row>
    <row r="40" spans="3:5" x14ac:dyDescent="0.25">
      <c r="C40" s="2">
        <v>73111001</v>
      </c>
      <c r="D40" s="2" t="s">
        <v>12</v>
      </c>
      <c r="E40" s="2" t="s">
        <v>27</v>
      </c>
    </row>
    <row r="41" spans="3:5" x14ac:dyDescent="0.25">
      <c r="C41" s="2">
        <v>73111003</v>
      </c>
      <c r="D41" s="2" t="s">
        <v>12</v>
      </c>
      <c r="E41" s="2" t="s">
        <v>27</v>
      </c>
    </row>
    <row r="42" spans="3:5" x14ac:dyDescent="0.25">
      <c r="C42" s="2">
        <v>73113001</v>
      </c>
      <c r="D42" s="2" t="s">
        <v>12</v>
      </c>
      <c r="E42" s="2" t="s">
        <v>28</v>
      </c>
    </row>
    <row r="43" spans="3:5" x14ac:dyDescent="0.25">
      <c r="C43" s="2">
        <v>73137001</v>
      </c>
      <c r="D43" s="2" t="s">
        <v>12</v>
      </c>
      <c r="E43" s="2" t="s">
        <v>29</v>
      </c>
    </row>
    <row r="44" spans="3:5" x14ac:dyDescent="0.25">
      <c r="C44" s="2">
        <v>73137002</v>
      </c>
      <c r="D44" s="2" t="s">
        <v>12</v>
      </c>
      <c r="E44" s="2" t="s">
        <v>29</v>
      </c>
    </row>
    <row r="45" spans="3:5" x14ac:dyDescent="0.25">
      <c r="C45" s="2">
        <v>73149001</v>
      </c>
      <c r="D45" s="2" t="s">
        <v>12</v>
      </c>
      <c r="E45" s="2" t="s">
        <v>30</v>
      </c>
    </row>
    <row r="46" spans="3:5" x14ac:dyDescent="0.25">
      <c r="C46" s="2">
        <v>73105002</v>
      </c>
      <c r="D46" s="2" t="s">
        <v>16</v>
      </c>
      <c r="E46" s="2" t="s">
        <v>34</v>
      </c>
    </row>
    <row r="47" spans="3:5" x14ac:dyDescent="0.25">
      <c r="C47" s="2">
        <v>73137003</v>
      </c>
      <c r="D47" s="2" t="s">
        <v>12</v>
      </c>
      <c r="E47" s="2" t="s">
        <v>30</v>
      </c>
    </row>
  </sheetData>
  <autoFilter ref="A1:E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1.25" x14ac:dyDescent="0.2"/>
  <cols>
    <col min="1" max="1" width="31.85546875" style="1" bestFit="1" customWidth="1"/>
    <col min="2" max="16384" width="11.42578125" style="1"/>
  </cols>
  <sheetData>
    <row r="1" spans="1:10" s="8" customFormat="1" x14ac:dyDescent="0.2">
      <c r="A1" s="8" t="s">
        <v>35</v>
      </c>
      <c r="B1" s="8" t="s">
        <v>8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58</v>
      </c>
    </row>
  </sheetData>
  <autoFilter ref="A1:I4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M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1.25" x14ac:dyDescent="0.2"/>
  <cols>
    <col min="1" max="1" width="22.42578125" style="1" bestFit="1" customWidth="1"/>
    <col min="2" max="2" width="9.7109375" style="1" bestFit="1" customWidth="1"/>
    <col min="3" max="3" width="8.7109375" style="1" bestFit="1" customWidth="1"/>
    <col min="4" max="4" width="7.85546875" style="1" bestFit="1" customWidth="1"/>
    <col min="5" max="5" width="6.28515625" style="1" bestFit="1" customWidth="1"/>
    <col min="6" max="6" width="6.5703125" style="1" bestFit="1" customWidth="1"/>
    <col min="7" max="7" width="16.7109375" style="9" bestFit="1" customWidth="1"/>
    <col min="8" max="8" width="15.7109375" style="9" bestFit="1" customWidth="1"/>
    <col min="9" max="9" width="17.140625" style="9" bestFit="1" customWidth="1"/>
    <col min="10" max="10" width="16.7109375" style="12" bestFit="1" customWidth="1"/>
    <col min="11" max="11" width="20.42578125" style="12" bestFit="1" customWidth="1"/>
    <col min="12" max="12" width="18.42578125" style="12" bestFit="1" customWidth="1"/>
    <col min="13" max="13" width="9" style="12" bestFit="1" customWidth="1"/>
    <col min="14" max="16384" width="11.42578125" style="1"/>
  </cols>
  <sheetData>
    <row r="1" spans="1:13" s="8" customFormat="1" x14ac:dyDescent="0.2">
      <c r="A1" s="8" t="s">
        <v>35</v>
      </c>
      <c r="B1" s="8" t="s">
        <v>43</v>
      </c>
      <c r="C1" s="8" t="s">
        <v>44</v>
      </c>
      <c r="D1" s="8" t="s">
        <v>31</v>
      </c>
      <c r="E1" s="8" t="s">
        <v>45</v>
      </c>
      <c r="F1" s="8" t="s">
        <v>46</v>
      </c>
      <c r="G1" s="10" t="s">
        <v>47</v>
      </c>
      <c r="H1" s="10" t="s">
        <v>48</v>
      </c>
      <c r="I1" s="10" t="s">
        <v>49</v>
      </c>
      <c r="J1" s="11" t="s">
        <v>54</v>
      </c>
      <c r="K1" s="11" t="s">
        <v>32</v>
      </c>
      <c r="L1" s="11" t="s">
        <v>33</v>
      </c>
      <c r="M1" s="11" t="s">
        <v>57</v>
      </c>
    </row>
    <row r="2" spans="1:13" x14ac:dyDescent="0.2">
      <c r="J2" s="12" t="str">
        <f>IFERROR(VLOOKUP(D2,'BD ClaCo'!$1:$1048576,COLUMN('BD ClaCo'!F:F),0),"-")</f>
        <v>-</v>
      </c>
      <c r="K2" s="12" t="str">
        <f>IFERROR(VLOOKUP(D2,'BD General'!$C$2:$E$10000,2,0),"-")</f>
        <v>-</v>
      </c>
      <c r="L2" s="12" t="str">
        <f>IFERROR(VLOOKUP(D2,'BD General'!$C$2:$E$45,3,0),"-")</f>
        <v>-</v>
      </c>
      <c r="M2" s="12" t="str">
        <f>IF(OR(F2="VES",F2="VEF",F2="VEB"),"Si","No")</f>
        <v>No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1.25" x14ac:dyDescent="0.2"/>
  <cols>
    <col min="1" max="1" width="7.85546875" style="1" bestFit="1" customWidth="1"/>
    <col min="2" max="2" width="28.28515625" style="1" customWidth="1"/>
    <col min="3" max="3" width="15.140625" style="1" bestFit="1" customWidth="1"/>
    <col min="4" max="4" width="26" style="1" bestFit="1" customWidth="1"/>
    <col min="5" max="5" width="24.7109375" style="1" customWidth="1"/>
    <col min="6" max="6" width="16.7109375" style="1" bestFit="1" customWidth="1"/>
    <col min="7" max="7" width="21.5703125" style="1" customWidth="1"/>
    <col min="8" max="8" width="9.140625" style="1" bestFit="1" customWidth="1"/>
    <col min="9" max="9" width="35" style="1" bestFit="1" customWidth="1"/>
    <col min="10" max="16384" width="11.42578125" style="1"/>
  </cols>
  <sheetData>
    <row r="1" spans="1:9" s="8" customFormat="1" x14ac:dyDescent="0.2">
      <c r="A1" s="8" t="s">
        <v>31</v>
      </c>
      <c r="B1" s="8" t="s">
        <v>50</v>
      </c>
      <c r="C1" s="8" t="s">
        <v>51</v>
      </c>
      <c r="D1" s="8" t="s">
        <v>52</v>
      </c>
      <c r="E1" s="8" t="s">
        <v>53</v>
      </c>
      <c r="F1" s="8" t="s">
        <v>54</v>
      </c>
      <c r="G1" s="8" t="s">
        <v>55</v>
      </c>
      <c r="H1" s="8" t="s">
        <v>56</v>
      </c>
      <c r="I1" s="8" t="s">
        <v>40</v>
      </c>
    </row>
  </sheetData>
  <autoFilter ref="A1:I5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Tablas</vt:lpstr>
      <vt:lpstr>Tablas Word</vt:lpstr>
      <vt:lpstr>BD General</vt:lpstr>
      <vt:lpstr>BD Evento</vt:lpstr>
      <vt:lpstr>BD Ppto</vt:lpstr>
      <vt:lpstr>BD ClaCo</vt:lpstr>
      <vt:lpstr>Anho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2019-11-15T12:27:06Z</dcterms:modified>
</cp:coreProperties>
</file>