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30"/>
  </bookViews>
  <sheets>
    <sheet name="Tiempos" sheetId="1" r:id="rId1"/>
    <sheet name="Resumen" sheetId="9" r:id="rId2"/>
    <sheet name="Tablas" sheetId="5" r:id="rId3"/>
    <sheet name="Avances" sheetId="2" r:id="rId4"/>
    <sheet name="Atajos VSC" sheetId="3" r:id="rId5"/>
    <sheet name="Ext VSC" sheetId="4" r:id="rId6"/>
    <sheet name="Laravel" sheetId="7" r:id="rId7"/>
    <sheet name="Vue.js" sheetId="8" r:id="rId8"/>
    <sheet name="Sheet1" sheetId="10" r:id="rId9"/>
    <sheet name="Cursos" sheetId="11" r:id="rId10"/>
    <sheet name="borrador" sheetId="12" r:id="rId11"/>
  </sheets>
  <definedNames>
    <definedName name="tecnologias">Tabla1[Tecnologías]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<sst xmlns="http://schemas.openxmlformats.org/spreadsheetml/2006/main" count="912" uniqueCount="241">
  <si>
    <t>Fecha</t>
  </si>
  <si>
    <t>Tecnologías</t>
  </si>
  <si>
    <t>Total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</si>
  <si>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</si>
  <si>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</si>
  <si>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</si>
  <si>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</si>
  <si>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</si>
  <si>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</si>
  <si>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</si>
  <si>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</si>
  <si>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</si>
  <si>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</si>
  <si>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</si>
  <si>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</si>
  <si>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</si>
  <si>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</si>
  <si>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</si>
  <si>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Anho</t>
  </si>
  <si>
    <t>Infraestructura</t>
  </si>
  <si>
    <t>HTML</t>
  </si>
  <si>
    <t>Marketing</t>
  </si>
  <si>
    <t>General</t>
  </si>
  <si>
    <t>CSS</t>
  </si>
  <si>
    <t>Lógica</t>
  </si>
  <si>
    <t>Java</t>
  </si>
  <si>
    <t>Javascript</t>
  </si>
  <si>
    <t>Herramientas</t>
  </si>
  <si>
    <t>Node.js</t>
  </si>
  <si>
    <t>SQL</t>
  </si>
  <si>
    <t>GitHub</t>
  </si>
  <si>
    <t>Laravel</t>
  </si>
  <si>
    <t>SCRUM</t>
  </si>
  <si>
    <t>Vue.js</t>
  </si>
  <si>
    <t>React.js</t>
  </si>
  <si>
    <t>AWS</t>
  </si>
  <si>
    <t>Python</t>
  </si>
  <si>
    <t>API RESTful</t>
  </si>
  <si>
    <t>Markdown</t>
  </si>
  <si>
    <t>Excel</t>
  </si>
  <si>
    <t>Git</t>
  </si>
  <si>
    <t>Docker</t>
  </si>
  <si>
    <t>Angular</t>
  </si>
  <si>
    <t>Nuxt</t>
  </si>
  <si>
    <t>C++</t>
  </si>
  <si>
    <t xml:space="preserve"> </t>
  </si>
  <si>
    <t>Redis</t>
  </si>
  <si>
    <t>Arquitectura</t>
  </si>
  <si>
    <t>Blockchain</t>
  </si>
  <si>
    <t>SOLID</t>
  </si>
  <si>
    <t>PHP</t>
  </si>
  <si>
    <t>jQuery</t>
  </si>
  <si>
    <t>Postman</t>
  </si>
  <si>
    <t>PSeInt</t>
  </si>
  <si>
    <t>Assembler</t>
  </si>
  <si>
    <t>WebAssembly</t>
  </si>
  <si>
    <t>C</t>
  </si>
  <si>
    <t>COBOL</t>
  </si>
  <si>
    <t>Historia</t>
  </si>
  <si>
    <t>Symfony</t>
  </si>
  <si>
    <t>Mautic</t>
  </si>
  <si>
    <t>T. diario:</t>
  </si>
  <si>
    <t>Fecha Ini:</t>
  </si>
  <si>
    <t>Fecha Fin:</t>
  </si>
  <si>
    <t>Inicio:</t>
  </si>
  <si>
    <t>Fin:</t>
  </si>
  <si>
    <t>Mínutos meta:</t>
  </si>
  <si>
    <t>Minutos cumplidos:</t>
  </si>
  <si>
    <t>Avance:</t>
  </si>
  <si>
    <t>Curso</t>
  </si>
  <si>
    <t>Curso Completo Laravel 11 [2024]</t>
  </si>
  <si>
    <t>URL</t>
  </si>
  <si>
    <t>https://www.youtube.com/playlist?list=PLd3a4dr8oUsAtdEXaR5XBQtspx7axkinm</t>
  </si>
  <si>
    <t>Sección</t>
  </si>
  <si>
    <t>Video</t>
  </si>
  <si>
    <t>Minuto</t>
  </si>
  <si>
    <t>Curso Profesional de Vue 3</t>
  </si>
  <si>
    <t>https://campus-ademass.com/curso/24</t>
  </si>
  <si>
    <t>X</t>
  </si>
  <si>
    <t>Curso de Laravel 11</t>
  </si>
  <si>
    <t>https://www.cursosdesarrolloweb.es/course/curso-laravel-11/visor</t>
  </si>
  <si>
    <t>Complementando el bootcamp de Laravel</t>
  </si>
  <si>
    <t>Item</t>
  </si>
  <si>
    <t>Horas</t>
  </si>
  <si>
    <t>SQL: Consultas básicas a complejas</t>
  </si>
  <si>
    <t>https://www.udemy.com/course/aprende-sql-desde-cero-curso-con-mas-de-100-ejercicios</t>
  </si>
  <si>
    <t>Aprende SQL desde cero: ¡Curso con mas de 50 ejercicios! 1</t>
  </si>
  <si>
    <t>https://www.udemy.com/course/aprende-sql-desde-cero-curso-con-mas-de-50-ejercicios</t>
  </si>
  <si>
    <t>Aprende SQL desde cero: ¡Curso con mas de 50 ejercicios! 2</t>
  </si>
  <si>
    <t>https://www.udemy.com/course/aprende-sql-nivel-avanzado-curso-con-mas-de-50-ejercicios/</t>
  </si>
  <si>
    <t>Cursos de laravel 11</t>
  </si>
  <si>
    <t>https://www.youtube.com/playlist?list=PLbFjjy1sD3hr3ppWz9JndcXJErAQdpDHt</t>
  </si>
  <si>
    <t>DDD</t>
  </si>
  <si>
    <t>https://www.youtube.com/watch?v=SupUqrZW5C4</t>
  </si>
  <si>
    <t>https://www.youtube.com/watch?v=rSjCJGoH-GQ</t>
  </si>
  <si>
    <t>Atajos VSC</t>
  </si>
  <si>
    <t>Crear estructura Documento HTML</t>
  </si>
  <si>
    <t>!</t>
  </si>
  <si>
    <t>Crear estructura componente Vue</t>
  </si>
  <si>
    <t>vue</t>
  </si>
  <si>
    <t>Extensiones VSC</t>
  </si>
  <si>
    <t>GitHub Copilot (GitHub)</t>
  </si>
  <si>
    <t>Larabel Blade formatter</t>
  </si>
  <si>
    <t>Larabel Blade Snippets</t>
  </si>
  <si>
    <t>Laravel goto view</t>
  </si>
  <si>
    <t>Larabel Snippets</t>
  </si>
  <si>
    <t>PHP Intelephense (Ben Mewburn)</t>
  </si>
  <si>
    <t>Spanish Language Pack for Visual Studio (Microsoft)</t>
  </si>
  <si>
    <t>Tailwind CSS IntelliSense (Tailwind Labs)</t>
  </si>
  <si>
    <t>Alpine.js IntelliSense</t>
  </si>
  <si>
    <t>Vetur (Pine Wu)</t>
  </si>
  <si>
    <t>Comandos básicos</t>
  </si>
  <si>
    <t>Instalar el instalador de Laravel vía Composer</t>
  </si>
  <si>
    <t>composer global require "laravel/installer"</t>
  </si>
  <si>
    <t>Crear controlador:</t>
  </si>
  <si>
    <t>php artisan make:controller NombreController</t>
  </si>
  <si>
    <t>Nota: El nombre del controlador por convención, se recomienda escribirlo en singular.</t>
  </si>
  <si>
    <t>Crear migración:</t>
  </si>
  <si>
    <t>php artisan make:migration create_nombretabla_table</t>
  </si>
  <si>
    <t>Nota: escribri nombretabla en plural</t>
  </si>
  <si>
    <t>Agregar columna a una tabla:</t>
  </si>
  <si>
    <t>php artisan make:migration add_nombrecolumna_to_nombretabla_table</t>
  </si>
  <si>
    <t>Ejecutar migración</t>
  </si>
  <si>
    <t>php artisan migrate</t>
  </si>
  <si>
    <t>Revertir cambios de la última migración:</t>
  </si>
  <si>
    <t>php artisan migrate:rollback</t>
  </si>
  <si>
    <t>Destruir tablas e ejecutar migraciones:</t>
  </si>
  <si>
    <t>php artisan migrate:fresh</t>
  </si>
  <si>
    <t>php artisan migrate:refresh</t>
  </si>
  <si>
    <t>Crear un mailable:</t>
  </si>
  <si>
    <t>php artisan make:mail NombreMailable</t>
  </si>
  <si>
    <t>Crear un componente de clase:</t>
  </si>
  <si>
    <t>php artisan make:component Nombre</t>
  </si>
  <si>
    <t>Publicar los componentes de Jetstream</t>
  </si>
  <si>
    <t>php artisan vendor:publish --tag=jetstream-views</t>
  </si>
  <si>
    <t>Instalar Vue CLI</t>
  </si>
  <si>
    <t>Instalar node.js</t>
  </si>
  <si>
    <t>Ejecutar en una terminal como administrador:</t>
  </si>
  <si>
    <t>npm install -g @vue/cli</t>
  </si>
  <si>
    <t>Para habilitar la ejecución de macros, ejecutar:</t>
  </si>
  <si>
    <t>Set-ExecutionPolicy Unrestricted</t>
  </si>
  <si>
    <t>Crear proyecto Vue:</t>
  </si>
  <si>
    <t>vue create nombreProyecto</t>
  </si>
  <si>
    <t>Instalar Vue Router</t>
  </si>
  <si>
    <t>vue add router</t>
  </si>
  <si>
    <t>Instalar Vuex</t>
  </si>
  <si>
    <t>vue add vuex</t>
  </si>
  <si>
    <t>Laravel Value Objects</t>
  </si>
  <si>
    <t>Introducciónkeyboard_arrow_down</t>
  </si>
  <si>
    <t>Alquiler</t>
  </si>
  <si>
    <t>file_downloadProyecto finalN/D</t>
  </si>
  <si>
    <t>Internet y Luz</t>
  </si>
  <si>
    <t>play_circle_outline¿Qué vamos a hacer?6 minutos</t>
  </si>
  <si>
    <t>play_circle_outlineExplicación inicial2 minutos</t>
  </si>
  <si>
    <t>Contenido del cursokeyboard_arrow_down</t>
  </si>
  <si>
    <t>play_circle_outlineMigraciones y Seeders4 minutos</t>
  </si>
  <si>
    <t>play_circle_outlineEntendiendo los Value Objects5 minutos</t>
  </si>
  <si>
    <t>play_circle_outlineValue Object (clase abstracta)9 minutos</t>
  </si>
  <si>
    <t>play_circle_outlineValue Object Primitivo (Text)5 minutos</t>
  </si>
  <si>
    <t>play_circle_outlineProbando nuestro Value Object con Tinker5 minutos</t>
  </si>
  <si>
    <t>play_circle_outlineValue Object Primitivo (Number) + Tinker5 minutos</t>
  </si>
  <si>
    <t>play_circle_outlineValue Object Primitivo (Boolean) + Tinker6 minutos</t>
  </si>
  <si>
    <t>play_circle_outlineUtilizando Value Objects en los modelos Eloquent (Casts)6 minutos</t>
  </si>
  <si>
    <t>play_circle_outlineUtilizando Value Objects en Atributos Eloquent (FullName)11 minutos</t>
  </si>
  <si>
    <t>play_circle_outlineValue Object Email + Cast + Tinker7 minutos</t>
  </si>
  <si>
    <t>play_circle_outlineValue Object URL + Cast + Tinker7 minutos</t>
  </si>
  <si>
    <t>play_circle_outlineValue Object Phone + Cast + Tinker6 minutos</t>
  </si>
  <si>
    <t>play_circle_outlineValue Object Money + Cast + Tinker7 minutos</t>
  </si>
  <si>
    <t>play_circle_outlineValue Object File + Cast + Tinker10 minutos</t>
  </si>
  <si>
    <t>Arquitectura avanzada en Laravel con DDD para proyectos escalables</t>
  </si>
  <si>
    <t>play_circle_outline¿Qué vamos a hacer?14 minutos</t>
  </si>
  <si>
    <t>Preparando nuestro proyectokeyboard_arrow_down</t>
  </si>
  <si>
    <t>play_circle_outlineCrear proyecto con el stack Inertia y registrar namespace Domain4 minutos</t>
  </si>
  <si>
    <t>play_circle_outlineEstructura de directorios para aplicar DDD9 minutos</t>
  </si>
  <si>
    <t>play_circle_outlineCrear modelos Post, Category, Tag y pasar modelo User a Shared3 minutos</t>
  </si>
  <si>
    <t>play_circle_outlineMigraciones para Post, Category y Tag7 minutos</t>
  </si>
  <si>
    <t>play_circle_outlineFactories, Seeds, y configurar modelos12 minutos</t>
  </si>
  <si>
    <t>Shared Contextkeyboard_arrow_down</t>
  </si>
  <si>
    <t>play_circle_outlineCrear y aplicar GlobalScope para usuarios3 minutos</t>
  </si>
  <si>
    <t>play_circle_outlineEloquent Api Resource para User5 minutos</t>
  </si>
  <si>
    <t>play_circle_outlineClase abstracta en Shared Context para crear filtros que realicen búsquedas3 minutos</t>
  </si>
  <si>
    <t>play_circle_outlineReflectionClass para nuestro modelo de vista abstracto6 minutos</t>
  </si>
  <si>
    <t>Blog Contextkeyboard_arrow_down</t>
  </si>
  <si>
    <t>play_circle_outlineApi Resources para gestionar el Blog4 minutos</t>
  </si>
  <si>
    <t>play_circle_outlineGenerando los filtros del Blog a través de nuestra clase abstracta6 minutos</t>
  </si>
  <si>
    <t>play_circle_outlineEnum Filter, un enumerable con lógica para procesar los filtros5 minutos</t>
  </si>
  <si>
    <t>play_circle_outlineFormRequest para Posts3 minutos</t>
  </si>
  <si>
    <t>play_circle_outlineExtender la paginación de Laravel para generar enlaces en el cliente a demanda6 minutos</t>
  </si>
  <si>
    <t>play_circle_outlineModelo de vista para el listado de Posts completo11 minutos</t>
  </si>
  <si>
    <t>play_circle_outlineModelo de vista para el formulario de Posts6 minutos</t>
  </si>
  <si>
    <t>play_circle_outlineAcción para crear y actualizar Posts de forma centralizada8 minutos</t>
  </si>
  <si>
    <t>play_circle_outlinePostController con método Index para utilizar nuestro modelo de vista para el listado5 minutos</t>
  </si>
  <si>
    <t>play_circle_outlineComponentes Vue Badge y Post4 minutos</t>
  </si>
  <si>
    <t>play_circle_outlineComponente Vue Paginación6 minutos</t>
  </si>
  <si>
    <t>play_circle_outlinePágina Vue para listar posts con filtrado y paginación server side15 minutos</t>
  </si>
  <si>
    <t>play_circle_outlineOperaciones de CRUD en el PostController utilizando Actions y ViewModels5 minutos</t>
  </si>
  <si>
    <t>play_circle_outlinePágina formulario posts reutilizable para alta y edición7 minutos</t>
  </si>
  <si>
    <t>play_circle_outlineExportar el listado a Excel10 minutos</t>
  </si>
  <si>
    <t>Desarrolla un acortador de URL con Laravel</t>
  </si>
  <si>
    <t>play_circle_outline¿Qué vamos a hacer?3 minutos</t>
  </si>
  <si>
    <t>play_circle_outlineExplicación y crear proyecto3 minutos</t>
  </si>
  <si>
    <t>play_circle_outlineShared Domain y ajustar el modelo User4 minutos</t>
  </si>
  <si>
    <t>play_circle_outlineEstructura del dominio Shortener y seed + factory usuarios3 minutos</t>
  </si>
  <si>
    <t>play_circle_outlineMigración y modelo ShortUrl5 minutos</t>
  </si>
  <si>
    <t>play_circle_outlineEloquent Accessor ShortUrl3 minutos</t>
  </si>
  <si>
    <t>play_circle_outlineControlador ShortUrl, rutas y ajustar navegación6 minutos</t>
  </si>
  <si>
    <t>play_circle_outlineModelo de Vista y listado de URLs con formulario de alta6 minutos</t>
  </si>
  <si>
    <t>play_circle_outlineRegla de validación para verificar la URL ingresada2 minutos</t>
  </si>
  <si>
    <t>play_circle_outlineFormRequest para validar las URL3 minutos</t>
  </si>
  <si>
    <t>play_circle_outlineGenerar códigos alfanuméricos únicos3 minutos</t>
  </si>
  <si>
    <t>play_circle_outlineAcción para crear ShortUrl5 minutos</t>
  </si>
  <si>
    <t>play_circle_outlineEliminar ShortUrl2 minutos</t>
  </si>
  <si>
    <t>play_circle_outlineAcción para redireccionar y actualizar los Hits7 minutos</t>
  </si>
  <si>
    <t>play_circle_outlineProbando las URL con diferentes agentes de usuario6 minutos</t>
  </si>
  <si>
    <t>play_circle_outlineDespedida1 minutos</t>
  </si>
  <si>
    <t>Nombre</t>
  </si>
  <si>
    <t>Duración</t>
  </si>
  <si>
    <t>JavaScript Full- Curso desde Principiante hasta Profesional</t>
  </si>
  <si>
    <t>https://www.udemy.com/course/javascript-moderno-para-principiantes/?couponCode=ST21MT121624</t>
  </si>
  <si>
    <t>React: De cero a experto ( Hooks y MERN )</t>
  </si>
  <si>
    <t>https://www.udemy.com/course/react-cero-experto/</t>
  </si>
  <si>
    <t>Universidad JavaScript - De Cero a Experto JavaScript!</t>
  </si>
  <si>
    <t>https://www.udemy.com/course/universidad-javascript-angular-react-vue-typescript-html-css-bootstrap/?couponCode=ST21MT121624</t>
  </si>
  <si>
    <t>Curso básico de Angular - Empieza con este framework JS</t>
  </si>
  <si>
    <t>https://www.udemy.com/course/curso-basico-de-angular-11-empieza-con-este-framework-js/</t>
  </si>
  <si>
    <t>Universidad Desarrollo Web - FrontEnd Web Developer!</t>
  </si>
  <si>
    <t>https://www.udemy.com/course/universidad-desarrollo-web-moderno-html-css-javascript-html5-css3/?couponCode=ST21MT121624</t>
  </si>
  <si>
    <t>Universidad de Lógica de Programación - Aprende 7 Lenguajes!</t>
  </si>
  <si>
    <t>https://www.udemy.com/course/universidad-de-logica-de-programacion-python-java-javascript-c-pseint/?couponCode=ST21MT121624</t>
  </si>
  <si>
    <t>CRUD Angular - Node - MEAN</t>
  </si>
  <si>
    <t>https://www.udemy.com/course/crud-productos-stack-mean/</t>
  </si>
  <si>
    <t>Universidad Angular - Cero a Experto - Actualizado-Angular18</t>
  </si>
  <si>
    <t>https://www.udemy.com/course/angular-de-cero-a-experto-angular-2-framework-javascript-html-css/?couponCode=ST21MT121624</t>
  </si>
  <si>
    <t>Angular: Convierte cualquier template HTML en una WebAPP</t>
  </si>
  <si>
    <t>https://www.udemy.com/course/html-hacia-angular/</t>
  </si>
  <si>
    <t>Angular desde cero a experto: Crear una aplicación real</t>
  </si>
  <si>
    <t>https://www.udemy.com/course/angular-principiantes-leifer-mendez/?couponCode=ST21MT121624</t>
  </si>
  <si>
    <t>h</t>
  </si>
  <si>
    <t>s</t>
  </si>
  <si>
    <t>m</t>
  </si>
  <si>
    <t>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</si>
</sst>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  <numFmt numFmtId="178" formatCode="_-* #,##0.00\ _€_-;\-* #,##0.00\ _€_-;_-* &quot;-&quot;\ _€_-;_-@_-"/>
    <numFmt numFmtId="179" formatCode="_-* #,##0\ _€_-;\-* #,##0\ _€_-;_-* &quot;-&quot;\ _€_-;_-@_-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1"/>
      <color theme="1"/>
      <name val="Calibri"/>
      <charset val="134"/>
    </font>
    <font>
      <sz val="9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00B050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medium">
        <color rgb="FFDFE2E6"/>
      </left>
      <right style="medium">
        <color rgb="FFDFE2E6"/>
      </right>
      <top style="medium">
        <color rgb="FFDFE2E6"/>
      </top>
      <bottom style="medium">
        <color rgb="FFDFE2E6"/>
      </bottom>
      <diagonal/>
    </border>
    <border>
      <left/>
      <right/>
      <top/>
      <bottom style="medium">
        <color rgb="FFE9EDF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14" applyNumberFormat="0" applyAlignment="0" applyProtection="0">
      <alignment vertical="center"/>
    </xf>
    <xf numFmtId="0" fontId="15" fillId="7" borderId="15" applyNumberFormat="0" applyAlignment="0" applyProtection="0">
      <alignment vertical="center"/>
    </xf>
    <xf numFmtId="0" fontId="16" fillId="7" borderId="14" applyNumberFormat="0" applyAlignment="0" applyProtection="0">
      <alignment vertical="center"/>
    </xf>
    <xf numFmtId="0" fontId="17" fillId="8" borderId="16" applyNumberFormat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3" borderId="4" xfId="0" applyFont="1" applyFill="1" applyBorder="1"/>
    <xf numFmtId="46" fontId="0" fillId="0" borderId="0" xfId="0" applyNumberFormat="1" applyFont="1" applyFill="1" applyBorder="1"/>
    <xf numFmtId="0" fontId="0" fillId="0" borderId="5" xfId="6" applyFont="1" applyFill="1" applyBorder="1"/>
    <xf numFmtId="0" fontId="1" fillId="4" borderId="4" xfId="0" applyFont="1" applyFill="1" applyBorder="1"/>
    <xf numFmtId="0" fontId="1" fillId="3" borderId="6" xfId="0" applyFont="1" applyFill="1" applyBorder="1"/>
    <xf numFmtId="46" fontId="0" fillId="0" borderId="7" xfId="0" applyNumberFormat="1" applyFont="1" applyFill="1" applyBorder="1"/>
    <xf numFmtId="0" fontId="0" fillId="0" borderId="8" xfId="6" applyFont="1" applyFill="1" applyBorder="1"/>
    <xf numFmtId="0" fontId="3" fillId="0" borderId="9" xfId="6" applyBorder="1" applyAlignment="1">
      <alignment horizontal="left" vertical="center" wrapText="1"/>
    </xf>
    <xf numFmtId="0" fontId="3" fillId="0" borderId="10" xfId="6" applyBorder="1" applyAlignment="1">
      <alignment horizontal="left" vertical="center" wrapText="1"/>
    </xf>
    <xf numFmtId="0" fontId="3" fillId="0" borderId="0" xfId="6" applyAlignment="1">
      <alignment horizontal="left" vertical="center" wrapText="1"/>
    </xf>
    <xf numFmtId="0" fontId="3" fillId="0" borderId="0" xfId="6"/>
    <xf numFmtId="0" fontId="0" fillId="0" borderId="0" xfId="0" applyAlignment="1">
      <alignment horizontal="left"/>
    </xf>
    <xf numFmtId="0" fontId="3" fillId="0" borderId="0" xfId="6" applyAlignment="1">
      <alignment horizontal="left"/>
    </xf>
    <xf numFmtId="0" fontId="0" fillId="0" borderId="0" xfId="0" applyAlignment="1">
      <alignment horizontal="right"/>
    </xf>
    <xf numFmtId="9" fontId="0" fillId="0" borderId="0" xfId="3" applyFont="1"/>
    <xf numFmtId="4" fontId="0" fillId="0" borderId="0" xfId="0" applyNumberFormat="1"/>
    <xf numFmtId="0" fontId="4" fillId="0" borderId="0" xfId="6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78" fontId="0" fillId="0" borderId="0" xfId="0" applyNumberFormat="1" applyAlignment="1">
      <alignment horizontal="center"/>
    </xf>
    <xf numFmtId="58" fontId="0" fillId="0" borderId="0" xfId="0" applyNumberFormat="1" applyAlignment="1">
      <alignment horizontal="center"/>
    </xf>
    <xf numFmtId="58" fontId="0" fillId="0" borderId="0" xfId="0" applyNumberFormat="1"/>
    <xf numFmtId="178" fontId="0" fillId="0" borderId="0" xfId="0" applyNumberFormat="1"/>
    <xf numFmtId="1" fontId="0" fillId="0" borderId="0" xfId="0" applyNumberFormat="1"/>
    <xf numFmtId="179" fontId="5" fillId="0" borderId="0" xfId="0" applyNumberFormat="1" applyFont="1"/>
    <xf numFmtId="179" fontId="0" fillId="0" borderId="0" xfId="0" applyNumberFormat="1"/>
    <xf numFmtId="1" fontId="1" fillId="0" borderId="0" xfId="0" applyNumberFormat="1" applyFont="1"/>
    <xf numFmtId="2" fontId="1" fillId="0" borderId="0" xfId="0" applyNumberFormat="1" applyFont="1"/>
    <xf numFmtId="10" fontId="1" fillId="0" borderId="0" xfId="3" applyNumberFormat="1" applyFont="1"/>
    <xf numFmtId="58" fontId="1" fillId="0" borderId="0" xfId="0" applyNumberFormat="1" applyFont="1"/>
    <xf numFmtId="2" fontId="0" fillId="0" borderId="0" xfId="0" applyNumberFormat="1"/>
    <xf numFmtId="179" fontId="1" fillId="0" borderId="0" xfId="0" applyNumberFormat="1" applyFont="1"/>
    <xf numFmtId="1" fontId="0" fillId="0" borderId="0" xfId="0" applyNumberFormat="1" applyAlignment="1">
      <alignment horizontal="right"/>
    </xf>
    <xf numFmtId="0" fontId="6" fillId="0" borderId="0" xfId="0" applyFont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9">
    <dxf>
      <numFmt numFmtId="58" formatCode="dd/mm/yyyy"/>
    </dxf>
    <dxf>
      <numFmt numFmtId="58" formatCode="dd/mm/yyyy"/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a2" displayName="Tabla2" ref="A1:S622" totalsRowShown="0">
  <autoFilter xmlns:etc="http://www.wps.cn/officeDocument/2017/etCustomData" ref="A1:S622" etc:filterBottomFollowUsedRange="0">
    <filterColumn colId="18">
      <customFilters>
        <customFilter operator="equal" val="2025"/>
      </customFilters>
    </filterColumn>
  </autoFilter>
  <sortState ref="A1:S622">
    <sortCondition ref="A1"/>
  </sortState>
  <tableColumns count="19">
    <tableColumn id="1" name="Fecha" dataDxfId="0"/>
    <tableColumn id="2" name="Tecnologías" dataDxfId="1"/>
    <tableColumn id="3" name="Total" dataDxfId="2">
      <calculatedColumnFormula>SUM(D2:R2)</calculatedColumnFormula>
    </tableColumn>
    <tableColumn id="4" name="P1" dataDxfId="3"/>
    <tableColumn id="5" name="P2" dataDxfId="4"/>
    <tableColumn id="6" name="P3" dataDxfId="5"/>
    <tableColumn id="7" name="P4" dataDxfId="6"/>
    <tableColumn id="8" name="P5" dataDxfId="7"/>
    <tableColumn id="9" name="P6" dataDxfId="8"/>
    <tableColumn id="10" name="P7" dataDxfId="9"/>
    <tableColumn id="11" name="P8" dataDxfId="10"/>
    <tableColumn id="12" name="P9" dataDxfId="11"/>
    <tableColumn id="13" name="P10" dataDxfId="12"/>
    <tableColumn id="14" name="P11" dataDxfId="13"/>
    <tableColumn id="15" name="P12" dataDxfId="14"/>
    <tableColumn id="16" name="P13" dataDxfId="15"/>
    <tableColumn id="17" name="P14" dataDxfId="16"/>
    <tableColumn id="18" name="P15" dataDxfId="17"/>
    <tableColumn id="20" name="Anho" dataDxfId="18">
      <calculatedColumnFormula>YEAR(Tabla2[[#This Row],[Fecha]])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A43" totalsRowShown="0">
  <autoFilter xmlns:etc="http://www.wps.cn/officeDocument/2017/etCustomData" ref="A1:A43" etc:filterBottomFollowUsedRange="0"/>
  <sortState ref="A1:A43">
    <sortCondition ref="A1"/>
  </sortState>
  <tableColumns count="1">
    <tableColumn id="1" name="Tecnología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udemy.com/course/html-hacia-angular/" TargetMode="External"/><Relationship Id="rId8" Type="http://schemas.openxmlformats.org/officeDocument/2006/relationships/hyperlink" Target="https://www.udemy.com/course/angular-de-cero-a-experto-angular-2-framework-javascript-html-css/?couponCode=ST21MT121624" TargetMode="External"/><Relationship Id="rId7" Type="http://schemas.openxmlformats.org/officeDocument/2006/relationships/hyperlink" Target="https://www.udemy.com/course/crud-productos-stack-mean/" TargetMode="External"/><Relationship Id="rId6" Type="http://schemas.openxmlformats.org/officeDocument/2006/relationships/hyperlink" Target="https://www.udemy.com/course/universidad-de-logica-de-programacion-python-java-javascript-c-pseint/?couponCode=ST21MT121624" TargetMode="External"/><Relationship Id="rId5" Type="http://schemas.openxmlformats.org/officeDocument/2006/relationships/hyperlink" Target="https://www.udemy.com/course/universidad-desarrollo-web-moderno-html-css-javascript-html5-css3/?couponCode=ST21MT121624" TargetMode="External"/><Relationship Id="rId4" Type="http://schemas.openxmlformats.org/officeDocument/2006/relationships/hyperlink" Target="https://www.udemy.com/course/curso-basico-de-angular-11-empieza-con-este-framework-js/" TargetMode="External"/><Relationship Id="rId3" Type="http://schemas.openxmlformats.org/officeDocument/2006/relationships/hyperlink" Target="https://www.udemy.com/course/universidad-javascript-angular-react-vue-typescript-html-css-bootstrap/?couponCode=ST21MT121624" TargetMode="External"/><Relationship Id="rId2" Type="http://schemas.openxmlformats.org/officeDocument/2006/relationships/hyperlink" Target="https://www.udemy.com/course/react-cero-experto/" TargetMode="External"/><Relationship Id="rId10" Type="http://schemas.openxmlformats.org/officeDocument/2006/relationships/hyperlink" Target="https://www.udemy.com/course/angular-principiantes-leifer-mendez/?couponCode=ST21MT121624" TargetMode="External"/><Relationship Id="rId1" Type="http://schemas.openxmlformats.org/officeDocument/2006/relationships/hyperlink" Target="https://www.udemy.com/course/javascript-moderno-para-principiantes/?couponCode=ST21MT12162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youtube.com/watch?v=rSjCJGoH-GQ" TargetMode="External"/><Relationship Id="rId5" Type="http://schemas.openxmlformats.org/officeDocument/2006/relationships/hyperlink" Target="https://www.youtube.com/watch?v=SupUqrZW5C4" TargetMode="External"/><Relationship Id="rId4" Type="http://schemas.openxmlformats.org/officeDocument/2006/relationships/hyperlink" Target="https://www.youtube.com/playlist?list=PLbFjjy1sD3hr3ppWz9JndcXJErAQdpDHt" TargetMode="External"/><Relationship Id="rId3" Type="http://schemas.openxmlformats.org/officeDocument/2006/relationships/hyperlink" Target="https://www.youtube.com/playlist?list=PLd3a4dr8oUsAtdEXaR5XBQtspx7axkinm" TargetMode="External"/><Relationship Id="rId2" Type="http://schemas.openxmlformats.org/officeDocument/2006/relationships/hyperlink" Target="https://www.cursosdesarrolloweb.es/course/curso-laravel-11/visor" TargetMode="External"/><Relationship Id="rId1" Type="http://schemas.openxmlformats.org/officeDocument/2006/relationships/hyperlink" Target="https://campus-ademass.com/curso/24" TargetMode="External"/></Relationships>
</file>

<file path=xl/worksheets/_rels/sheet9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cursosdesarrolloweb.es/lecciones/desarrolla-un-acortador-de-url-con-laravel-que-vamos-a-hacer" TargetMode="External"/><Relationship Id="rId5" Type="http://schemas.openxmlformats.org/officeDocument/2006/relationships/hyperlink" Target="https://www.cursosdesarrolloweb.es/course/desarrolla-un-acortador-de-url-con-laravel" TargetMode="External"/><Relationship Id="rId4" Type="http://schemas.openxmlformats.org/officeDocument/2006/relationships/hyperlink" Target="https://www.cursosdesarrolloweb.es/lecciones/arquitectura-avanzada-en-laravel-con-ddd-para-proyectos-escalables-que-vamos-a-hacer" TargetMode="External"/><Relationship Id="rId3" Type="http://schemas.openxmlformats.org/officeDocument/2006/relationships/hyperlink" Target="https://www.cursosdesarrolloweb.es/course/arquitectura-avanzada-en-laravel-con-ddd-para-proyectos-escalables" TargetMode="External"/><Relationship Id="rId2" Type="http://schemas.openxmlformats.org/officeDocument/2006/relationships/hyperlink" Target="https://www.cursosdesarrolloweb.es/lecciones/laravel-value-objects-que-vamos-a-hacer" TargetMode="External"/><Relationship Id="rId1" Type="http://schemas.openxmlformats.org/officeDocument/2006/relationships/hyperlink" Target="https://www.cursosdesarrolloweb.es/course/laravel-value-obje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22"/>
  <sheetViews>
    <sheetView tabSelected="1" workbookViewId="0">
      <pane xSplit="3" ySplit="1" topLeftCell="D604" activePane="bottomRight" state="frozen"/>
      <selection/>
      <selection pane="topRight"/>
      <selection pane="bottomLeft"/>
      <selection pane="bottomRight" activeCell="G626" sqref="G626"/>
    </sheetView>
  </sheetViews>
  <sheetFormatPr defaultColWidth="11.552380952381" defaultRowHeight="15"/>
  <cols>
    <col min="2" max="2" width="12.7809523809524" customWidth="1"/>
    <col min="3" max="3" width="11.552380952381" style="1"/>
    <col min="4" max="18" width="7.1047619047619" customWidth="1"/>
    <col min="19" max="19" width="11.552380952381" style="28"/>
    <col min="20" max="20" width="4.66666666666667" customWidth="1"/>
    <col min="21" max="21" width="7.66666666666667" customWidth="1"/>
    <col min="22" max="22" width="8.33333333333333" customWidth="1"/>
    <col min="23" max="23" width="10" customWidth="1"/>
  </cols>
  <sheetData>
    <row r="1" s="1" customFormat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1" t="s">
        <v>18</v>
      </c>
      <c r="U1" s="1">
        <v>2025</v>
      </c>
      <c r="V1" s="32">
        <f>Resumen!H2</f>
        <v>46.8051948051948</v>
      </c>
      <c r="W1" s="33">
        <f>Resumen!D11</f>
        <v>0.329132420091324</v>
      </c>
      <c r="X1" s="34">
        <f>Resumen!D7+Resumen!F10</f>
        <v>45778</v>
      </c>
    </row>
    <row r="2" hidden="1" spans="1:22">
      <c r="A2" s="26">
        <v>43967</v>
      </c>
      <c r="B2" s="26" t="s">
        <v>19</v>
      </c>
      <c r="C2" s="29">
        <f t="shared" ref="C2:C65" si="0">SUM(D2:R2)</f>
        <v>6000</v>
      </c>
      <c r="D2" s="30">
        <v>6000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28">
        <f>YEAR(Tabla2[[#This Row],[Fecha]])</f>
        <v>2020</v>
      </c>
      <c r="V2" s="35"/>
    </row>
    <row r="3" hidden="1" spans="1:19">
      <c r="A3" s="26">
        <v>43976</v>
      </c>
      <c r="B3" s="26" t="s">
        <v>20</v>
      </c>
      <c r="C3" s="29">
        <f t="shared" si="0"/>
        <v>2400</v>
      </c>
      <c r="D3" s="30">
        <v>2400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28">
        <f>YEAR(Tabla2[[#This Row],[Fecha]])</f>
        <v>2020</v>
      </c>
    </row>
    <row r="4" hidden="1" spans="1:19">
      <c r="A4" s="26">
        <v>43981</v>
      </c>
      <c r="B4" s="26" t="s">
        <v>21</v>
      </c>
      <c r="C4" s="29">
        <f t="shared" si="0"/>
        <v>2400</v>
      </c>
      <c r="D4" s="30">
        <v>2400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28">
        <f>YEAR(Tabla2[[#This Row],[Fecha]])</f>
        <v>2020</v>
      </c>
    </row>
    <row r="5" hidden="1" spans="1:19">
      <c r="A5" s="26">
        <v>43982</v>
      </c>
      <c r="B5" s="26" t="s">
        <v>22</v>
      </c>
      <c r="C5" s="29">
        <f t="shared" si="0"/>
        <v>1440</v>
      </c>
      <c r="D5" s="30">
        <v>1440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28">
        <f>YEAR(Tabla2[[#This Row],[Fecha]])</f>
        <v>2020</v>
      </c>
    </row>
    <row r="6" hidden="1" spans="1:19">
      <c r="A6" s="26">
        <v>43983</v>
      </c>
      <c r="B6" s="26" t="s">
        <v>22</v>
      </c>
      <c r="C6" s="29">
        <f t="shared" si="0"/>
        <v>2400</v>
      </c>
      <c r="D6" s="30">
        <v>2400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28">
        <f>YEAR(Tabla2[[#This Row],[Fecha]])</f>
        <v>2020</v>
      </c>
    </row>
    <row r="7" hidden="1" spans="1:19">
      <c r="A7" s="26">
        <v>43987</v>
      </c>
      <c r="B7" s="26" t="s">
        <v>23</v>
      </c>
      <c r="C7" s="29">
        <f t="shared" si="0"/>
        <v>2400</v>
      </c>
      <c r="D7" s="30">
        <v>2400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28">
        <f>YEAR(Tabla2[[#This Row],[Fecha]])</f>
        <v>2020</v>
      </c>
    </row>
    <row r="8" hidden="1" spans="1:19">
      <c r="A8" s="26">
        <v>43993</v>
      </c>
      <c r="B8" s="26" t="s">
        <v>22</v>
      </c>
      <c r="C8" s="29">
        <f t="shared" si="0"/>
        <v>2400</v>
      </c>
      <c r="D8" s="30">
        <v>2400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28">
        <f>YEAR(Tabla2[[#This Row],[Fecha]])</f>
        <v>2020</v>
      </c>
    </row>
    <row r="9" hidden="1" spans="1:19">
      <c r="A9" s="26">
        <v>43999</v>
      </c>
      <c r="B9" s="26" t="s">
        <v>24</v>
      </c>
      <c r="C9" s="29">
        <f t="shared" si="0"/>
        <v>1920</v>
      </c>
      <c r="D9" s="30">
        <v>1920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28">
        <f>YEAR(Tabla2[[#This Row],[Fecha]])</f>
        <v>2020</v>
      </c>
    </row>
    <row r="10" hidden="1" spans="1:19">
      <c r="A10" s="26">
        <v>44004</v>
      </c>
      <c r="B10" s="26" t="s">
        <v>22</v>
      </c>
      <c r="C10" s="29">
        <f t="shared" si="0"/>
        <v>1920</v>
      </c>
      <c r="D10" s="30">
        <v>1920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28">
        <f>YEAR(Tabla2[[#This Row],[Fecha]])</f>
        <v>2020</v>
      </c>
    </row>
    <row r="11" hidden="1" spans="1:19">
      <c r="A11" s="26">
        <v>44007</v>
      </c>
      <c r="B11" s="26" t="s">
        <v>22</v>
      </c>
      <c r="C11" s="29">
        <f t="shared" si="0"/>
        <v>2400</v>
      </c>
      <c r="D11" s="30">
        <v>2400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28">
        <f>YEAR(Tabla2[[#This Row],[Fecha]])</f>
        <v>2020</v>
      </c>
    </row>
    <row r="12" hidden="1" spans="1:19">
      <c r="A12" s="26">
        <v>44009</v>
      </c>
      <c r="B12" s="26" t="s">
        <v>25</v>
      </c>
      <c r="C12" s="29">
        <f t="shared" si="0"/>
        <v>362</v>
      </c>
      <c r="D12" s="30">
        <v>362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28">
        <f>YEAR(Tabla2[[#This Row],[Fecha]])</f>
        <v>2020</v>
      </c>
    </row>
    <row r="13" hidden="1" spans="1:19">
      <c r="A13" s="26">
        <v>44012</v>
      </c>
      <c r="B13" s="26" t="s">
        <v>22</v>
      </c>
      <c r="C13" s="29">
        <f t="shared" si="0"/>
        <v>1920</v>
      </c>
      <c r="D13" s="30">
        <v>1920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28">
        <f>YEAR(Tabla2[[#This Row],[Fecha]])</f>
        <v>2020</v>
      </c>
    </row>
    <row r="14" hidden="1" spans="1:19">
      <c r="A14" s="26">
        <v>44015</v>
      </c>
      <c r="B14" s="26" t="s">
        <v>26</v>
      </c>
      <c r="C14" s="29">
        <f t="shared" si="0"/>
        <v>2400</v>
      </c>
      <c r="D14" s="30">
        <v>2400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28">
        <f>YEAR(Tabla2[[#This Row],[Fecha]])</f>
        <v>2020</v>
      </c>
    </row>
    <row r="15" hidden="1" spans="1:19">
      <c r="A15" s="26">
        <v>44018</v>
      </c>
      <c r="B15" s="26" t="s">
        <v>22</v>
      </c>
      <c r="C15" s="29">
        <f t="shared" si="0"/>
        <v>76</v>
      </c>
      <c r="D15" s="30">
        <v>76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28">
        <f>YEAR(Tabla2[[#This Row],[Fecha]])</f>
        <v>2020</v>
      </c>
    </row>
    <row r="16" hidden="1" spans="1:19">
      <c r="A16" s="26">
        <v>44018</v>
      </c>
      <c r="B16" s="26" t="s">
        <v>22</v>
      </c>
      <c r="C16" s="29">
        <f t="shared" si="0"/>
        <v>720</v>
      </c>
      <c r="D16" s="30">
        <v>720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28">
        <f>YEAR(Tabla2[[#This Row],[Fecha]])</f>
        <v>2020</v>
      </c>
    </row>
    <row r="17" hidden="1" spans="1:19">
      <c r="A17" s="26">
        <v>44023</v>
      </c>
      <c r="B17" s="26" t="s">
        <v>22</v>
      </c>
      <c r="C17" s="29">
        <f t="shared" si="0"/>
        <v>2400</v>
      </c>
      <c r="D17" s="30">
        <v>2400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28">
        <f>YEAR(Tabla2[[#This Row],[Fecha]])</f>
        <v>2020</v>
      </c>
    </row>
    <row r="18" hidden="1" spans="1:19">
      <c r="A18" s="26">
        <v>44024</v>
      </c>
      <c r="B18" s="26" t="s">
        <v>22</v>
      </c>
      <c r="C18" s="29">
        <f t="shared" si="0"/>
        <v>55</v>
      </c>
      <c r="D18" s="30">
        <v>55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28">
        <f>YEAR(Tabla2[[#This Row],[Fecha]])</f>
        <v>2020</v>
      </c>
    </row>
    <row r="19" hidden="1" spans="1:19">
      <c r="A19" s="26">
        <v>44025</v>
      </c>
      <c r="B19" s="26" t="s">
        <v>27</v>
      </c>
      <c r="C19" s="29">
        <f t="shared" si="0"/>
        <v>85</v>
      </c>
      <c r="D19" s="30">
        <v>85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28">
        <f>YEAR(Tabla2[[#This Row],[Fecha]])</f>
        <v>2020</v>
      </c>
    </row>
    <row r="20" hidden="1" spans="1:19">
      <c r="A20" s="26">
        <v>44027</v>
      </c>
      <c r="B20" s="26" t="s">
        <v>26</v>
      </c>
      <c r="C20" s="29">
        <f t="shared" si="0"/>
        <v>327</v>
      </c>
      <c r="D20" s="30">
        <v>327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28">
        <f>YEAR(Tabla2[[#This Row],[Fecha]])</f>
        <v>2020</v>
      </c>
    </row>
    <row r="21" hidden="1" spans="1:19">
      <c r="A21" s="26">
        <v>44029</v>
      </c>
      <c r="B21" s="26" t="s">
        <v>26</v>
      </c>
      <c r="C21" s="29">
        <f t="shared" si="0"/>
        <v>109</v>
      </c>
      <c r="D21" s="30">
        <v>109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28">
        <f>YEAR(Tabla2[[#This Row],[Fecha]])</f>
        <v>2020</v>
      </c>
    </row>
    <row r="22" hidden="1" spans="1:19">
      <c r="A22" s="26">
        <v>44030</v>
      </c>
      <c r="B22" s="26" t="s">
        <v>26</v>
      </c>
      <c r="C22" s="29">
        <f t="shared" si="0"/>
        <v>94</v>
      </c>
      <c r="D22" s="30">
        <v>94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28">
        <f>YEAR(Tabla2[[#This Row],[Fecha]])</f>
        <v>2020</v>
      </c>
    </row>
    <row r="23" hidden="1" spans="1:19">
      <c r="A23" s="26">
        <v>44032</v>
      </c>
      <c r="B23" s="26" t="s">
        <v>28</v>
      </c>
      <c r="C23" s="29">
        <f t="shared" si="0"/>
        <v>222</v>
      </c>
      <c r="D23" s="30">
        <v>222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28">
        <f>YEAR(Tabla2[[#This Row],[Fecha]])</f>
        <v>2020</v>
      </c>
    </row>
    <row r="24" hidden="1" spans="1:19">
      <c r="A24" s="26">
        <v>44036</v>
      </c>
      <c r="B24" s="26" t="s">
        <v>28</v>
      </c>
      <c r="C24" s="29">
        <f t="shared" si="0"/>
        <v>82</v>
      </c>
      <c r="D24" s="30">
        <v>82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28">
        <f>YEAR(Tabla2[[#This Row],[Fecha]])</f>
        <v>2020</v>
      </c>
    </row>
    <row r="25" hidden="1" spans="1:19">
      <c r="A25" s="26">
        <v>44040</v>
      </c>
      <c r="B25" s="26" t="s">
        <v>22</v>
      </c>
      <c r="C25" s="29">
        <f t="shared" si="0"/>
        <v>53</v>
      </c>
      <c r="D25" s="30">
        <v>53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28">
        <f>YEAR(Tabla2[[#This Row],[Fecha]])</f>
        <v>2020</v>
      </c>
    </row>
    <row r="26" hidden="1" spans="1:19">
      <c r="A26" s="26">
        <v>44044</v>
      </c>
      <c r="B26" s="26" t="s">
        <v>29</v>
      </c>
      <c r="C26" s="29">
        <f t="shared" si="0"/>
        <v>116</v>
      </c>
      <c r="D26" s="30">
        <v>116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28">
        <f>YEAR(Tabla2[[#This Row],[Fecha]])</f>
        <v>2020</v>
      </c>
    </row>
    <row r="27" hidden="1" spans="1:19">
      <c r="A27" s="26">
        <v>44049</v>
      </c>
      <c r="B27" s="26" t="s">
        <v>30</v>
      </c>
      <c r="C27" s="29">
        <f t="shared" si="0"/>
        <v>113</v>
      </c>
      <c r="D27" s="30">
        <v>113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28">
        <f>YEAR(Tabla2[[#This Row],[Fecha]])</f>
        <v>2020</v>
      </c>
    </row>
    <row r="28" hidden="1" spans="1:19">
      <c r="A28" s="26">
        <v>44053</v>
      </c>
      <c r="B28" s="26" t="s">
        <v>22</v>
      </c>
      <c r="C28" s="29">
        <f t="shared" si="0"/>
        <v>174</v>
      </c>
      <c r="D28" s="30">
        <v>174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28">
        <f>YEAR(Tabla2[[#This Row],[Fecha]])</f>
        <v>2020</v>
      </c>
    </row>
    <row r="29" hidden="1" spans="1:19">
      <c r="A29" s="26">
        <v>44056</v>
      </c>
      <c r="B29" s="26" t="s">
        <v>22</v>
      </c>
      <c r="C29" s="29">
        <f t="shared" si="0"/>
        <v>88</v>
      </c>
      <c r="D29" s="30">
        <v>88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28">
        <f>YEAR(Tabla2[[#This Row],[Fecha]])</f>
        <v>2020</v>
      </c>
    </row>
    <row r="30" hidden="1" spans="1:19">
      <c r="A30" s="26">
        <v>44059</v>
      </c>
      <c r="B30" s="26" t="s">
        <v>22</v>
      </c>
      <c r="C30" s="29">
        <f t="shared" si="0"/>
        <v>86</v>
      </c>
      <c r="D30" s="30">
        <v>86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28">
        <f>YEAR(Tabla2[[#This Row],[Fecha]])</f>
        <v>2020</v>
      </c>
    </row>
    <row r="31" hidden="1" spans="1:19">
      <c r="A31" s="26">
        <v>44063</v>
      </c>
      <c r="B31" s="26" t="s">
        <v>31</v>
      </c>
      <c r="C31" s="29">
        <f t="shared" si="0"/>
        <v>265</v>
      </c>
      <c r="D31" s="30">
        <v>265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28">
        <f>YEAR(Tabla2[[#This Row],[Fecha]])</f>
        <v>2020</v>
      </c>
    </row>
    <row r="32" hidden="1" spans="1:19">
      <c r="A32" s="26">
        <v>44064</v>
      </c>
      <c r="B32" s="26" t="s">
        <v>32</v>
      </c>
      <c r="C32" s="29">
        <f t="shared" si="0"/>
        <v>92</v>
      </c>
      <c r="D32" s="30">
        <v>92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28">
        <f>YEAR(Tabla2[[#This Row],[Fecha]])</f>
        <v>2020</v>
      </c>
    </row>
    <row r="33" hidden="1" spans="1:19">
      <c r="A33" s="26">
        <v>44068</v>
      </c>
      <c r="B33" s="26" t="s">
        <v>32</v>
      </c>
      <c r="C33" s="29">
        <f t="shared" si="0"/>
        <v>101</v>
      </c>
      <c r="D33" s="30">
        <v>101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28">
        <f>YEAR(Tabla2[[#This Row],[Fecha]])</f>
        <v>2020</v>
      </c>
    </row>
    <row r="34" hidden="1" spans="1:19">
      <c r="A34" s="26">
        <v>44069</v>
      </c>
      <c r="B34" s="26" t="s">
        <v>33</v>
      </c>
      <c r="C34" s="29">
        <f t="shared" si="0"/>
        <v>900</v>
      </c>
      <c r="D34" s="30">
        <v>900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28">
        <f>YEAR(Tabla2[[#This Row],[Fecha]])</f>
        <v>2020</v>
      </c>
    </row>
    <row r="35" hidden="1" spans="1:19">
      <c r="A35" s="26">
        <v>44074</v>
      </c>
      <c r="B35" s="26" t="s">
        <v>22</v>
      </c>
      <c r="C35" s="29">
        <f t="shared" si="0"/>
        <v>73</v>
      </c>
      <c r="D35" s="30">
        <v>73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28">
        <f>YEAR(Tabla2[[#This Row],[Fecha]])</f>
        <v>2020</v>
      </c>
    </row>
    <row r="36" hidden="1" spans="1:19">
      <c r="A36" s="26">
        <v>44076</v>
      </c>
      <c r="B36" s="26" t="s">
        <v>19</v>
      </c>
      <c r="C36" s="29">
        <f t="shared" si="0"/>
        <v>375</v>
      </c>
      <c r="D36" s="30">
        <v>375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28">
        <f>YEAR(Tabla2[[#This Row],[Fecha]])</f>
        <v>2020</v>
      </c>
    </row>
    <row r="37" hidden="1" spans="1:19">
      <c r="A37" s="26">
        <v>44076</v>
      </c>
      <c r="B37" s="26" t="s">
        <v>22</v>
      </c>
      <c r="C37" s="29">
        <f t="shared" si="0"/>
        <v>348</v>
      </c>
      <c r="D37" s="30">
        <v>348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28">
        <f>YEAR(Tabla2[[#This Row],[Fecha]])</f>
        <v>2020</v>
      </c>
    </row>
    <row r="38" hidden="1" spans="1:19">
      <c r="A38" s="26">
        <v>44077</v>
      </c>
      <c r="B38" s="26" t="s">
        <v>22</v>
      </c>
      <c r="C38" s="29">
        <f t="shared" si="0"/>
        <v>84</v>
      </c>
      <c r="D38" s="30">
        <v>84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28">
        <f>YEAR(Tabla2[[#This Row],[Fecha]])</f>
        <v>2020</v>
      </c>
    </row>
    <row r="39" hidden="1" spans="1:19">
      <c r="A39" s="26">
        <v>44080</v>
      </c>
      <c r="B39" s="26" t="s">
        <v>22</v>
      </c>
      <c r="C39" s="29">
        <f t="shared" si="0"/>
        <v>95</v>
      </c>
      <c r="D39" s="30">
        <v>95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28">
        <f>YEAR(Tabla2[[#This Row],[Fecha]])</f>
        <v>2020</v>
      </c>
    </row>
    <row r="40" hidden="1" spans="1:19">
      <c r="A40" s="26">
        <v>44082</v>
      </c>
      <c r="B40" s="26" t="s">
        <v>22</v>
      </c>
      <c r="C40" s="29">
        <f t="shared" si="0"/>
        <v>10</v>
      </c>
      <c r="D40" s="30">
        <v>10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28">
        <f>YEAR(Tabla2[[#This Row],[Fecha]])</f>
        <v>2020</v>
      </c>
    </row>
    <row r="41" hidden="1" spans="1:19">
      <c r="A41" s="26">
        <v>44082</v>
      </c>
      <c r="B41" s="26" t="s">
        <v>22</v>
      </c>
      <c r="C41" s="29">
        <f t="shared" si="0"/>
        <v>51</v>
      </c>
      <c r="D41" s="30">
        <v>51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28">
        <f>YEAR(Tabla2[[#This Row],[Fecha]])</f>
        <v>2020</v>
      </c>
    </row>
    <row r="42" hidden="1" spans="1:19">
      <c r="A42" s="26">
        <v>44089</v>
      </c>
      <c r="B42" s="26" t="s">
        <v>22</v>
      </c>
      <c r="C42" s="29">
        <f t="shared" si="0"/>
        <v>89</v>
      </c>
      <c r="D42" s="30">
        <v>89</v>
      </c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28">
        <f>YEAR(Tabla2[[#This Row],[Fecha]])</f>
        <v>2020</v>
      </c>
    </row>
    <row r="43" hidden="1" spans="1:19">
      <c r="A43" s="26">
        <v>44099</v>
      </c>
      <c r="B43" s="26" t="s">
        <v>22</v>
      </c>
      <c r="C43" s="29">
        <f t="shared" si="0"/>
        <v>110</v>
      </c>
      <c r="D43" s="30">
        <v>110</v>
      </c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28">
        <f>YEAR(Tabla2[[#This Row],[Fecha]])</f>
        <v>2020</v>
      </c>
    </row>
    <row r="44" hidden="1" spans="1:19">
      <c r="A44" s="26">
        <v>44113</v>
      </c>
      <c r="B44" s="26" t="s">
        <v>31</v>
      </c>
      <c r="C44" s="29">
        <f t="shared" si="0"/>
        <v>60</v>
      </c>
      <c r="D44" s="30">
        <v>60</v>
      </c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28">
        <f>YEAR(Tabla2[[#This Row],[Fecha]])</f>
        <v>2020</v>
      </c>
    </row>
    <row r="45" hidden="1" spans="1:19">
      <c r="A45" s="26">
        <v>44114</v>
      </c>
      <c r="B45" s="26" t="s">
        <v>34</v>
      </c>
      <c r="C45" s="29">
        <f t="shared" si="0"/>
        <v>60</v>
      </c>
      <c r="D45" s="30">
        <v>60</v>
      </c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28">
        <f>YEAR(Tabla2[[#This Row],[Fecha]])</f>
        <v>2020</v>
      </c>
    </row>
    <row r="46" hidden="1" spans="1:19">
      <c r="A46" s="26">
        <v>44205</v>
      </c>
      <c r="B46" s="26" t="s">
        <v>31</v>
      </c>
      <c r="C46" s="29">
        <f t="shared" si="0"/>
        <v>310</v>
      </c>
      <c r="D46" s="30">
        <v>310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28">
        <f>YEAR(Tabla2[[#This Row],[Fecha]])</f>
        <v>2021</v>
      </c>
    </row>
    <row r="47" hidden="1" spans="1:19">
      <c r="A47" s="26">
        <v>44235</v>
      </c>
      <c r="B47" s="26" t="s">
        <v>31</v>
      </c>
      <c r="C47" s="29">
        <f t="shared" si="0"/>
        <v>806</v>
      </c>
      <c r="D47" s="30">
        <v>806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28">
        <f>YEAR(Tabla2[[#This Row],[Fecha]])</f>
        <v>2021</v>
      </c>
    </row>
    <row r="48" hidden="1" spans="1:19">
      <c r="A48" s="26">
        <v>44239</v>
      </c>
      <c r="B48" s="26" t="s">
        <v>31</v>
      </c>
      <c r="C48" s="29">
        <f t="shared" si="0"/>
        <v>41</v>
      </c>
      <c r="D48" s="30">
        <v>41</v>
      </c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28">
        <f>YEAR(Tabla2[[#This Row],[Fecha]])</f>
        <v>2021</v>
      </c>
    </row>
    <row r="49" hidden="1" spans="1:19">
      <c r="A49" s="26">
        <v>44240</v>
      </c>
      <c r="B49" s="26" t="s">
        <v>31</v>
      </c>
      <c r="C49" s="29">
        <f t="shared" si="0"/>
        <v>20</v>
      </c>
      <c r="D49" s="30">
        <v>20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28">
        <f>YEAR(Tabla2[[#This Row],[Fecha]])</f>
        <v>2021</v>
      </c>
    </row>
    <row r="50" hidden="1" spans="1:19">
      <c r="A50" s="26">
        <v>44241</v>
      </c>
      <c r="B50" s="26" t="s">
        <v>31</v>
      </c>
      <c r="C50" s="29">
        <f t="shared" si="0"/>
        <v>7</v>
      </c>
      <c r="D50" s="30">
        <v>7</v>
      </c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28">
        <f>YEAR(Tabla2[[#This Row],[Fecha]])</f>
        <v>2021</v>
      </c>
    </row>
    <row r="51" hidden="1" spans="1:19">
      <c r="A51" s="26">
        <v>44244</v>
      </c>
      <c r="B51" s="26" t="s">
        <v>31</v>
      </c>
      <c r="C51" s="29">
        <f t="shared" si="0"/>
        <v>25</v>
      </c>
      <c r="D51" s="30">
        <v>25</v>
      </c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28">
        <f>YEAR(Tabla2[[#This Row],[Fecha]])</f>
        <v>2021</v>
      </c>
    </row>
    <row r="52" hidden="1" spans="1:19">
      <c r="A52" s="26">
        <v>44248</v>
      </c>
      <c r="B52" s="26" t="s">
        <v>31</v>
      </c>
      <c r="C52" s="29">
        <f t="shared" si="0"/>
        <v>41</v>
      </c>
      <c r="D52" s="30">
        <v>41</v>
      </c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28">
        <f>YEAR(Tabla2[[#This Row],[Fecha]])</f>
        <v>2021</v>
      </c>
    </row>
    <row r="53" hidden="1" spans="1:19">
      <c r="A53" s="26">
        <v>44248</v>
      </c>
      <c r="B53" s="26" t="s">
        <v>31</v>
      </c>
      <c r="C53" s="29">
        <f t="shared" si="0"/>
        <v>180</v>
      </c>
      <c r="D53" s="30">
        <v>180</v>
      </c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28">
        <f>YEAR(Tabla2[[#This Row],[Fecha]])</f>
        <v>2021</v>
      </c>
    </row>
    <row r="54" hidden="1" spans="1:19">
      <c r="A54" s="26">
        <v>44252</v>
      </c>
      <c r="B54" s="26" t="s">
        <v>31</v>
      </c>
      <c r="C54" s="29">
        <f t="shared" si="0"/>
        <v>79</v>
      </c>
      <c r="D54" s="30">
        <v>79</v>
      </c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28">
        <f>YEAR(Tabla2[[#This Row],[Fecha]])</f>
        <v>2021</v>
      </c>
    </row>
    <row r="55" hidden="1" spans="1:19">
      <c r="A55" s="26">
        <v>44253</v>
      </c>
      <c r="B55" s="26" t="s">
        <v>31</v>
      </c>
      <c r="C55" s="29">
        <f t="shared" si="0"/>
        <v>303</v>
      </c>
      <c r="D55" s="30">
        <v>303</v>
      </c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28">
        <f>YEAR(Tabla2[[#This Row],[Fecha]])</f>
        <v>2021</v>
      </c>
    </row>
    <row r="56" hidden="1" spans="1:19">
      <c r="A56" s="26">
        <v>44258</v>
      </c>
      <c r="B56" s="26" t="s">
        <v>31</v>
      </c>
      <c r="C56" s="29">
        <f t="shared" si="0"/>
        <v>46</v>
      </c>
      <c r="D56" s="30">
        <v>46</v>
      </c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28">
        <f>YEAR(Tabla2[[#This Row],[Fecha]])</f>
        <v>2021</v>
      </c>
    </row>
    <row r="57" hidden="1" spans="1:19">
      <c r="A57" s="26">
        <v>44263</v>
      </c>
      <c r="B57" s="26" t="s">
        <v>31</v>
      </c>
      <c r="C57" s="29">
        <f t="shared" si="0"/>
        <v>90</v>
      </c>
      <c r="D57" s="30">
        <v>90</v>
      </c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28">
        <f>YEAR(Tabla2[[#This Row],[Fecha]])</f>
        <v>2021</v>
      </c>
    </row>
    <row r="58" hidden="1" spans="1:19">
      <c r="A58" s="26">
        <v>44274</v>
      </c>
      <c r="B58" s="26" t="s">
        <v>31</v>
      </c>
      <c r="C58" s="29">
        <f t="shared" si="0"/>
        <v>90</v>
      </c>
      <c r="D58" s="30">
        <v>90</v>
      </c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28">
        <f>YEAR(Tabla2[[#This Row],[Fecha]])</f>
        <v>2021</v>
      </c>
    </row>
    <row r="59" hidden="1" spans="1:19">
      <c r="A59" s="26">
        <v>44314</v>
      </c>
      <c r="B59" s="26" t="s">
        <v>33</v>
      </c>
      <c r="C59" s="29">
        <f t="shared" si="0"/>
        <v>70</v>
      </c>
      <c r="D59" s="30">
        <v>70</v>
      </c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28">
        <f>YEAR(Tabla2[[#This Row],[Fecha]])</f>
        <v>2021</v>
      </c>
    </row>
    <row r="60" hidden="1" spans="1:19">
      <c r="A60" s="26">
        <v>44316</v>
      </c>
      <c r="B60" s="26" t="s">
        <v>22</v>
      </c>
      <c r="C60" s="29">
        <f t="shared" si="0"/>
        <v>52</v>
      </c>
      <c r="D60" s="30">
        <v>52</v>
      </c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28">
        <f>YEAR(Tabla2[[#This Row],[Fecha]])</f>
        <v>2021</v>
      </c>
    </row>
    <row r="61" hidden="1" spans="1:19">
      <c r="A61" s="26">
        <v>44358</v>
      </c>
      <c r="B61" s="26" t="s">
        <v>35</v>
      </c>
      <c r="C61" s="29">
        <f t="shared" si="0"/>
        <v>390</v>
      </c>
      <c r="D61" s="30">
        <v>390</v>
      </c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28">
        <f>YEAR(Tabla2[[#This Row],[Fecha]])</f>
        <v>2021</v>
      </c>
    </row>
    <row r="62" hidden="1" spans="1:19">
      <c r="A62" s="26">
        <v>44368</v>
      </c>
      <c r="B62" s="26" t="s">
        <v>31</v>
      </c>
      <c r="C62" s="29">
        <f t="shared" si="0"/>
        <v>1320</v>
      </c>
      <c r="D62" s="30">
        <v>1320</v>
      </c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28">
        <f>YEAR(Tabla2[[#This Row],[Fecha]])</f>
        <v>2021</v>
      </c>
    </row>
    <row r="63" hidden="1" spans="1:19">
      <c r="A63" s="26">
        <v>44379</v>
      </c>
      <c r="B63" s="26" t="s">
        <v>36</v>
      </c>
      <c r="C63" s="29">
        <f t="shared" si="0"/>
        <v>649</v>
      </c>
      <c r="D63" s="30">
        <v>649</v>
      </c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28">
        <f>YEAR(Tabla2[[#This Row],[Fecha]])</f>
        <v>2021</v>
      </c>
    </row>
    <row r="64" hidden="1" spans="1:19">
      <c r="A64" s="26">
        <v>44406</v>
      </c>
      <c r="B64" s="26" t="s">
        <v>35</v>
      </c>
      <c r="C64" s="29">
        <f t="shared" si="0"/>
        <v>90</v>
      </c>
      <c r="D64" s="30">
        <v>90</v>
      </c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28">
        <f>YEAR(Tabla2[[#This Row],[Fecha]])</f>
        <v>2021</v>
      </c>
    </row>
    <row r="65" hidden="1" spans="1:19">
      <c r="A65" s="26">
        <v>44406</v>
      </c>
      <c r="B65" s="26" t="s">
        <v>31</v>
      </c>
      <c r="C65" s="29">
        <f t="shared" si="0"/>
        <v>180</v>
      </c>
      <c r="D65" s="30">
        <v>180</v>
      </c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28">
        <f>YEAR(Tabla2[[#This Row],[Fecha]])</f>
        <v>2021</v>
      </c>
    </row>
    <row r="66" hidden="1" spans="1:19">
      <c r="A66" s="26">
        <v>44407</v>
      </c>
      <c r="B66" s="26" t="s">
        <v>37</v>
      </c>
      <c r="C66" s="29">
        <f t="shared" ref="C66:C129" si="1">SUM(D66:R66)</f>
        <v>60</v>
      </c>
      <c r="D66" s="30">
        <v>60</v>
      </c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28">
        <f>YEAR(Tabla2[[#This Row],[Fecha]])</f>
        <v>2021</v>
      </c>
    </row>
    <row r="67" hidden="1" spans="1:19">
      <c r="A67" s="26">
        <v>44407</v>
      </c>
      <c r="B67" s="26" t="s">
        <v>22</v>
      </c>
      <c r="C67" s="29">
        <f t="shared" si="1"/>
        <v>180</v>
      </c>
      <c r="D67" s="30">
        <v>180</v>
      </c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28">
        <f>YEAR(Tabla2[[#This Row],[Fecha]])</f>
        <v>2021</v>
      </c>
    </row>
    <row r="68" hidden="1" spans="1:19">
      <c r="A68" s="26">
        <v>44411</v>
      </c>
      <c r="B68" s="26" t="s">
        <v>19</v>
      </c>
      <c r="C68" s="29">
        <f t="shared" si="1"/>
        <v>210</v>
      </c>
      <c r="D68" s="30">
        <v>210</v>
      </c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28">
        <f>YEAR(Tabla2[[#This Row],[Fecha]])</f>
        <v>2021</v>
      </c>
    </row>
    <row r="69" hidden="1" spans="1:19">
      <c r="A69" s="26">
        <v>44415</v>
      </c>
      <c r="B69" s="26" t="s">
        <v>38</v>
      </c>
      <c r="C69" s="29">
        <f t="shared" si="1"/>
        <v>60</v>
      </c>
      <c r="D69" s="30">
        <v>60</v>
      </c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28">
        <f>YEAR(Tabla2[[#This Row],[Fecha]])</f>
        <v>2021</v>
      </c>
    </row>
    <row r="70" hidden="1" spans="1:19">
      <c r="A70" s="26">
        <v>44415</v>
      </c>
      <c r="B70" s="26" t="s">
        <v>27</v>
      </c>
      <c r="C70" s="29">
        <f t="shared" si="1"/>
        <v>240</v>
      </c>
      <c r="D70" s="30">
        <v>240</v>
      </c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28">
        <f>YEAR(Tabla2[[#This Row],[Fecha]])</f>
        <v>2021</v>
      </c>
    </row>
    <row r="71" hidden="1" spans="1:19">
      <c r="A71" s="26">
        <v>44416</v>
      </c>
      <c r="B71" s="26" t="s">
        <v>39</v>
      </c>
      <c r="C71" s="29">
        <f t="shared" si="1"/>
        <v>510</v>
      </c>
      <c r="D71" s="30">
        <v>510</v>
      </c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28">
        <f>YEAR(Tabla2[[#This Row],[Fecha]])</f>
        <v>2021</v>
      </c>
    </row>
    <row r="72" hidden="1" spans="1:19">
      <c r="A72" s="26">
        <v>44418</v>
      </c>
      <c r="B72" s="26" t="s">
        <v>24</v>
      </c>
      <c r="C72" s="29">
        <f t="shared" si="1"/>
        <v>300</v>
      </c>
      <c r="D72" s="30">
        <v>300</v>
      </c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28">
        <f>YEAR(Tabla2[[#This Row],[Fecha]])</f>
        <v>2021</v>
      </c>
    </row>
    <row r="73" hidden="1" spans="1:19">
      <c r="A73" s="26">
        <v>44435</v>
      </c>
      <c r="B73" s="26" t="s">
        <v>24</v>
      </c>
      <c r="C73" s="29">
        <f t="shared" si="1"/>
        <v>51</v>
      </c>
      <c r="D73" s="30">
        <v>51</v>
      </c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28">
        <f>YEAR(Tabla2[[#This Row],[Fecha]])</f>
        <v>2021</v>
      </c>
    </row>
    <row r="74" hidden="1" spans="1:19">
      <c r="A74" s="26">
        <v>44462</v>
      </c>
      <c r="B74" s="26" t="s">
        <v>37</v>
      </c>
      <c r="C74" s="29">
        <f t="shared" si="1"/>
        <v>540</v>
      </c>
      <c r="D74" s="30">
        <v>540</v>
      </c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28">
        <f>YEAR(Tabla2[[#This Row],[Fecha]])</f>
        <v>2021</v>
      </c>
    </row>
    <row r="75" hidden="1" spans="1:19">
      <c r="A75" s="26">
        <v>44462</v>
      </c>
      <c r="B75" s="26" t="s">
        <v>31</v>
      </c>
      <c r="C75" s="29">
        <f t="shared" si="1"/>
        <v>300</v>
      </c>
      <c r="D75" s="30">
        <v>300</v>
      </c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28">
        <f>YEAR(Tabla2[[#This Row],[Fecha]])</f>
        <v>2021</v>
      </c>
    </row>
    <row r="76" hidden="1" spans="1:19">
      <c r="A76" s="26">
        <v>44465</v>
      </c>
      <c r="B76" s="26" t="s">
        <v>37</v>
      </c>
      <c r="C76" s="29">
        <f t="shared" si="1"/>
        <v>68</v>
      </c>
      <c r="D76" s="30">
        <v>68</v>
      </c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28">
        <f>YEAR(Tabla2[[#This Row],[Fecha]])</f>
        <v>2021</v>
      </c>
    </row>
    <row r="77" hidden="1" spans="1:19">
      <c r="A77" s="26">
        <v>44485</v>
      </c>
      <c r="B77" s="26" t="s">
        <v>33</v>
      </c>
      <c r="C77" s="29">
        <f t="shared" si="1"/>
        <v>35</v>
      </c>
      <c r="D77" s="30">
        <v>35</v>
      </c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28">
        <f>YEAR(Tabla2[[#This Row],[Fecha]])</f>
        <v>2021</v>
      </c>
    </row>
    <row r="78" hidden="1" spans="1:19">
      <c r="A78" s="26">
        <v>44496</v>
      </c>
      <c r="B78" s="26" t="s">
        <v>33</v>
      </c>
      <c r="C78" s="29">
        <f t="shared" si="1"/>
        <v>150</v>
      </c>
      <c r="D78" s="30">
        <v>150</v>
      </c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28">
        <f>YEAR(Tabla2[[#This Row],[Fecha]])</f>
        <v>2021</v>
      </c>
    </row>
    <row r="79" hidden="1" spans="1:19">
      <c r="A79" s="26">
        <v>44520</v>
      </c>
      <c r="B79" s="26" t="s">
        <v>34</v>
      </c>
      <c r="C79" s="29">
        <f t="shared" si="1"/>
        <v>74</v>
      </c>
      <c r="D79" s="30">
        <v>74</v>
      </c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28">
        <f>YEAR(Tabla2[[#This Row],[Fecha]])</f>
        <v>2021</v>
      </c>
    </row>
    <row r="80" hidden="1" spans="1:19">
      <c r="A80" s="26">
        <v>44540</v>
      </c>
      <c r="B80" s="26" t="s">
        <v>40</v>
      </c>
      <c r="C80" s="29">
        <f t="shared" si="1"/>
        <v>90</v>
      </c>
      <c r="D80" s="30">
        <v>90</v>
      </c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28">
        <f>YEAR(Tabla2[[#This Row],[Fecha]])</f>
        <v>2021</v>
      </c>
    </row>
    <row r="81" hidden="1" spans="1:19">
      <c r="A81" s="26">
        <v>44543</v>
      </c>
      <c r="B81" s="26" t="s">
        <v>41</v>
      </c>
      <c r="C81" s="29">
        <f t="shared" si="1"/>
        <v>90</v>
      </c>
      <c r="D81" s="30">
        <v>90</v>
      </c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28">
        <f>YEAR(Tabla2[[#This Row],[Fecha]])</f>
        <v>2021</v>
      </c>
    </row>
    <row r="82" hidden="1" spans="1:19">
      <c r="A82" s="26">
        <v>44544</v>
      </c>
      <c r="B82" s="26" t="s">
        <v>40</v>
      </c>
      <c r="C82" s="29">
        <f t="shared" si="1"/>
        <v>49</v>
      </c>
      <c r="D82" s="30">
        <v>49</v>
      </c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28">
        <f>YEAR(Tabla2[[#This Row],[Fecha]])</f>
        <v>2021</v>
      </c>
    </row>
    <row r="83" hidden="1" spans="1:19">
      <c r="A83" s="26">
        <v>44552</v>
      </c>
      <c r="B83" s="26" t="s">
        <v>34</v>
      </c>
      <c r="C83" s="29">
        <f t="shared" si="1"/>
        <v>2010</v>
      </c>
      <c r="D83" s="30">
        <v>2010</v>
      </c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28">
        <f>YEAR(Tabla2[[#This Row],[Fecha]])</f>
        <v>2021</v>
      </c>
    </row>
    <row r="84" hidden="1" spans="1:19">
      <c r="A84" s="26">
        <v>44560</v>
      </c>
      <c r="B84" s="26" t="s">
        <v>41</v>
      </c>
      <c r="C84" s="29">
        <f t="shared" si="1"/>
        <v>1020</v>
      </c>
      <c r="D84" s="30">
        <v>1020</v>
      </c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28">
        <f>YEAR(Tabla2[[#This Row],[Fecha]])</f>
        <v>2021</v>
      </c>
    </row>
    <row r="85" hidden="1" spans="1:19">
      <c r="A85" s="26">
        <v>44601</v>
      </c>
      <c r="B85" s="26" t="s">
        <v>22</v>
      </c>
      <c r="C85" s="29">
        <f t="shared" si="1"/>
        <v>349</v>
      </c>
      <c r="D85" s="30">
        <v>349</v>
      </c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28">
        <f>YEAR(Tabla2[[#This Row],[Fecha]])</f>
        <v>2022</v>
      </c>
    </row>
    <row r="86" hidden="1" spans="1:19">
      <c r="A86" s="26">
        <v>44617</v>
      </c>
      <c r="B86" s="26" t="s">
        <v>31</v>
      </c>
      <c r="C86" s="29">
        <f t="shared" si="1"/>
        <v>407</v>
      </c>
      <c r="D86" s="30">
        <v>407</v>
      </c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28">
        <f>YEAR(Tabla2[[#This Row],[Fecha]])</f>
        <v>2022</v>
      </c>
    </row>
    <row r="87" hidden="1" spans="1:19">
      <c r="A87" s="26">
        <v>44634</v>
      </c>
      <c r="B87" s="26" t="s">
        <v>33</v>
      </c>
      <c r="C87" s="29">
        <f t="shared" si="1"/>
        <v>918</v>
      </c>
      <c r="D87" s="30">
        <v>918</v>
      </c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28">
        <f>YEAR(Tabla2[[#This Row],[Fecha]])</f>
        <v>2022</v>
      </c>
    </row>
    <row r="88" hidden="1" spans="1:19">
      <c r="A88" s="26">
        <v>44636</v>
      </c>
      <c r="B88" s="26" t="s">
        <v>37</v>
      </c>
      <c r="C88" s="29">
        <f t="shared" si="1"/>
        <v>900</v>
      </c>
      <c r="D88" s="30">
        <v>900</v>
      </c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28">
        <f>YEAR(Tabla2[[#This Row],[Fecha]])</f>
        <v>2022</v>
      </c>
    </row>
    <row r="89" hidden="1" spans="1:19">
      <c r="A89" s="26">
        <v>44649</v>
      </c>
      <c r="B89" s="26" t="s">
        <v>42</v>
      </c>
      <c r="C89" s="29">
        <f t="shared" si="1"/>
        <v>990</v>
      </c>
      <c r="D89" s="30">
        <v>990</v>
      </c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28">
        <f>YEAR(Tabla2[[#This Row],[Fecha]])</f>
        <v>2022</v>
      </c>
    </row>
    <row r="90" hidden="1" spans="1:19">
      <c r="A90" s="26">
        <v>44660</v>
      </c>
      <c r="B90" s="26" t="s">
        <v>43</v>
      </c>
      <c r="C90" s="29">
        <f t="shared" si="1"/>
        <v>541</v>
      </c>
      <c r="D90" s="30">
        <v>541</v>
      </c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28">
        <f>YEAR(Tabla2[[#This Row],[Fecha]])</f>
        <v>2022</v>
      </c>
    </row>
    <row r="91" hidden="1" spans="1:19">
      <c r="A91" s="26">
        <v>44712</v>
      </c>
      <c r="B91" s="26" t="s">
        <v>24</v>
      </c>
      <c r="C91" s="29">
        <f t="shared" si="1"/>
        <v>573</v>
      </c>
      <c r="D91" s="30">
        <v>573</v>
      </c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28">
        <f>YEAR(Tabla2[[#This Row],[Fecha]])</f>
        <v>2022</v>
      </c>
    </row>
    <row r="92" hidden="1" spans="1:19">
      <c r="A92" s="26">
        <v>44712</v>
      </c>
      <c r="B92" s="26" t="s">
        <v>27</v>
      </c>
      <c r="C92" s="29">
        <f t="shared" si="1"/>
        <v>835</v>
      </c>
      <c r="D92" s="30">
        <v>835</v>
      </c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28">
        <f>YEAR(Tabla2[[#This Row],[Fecha]])</f>
        <v>2022</v>
      </c>
    </row>
    <row r="93" hidden="1" spans="1:19">
      <c r="A93" s="26">
        <v>44733</v>
      </c>
      <c r="B93" s="26" t="s">
        <v>22</v>
      </c>
      <c r="C93" s="29">
        <f t="shared" si="1"/>
        <v>1063</v>
      </c>
      <c r="D93" s="30">
        <v>1063</v>
      </c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28">
        <f>YEAR(Tabla2[[#This Row],[Fecha]])</f>
        <v>2022</v>
      </c>
    </row>
    <row r="94" hidden="1" spans="1:19">
      <c r="A94" s="26">
        <v>44746</v>
      </c>
      <c r="B94" s="26" t="s">
        <v>26</v>
      </c>
      <c r="C94" s="29">
        <f t="shared" si="1"/>
        <v>924</v>
      </c>
      <c r="D94" s="30">
        <v>924</v>
      </c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28">
        <f>YEAR(Tabla2[[#This Row],[Fecha]])</f>
        <v>2022</v>
      </c>
    </row>
    <row r="95" hidden="1" spans="1:19">
      <c r="A95" s="26">
        <v>44756</v>
      </c>
      <c r="B95" s="26" t="s">
        <v>40</v>
      </c>
      <c r="C95" s="29">
        <f t="shared" si="1"/>
        <v>976</v>
      </c>
      <c r="D95" s="30">
        <v>976</v>
      </c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28">
        <f>YEAR(Tabla2[[#This Row],[Fecha]])</f>
        <v>2022</v>
      </c>
    </row>
    <row r="96" hidden="1" spans="1:19">
      <c r="A96" s="26">
        <v>44812</v>
      </c>
      <c r="B96" s="26" t="s">
        <v>25</v>
      </c>
      <c r="C96" s="29">
        <f t="shared" si="1"/>
        <v>893</v>
      </c>
      <c r="D96" s="30">
        <v>893</v>
      </c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28">
        <f>YEAR(Tabla2[[#This Row],[Fecha]])</f>
        <v>2022</v>
      </c>
    </row>
    <row r="97" hidden="1" spans="1:19">
      <c r="A97" s="26">
        <v>44825</v>
      </c>
      <c r="B97" s="26" t="s">
        <v>34</v>
      </c>
      <c r="C97" s="29">
        <f t="shared" si="1"/>
        <v>93</v>
      </c>
      <c r="D97" s="30">
        <v>93</v>
      </c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28">
        <f>YEAR(Tabla2[[#This Row],[Fecha]])</f>
        <v>2022</v>
      </c>
    </row>
    <row r="98" hidden="1" spans="1:19">
      <c r="A98" s="26">
        <v>44827</v>
      </c>
      <c r="B98" s="26" t="s">
        <v>31</v>
      </c>
      <c r="C98" s="29">
        <f t="shared" si="1"/>
        <v>38</v>
      </c>
      <c r="D98" s="30">
        <v>38</v>
      </c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28">
        <f>YEAR(Tabla2[[#This Row],[Fecha]])</f>
        <v>2022</v>
      </c>
    </row>
    <row r="99" hidden="1" spans="1:19">
      <c r="A99" s="26">
        <v>44830</v>
      </c>
      <c r="B99" s="26" t="s">
        <v>31</v>
      </c>
      <c r="C99" s="29">
        <f t="shared" si="1"/>
        <v>174</v>
      </c>
      <c r="D99" s="30">
        <v>174</v>
      </c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28">
        <f>YEAR(Tabla2[[#This Row],[Fecha]])</f>
        <v>2022</v>
      </c>
    </row>
    <row r="100" hidden="1" spans="1:19">
      <c r="A100" s="26">
        <v>44846</v>
      </c>
      <c r="B100" s="26" t="s">
        <v>28</v>
      </c>
      <c r="C100" s="29">
        <f t="shared" si="1"/>
        <v>733</v>
      </c>
      <c r="D100" s="30">
        <v>733</v>
      </c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28">
        <f>YEAR(Tabla2[[#This Row],[Fecha]])</f>
        <v>2022</v>
      </c>
    </row>
    <row r="101" hidden="1" spans="1:19">
      <c r="A101" s="26">
        <v>44850</v>
      </c>
      <c r="B101" s="26" t="s">
        <v>31</v>
      </c>
      <c r="C101" s="29">
        <f t="shared" si="1"/>
        <v>234</v>
      </c>
      <c r="D101" s="30">
        <v>234</v>
      </c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28">
        <f>YEAR(Tabla2[[#This Row],[Fecha]])</f>
        <v>2022</v>
      </c>
    </row>
    <row r="102" hidden="1" spans="1:19">
      <c r="A102" s="26">
        <v>44872</v>
      </c>
      <c r="B102" s="26" t="s">
        <v>33</v>
      </c>
      <c r="C102" s="29">
        <f t="shared" si="1"/>
        <v>25</v>
      </c>
      <c r="D102" s="30">
        <v>25</v>
      </c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28">
        <f>YEAR(Tabla2[[#This Row],[Fecha]])</f>
        <v>2022</v>
      </c>
    </row>
    <row r="103" hidden="1" spans="1:19">
      <c r="A103" s="26">
        <v>44873</v>
      </c>
      <c r="B103" s="26" t="s">
        <v>28</v>
      </c>
      <c r="C103" s="29">
        <f t="shared" si="1"/>
        <v>1715</v>
      </c>
      <c r="D103" s="30">
        <v>1715</v>
      </c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28">
        <f>YEAR(Tabla2[[#This Row],[Fecha]])</f>
        <v>2022</v>
      </c>
    </row>
    <row r="104" hidden="1" spans="1:19">
      <c r="A104" s="26">
        <v>44900</v>
      </c>
      <c r="B104" s="26" t="s">
        <v>27</v>
      </c>
      <c r="C104" s="29">
        <f t="shared" si="1"/>
        <v>883</v>
      </c>
      <c r="D104" s="30">
        <v>883</v>
      </c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28">
        <f>YEAR(Tabla2[[#This Row],[Fecha]])</f>
        <v>2022</v>
      </c>
    </row>
    <row r="105" hidden="1" spans="1:19">
      <c r="A105" s="26">
        <v>44922</v>
      </c>
      <c r="B105" s="26" t="s">
        <v>41</v>
      </c>
      <c r="C105" s="29">
        <f t="shared" si="1"/>
        <v>535</v>
      </c>
      <c r="D105" s="30">
        <v>535</v>
      </c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28">
        <f>YEAR(Tabla2[[#This Row],[Fecha]])</f>
        <v>2022</v>
      </c>
    </row>
    <row r="106" hidden="1" spans="1:19">
      <c r="A106" s="26">
        <v>44931</v>
      </c>
      <c r="B106" s="26" t="s">
        <v>27</v>
      </c>
      <c r="C106" s="29">
        <f t="shared" si="1"/>
        <v>141</v>
      </c>
      <c r="D106" s="30">
        <v>141</v>
      </c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28">
        <f>YEAR(Tabla2[[#This Row],[Fecha]])</f>
        <v>2023</v>
      </c>
    </row>
    <row r="107" hidden="1" spans="1:19">
      <c r="A107" s="26">
        <v>44991</v>
      </c>
      <c r="B107" s="26" t="s">
        <v>44</v>
      </c>
      <c r="C107" s="36">
        <f t="shared" si="1"/>
        <v>8</v>
      </c>
      <c r="D107" s="30">
        <v>8</v>
      </c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28">
        <f>YEAR(Tabla2[[#This Row],[Fecha]])</f>
        <v>2023</v>
      </c>
    </row>
    <row r="108" hidden="1" spans="1:19">
      <c r="A108" s="26">
        <v>44992</v>
      </c>
      <c r="B108" s="26" t="s">
        <v>44</v>
      </c>
      <c r="C108" s="36">
        <f t="shared" si="1"/>
        <v>19</v>
      </c>
      <c r="D108" s="30">
        <v>5</v>
      </c>
      <c r="E108" s="30">
        <v>14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28">
        <f>YEAR(Tabla2[[#This Row],[Fecha]])</f>
        <v>2023</v>
      </c>
    </row>
    <row r="109" hidden="1" spans="1:19">
      <c r="A109" s="26">
        <v>45000</v>
      </c>
      <c r="B109" s="26" t="s">
        <v>35</v>
      </c>
      <c r="C109" s="36">
        <f t="shared" si="1"/>
        <v>33</v>
      </c>
      <c r="D109" s="30">
        <v>9</v>
      </c>
      <c r="E109" s="30">
        <v>9</v>
      </c>
      <c r="F109" s="30">
        <v>15</v>
      </c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7">
        <f>YEAR(Tabla2[[#This Row],[Fecha]])</f>
        <v>2023</v>
      </c>
    </row>
    <row r="110" hidden="1" spans="1:19">
      <c r="A110" s="26">
        <v>45002</v>
      </c>
      <c r="B110" s="26" t="s">
        <v>35</v>
      </c>
      <c r="C110" s="36">
        <f t="shared" si="1"/>
        <v>31</v>
      </c>
      <c r="D110" s="30">
        <v>7</v>
      </c>
      <c r="E110" s="30">
        <v>9</v>
      </c>
      <c r="F110" s="30">
        <v>15</v>
      </c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28">
        <f>YEAR(Tabla2[[#This Row],[Fecha]])</f>
        <v>2023</v>
      </c>
    </row>
    <row r="111" hidden="1" spans="1:19">
      <c r="A111" s="26">
        <v>45005</v>
      </c>
      <c r="B111" s="26" t="s">
        <v>31</v>
      </c>
      <c r="C111" s="36">
        <f t="shared" si="1"/>
        <v>12</v>
      </c>
      <c r="D111" s="30">
        <v>7</v>
      </c>
      <c r="E111" s="30">
        <v>4</v>
      </c>
      <c r="F111" s="30">
        <v>1</v>
      </c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28">
        <f>YEAR(Tabla2[[#This Row],[Fecha]])</f>
        <v>2023</v>
      </c>
    </row>
    <row r="112" hidden="1" spans="1:19">
      <c r="A112" s="26">
        <v>45010</v>
      </c>
      <c r="B112" s="26" t="s">
        <v>26</v>
      </c>
      <c r="C112" s="36">
        <f t="shared" si="1"/>
        <v>64</v>
      </c>
      <c r="D112" s="30">
        <v>4</v>
      </c>
      <c r="E112" s="30">
        <v>12</v>
      </c>
      <c r="F112" s="30">
        <v>5</v>
      </c>
      <c r="G112" s="30">
        <v>5</v>
      </c>
      <c r="H112" s="30">
        <v>6</v>
      </c>
      <c r="I112" s="30">
        <v>4</v>
      </c>
      <c r="J112" s="30">
        <v>14</v>
      </c>
      <c r="K112" s="30">
        <v>6</v>
      </c>
      <c r="L112" s="30">
        <v>8</v>
      </c>
      <c r="M112" s="30"/>
      <c r="N112" s="30"/>
      <c r="O112" s="30"/>
      <c r="P112" s="30"/>
      <c r="Q112" s="30"/>
      <c r="R112" s="30"/>
      <c r="S112" s="28">
        <f>YEAR(Tabla2[[#This Row],[Fecha]])</f>
        <v>2023</v>
      </c>
    </row>
    <row r="113" hidden="1" spans="1:19">
      <c r="A113" s="26">
        <v>45010</v>
      </c>
      <c r="B113" t="s">
        <v>33</v>
      </c>
      <c r="C113" s="36">
        <f t="shared" si="1"/>
        <v>34</v>
      </c>
      <c r="D113" s="30">
        <v>5</v>
      </c>
      <c r="E113" s="30">
        <v>11</v>
      </c>
      <c r="F113" s="30">
        <v>7</v>
      </c>
      <c r="G113" s="30">
        <v>11</v>
      </c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28">
        <f>YEAR(Tabla2[[#This Row],[Fecha]])</f>
        <v>2023</v>
      </c>
    </row>
    <row r="114" hidden="1" spans="1:19">
      <c r="A114" s="26">
        <v>45018</v>
      </c>
      <c r="B114" s="26" t="s">
        <v>33</v>
      </c>
      <c r="C114" s="36">
        <f t="shared" si="1"/>
        <v>102</v>
      </c>
      <c r="D114" s="30">
        <v>5</v>
      </c>
      <c r="E114" s="30">
        <v>11</v>
      </c>
      <c r="F114" s="30">
        <v>7</v>
      </c>
      <c r="G114" s="30">
        <v>11</v>
      </c>
      <c r="H114" s="30">
        <v>10</v>
      </c>
      <c r="I114" s="30">
        <v>12</v>
      </c>
      <c r="J114" s="30">
        <v>11</v>
      </c>
      <c r="K114" s="30">
        <v>5</v>
      </c>
      <c r="L114" s="30">
        <v>11</v>
      </c>
      <c r="M114" s="30">
        <v>8</v>
      </c>
      <c r="N114" s="30">
        <v>7</v>
      </c>
      <c r="O114" s="30">
        <v>1</v>
      </c>
      <c r="P114" s="30">
        <v>3</v>
      </c>
      <c r="Q114" s="30"/>
      <c r="R114" s="30"/>
      <c r="S114" s="28">
        <f>YEAR(Tabla2[[#This Row],[Fecha]])</f>
        <v>2023</v>
      </c>
    </row>
    <row r="115" hidden="1" spans="1:19">
      <c r="A115" s="26">
        <v>45021</v>
      </c>
      <c r="B115" s="26" t="s">
        <v>31</v>
      </c>
      <c r="C115" s="36">
        <f t="shared" si="1"/>
        <v>19</v>
      </c>
      <c r="D115" s="30">
        <v>19</v>
      </c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28">
        <f>YEAR(Tabla2[[#This Row],[Fecha]])</f>
        <v>2023</v>
      </c>
    </row>
    <row r="116" hidden="1" spans="1:19">
      <c r="A116" s="26">
        <v>45022</v>
      </c>
      <c r="B116" s="26" t="s">
        <v>31</v>
      </c>
      <c r="C116" s="36">
        <f t="shared" si="1"/>
        <v>64</v>
      </c>
      <c r="D116" s="30">
        <v>6</v>
      </c>
      <c r="E116" s="30">
        <v>15</v>
      </c>
      <c r="F116" s="30">
        <v>19</v>
      </c>
      <c r="G116" s="30">
        <v>3</v>
      </c>
      <c r="H116" s="30">
        <v>17</v>
      </c>
      <c r="I116" s="30">
        <v>4</v>
      </c>
      <c r="J116" s="30"/>
      <c r="K116" s="30"/>
      <c r="L116" s="30"/>
      <c r="M116" s="30"/>
      <c r="N116" s="30"/>
      <c r="O116" s="30"/>
      <c r="P116" s="30"/>
      <c r="Q116" s="30"/>
      <c r="R116" s="30"/>
      <c r="S116" s="28">
        <f>YEAR(Tabla2[[#This Row],[Fecha]])</f>
        <v>2023</v>
      </c>
    </row>
    <row r="117" hidden="1" spans="1:19">
      <c r="A117" s="26">
        <v>45022</v>
      </c>
      <c r="B117" s="26" t="s">
        <v>33</v>
      </c>
      <c r="C117" s="36">
        <f t="shared" si="1"/>
        <v>32</v>
      </c>
      <c r="D117" s="30">
        <v>9</v>
      </c>
      <c r="E117" s="30">
        <v>11</v>
      </c>
      <c r="F117" s="30">
        <v>12</v>
      </c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28">
        <f>YEAR(Tabla2[[#This Row],[Fecha]])</f>
        <v>2023</v>
      </c>
    </row>
    <row r="118" hidden="1" spans="1:19">
      <c r="A118" s="26">
        <v>45023</v>
      </c>
      <c r="B118" s="26" t="s">
        <v>31</v>
      </c>
      <c r="C118" s="36">
        <f t="shared" si="1"/>
        <v>46</v>
      </c>
      <c r="D118" s="30">
        <v>7</v>
      </c>
      <c r="E118" s="30">
        <v>13</v>
      </c>
      <c r="F118" s="30">
        <v>14</v>
      </c>
      <c r="G118" s="30">
        <v>12</v>
      </c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28">
        <f>YEAR(Tabla2[[#This Row],[Fecha]])</f>
        <v>2023</v>
      </c>
    </row>
    <row r="119" hidden="1" spans="1:19">
      <c r="A119" s="26">
        <v>45023</v>
      </c>
      <c r="B119" s="26" t="s">
        <v>33</v>
      </c>
      <c r="C119" s="36">
        <f t="shared" si="1"/>
        <v>92</v>
      </c>
      <c r="D119" s="30">
        <v>5</v>
      </c>
      <c r="E119" s="30">
        <v>5</v>
      </c>
      <c r="F119" s="30">
        <v>6</v>
      </c>
      <c r="G119" s="30">
        <v>7</v>
      </c>
      <c r="H119" s="30">
        <v>7</v>
      </c>
      <c r="I119" s="30">
        <v>4</v>
      </c>
      <c r="J119" s="30">
        <v>7</v>
      </c>
      <c r="K119" s="30">
        <v>5</v>
      </c>
      <c r="L119" s="30">
        <v>11</v>
      </c>
      <c r="M119" s="30">
        <v>9</v>
      </c>
      <c r="N119" s="30">
        <v>3</v>
      </c>
      <c r="O119" s="30">
        <v>4</v>
      </c>
      <c r="P119" s="30">
        <v>5</v>
      </c>
      <c r="Q119" s="30">
        <v>14</v>
      </c>
      <c r="R119" s="30"/>
      <c r="S119" s="28">
        <f>YEAR(Tabla2[[#This Row],[Fecha]])</f>
        <v>2023</v>
      </c>
    </row>
    <row r="120" hidden="1" spans="1:19">
      <c r="A120" s="26">
        <v>45024</v>
      </c>
      <c r="B120" s="26" t="s">
        <v>33</v>
      </c>
      <c r="C120" s="36">
        <f t="shared" si="1"/>
        <v>84</v>
      </c>
      <c r="D120" s="30">
        <v>3</v>
      </c>
      <c r="E120" s="30">
        <v>3</v>
      </c>
      <c r="F120" s="30">
        <v>11</v>
      </c>
      <c r="G120" s="30">
        <v>7</v>
      </c>
      <c r="H120" s="30">
        <v>8</v>
      </c>
      <c r="I120" s="30">
        <v>8</v>
      </c>
      <c r="J120" s="30">
        <v>13</v>
      </c>
      <c r="K120" s="30">
        <v>7</v>
      </c>
      <c r="L120" s="30">
        <v>24</v>
      </c>
      <c r="M120" s="30"/>
      <c r="N120" s="30"/>
      <c r="O120" s="30"/>
      <c r="P120" s="30"/>
      <c r="Q120" s="30"/>
      <c r="R120" s="30"/>
      <c r="S120" s="28">
        <f>YEAR(Tabla2[[#This Row],[Fecha]])</f>
        <v>2023</v>
      </c>
    </row>
    <row r="121" hidden="1" spans="1:19">
      <c r="A121" s="26">
        <v>45025</v>
      </c>
      <c r="B121" s="26" t="s">
        <v>33</v>
      </c>
      <c r="C121" s="36">
        <f t="shared" si="1"/>
        <v>83</v>
      </c>
      <c r="D121" s="30">
        <v>4</v>
      </c>
      <c r="E121" s="30">
        <v>7</v>
      </c>
      <c r="F121" s="30">
        <v>15</v>
      </c>
      <c r="G121" s="30">
        <v>7</v>
      </c>
      <c r="H121" s="30">
        <v>11</v>
      </c>
      <c r="I121" s="30">
        <v>12</v>
      </c>
      <c r="J121" s="30">
        <v>6</v>
      </c>
      <c r="K121" s="30">
        <v>12</v>
      </c>
      <c r="L121" s="30">
        <v>9</v>
      </c>
      <c r="M121" s="30"/>
      <c r="N121" s="30"/>
      <c r="O121" s="30"/>
      <c r="P121" s="30"/>
      <c r="Q121" s="30"/>
      <c r="R121" s="30"/>
      <c r="S121" s="28">
        <f>YEAR(Tabla2[[#This Row],[Fecha]])</f>
        <v>2023</v>
      </c>
    </row>
    <row r="122" hidden="1" spans="1:19">
      <c r="A122" s="26">
        <v>45026</v>
      </c>
      <c r="B122" s="26" t="s">
        <v>31</v>
      </c>
      <c r="C122" s="36">
        <f t="shared" si="1"/>
        <v>30</v>
      </c>
      <c r="D122" s="30">
        <v>18</v>
      </c>
      <c r="E122" s="30">
        <v>12</v>
      </c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28">
        <f>YEAR(Tabla2[[#This Row],[Fecha]])</f>
        <v>2023</v>
      </c>
    </row>
    <row r="123" hidden="1" spans="1:19">
      <c r="A123" s="26">
        <v>45027</v>
      </c>
      <c r="B123" s="26" t="s">
        <v>31</v>
      </c>
      <c r="C123" s="36">
        <f t="shared" si="1"/>
        <v>41</v>
      </c>
      <c r="D123" s="30">
        <v>10</v>
      </c>
      <c r="E123" s="30">
        <v>15</v>
      </c>
      <c r="F123" s="30">
        <v>16</v>
      </c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28">
        <f>YEAR(Tabla2[[#This Row],[Fecha]])</f>
        <v>2023</v>
      </c>
    </row>
    <row r="124" hidden="1" spans="1:19">
      <c r="A124" s="26">
        <v>45028</v>
      </c>
      <c r="B124" s="26" t="s">
        <v>31</v>
      </c>
      <c r="C124" s="36">
        <f t="shared" si="1"/>
        <v>56</v>
      </c>
      <c r="D124" s="30">
        <v>23</v>
      </c>
      <c r="E124" s="30">
        <v>33</v>
      </c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28">
        <f>YEAR(Tabla2[[#This Row],[Fecha]])</f>
        <v>2023</v>
      </c>
    </row>
    <row r="125" hidden="1" spans="1:19">
      <c r="A125" s="26">
        <v>45029</v>
      </c>
      <c r="B125" s="26" t="s">
        <v>31</v>
      </c>
      <c r="C125" s="36">
        <f t="shared" si="1"/>
        <v>38</v>
      </c>
      <c r="D125" s="30">
        <v>28</v>
      </c>
      <c r="E125" s="30">
        <v>10</v>
      </c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28">
        <f>YEAR(Tabla2[[#This Row],[Fecha]])</f>
        <v>2023</v>
      </c>
    </row>
    <row r="126" hidden="1" spans="1:19">
      <c r="A126" s="26">
        <v>45030</v>
      </c>
      <c r="B126" s="26" t="s">
        <v>31</v>
      </c>
      <c r="C126" s="36">
        <f t="shared" si="1"/>
        <v>42</v>
      </c>
      <c r="D126" s="30">
        <v>14</v>
      </c>
      <c r="E126" s="30">
        <v>7</v>
      </c>
      <c r="F126" s="30">
        <v>12</v>
      </c>
      <c r="G126" s="30">
        <v>9</v>
      </c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28">
        <f>YEAR(Tabla2[[#This Row],[Fecha]])</f>
        <v>2023</v>
      </c>
    </row>
    <row r="127" hidden="1" spans="1:19">
      <c r="A127" s="26">
        <v>45031</v>
      </c>
      <c r="B127" s="26" t="s">
        <v>33</v>
      </c>
      <c r="C127" s="36">
        <f t="shared" si="1"/>
        <v>234</v>
      </c>
      <c r="D127" s="30">
        <v>33</v>
      </c>
      <c r="E127" s="30">
        <v>15</v>
      </c>
      <c r="F127" s="30">
        <v>9</v>
      </c>
      <c r="G127" s="30">
        <v>3</v>
      </c>
      <c r="H127" s="30">
        <v>23</v>
      </c>
      <c r="I127" s="30">
        <v>6</v>
      </c>
      <c r="J127" s="30">
        <v>9</v>
      </c>
      <c r="K127" s="30">
        <v>12</v>
      </c>
      <c r="L127" s="30">
        <v>6</v>
      </c>
      <c r="M127" s="30">
        <v>6</v>
      </c>
      <c r="N127" s="30">
        <v>5</v>
      </c>
      <c r="O127" s="30">
        <v>14</v>
      </c>
      <c r="P127" s="30">
        <v>10</v>
      </c>
      <c r="Q127" s="30">
        <f>4+12+7+16+7</f>
        <v>46</v>
      </c>
      <c r="R127" s="30">
        <f>14+12+11</f>
        <v>37</v>
      </c>
      <c r="S127" s="28">
        <f>YEAR(Tabla2[[#This Row],[Fecha]])</f>
        <v>2023</v>
      </c>
    </row>
    <row r="128" hidden="1" spans="1:19">
      <c r="A128" s="26">
        <v>45032</v>
      </c>
      <c r="B128" s="26" t="s">
        <v>31</v>
      </c>
      <c r="C128" s="36">
        <f t="shared" si="1"/>
        <v>44</v>
      </c>
      <c r="D128" s="30">
        <v>13</v>
      </c>
      <c r="E128" s="30">
        <v>13</v>
      </c>
      <c r="F128" s="30">
        <v>18</v>
      </c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28">
        <f>YEAR(Tabla2[[#This Row],[Fecha]])</f>
        <v>2023</v>
      </c>
    </row>
    <row r="129" hidden="1" spans="1:19">
      <c r="A129" s="26">
        <v>45033</v>
      </c>
      <c r="B129" s="26" t="s">
        <v>31</v>
      </c>
      <c r="C129" s="36">
        <f t="shared" si="1"/>
        <v>93</v>
      </c>
      <c r="D129" s="30">
        <v>30</v>
      </c>
      <c r="E129" s="30">
        <v>11</v>
      </c>
      <c r="F129" s="30">
        <v>19</v>
      </c>
      <c r="G129" s="30">
        <v>33</v>
      </c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28">
        <f>YEAR(Tabla2[[#This Row],[Fecha]])</f>
        <v>2023</v>
      </c>
    </row>
    <row r="130" hidden="1" spans="1:19">
      <c r="A130" s="26">
        <v>45034</v>
      </c>
      <c r="B130" s="26" t="s">
        <v>31</v>
      </c>
      <c r="C130" s="36">
        <f t="shared" ref="C130:C193" si="2">SUM(D130:R130)</f>
        <v>23</v>
      </c>
      <c r="D130" s="30">
        <v>11</v>
      </c>
      <c r="E130" s="30">
        <v>12</v>
      </c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28">
        <f>YEAR(Tabla2[[#This Row],[Fecha]])</f>
        <v>2023</v>
      </c>
    </row>
    <row r="131" hidden="1" spans="1:19">
      <c r="A131" s="26">
        <v>45036</v>
      </c>
      <c r="B131" s="26" t="s">
        <v>31</v>
      </c>
      <c r="C131" s="36">
        <f t="shared" si="2"/>
        <v>46</v>
      </c>
      <c r="D131" s="30">
        <v>11</v>
      </c>
      <c r="E131" s="30">
        <v>8</v>
      </c>
      <c r="F131" s="30">
        <v>9</v>
      </c>
      <c r="G131" s="30">
        <v>4</v>
      </c>
      <c r="H131" s="30">
        <v>8</v>
      </c>
      <c r="I131" s="30">
        <v>2</v>
      </c>
      <c r="J131" s="30">
        <v>4</v>
      </c>
      <c r="K131" s="30"/>
      <c r="L131" s="30"/>
      <c r="M131" s="30"/>
      <c r="N131" s="30"/>
      <c r="O131" s="30"/>
      <c r="P131" s="30"/>
      <c r="Q131" s="30"/>
      <c r="R131" s="30"/>
      <c r="S131" s="28">
        <f>YEAR(Tabla2[[#This Row],[Fecha]])</f>
        <v>2023</v>
      </c>
    </row>
    <row r="132" hidden="1" spans="1:19">
      <c r="A132" s="26">
        <v>45037</v>
      </c>
      <c r="B132" s="26" t="s">
        <v>31</v>
      </c>
      <c r="C132" s="36">
        <f t="shared" si="2"/>
        <v>14</v>
      </c>
      <c r="D132" s="30">
        <v>4</v>
      </c>
      <c r="E132" s="30">
        <v>1</v>
      </c>
      <c r="F132" s="30">
        <v>6</v>
      </c>
      <c r="G132" s="30">
        <v>3</v>
      </c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28">
        <f>YEAR(Tabla2[[#This Row],[Fecha]])</f>
        <v>2023</v>
      </c>
    </row>
    <row r="133" hidden="1" spans="1:19">
      <c r="A133" s="26">
        <v>45038</v>
      </c>
      <c r="B133" s="26" t="s">
        <v>31</v>
      </c>
      <c r="C133" s="36">
        <f t="shared" si="2"/>
        <v>110</v>
      </c>
      <c r="D133" s="30">
        <v>4</v>
      </c>
      <c r="E133" s="30">
        <v>3</v>
      </c>
      <c r="F133" s="30">
        <v>3</v>
      </c>
      <c r="G133" s="30">
        <v>5</v>
      </c>
      <c r="H133" s="30">
        <v>1</v>
      </c>
      <c r="I133" s="30">
        <v>3</v>
      </c>
      <c r="J133" s="30">
        <v>9</v>
      </c>
      <c r="K133" s="30">
        <v>2</v>
      </c>
      <c r="L133" s="30">
        <v>1</v>
      </c>
      <c r="M133" s="30">
        <v>3</v>
      </c>
      <c r="N133" s="30">
        <v>1</v>
      </c>
      <c r="O133" s="30">
        <v>3</v>
      </c>
      <c r="P133" s="30">
        <v>1</v>
      </c>
      <c r="Q133" s="30">
        <v>9</v>
      </c>
      <c r="R133" s="30">
        <f>2+4+5+7+10+8+20+6</f>
        <v>62</v>
      </c>
      <c r="S133" s="28">
        <f>YEAR(Tabla2[[#This Row],[Fecha]])</f>
        <v>2023</v>
      </c>
    </row>
    <row r="134" hidden="1" spans="1:21">
      <c r="A134" s="26">
        <v>45039</v>
      </c>
      <c r="B134" s="26" t="s">
        <v>31</v>
      </c>
      <c r="C134" s="36">
        <f t="shared" si="2"/>
        <v>13</v>
      </c>
      <c r="D134" s="30">
        <v>5</v>
      </c>
      <c r="E134" s="30">
        <v>5</v>
      </c>
      <c r="F134" s="30">
        <v>2</v>
      </c>
      <c r="G134" s="30">
        <v>1</v>
      </c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28">
        <f>YEAR(Tabla2[[#This Row],[Fecha]])</f>
        <v>2023</v>
      </c>
      <c r="U134" s="30"/>
    </row>
    <row r="135" hidden="1" spans="1:19">
      <c r="A135" s="26">
        <v>45040</v>
      </c>
      <c r="B135" s="26" t="s">
        <v>31</v>
      </c>
      <c r="C135" s="36">
        <f t="shared" si="2"/>
        <v>43</v>
      </c>
      <c r="D135" s="30">
        <v>20</v>
      </c>
      <c r="E135" s="30">
        <v>23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28">
        <f>YEAR(Tabla2[[#This Row],[Fecha]])</f>
        <v>2023</v>
      </c>
    </row>
    <row r="136" hidden="1" spans="1:19">
      <c r="A136" s="26">
        <v>45041</v>
      </c>
      <c r="B136" s="26" t="s">
        <v>31</v>
      </c>
      <c r="C136" s="36">
        <f t="shared" si="2"/>
        <v>31</v>
      </c>
      <c r="D136" s="30">
        <v>13</v>
      </c>
      <c r="E136" s="30">
        <v>18</v>
      </c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28">
        <f>YEAR(Tabla2[[#This Row],[Fecha]])</f>
        <v>2023</v>
      </c>
    </row>
    <row r="137" hidden="1" spans="1:19">
      <c r="A137" s="26">
        <v>45042</v>
      </c>
      <c r="B137" s="26" t="s">
        <v>31</v>
      </c>
      <c r="C137" s="36">
        <f t="shared" si="2"/>
        <v>38</v>
      </c>
      <c r="D137" s="30">
        <v>38</v>
      </c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28">
        <f>YEAR(Tabla2[[#This Row],[Fecha]])</f>
        <v>2023</v>
      </c>
    </row>
    <row r="138" hidden="1" spans="1:19">
      <c r="A138" s="26">
        <v>45043</v>
      </c>
      <c r="B138" s="26" t="s">
        <v>31</v>
      </c>
      <c r="C138" s="36">
        <f t="shared" si="2"/>
        <v>41</v>
      </c>
      <c r="D138" s="30">
        <v>5</v>
      </c>
      <c r="E138" s="30">
        <v>10</v>
      </c>
      <c r="F138" s="30">
        <v>26</v>
      </c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28">
        <f>YEAR(Tabla2[[#This Row],[Fecha]])</f>
        <v>2023</v>
      </c>
    </row>
    <row r="139" hidden="1" spans="1:19">
      <c r="A139" s="26">
        <v>45044</v>
      </c>
      <c r="B139" s="26" t="s">
        <v>31</v>
      </c>
      <c r="C139" s="36">
        <f t="shared" si="2"/>
        <v>65</v>
      </c>
      <c r="D139" s="30">
        <v>21</v>
      </c>
      <c r="E139" s="30">
        <v>16</v>
      </c>
      <c r="F139" s="30">
        <v>4</v>
      </c>
      <c r="G139" s="30">
        <v>24</v>
      </c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28">
        <f>YEAR(Tabla2[[#This Row],[Fecha]])</f>
        <v>2023</v>
      </c>
    </row>
    <row r="140" hidden="1" spans="1:19">
      <c r="A140" s="26">
        <v>45045</v>
      </c>
      <c r="B140" s="26" t="s">
        <v>31</v>
      </c>
      <c r="C140" s="36">
        <f t="shared" si="2"/>
        <v>130</v>
      </c>
      <c r="D140" s="30">
        <v>24</v>
      </c>
      <c r="E140" s="30">
        <v>21</v>
      </c>
      <c r="F140" s="30">
        <v>15</v>
      </c>
      <c r="G140" s="30">
        <v>19</v>
      </c>
      <c r="H140" s="30">
        <v>12</v>
      </c>
      <c r="I140" s="30">
        <v>9</v>
      </c>
      <c r="J140" s="30">
        <v>8</v>
      </c>
      <c r="K140" s="30">
        <v>22</v>
      </c>
      <c r="L140" s="30"/>
      <c r="M140" s="30"/>
      <c r="N140" s="30"/>
      <c r="O140" s="30"/>
      <c r="P140" s="30"/>
      <c r="Q140" s="30"/>
      <c r="R140" s="30"/>
      <c r="S140" s="28">
        <f>YEAR(Tabla2[[#This Row],[Fecha]])</f>
        <v>2023</v>
      </c>
    </row>
    <row r="141" hidden="1" spans="1:19">
      <c r="A141" s="26">
        <v>45046</v>
      </c>
      <c r="B141" s="26" t="s">
        <v>31</v>
      </c>
      <c r="C141" s="36">
        <f t="shared" si="2"/>
        <v>115</v>
      </c>
      <c r="D141" s="30">
        <v>28</v>
      </c>
      <c r="E141" s="30">
        <v>14</v>
      </c>
      <c r="F141" s="30">
        <v>7</v>
      </c>
      <c r="G141" s="30">
        <v>3</v>
      </c>
      <c r="H141" s="30">
        <v>11</v>
      </c>
      <c r="I141" s="30">
        <v>7</v>
      </c>
      <c r="J141" s="30">
        <v>10</v>
      </c>
      <c r="K141" s="30">
        <v>9</v>
      </c>
      <c r="L141" s="30">
        <v>14</v>
      </c>
      <c r="M141" s="30">
        <v>12</v>
      </c>
      <c r="N141" s="30"/>
      <c r="O141" s="30"/>
      <c r="P141" s="30"/>
      <c r="Q141" s="30"/>
      <c r="R141" s="30"/>
      <c r="S141" s="28">
        <f>YEAR(Tabla2[[#This Row],[Fecha]])</f>
        <v>2023</v>
      </c>
    </row>
    <row r="142" hidden="1" spans="1:19">
      <c r="A142" s="26">
        <v>45047</v>
      </c>
      <c r="B142" s="26" t="s">
        <v>31</v>
      </c>
      <c r="C142" s="36">
        <f t="shared" si="2"/>
        <v>73</v>
      </c>
      <c r="D142" s="30">
        <v>12</v>
      </c>
      <c r="E142" s="30">
        <v>6</v>
      </c>
      <c r="F142" s="30">
        <v>5</v>
      </c>
      <c r="G142" s="30">
        <v>6</v>
      </c>
      <c r="H142" s="30">
        <v>8</v>
      </c>
      <c r="I142" s="30">
        <v>11</v>
      </c>
      <c r="J142" s="30">
        <v>8</v>
      </c>
      <c r="K142" s="30">
        <v>14</v>
      </c>
      <c r="L142" s="30">
        <v>3</v>
      </c>
      <c r="M142" s="30"/>
      <c r="N142" s="30"/>
      <c r="O142" s="30"/>
      <c r="P142" s="30"/>
      <c r="Q142" s="30"/>
      <c r="R142" s="30"/>
      <c r="S142" s="28">
        <f>YEAR(Tabla2[[#This Row],[Fecha]])</f>
        <v>2023</v>
      </c>
    </row>
    <row r="143" hidden="1" spans="1:19">
      <c r="A143" s="26">
        <v>45048</v>
      </c>
      <c r="B143" s="26" t="s">
        <v>31</v>
      </c>
      <c r="C143" s="36">
        <f t="shared" si="2"/>
        <v>38</v>
      </c>
      <c r="D143" s="30">
        <v>19</v>
      </c>
      <c r="E143" s="30">
        <v>9</v>
      </c>
      <c r="F143" s="30">
        <v>10</v>
      </c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28">
        <f>YEAR(Tabla2[[#This Row],[Fecha]])</f>
        <v>2023</v>
      </c>
    </row>
    <row r="144" hidden="1" spans="1:19">
      <c r="A144" s="26">
        <v>45049</v>
      </c>
      <c r="B144" s="26" t="s">
        <v>31</v>
      </c>
      <c r="C144" s="36">
        <f t="shared" si="2"/>
        <v>33</v>
      </c>
      <c r="D144" s="30">
        <v>10</v>
      </c>
      <c r="E144" s="30">
        <v>23</v>
      </c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28">
        <f>YEAR(Tabla2[[#This Row],[Fecha]])</f>
        <v>2023</v>
      </c>
    </row>
    <row r="145" hidden="1" spans="1:19">
      <c r="A145" s="26">
        <v>45049</v>
      </c>
      <c r="B145" s="26" t="s">
        <v>35</v>
      </c>
      <c r="C145" s="36">
        <f t="shared" si="2"/>
        <v>27</v>
      </c>
      <c r="D145" s="30">
        <v>5</v>
      </c>
      <c r="E145" s="30">
        <v>11</v>
      </c>
      <c r="F145" s="30">
        <v>11</v>
      </c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28">
        <f>YEAR(Tabla2[[#This Row],[Fecha]])</f>
        <v>2023</v>
      </c>
    </row>
    <row r="146" hidden="1" spans="1:19">
      <c r="A146" s="26">
        <v>45050</v>
      </c>
      <c r="B146" s="26" t="s">
        <v>31</v>
      </c>
      <c r="C146" s="36">
        <f t="shared" si="2"/>
        <v>36</v>
      </c>
      <c r="D146" s="30">
        <v>36</v>
      </c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28">
        <f>YEAR(Tabla2[[#This Row],[Fecha]])</f>
        <v>2023</v>
      </c>
    </row>
    <row r="147" hidden="1" spans="1:19">
      <c r="A147" s="26">
        <v>45051</v>
      </c>
      <c r="B147" s="26" t="s">
        <v>31</v>
      </c>
      <c r="C147" s="36">
        <f t="shared" si="2"/>
        <v>31</v>
      </c>
      <c r="D147" s="30">
        <v>16</v>
      </c>
      <c r="E147" s="30">
        <v>15</v>
      </c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28">
        <f>YEAR(Tabla2[[#This Row],[Fecha]])</f>
        <v>2023</v>
      </c>
    </row>
    <row r="148" hidden="1" spans="1:19">
      <c r="A148" s="26">
        <v>45052</v>
      </c>
      <c r="B148" s="26" t="s">
        <v>31</v>
      </c>
      <c r="C148" s="36">
        <f t="shared" si="2"/>
        <v>34</v>
      </c>
      <c r="D148" s="30">
        <v>34</v>
      </c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28">
        <f>YEAR(Tabla2[[#This Row],[Fecha]])</f>
        <v>2023</v>
      </c>
    </row>
    <row r="149" hidden="1" spans="1:19">
      <c r="A149" s="26">
        <v>45053</v>
      </c>
      <c r="B149" s="26" t="s">
        <v>31</v>
      </c>
      <c r="C149" s="36">
        <f t="shared" si="2"/>
        <v>39</v>
      </c>
      <c r="D149" s="30">
        <v>19</v>
      </c>
      <c r="E149" s="30">
        <v>20</v>
      </c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28">
        <f>YEAR(Tabla2[[#This Row],[Fecha]])</f>
        <v>2023</v>
      </c>
    </row>
    <row r="150" hidden="1" spans="1:19">
      <c r="A150" s="26">
        <v>45058</v>
      </c>
      <c r="B150" s="26" t="s">
        <v>31</v>
      </c>
      <c r="C150" s="36">
        <f t="shared" si="2"/>
        <v>21</v>
      </c>
      <c r="D150" s="30">
        <v>12</v>
      </c>
      <c r="E150" s="30">
        <v>9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28">
        <f>YEAR(Tabla2[[#This Row],[Fecha]])</f>
        <v>2023</v>
      </c>
    </row>
    <row r="151" hidden="1" spans="1:19">
      <c r="A151" s="26">
        <v>45061</v>
      </c>
      <c r="B151" s="26" t="s">
        <v>31</v>
      </c>
      <c r="C151" s="36">
        <f t="shared" si="2"/>
        <v>61</v>
      </c>
      <c r="D151" s="30">
        <v>61</v>
      </c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28">
        <f>YEAR(Tabla2[[#This Row],[Fecha]])</f>
        <v>2023</v>
      </c>
    </row>
    <row r="152" hidden="1" spans="1:19">
      <c r="A152" s="26">
        <v>45062</v>
      </c>
      <c r="B152" s="26" t="s">
        <v>31</v>
      </c>
      <c r="C152" s="36">
        <f t="shared" si="2"/>
        <v>44</v>
      </c>
      <c r="D152" s="30">
        <v>44</v>
      </c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28">
        <f>YEAR(Tabla2[[#This Row],[Fecha]])</f>
        <v>2023</v>
      </c>
    </row>
    <row r="153" hidden="1" spans="1:19">
      <c r="A153" s="26">
        <v>45063</v>
      </c>
      <c r="B153" s="26" t="s">
        <v>31</v>
      </c>
      <c r="C153" s="36">
        <f t="shared" si="2"/>
        <v>33</v>
      </c>
      <c r="D153" s="30">
        <v>33</v>
      </c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28">
        <f>YEAR(Tabla2[[#This Row],[Fecha]])</f>
        <v>2023</v>
      </c>
    </row>
    <row r="154" hidden="1" spans="1:19">
      <c r="A154" s="26">
        <v>45065</v>
      </c>
      <c r="B154" s="26" t="s">
        <v>31</v>
      </c>
      <c r="C154" s="36">
        <f t="shared" si="2"/>
        <v>46</v>
      </c>
      <c r="D154" s="30">
        <v>23</v>
      </c>
      <c r="E154" s="30">
        <v>23</v>
      </c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28">
        <f>YEAR(Tabla2[[#This Row],[Fecha]])</f>
        <v>2023</v>
      </c>
    </row>
    <row r="155" hidden="1" spans="1:19">
      <c r="A155" s="26">
        <v>45068</v>
      </c>
      <c r="B155" s="26" t="s">
        <v>31</v>
      </c>
      <c r="C155" s="36">
        <f t="shared" si="2"/>
        <v>31</v>
      </c>
      <c r="D155" s="30">
        <v>31</v>
      </c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28">
        <f>YEAR(Tabla2[[#This Row],[Fecha]])</f>
        <v>2023</v>
      </c>
    </row>
    <row r="156" hidden="1" spans="1:19">
      <c r="A156" s="26">
        <v>45069</v>
      </c>
      <c r="B156" s="26" t="s">
        <v>31</v>
      </c>
      <c r="C156" s="36">
        <f t="shared" si="2"/>
        <v>25</v>
      </c>
      <c r="D156" s="30">
        <v>25</v>
      </c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28">
        <f>YEAR(Tabla2[[#This Row],[Fecha]])</f>
        <v>2023</v>
      </c>
    </row>
    <row r="157" hidden="1" spans="1:19">
      <c r="A157" s="26">
        <v>45070</v>
      </c>
      <c r="B157" s="26" t="s">
        <v>31</v>
      </c>
      <c r="C157" s="36">
        <f t="shared" si="2"/>
        <v>18</v>
      </c>
      <c r="D157" s="30">
        <v>18</v>
      </c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28">
        <f>YEAR(Tabla2[[#This Row],[Fecha]])</f>
        <v>2023</v>
      </c>
    </row>
    <row r="158" hidden="1" spans="1:19">
      <c r="A158" s="26">
        <v>45072</v>
      </c>
      <c r="B158" s="26" t="s">
        <v>31</v>
      </c>
      <c r="C158" s="36">
        <f t="shared" si="2"/>
        <v>12</v>
      </c>
      <c r="D158" s="30">
        <v>12</v>
      </c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28">
        <f>YEAR(Tabla2[[#This Row],[Fecha]])</f>
        <v>2023</v>
      </c>
    </row>
    <row r="159" hidden="1" spans="1:19">
      <c r="A159" s="26">
        <v>45073</v>
      </c>
      <c r="B159" s="26" t="s">
        <v>22</v>
      </c>
      <c r="C159" s="36">
        <f t="shared" si="2"/>
        <v>12</v>
      </c>
      <c r="D159" s="30">
        <v>12</v>
      </c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28">
        <f>YEAR(Tabla2[[#This Row],[Fecha]])</f>
        <v>2023</v>
      </c>
    </row>
    <row r="160" hidden="1" spans="1:19">
      <c r="A160" s="26">
        <v>45074</v>
      </c>
      <c r="B160" s="26" t="s">
        <v>22</v>
      </c>
      <c r="C160" s="36">
        <f t="shared" si="2"/>
        <v>34</v>
      </c>
      <c r="D160" s="30">
        <v>18</v>
      </c>
      <c r="E160" s="30">
        <v>16</v>
      </c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28">
        <f>YEAR(Tabla2[[#This Row],[Fecha]])</f>
        <v>2023</v>
      </c>
    </row>
    <row r="161" hidden="1" spans="1:19">
      <c r="A161" s="26">
        <v>45074</v>
      </c>
      <c r="B161" s="26" t="s">
        <v>31</v>
      </c>
      <c r="C161" s="36">
        <f t="shared" si="2"/>
        <v>63</v>
      </c>
      <c r="D161" s="30">
        <v>4</v>
      </c>
      <c r="E161" s="30">
        <v>7</v>
      </c>
      <c r="F161" s="30">
        <v>4</v>
      </c>
      <c r="G161" s="30">
        <v>7</v>
      </c>
      <c r="H161" s="30">
        <v>24</v>
      </c>
      <c r="I161" s="30">
        <v>4</v>
      </c>
      <c r="J161" s="30">
        <v>10</v>
      </c>
      <c r="K161" s="30">
        <v>3</v>
      </c>
      <c r="L161" s="30"/>
      <c r="M161" s="30"/>
      <c r="N161" s="30"/>
      <c r="O161" s="30"/>
      <c r="P161" s="30"/>
      <c r="Q161" s="30"/>
      <c r="R161" s="30"/>
      <c r="S161" s="28">
        <f>YEAR(Tabla2[[#This Row],[Fecha]])</f>
        <v>2023</v>
      </c>
    </row>
    <row r="162" hidden="1" spans="1:19">
      <c r="A162" s="26">
        <v>45075</v>
      </c>
      <c r="B162" s="26" t="s">
        <v>31</v>
      </c>
      <c r="C162" s="36">
        <f t="shared" si="2"/>
        <v>26</v>
      </c>
      <c r="D162" s="30">
        <v>12</v>
      </c>
      <c r="E162" s="30">
        <v>14</v>
      </c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28">
        <f>YEAR(Tabla2[[#This Row],[Fecha]])</f>
        <v>2023</v>
      </c>
    </row>
    <row r="163" hidden="1" spans="1:19">
      <c r="A163" s="26">
        <v>45077</v>
      </c>
      <c r="B163" s="26" t="s">
        <v>31</v>
      </c>
      <c r="C163" s="36">
        <f t="shared" si="2"/>
        <v>37</v>
      </c>
      <c r="D163" s="30">
        <v>37</v>
      </c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28">
        <f>YEAR(Tabla2[[#This Row],[Fecha]])</f>
        <v>2023</v>
      </c>
    </row>
    <row r="164" hidden="1" spans="1:19">
      <c r="A164" s="26">
        <v>45130</v>
      </c>
      <c r="B164" s="26" t="s">
        <v>31</v>
      </c>
      <c r="C164" s="36">
        <f t="shared" si="2"/>
        <v>26</v>
      </c>
      <c r="D164" s="30">
        <v>14</v>
      </c>
      <c r="E164" s="30">
        <v>12</v>
      </c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28">
        <f>YEAR(Tabla2[[#This Row],[Fecha]])</f>
        <v>2023</v>
      </c>
    </row>
    <row r="165" hidden="1" spans="1:19">
      <c r="A165" s="26">
        <v>45131</v>
      </c>
      <c r="B165" s="26" t="s">
        <v>31</v>
      </c>
      <c r="C165" s="36">
        <f t="shared" si="2"/>
        <v>48</v>
      </c>
      <c r="D165" s="30">
        <v>31</v>
      </c>
      <c r="E165" s="30">
        <v>12</v>
      </c>
      <c r="F165" s="30">
        <v>5</v>
      </c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28">
        <f>YEAR(Tabla2[[#This Row],[Fecha]])</f>
        <v>2023</v>
      </c>
    </row>
    <row r="166" hidden="1" spans="1:19">
      <c r="A166" s="26">
        <v>45132</v>
      </c>
      <c r="B166" s="26" t="s">
        <v>28</v>
      </c>
      <c r="C166" s="36">
        <f t="shared" si="2"/>
        <v>2</v>
      </c>
      <c r="D166" s="30">
        <v>2</v>
      </c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28">
        <f>YEAR(Tabla2[[#This Row],[Fecha]])</f>
        <v>2023</v>
      </c>
    </row>
    <row r="167" hidden="1" spans="1:19">
      <c r="A167" s="26">
        <v>45132</v>
      </c>
      <c r="B167" s="26" t="s">
        <v>26</v>
      </c>
      <c r="C167" s="36">
        <f t="shared" si="2"/>
        <v>70</v>
      </c>
      <c r="D167" s="30">
        <v>1</v>
      </c>
      <c r="E167" s="30">
        <v>1</v>
      </c>
      <c r="F167" s="30">
        <v>1</v>
      </c>
      <c r="G167" s="30">
        <v>11</v>
      </c>
      <c r="H167" s="30">
        <v>11</v>
      </c>
      <c r="I167" s="30">
        <v>5</v>
      </c>
      <c r="J167" s="30">
        <v>5</v>
      </c>
      <c r="K167" s="30">
        <v>2</v>
      </c>
      <c r="L167" s="30">
        <v>5</v>
      </c>
      <c r="M167" s="30">
        <v>8</v>
      </c>
      <c r="N167" s="30">
        <v>20</v>
      </c>
      <c r="O167" s="30"/>
      <c r="P167" s="30"/>
      <c r="Q167" s="30"/>
      <c r="R167" s="30"/>
      <c r="S167" s="28">
        <f>YEAR(Tabla2[[#This Row],[Fecha]])</f>
        <v>2023</v>
      </c>
    </row>
    <row r="168" hidden="1" spans="1:19">
      <c r="A168" s="26">
        <v>45133</v>
      </c>
      <c r="B168" s="26" t="s">
        <v>26</v>
      </c>
      <c r="C168" s="36">
        <f t="shared" si="2"/>
        <v>12</v>
      </c>
      <c r="D168" s="30">
        <v>4</v>
      </c>
      <c r="E168" s="30">
        <v>4</v>
      </c>
      <c r="F168" s="30">
        <v>4</v>
      </c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28">
        <f>YEAR(Tabla2[[#This Row],[Fecha]])</f>
        <v>2023</v>
      </c>
    </row>
    <row r="169" hidden="1" spans="1:19">
      <c r="A169" s="26">
        <v>45133</v>
      </c>
      <c r="B169" s="26" t="s">
        <v>33</v>
      </c>
      <c r="C169" s="36">
        <f t="shared" si="2"/>
        <v>48</v>
      </c>
      <c r="D169" s="30">
        <v>6</v>
      </c>
      <c r="E169" s="30">
        <v>2</v>
      </c>
      <c r="F169" s="30">
        <v>8</v>
      </c>
      <c r="G169" s="30">
        <v>7</v>
      </c>
      <c r="H169" s="30">
        <v>3</v>
      </c>
      <c r="I169" s="30">
        <v>3</v>
      </c>
      <c r="J169" s="30">
        <v>3</v>
      </c>
      <c r="K169" s="30">
        <v>5</v>
      </c>
      <c r="L169" s="30">
        <v>5</v>
      </c>
      <c r="M169" s="30">
        <v>6</v>
      </c>
      <c r="N169" s="30"/>
      <c r="O169" s="30"/>
      <c r="P169" s="30"/>
      <c r="Q169" s="30"/>
      <c r="R169" s="30"/>
      <c r="S169" s="28">
        <f>YEAR(Tabla2[[#This Row],[Fecha]])</f>
        <v>2023</v>
      </c>
    </row>
    <row r="170" hidden="1" spans="1:19">
      <c r="A170" s="26">
        <v>45134</v>
      </c>
      <c r="B170" s="26" t="s">
        <v>33</v>
      </c>
      <c r="C170" s="36">
        <f t="shared" si="2"/>
        <v>45</v>
      </c>
      <c r="D170" s="30">
        <v>3</v>
      </c>
      <c r="E170" s="30">
        <v>4</v>
      </c>
      <c r="F170" s="30">
        <v>4</v>
      </c>
      <c r="G170" s="30">
        <v>3</v>
      </c>
      <c r="H170" s="30">
        <v>1</v>
      </c>
      <c r="I170" s="30">
        <v>3</v>
      </c>
      <c r="J170" s="30">
        <v>1</v>
      </c>
      <c r="K170" s="30">
        <v>3</v>
      </c>
      <c r="L170" s="30">
        <v>4</v>
      </c>
      <c r="M170" s="30">
        <v>8</v>
      </c>
      <c r="N170" s="30">
        <v>1</v>
      </c>
      <c r="O170" s="30">
        <v>5</v>
      </c>
      <c r="P170" s="30">
        <v>5</v>
      </c>
      <c r="Q170" s="30"/>
      <c r="R170" s="30"/>
      <c r="S170" s="28">
        <f>YEAR(Tabla2[[#This Row],[Fecha]])</f>
        <v>2023</v>
      </c>
    </row>
    <row r="171" hidden="1" spans="1:19">
      <c r="A171" s="26">
        <v>45135</v>
      </c>
      <c r="B171" s="26" t="s">
        <v>33</v>
      </c>
      <c r="C171" s="36">
        <f t="shared" si="2"/>
        <v>52</v>
      </c>
      <c r="D171" s="30">
        <v>3</v>
      </c>
      <c r="E171" s="30">
        <v>14</v>
      </c>
      <c r="F171" s="30">
        <v>4</v>
      </c>
      <c r="G171" s="30">
        <v>6</v>
      </c>
      <c r="H171" s="30">
        <v>2</v>
      </c>
      <c r="I171" s="30">
        <v>2</v>
      </c>
      <c r="J171" s="30">
        <v>4</v>
      </c>
      <c r="K171" s="30">
        <v>3</v>
      </c>
      <c r="L171" s="30">
        <v>6</v>
      </c>
      <c r="M171" s="30">
        <v>1</v>
      </c>
      <c r="N171" s="30">
        <v>2</v>
      </c>
      <c r="O171" s="30">
        <v>5</v>
      </c>
      <c r="P171" s="30"/>
      <c r="Q171" s="30"/>
      <c r="R171" s="30"/>
      <c r="S171" s="28">
        <f>YEAR(Tabla2[[#This Row],[Fecha]])</f>
        <v>2023</v>
      </c>
    </row>
    <row r="172" hidden="1" spans="1:19">
      <c r="A172" s="26">
        <v>45136</v>
      </c>
      <c r="B172" s="26" t="s">
        <v>33</v>
      </c>
      <c r="C172" s="36">
        <f t="shared" si="2"/>
        <v>62</v>
      </c>
      <c r="D172" s="30">
        <v>3</v>
      </c>
      <c r="E172" s="30">
        <v>5</v>
      </c>
      <c r="F172" s="30">
        <v>3</v>
      </c>
      <c r="G172" s="30">
        <v>7</v>
      </c>
      <c r="H172" s="30">
        <v>3</v>
      </c>
      <c r="I172" s="30">
        <v>4</v>
      </c>
      <c r="J172" s="30">
        <v>1</v>
      </c>
      <c r="K172" s="30">
        <v>5</v>
      </c>
      <c r="L172" s="30">
        <v>3</v>
      </c>
      <c r="M172" s="30">
        <v>2</v>
      </c>
      <c r="N172" s="30">
        <v>3</v>
      </c>
      <c r="O172" s="30">
        <v>5</v>
      </c>
      <c r="P172" s="30">
        <v>3</v>
      </c>
      <c r="Q172" s="30">
        <v>4</v>
      </c>
      <c r="R172" s="30">
        <f>3+4+4</f>
        <v>11</v>
      </c>
      <c r="S172" s="28">
        <f>YEAR(Tabla2[[#This Row],[Fecha]])</f>
        <v>2023</v>
      </c>
    </row>
    <row r="173" hidden="1" spans="1:19">
      <c r="A173" s="26">
        <v>45137</v>
      </c>
      <c r="B173" s="26" t="s">
        <v>33</v>
      </c>
      <c r="C173" s="36">
        <f t="shared" si="2"/>
        <v>35</v>
      </c>
      <c r="D173" s="30">
        <v>9</v>
      </c>
      <c r="E173" s="30">
        <v>5</v>
      </c>
      <c r="F173" s="30">
        <v>1</v>
      </c>
      <c r="G173" s="30">
        <v>2</v>
      </c>
      <c r="H173" s="30">
        <v>4</v>
      </c>
      <c r="I173" s="30">
        <v>2</v>
      </c>
      <c r="J173" s="30">
        <v>2</v>
      </c>
      <c r="K173" s="30">
        <v>4</v>
      </c>
      <c r="L173" s="30">
        <v>6</v>
      </c>
      <c r="M173" s="30"/>
      <c r="N173" s="30"/>
      <c r="O173" s="30"/>
      <c r="P173" s="30"/>
      <c r="Q173" s="30"/>
      <c r="R173" s="30"/>
      <c r="S173" s="28">
        <f>YEAR(Tabla2[[#This Row],[Fecha]])</f>
        <v>2023</v>
      </c>
    </row>
    <row r="174" hidden="1" spans="1:19">
      <c r="A174" s="26">
        <v>45138</v>
      </c>
      <c r="B174" s="26" t="s">
        <v>33</v>
      </c>
      <c r="C174" s="36">
        <f t="shared" si="2"/>
        <v>31</v>
      </c>
      <c r="D174" s="30">
        <v>1</v>
      </c>
      <c r="E174" s="30">
        <v>4</v>
      </c>
      <c r="F174" s="30">
        <v>3</v>
      </c>
      <c r="G174" s="30">
        <v>2</v>
      </c>
      <c r="H174" s="30">
        <v>3</v>
      </c>
      <c r="I174" s="30">
        <v>2</v>
      </c>
      <c r="J174" s="30">
        <v>3</v>
      </c>
      <c r="K174" s="30">
        <v>6</v>
      </c>
      <c r="L174" s="30">
        <v>2</v>
      </c>
      <c r="M174" s="30">
        <v>1</v>
      </c>
      <c r="N174" s="30">
        <v>2</v>
      </c>
      <c r="O174" s="30">
        <v>2</v>
      </c>
      <c r="P174" s="30"/>
      <c r="Q174" s="30"/>
      <c r="R174" s="30"/>
      <c r="S174" s="28">
        <f>YEAR(Tabla2[[#This Row],[Fecha]])</f>
        <v>2023</v>
      </c>
    </row>
    <row r="175" hidden="1" spans="1:22">
      <c r="A175" s="26">
        <v>45139</v>
      </c>
      <c r="B175" s="26" t="s">
        <v>33</v>
      </c>
      <c r="C175" s="36">
        <f t="shared" si="2"/>
        <v>32</v>
      </c>
      <c r="D175" s="30">
        <v>9</v>
      </c>
      <c r="E175" s="30">
        <v>2</v>
      </c>
      <c r="F175" s="30">
        <v>4</v>
      </c>
      <c r="G175" s="30">
        <v>3</v>
      </c>
      <c r="H175" s="30">
        <v>1</v>
      </c>
      <c r="I175" s="30">
        <v>2</v>
      </c>
      <c r="J175" s="30">
        <v>1</v>
      </c>
      <c r="K175" s="30">
        <v>3</v>
      </c>
      <c r="L175" s="30">
        <v>7</v>
      </c>
      <c r="M175" s="30"/>
      <c r="N175" s="30"/>
      <c r="O175" s="30"/>
      <c r="P175" s="30"/>
      <c r="Q175" s="30"/>
      <c r="R175" s="30"/>
      <c r="S175" s="28">
        <f>YEAR(Tabla2[[#This Row],[Fecha]])</f>
        <v>2023</v>
      </c>
      <c r="V175" t="s">
        <v>45</v>
      </c>
    </row>
    <row r="176" hidden="1" spans="1:19">
      <c r="A176" s="26">
        <v>45140</v>
      </c>
      <c r="B176" s="26" t="s">
        <v>33</v>
      </c>
      <c r="C176" s="36">
        <f t="shared" si="2"/>
        <v>34</v>
      </c>
      <c r="D176" s="30">
        <v>2</v>
      </c>
      <c r="E176" s="30">
        <v>2</v>
      </c>
      <c r="F176" s="30">
        <v>2</v>
      </c>
      <c r="G176" s="30">
        <v>10</v>
      </c>
      <c r="H176" s="30">
        <v>4</v>
      </c>
      <c r="I176" s="30">
        <v>4</v>
      </c>
      <c r="J176" s="30">
        <v>5</v>
      </c>
      <c r="K176" s="30">
        <v>2</v>
      </c>
      <c r="L176" s="30">
        <v>3</v>
      </c>
      <c r="M176" s="30"/>
      <c r="N176" s="30"/>
      <c r="O176" s="30"/>
      <c r="P176" s="30"/>
      <c r="Q176" s="30"/>
      <c r="R176" s="30"/>
      <c r="S176" s="28">
        <f>YEAR(Tabla2[[#This Row],[Fecha]])</f>
        <v>2023</v>
      </c>
    </row>
    <row r="177" hidden="1" spans="1:19">
      <c r="A177" s="26">
        <v>45141</v>
      </c>
      <c r="B177" s="26" t="s">
        <v>33</v>
      </c>
      <c r="C177" s="36">
        <f t="shared" si="2"/>
        <v>25</v>
      </c>
      <c r="D177" s="30">
        <v>14</v>
      </c>
      <c r="E177" s="30">
        <v>11</v>
      </c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28">
        <f>YEAR(Tabla2[[#This Row],[Fecha]])</f>
        <v>2023</v>
      </c>
    </row>
    <row r="178" hidden="1" spans="1:19">
      <c r="A178" s="26">
        <v>45141</v>
      </c>
      <c r="B178" s="26" t="s">
        <v>31</v>
      </c>
      <c r="C178" s="36">
        <f t="shared" si="2"/>
        <v>8</v>
      </c>
      <c r="D178" s="30">
        <v>8</v>
      </c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28">
        <f>YEAR(Tabla2[[#This Row],[Fecha]])</f>
        <v>2023</v>
      </c>
    </row>
    <row r="179" hidden="1" spans="1:19">
      <c r="A179" s="26">
        <v>45142</v>
      </c>
      <c r="B179" s="26" t="s">
        <v>33</v>
      </c>
      <c r="C179" s="36">
        <f t="shared" si="2"/>
        <v>40</v>
      </c>
      <c r="D179" s="30">
        <v>26</v>
      </c>
      <c r="E179" s="30">
        <v>14</v>
      </c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28">
        <f>YEAR(Tabla2[[#This Row],[Fecha]])</f>
        <v>2023</v>
      </c>
    </row>
    <row r="180" hidden="1" spans="1:19">
      <c r="A180" s="26">
        <v>45143</v>
      </c>
      <c r="B180" s="26" t="s">
        <v>33</v>
      </c>
      <c r="C180" s="36">
        <f t="shared" si="2"/>
        <v>36</v>
      </c>
      <c r="D180" s="30">
        <v>20</v>
      </c>
      <c r="E180" s="30">
        <v>4</v>
      </c>
      <c r="F180" s="30">
        <v>3</v>
      </c>
      <c r="G180" s="30">
        <v>5</v>
      </c>
      <c r="H180" s="30">
        <v>4</v>
      </c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28">
        <f>YEAR(Tabla2[[#This Row],[Fecha]])</f>
        <v>2023</v>
      </c>
    </row>
    <row r="181" hidden="1" spans="1:19">
      <c r="A181" s="26">
        <v>45145</v>
      </c>
      <c r="B181" s="26" t="s">
        <v>33</v>
      </c>
      <c r="C181" s="36">
        <f t="shared" si="2"/>
        <v>52</v>
      </c>
      <c r="D181" s="30">
        <v>16</v>
      </c>
      <c r="E181" s="30">
        <v>7</v>
      </c>
      <c r="F181" s="30">
        <v>2</v>
      </c>
      <c r="G181" s="30">
        <v>11</v>
      </c>
      <c r="H181" s="30">
        <v>16</v>
      </c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28">
        <f>YEAR(Tabla2[[#This Row],[Fecha]])</f>
        <v>2023</v>
      </c>
    </row>
    <row r="182" hidden="1" spans="1:19">
      <c r="A182" s="26">
        <v>45147</v>
      </c>
      <c r="B182" s="26" t="s">
        <v>31</v>
      </c>
      <c r="C182" s="36">
        <f t="shared" si="2"/>
        <v>72</v>
      </c>
      <c r="D182" s="30">
        <v>7</v>
      </c>
      <c r="E182" s="30">
        <v>4</v>
      </c>
      <c r="F182" s="30">
        <v>1</v>
      </c>
      <c r="G182" s="30">
        <v>6</v>
      </c>
      <c r="H182" s="30">
        <v>8</v>
      </c>
      <c r="I182" s="30">
        <v>21</v>
      </c>
      <c r="J182" s="30">
        <v>9</v>
      </c>
      <c r="K182" s="30">
        <v>16</v>
      </c>
      <c r="L182" s="30"/>
      <c r="M182" s="30"/>
      <c r="N182" s="30"/>
      <c r="O182" s="30"/>
      <c r="P182" s="30"/>
      <c r="Q182" s="30"/>
      <c r="R182" s="30"/>
      <c r="S182" s="28">
        <f>YEAR(Tabla2[[#This Row],[Fecha]])</f>
        <v>2023</v>
      </c>
    </row>
    <row r="183" hidden="1" spans="1:19">
      <c r="A183" s="26">
        <v>45148</v>
      </c>
      <c r="B183" s="26" t="s">
        <v>31</v>
      </c>
      <c r="C183" s="36">
        <f t="shared" si="2"/>
        <v>142</v>
      </c>
      <c r="D183" s="30">
        <v>6</v>
      </c>
      <c r="E183" s="30">
        <v>28</v>
      </c>
      <c r="F183" s="30">
        <v>1</v>
      </c>
      <c r="G183" s="30">
        <v>9</v>
      </c>
      <c r="H183" s="30">
        <v>14</v>
      </c>
      <c r="I183" s="30">
        <v>15</v>
      </c>
      <c r="J183" s="30">
        <v>8</v>
      </c>
      <c r="K183" s="30">
        <v>7</v>
      </c>
      <c r="L183" s="30">
        <v>7</v>
      </c>
      <c r="M183" s="30">
        <v>10</v>
      </c>
      <c r="N183" s="30">
        <v>4</v>
      </c>
      <c r="O183" s="30">
        <v>10</v>
      </c>
      <c r="P183" s="30">
        <v>12</v>
      </c>
      <c r="Q183" s="30">
        <v>3</v>
      </c>
      <c r="R183" s="30">
        <v>8</v>
      </c>
      <c r="S183" s="28">
        <f>YEAR(Tabla2[[#This Row],[Fecha]])</f>
        <v>2023</v>
      </c>
    </row>
    <row r="184" hidden="1" spans="1:19">
      <c r="A184" s="26">
        <v>45148</v>
      </c>
      <c r="B184" s="26" t="s">
        <v>31</v>
      </c>
      <c r="C184" s="36">
        <f t="shared" si="2"/>
        <v>87</v>
      </c>
      <c r="D184" s="30">
        <v>8</v>
      </c>
      <c r="E184" s="30">
        <v>8</v>
      </c>
      <c r="F184" s="30">
        <v>11</v>
      </c>
      <c r="G184" s="30">
        <v>10</v>
      </c>
      <c r="H184" s="30">
        <v>14</v>
      </c>
      <c r="I184" s="30">
        <v>18</v>
      </c>
      <c r="J184" s="30">
        <v>6</v>
      </c>
      <c r="K184" s="30">
        <v>8</v>
      </c>
      <c r="L184" s="30">
        <v>4</v>
      </c>
      <c r="M184" s="30"/>
      <c r="N184" s="30"/>
      <c r="O184" s="30"/>
      <c r="P184" s="30"/>
      <c r="Q184" s="30"/>
      <c r="R184" s="30"/>
      <c r="S184" s="28">
        <f>YEAR(Tabla2[[#This Row],[Fecha]])</f>
        <v>2023</v>
      </c>
    </row>
    <row r="185" hidden="1" spans="1:19">
      <c r="A185" s="26">
        <v>45149</v>
      </c>
      <c r="B185" s="26" t="s">
        <v>31</v>
      </c>
      <c r="C185" s="36">
        <f t="shared" si="2"/>
        <v>39</v>
      </c>
      <c r="D185" s="30">
        <v>9</v>
      </c>
      <c r="E185" s="30">
        <v>14</v>
      </c>
      <c r="F185" s="30">
        <v>5</v>
      </c>
      <c r="G185" s="30">
        <v>11</v>
      </c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28">
        <f>YEAR(Tabla2[[#This Row],[Fecha]])</f>
        <v>2023</v>
      </c>
    </row>
    <row r="186" hidden="1" spans="1:19">
      <c r="A186" s="26">
        <v>45152</v>
      </c>
      <c r="B186" s="26" t="s">
        <v>31</v>
      </c>
      <c r="C186" s="36">
        <f t="shared" si="2"/>
        <v>35</v>
      </c>
      <c r="D186" s="30">
        <v>13</v>
      </c>
      <c r="E186" s="30">
        <v>3</v>
      </c>
      <c r="F186" s="30">
        <v>7</v>
      </c>
      <c r="G186" s="30">
        <v>12</v>
      </c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28">
        <f>YEAR(Tabla2[[#This Row],[Fecha]])</f>
        <v>2023</v>
      </c>
    </row>
    <row r="187" hidden="1" spans="1:19">
      <c r="A187" s="26">
        <v>45154</v>
      </c>
      <c r="B187" s="26" t="s">
        <v>31</v>
      </c>
      <c r="C187" s="36">
        <f t="shared" si="2"/>
        <v>67</v>
      </c>
      <c r="D187" s="30">
        <v>12</v>
      </c>
      <c r="E187" s="30">
        <v>11</v>
      </c>
      <c r="F187" s="30">
        <v>3</v>
      </c>
      <c r="G187" s="30">
        <v>4</v>
      </c>
      <c r="H187" s="30">
        <v>17</v>
      </c>
      <c r="I187" s="30">
        <v>11</v>
      </c>
      <c r="J187" s="30">
        <v>9</v>
      </c>
      <c r="K187" s="30"/>
      <c r="L187" s="30"/>
      <c r="M187" s="30"/>
      <c r="N187" s="30"/>
      <c r="O187" s="30"/>
      <c r="P187" s="30"/>
      <c r="Q187" s="30"/>
      <c r="R187" s="30"/>
      <c r="S187" s="28">
        <f>YEAR(Tabla2[[#This Row],[Fecha]])</f>
        <v>2023</v>
      </c>
    </row>
    <row r="188" hidden="1" spans="1:19">
      <c r="A188" s="26">
        <v>45155</v>
      </c>
      <c r="B188" s="26" t="s">
        <v>31</v>
      </c>
      <c r="C188" s="36">
        <f t="shared" si="2"/>
        <v>30</v>
      </c>
      <c r="D188" s="30">
        <v>5</v>
      </c>
      <c r="E188" s="30">
        <v>7</v>
      </c>
      <c r="F188" s="30">
        <v>12</v>
      </c>
      <c r="G188" s="30">
        <v>6</v>
      </c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28">
        <f>YEAR(Tabla2[[#This Row],[Fecha]])</f>
        <v>2023</v>
      </c>
    </row>
    <row r="189" hidden="1" spans="1:19">
      <c r="A189" s="26">
        <v>45156</v>
      </c>
      <c r="B189" s="26" t="s">
        <v>31</v>
      </c>
      <c r="C189" s="36">
        <f t="shared" si="2"/>
        <v>31</v>
      </c>
      <c r="D189" s="30">
        <v>6</v>
      </c>
      <c r="E189" s="30">
        <v>14</v>
      </c>
      <c r="F189" s="30">
        <v>7</v>
      </c>
      <c r="G189" s="30">
        <v>4</v>
      </c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28">
        <f>YEAR(Tabla2[[#This Row],[Fecha]])</f>
        <v>2023</v>
      </c>
    </row>
    <row r="190" hidden="1" spans="1:19">
      <c r="A190" s="26">
        <v>45157</v>
      </c>
      <c r="B190" s="26" t="s">
        <v>31</v>
      </c>
      <c r="C190" s="36">
        <f t="shared" si="2"/>
        <v>42</v>
      </c>
      <c r="D190" s="30">
        <v>10</v>
      </c>
      <c r="E190" s="30">
        <v>5</v>
      </c>
      <c r="F190" s="30">
        <v>6</v>
      </c>
      <c r="G190" s="30">
        <v>3</v>
      </c>
      <c r="H190" s="30">
        <v>11</v>
      </c>
      <c r="I190" s="30">
        <v>6</v>
      </c>
      <c r="J190" s="30">
        <v>1</v>
      </c>
      <c r="K190" s="30"/>
      <c r="L190" s="30"/>
      <c r="M190" s="30"/>
      <c r="N190" s="30"/>
      <c r="O190" s="30"/>
      <c r="P190" s="30"/>
      <c r="Q190" s="30"/>
      <c r="R190" s="30"/>
      <c r="S190" s="28">
        <f>YEAR(Tabla2[[#This Row],[Fecha]])</f>
        <v>2023</v>
      </c>
    </row>
    <row r="191" hidden="1" spans="1:19">
      <c r="A191" s="26">
        <v>45158</v>
      </c>
      <c r="B191" s="26" t="s">
        <v>33</v>
      </c>
      <c r="C191" s="36">
        <f t="shared" si="2"/>
        <v>37</v>
      </c>
      <c r="D191" s="30">
        <v>12</v>
      </c>
      <c r="E191" s="30">
        <v>13</v>
      </c>
      <c r="F191" s="30">
        <v>12</v>
      </c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28">
        <f>YEAR(Tabla2[[#This Row],[Fecha]])</f>
        <v>2023</v>
      </c>
    </row>
    <row r="192" hidden="1" spans="1:19">
      <c r="A192" s="26">
        <v>45173</v>
      </c>
      <c r="B192" s="26" t="s">
        <v>33</v>
      </c>
      <c r="C192" s="36">
        <f t="shared" si="2"/>
        <v>34</v>
      </c>
      <c r="D192" s="30">
        <v>12</v>
      </c>
      <c r="E192" s="30">
        <v>22</v>
      </c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28">
        <f>YEAR(Tabla2[[#This Row],[Fecha]])</f>
        <v>2023</v>
      </c>
    </row>
    <row r="193" hidden="1" spans="1:19">
      <c r="A193" s="26">
        <v>45175</v>
      </c>
      <c r="B193" s="26" t="s">
        <v>33</v>
      </c>
      <c r="C193" s="36">
        <f t="shared" si="2"/>
        <v>17</v>
      </c>
      <c r="D193" s="30">
        <v>17</v>
      </c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28">
        <f>YEAR(Tabla2[[#This Row],[Fecha]])</f>
        <v>2023</v>
      </c>
    </row>
    <row r="194" hidden="1" spans="1:19">
      <c r="A194" s="26">
        <v>45191</v>
      </c>
      <c r="B194" s="26" t="s">
        <v>29</v>
      </c>
      <c r="C194" s="36">
        <f t="shared" ref="C194:C257" si="3">SUM(D194:R194)</f>
        <v>65</v>
      </c>
      <c r="D194" s="30">
        <v>5</v>
      </c>
      <c r="E194" s="30">
        <v>7</v>
      </c>
      <c r="F194" s="30">
        <v>9</v>
      </c>
      <c r="G194" s="30">
        <v>10</v>
      </c>
      <c r="H194" s="30">
        <v>7</v>
      </c>
      <c r="I194" s="30">
        <v>4</v>
      </c>
      <c r="J194" s="30">
        <v>5</v>
      </c>
      <c r="K194" s="30">
        <v>4</v>
      </c>
      <c r="L194" s="30">
        <v>7</v>
      </c>
      <c r="M194" s="30">
        <v>7</v>
      </c>
      <c r="N194" s="30"/>
      <c r="O194" s="30"/>
      <c r="P194" s="30"/>
      <c r="Q194" s="30"/>
      <c r="R194" s="30"/>
      <c r="S194" s="28">
        <f>YEAR(Tabla2[[#This Row],[Fecha]])</f>
        <v>2023</v>
      </c>
    </row>
    <row r="195" hidden="1" spans="1:19">
      <c r="A195" s="26">
        <v>45192</v>
      </c>
      <c r="B195" s="26" t="s">
        <v>29</v>
      </c>
      <c r="C195" s="36">
        <f t="shared" si="3"/>
        <v>100</v>
      </c>
      <c r="D195" s="30">
        <v>8</v>
      </c>
      <c r="E195" s="30">
        <v>6</v>
      </c>
      <c r="F195" s="30">
        <v>8</v>
      </c>
      <c r="G195" s="30">
        <v>8</v>
      </c>
      <c r="H195" s="30">
        <v>6</v>
      </c>
      <c r="I195" s="30">
        <v>8</v>
      </c>
      <c r="J195" s="30">
        <v>6</v>
      </c>
      <c r="K195" s="30">
        <v>5</v>
      </c>
      <c r="L195" s="30">
        <v>6</v>
      </c>
      <c r="M195" s="30">
        <v>7</v>
      </c>
      <c r="N195" s="30">
        <v>5</v>
      </c>
      <c r="O195" s="30">
        <v>9</v>
      </c>
      <c r="P195" s="30">
        <v>6</v>
      </c>
      <c r="Q195" s="30">
        <v>5</v>
      </c>
      <c r="R195" s="30">
        <v>7</v>
      </c>
      <c r="S195" s="28">
        <f>YEAR(Tabla2[[#This Row],[Fecha]])</f>
        <v>2023</v>
      </c>
    </row>
    <row r="196" hidden="1" spans="1:19">
      <c r="A196" s="26">
        <v>45192</v>
      </c>
      <c r="B196" s="26" t="s">
        <v>29</v>
      </c>
      <c r="C196" s="36">
        <f t="shared" si="3"/>
        <v>15</v>
      </c>
      <c r="D196" s="30">
        <v>6</v>
      </c>
      <c r="E196" s="30">
        <v>9</v>
      </c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28">
        <f>YEAR(Tabla2[[#This Row],[Fecha]])</f>
        <v>2023</v>
      </c>
    </row>
    <row r="197" hidden="1" spans="1:19">
      <c r="A197" s="26">
        <v>45193</v>
      </c>
      <c r="B197" s="26" t="s">
        <v>29</v>
      </c>
      <c r="C197" s="36">
        <f t="shared" si="3"/>
        <v>49</v>
      </c>
      <c r="D197" s="30">
        <v>9</v>
      </c>
      <c r="E197" s="30">
        <v>6</v>
      </c>
      <c r="F197" s="30">
        <v>6</v>
      </c>
      <c r="G197" s="30">
        <v>4</v>
      </c>
      <c r="H197" s="30">
        <v>5</v>
      </c>
      <c r="I197" s="30">
        <v>11</v>
      </c>
      <c r="J197" s="30">
        <v>8</v>
      </c>
      <c r="K197" s="30"/>
      <c r="L197" s="30"/>
      <c r="M197" s="30"/>
      <c r="N197" s="30"/>
      <c r="O197" s="30"/>
      <c r="P197" s="30"/>
      <c r="Q197" s="30"/>
      <c r="R197" s="30"/>
      <c r="S197" s="28">
        <f>YEAR(Tabla2[[#This Row],[Fecha]])</f>
        <v>2023</v>
      </c>
    </row>
    <row r="198" hidden="1" spans="1:19">
      <c r="A198" s="26">
        <v>45194</v>
      </c>
      <c r="B198" s="26" t="s">
        <v>29</v>
      </c>
      <c r="C198" s="36">
        <f t="shared" si="3"/>
        <v>33</v>
      </c>
      <c r="D198" s="30">
        <v>6</v>
      </c>
      <c r="E198" s="30">
        <v>6</v>
      </c>
      <c r="F198" s="30">
        <v>6</v>
      </c>
      <c r="G198" s="30">
        <v>9</v>
      </c>
      <c r="H198" s="30">
        <v>6</v>
      </c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28">
        <f>YEAR(Tabla2[[#This Row],[Fecha]])</f>
        <v>2023</v>
      </c>
    </row>
    <row r="199" hidden="1" spans="1:19">
      <c r="A199" s="26">
        <v>45195</v>
      </c>
      <c r="B199" s="26" t="s">
        <v>29</v>
      </c>
      <c r="C199" s="36">
        <f t="shared" si="3"/>
        <v>62</v>
      </c>
      <c r="D199" s="30">
        <v>5</v>
      </c>
      <c r="E199" s="30">
        <v>7</v>
      </c>
      <c r="F199" s="30">
        <v>11</v>
      </c>
      <c r="G199" s="30">
        <v>15</v>
      </c>
      <c r="H199" s="30">
        <v>6</v>
      </c>
      <c r="I199" s="30">
        <v>6</v>
      </c>
      <c r="J199" s="30">
        <v>4</v>
      </c>
      <c r="K199" s="30">
        <v>8</v>
      </c>
      <c r="L199" s="30"/>
      <c r="M199" s="30"/>
      <c r="N199" s="30"/>
      <c r="O199" s="30"/>
      <c r="P199" s="30"/>
      <c r="Q199" s="30"/>
      <c r="R199" s="30"/>
      <c r="S199" s="28">
        <f>YEAR(Tabla2[[#This Row],[Fecha]])</f>
        <v>2023</v>
      </c>
    </row>
    <row r="200" hidden="1" spans="1:19">
      <c r="A200" s="26">
        <v>45196</v>
      </c>
      <c r="B200" s="26" t="s">
        <v>29</v>
      </c>
      <c r="C200" s="36">
        <f t="shared" si="3"/>
        <v>32</v>
      </c>
      <c r="D200" s="30">
        <v>1</v>
      </c>
      <c r="E200" s="30">
        <v>1</v>
      </c>
      <c r="F200" s="30">
        <v>2</v>
      </c>
      <c r="G200" s="30">
        <v>5</v>
      </c>
      <c r="H200" s="30">
        <v>3</v>
      </c>
      <c r="I200" s="30">
        <v>4</v>
      </c>
      <c r="J200" s="30">
        <v>2</v>
      </c>
      <c r="K200" s="30">
        <v>2</v>
      </c>
      <c r="L200" s="30">
        <v>1</v>
      </c>
      <c r="M200" s="30">
        <v>3</v>
      </c>
      <c r="N200" s="30">
        <v>2</v>
      </c>
      <c r="O200" s="30">
        <v>1</v>
      </c>
      <c r="P200" s="30">
        <v>2</v>
      </c>
      <c r="Q200" s="30">
        <v>3</v>
      </c>
      <c r="R200" s="30"/>
      <c r="S200" s="28">
        <f>YEAR(Tabla2[[#This Row],[Fecha]])</f>
        <v>2023</v>
      </c>
    </row>
    <row r="201" hidden="1" spans="1:19">
      <c r="A201" s="26">
        <v>45234</v>
      </c>
      <c r="B201" s="26" t="s">
        <v>31</v>
      </c>
      <c r="C201" s="36">
        <f t="shared" si="3"/>
        <v>4</v>
      </c>
      <c r="D201" s="30">
        <v>4</v>
      </c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28">
        <f>YEAR(Tabla2[[#This Row],[Fecha]])</f>
        <v>2023</v>
      </c>
    </row>
    <row r="202" hidden="1" spans="1:19">
      <c r="A202" s="26">
        <v>45234</v>
      </c>
      <c r="B202" s="26" t="s">
        <v>33</v>
      </c>
      <c r="C202" s="36">
        <f t="shared" si="3"/>
        <v>34</v>
      </c>
      <c r="D202" s="30">
        <v>1</v>
      </c>
      <c r="E202" s="30">
        <v>8</v>
      </c>
      <c r="F202" s="30">
        <v>1</v>
      </c>
      <c r="G202" s="30">
        <v>6</v>
      </c>
      <c r="H202" s="30">
        <v>8</v>
      </c>
      <c r="I202" s="30">
        <v>4</v>
      </c>
      <c r="J202" s="30">
        <v>6</v>
      </c>
      <c r="K202" s="30"/>
      <c r="L202" s="30"/>
      <c r="M202" s="30"/>
      <c r="N202" s="30"/>
      <c r="O202" s="30"/>
      <c r="P202" s="30"/>
      <c r="Q202" s="30"/>
      <c r="R202" s="30"/>
      <c r="S202" s="28">
        <f>YEAR(Tabla2[[#This Row],[Fecha]])</f>
        <v>2023</v>
      </c>
    </row>
    <row r="203" hidden="1" spans="1:19">
      <c r="A203" s="26">
        <v>45235</v>
      </c>
      <c r="B203" s="26" t="s">
        <v>33</v>
      </c>
      <c r="C203" s="36">
        <f t="shared" si="3"/>
        <v>37</v>
      </c>
      <c r="D203" s="30">
        <v>5</v>
      </c>
      <c r="E203" s="30">
        <v>7</v>
      </c>
      <c r="F203" s="30">
        <v>11</v>
      </c>
      <c r="G203" s="30">
        <v>1</v>
      </c>
      <c r="H203" s="30">
        <v>3</v>
      </c>
      <c r="I203" s="30">
        <v>1</v>
      </c>
      <c r="J203" s="30">
        <v>9</v>
      </c>
      <c r="K203" s="30"/>
      <c r="L203" s="30"/>
      <c r="M203" s="30"/>
      <c r="N203" s="30"/>
      <c r="O203" s="30"/>
      <c r="P203" s="30"/>
      <c r="Q203" s="30"/>
      <c r="R203" s="30"/>
      <c r="S203" s="28">
        <f>YEAR(Tabla2[[#This Row],[Fecha]])</f>
        <v>2023</v>
      </c>
    </row>
    <row r="204" hidden="1" spans="1:19">
      <c r="A204" s="26">
        <v>45236</v>
      </c>
      <c r="B204" s="26" t="s">
        <v>33</v>
      </c>
      <c r="C204" s="36">
        <f t="shared" si="3"/>
        <v>25</v>
      </c>
      <c r="D204" s="30">
        <v>3</v>
      </c>
      <c r="E204" s="30">
        <v>3</v>
      </c>
      <c r="F204" s="30">
        <v>5</v>
      </c>
      <c r="G204" s="30">
        <v>5</v>
      </c>
      <c r="H204" s="30">
        <v>5</v>
      </c>
      <c r="I204" s="30">
        <v>4</v>
      </c>
      <c r="J204" s="30"/>
      <c r="K204" s="30"/>
      <c r="L204" s="30"/>
      <c r="M204" s="30"/>
      <c r="N204" s="30"/>
      <c r="O204" s="30"/>
      <c r="P204" s="30"/>
      <c r="Q204" s="30"/>
      <c r="R204" s="30"/>
      <c r="S204" s="28">
        <f>YEAR(Tabla2[[#This Row],[Fecha]])</f>
        <v>2023</v>
      </c>
    </row>
    <row r="205" hidden="1" spans="1:19">
      <c r="A205" s="26">
        <v>45237</v>
      </c>
      <c r="B205" s="26" t="s">
        <v>33</v>
      </c>
      <c r="C205" s="36">
        <f t="shared" si="3"/>
        <v>42</v>
      </c>
      <c r="D205" s="30">
        <v>1</v>
      </c>
      <c r="E205" s="30">
        <v>6</v>
      </c>
      <c r="F205" s="30">
        <v>4</v>
      </c>
      <c r="G205" s="30">
        <v>3</v>
      </c>
      <c r="H205" s="30">
        <v>2</v>
      </c>
      <c r="I205" s="30">
        <v>4</v>
      </c>
      <c r="J205" s="30">
        <v>3</v>
      </c>
      <c r="K205" s="30">
        <v>3</v>
      </c>
      <c r="L205" s="30">
        <v>5</v>
      </c>
      <c r="M205" s="30">
        <v>4</v>
      </c>
      <c r="N205" s="30">
        <v>7</v>
      </c>
      <c r="O205" s="30"/>
      <c r="P205" s="30"/>
      <c r="Q205" s="30"/>
      <c r="R205" s="30"/>
      <c r="S205" s="28">
        <f>YEAR(Tabla2[[#This Row],[Fecha]])</f>
        <v>2023</v>
      </c>
    </row>
    <row r="206" hidden="1" spans="1:19">
      <c r="A206" s="26">
        <v>45239</v>
      </c>
      <c r="B206" s="26" t="s">
        <v>33</v>
      </c>
      <c r="C206" s="36">
        <f t="shared" si="3"/>
        <v>30</v>
      </c>
      <c r="D206" s="30">
        <v>4</v>
      </c>
      <c r="E206" s="30">
        <v>2</v>
      </c>
      <c r="F206" s="30">
        <v>4</v>
      </c>
      <c r="G206" s="30">
        <v>1</v>
      </c>
      <c r="H206" s="30">
        <v>6</v>
      </c>
      <c r="I206" s="30">
        <v>3</v>
      </c>
      <c r="J206" s="30">
        <v>1</v>
      </c>
      <c r="K206" s="30">
        <v>8</v>
      </c>
      <c r="L206" s="30">
        <v>1</v>
      </c>
      <c r="M206" s="30"/>
      <c r="N206" s="30"/>
      <c r="O206" s="30"/>
      <c r="P206" s="30"/>
      <c r="Q206" s="30"/>
      <c r="R206" s="30"/>
      <c r="S206" s="28">
        <f>YEAR(Tabla2[[#This Row],[Fecha]])</f>
        <v>2023</v>
      </c>
    </row>
    <row r="207" hidden="1" spans="1:19">
      <c r="A207" s="26">
        <v>45240</v>
      </c>
      <c r="B207" s="26" t="s">
        <v>33</v>
      </c>
      <c r="C207" s="36">
        <f t="shared" si="3"/>
        <v>12</v>
      </c>
      <c r="D207" s="30">
        <v>4</v>
      </c>
      <c r="E207" s="30">
        <v>8</v>
      </c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28">
        <f>YEAR(Tabla2[[#This Row],[Fecha]])</f>
        <v>2023</v>
      </c>
    </row>
    <row r="208" hidden="1" spans="1:19">
      <c r="A208" s="26">
        <v>45293</v>
      </c>
      <c r="B208" s="26" t="s">
        <v>31</v>
      </c>
      <c r="C208" s="36">
        <f t="shared" si="3"/>
        <v>46</v>
      </c>
      <c r="D208" s="30">
        <v>4</v>
      </c>
      <c r="E208" s="30">
        <v>7</v>
      </c>
      <c r="F208" s="30">
        <v>4</v>
      </c>
      <c r="G208" s="30">
        <v>7</v>
      </c>
      <c r="H208" s="30">
        <v>24</v>
      </c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28">
        <f>YEAR(Tabla2[[#This Row],[Fecha]])</f>
        <v>2024</v>
      </c>
    </row>
    <row r="209" hidden="1" spans="1:19">
      <c r="A209" s="26">
        <v>45294</v>
      </c>
      <c r="B209" s="26" t="s">
        <v>31</v>
      </c>
      <c r="C209" s="36">
        <f t="shared" si="3"/>
        <v>32</v>
      </c>
      <c r="D209" s="30">
        <v>3</v>
      </c>
      <c r="E209" s="30">
        <v>8</v>
      </c>
      <c r="F209" s="30">
        <v>21</v>
      </c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28">
        <f>YEAR(Tabla2[[#This Row],[Fecha]])</f>
        <v>2024</v>
      </c>
    </row>
    <row r="210" hidden="1" spans="1:19">
      <c r="A210" s="26">
        <v>45295</v>
      </c>
      <c r="B210" s="26" t="s">
        <v>31</v>
      </c>
      <c r="C210" s="36">
        <f t="shared" si="3"/>
        <v>35</v>
      </c>
      <c r="D210" s="30">
        <v>2</v>
      </c>
      <c r="E210" s="30">
        <v>1</v>
      </c>
      <c r="F210" s="30">
        <v>1</v>
      </c>
      <c r="G210" s="30">
        <v>7</v>
      </c>
      <c r="H210" s="30">
        <v>24</v>
      </c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28">
        <f>YEAR(Tabla2[[#This Row],[Fecha]])</f>
        <v>2024</v>
      </c>
    </row>
    <row r="211" hidden="1" spans="1:19">
      <c r="A211" s="26">
        <v>45296</v>
      </c>
      <c r="B211" s="26" t="s">
        <v>31</v>
      </c>
      <c r="C211" s="36">
        <f t="shared" si="3"/>
        <v>27</v>
      </c>
      <c r="D211" s="30">
        <v>3</v>
      </c>
      <c r="E211" s="30">
        <v>8</v>
      </c>
      <c r="F211" s="30">
        <v>3</v>
      </c>
      <c r="G211" s="30">
        <v>5</v>
      </c>
      <c r="H211" s="30">
        <v>2</v>
      </c>
      <c r="I211" s="30">
        <v>4</v>
      </c>
      <c r="J211" s="30">
        <v>2</v>
      </c>
      <c r="K211" s="30"/>
      <c r="L211" s="30"/>
      <c r="M211" s="30"/>
      <c r="N211" s="30"/>
      <c r="O211" s="30"/>
      <c r="P211" s="30"/>
      <c r="Q211" s="30"/>
      <c r="R211" s="30"/>
      <c r="S211" s="28">
        <f>YEAR(Tabla2[[#This Row],[Fecha]])</f>
        <v>2024</v>
      </c>
    </row>
    <row r="212" hidden="1" spans="1:19">
      <c r="A212" s="26">
        <v>45297</v>
      </c>
      <c r="B212" s="26" t="s">
        <v>31</v>
      </c>
      <c r="C212" s="36">
        <f t="shared" si="3"/>
        <v>62</v>
      </c>
      <c r="D212" s="30">
        <v>9</v>
      </c>
      <c r="E212" s="30">
        <v>8</v>
      </c>
      <c r="F212" s="30">
        <v>6</v>
      </c>
      <c r="G212" s="30">
        <v>7</v>
      </c>
      <c r="H212" s="30">
        <v>4</v>
      </c>
      <c r="I212" s="30">
        <v>8</v>
      </c>
      <c r="J212" s="30">
        <v>13</v>
      </c>
      <c r="K212" s="30">
        <v>7</v>
      </c>
      <c r="L212" s="30"/>
      <c r="M212" s="30"/>
      <c r="N212" s="30"/>
      <c r="O212" s="30"/>
      <c r="P212" s="30"/>
      <c r="Q212" s="30"/>
      <c r="R212" s="30"/>
      <c r="S212" s="28">
        <f>YEAR(Tabla2[[#This Row],[Fecha]])</f>
        <v>2024</v>
      </c>
    </row>
    <row r="213" hidden="1" spans="1:19">
      <c r="A213" s="26">
        <v>45298</v>
      </c>
      <c r="B213" s="26" t="s">
        <v>31</v>
      </c>
      <c r="C213" s="36">
        <f t="shared" si="3"/>
        <v>54</v>
      </c>
      <c r="D213" s="30">
        <v>3</v>
      </c>
      <c r="E213" s="30">
        <v>9</v>
      </c>
      <c r="F213" s="30">
        <v>8</v>
      </c>
      <c r="G213" s="30">
        <v>4</v>
      </c>
      <c r="H213" s="30">
        <v>13</v>
      </c>
      <c r="I213" s="30">
        <v>11</v>
      </c>
      <c r="J213" s="30">
        <v>6</v>
      </c>
      <c r="K213" s="30"/>
      <c r="L213" s="30"/>
      <c r="M213" s="30"/>
      <c r="N213" s="30"/>
      <c r="O213" s="30"/>
      <c r="P213" s="30"/>
      <c r="Q213" s="30"/>
      <c r="R213" s="30"/>
      <c r="S213" s="28">
        <f>YEAR(Tabla2[[#This Row],[Fecha]])</f>
        <v>2024</v>
      </c>
    </row>
    <row r="214" hidden="1" spans="1:19">
      <c r="A214" s="26">
        <v>45299</v>
      </c>
      <c r="B214" s="26" t="s">
        <v>31</v>
      </c>
      <c r="C214" s="36">
        <f t="shared" si="3"/>
        <v>40</v>
      </c>
      <c r="D214" s="30">
        <v>19</v>
      </c>
      <c r="E214" s="30">
        <v>6</v>
      </c>
      <c r="F214" s="30">
        <v>15</v>
      </c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28">
        <f>YEAR(Tabla2[[#This Row],[Fecha]])</f>
        <v>2024</v>
      </c>
    </row>
    <row r="215" hidden="1" spans="1:19">
      <c r="A215" s="26">
        <v>45300</v>
      </c>
      <c r="B215" s="26" t="s">
        <v>31</v>
      </c>
      <c r="C215" s="36">
        <f t="shared" si="3"/>
        <v>41</v>
      </c>
      <c r="D215" s="30">
        <v>20</v>
      </c>
      <c r="E215" s="30">
        <v>4</v>
      </c>
      <c r="F215" s="30">
        <v>17</v>
      </c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28">
        <f>YEAR(Tabla2[[#This Row],[Fecha]])</f>
        <v>2024</v>
      </c>
    </row>
    <row r="216" hidden="1" spans="1:19">
      <c r="A216" s="26">
        <v>45301</v>
      </c>
      <c r="B216" s="26" t="s">
        <v>31</v>
      </c>
      <c r="C216" s="36">
        <f t="shared" si="3"/>
        <v>35</v>
      </c>
      <c r="D216" s="30">
        <v>8</v>
      </c>
      <c r="E216" s="30">
        <v>13</v>
      </c>
      <c r="F216" s="30">
        <v>14</v>
      </c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28">
        <f>YEAR(Tabla2[[#This Row],[Fecha]])</f>
        <v>2024</v>
      </c>
    </row>
    <row r="217" hidden="1" spans="1:19">
      <c r="A217" s="26">
        <v>45302</v>
      </c>
      <c r="B217" s="26" t="s">
        <v>31</v>
      </c>
      <c r="C217" s="36">
        <f t="shared" si="3"/>
        <v>31</v>
      </c>
      <c r="D217" s="30">
        <v>13</v>
      </c>
      <c r="E217" s="30">
        <v>18</v>
      </c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28">
        <f>YEAR(Tabla2[[#This Row],[Fecha]])</f>
        <v>2024</v>
      </c>
    </row>
    <row r="218" hidden="1" spans="1:19">
      <c r="A218" s="26">
        <v>45303</v>
      </c>
      <c r="B218" s="26" t="s">
        <v>31</v>
      </c>
      <c r="C218" s="36">
        <f t="shared" si="3"/>
        <v>39</v>
      </c>
      <c r="D218" s="30">
        <v>12</v>
      </c>
      <c r="E218" s="30">
        <v>11</v>
      </c>
      <c r="F218" s="30">
        <v>5</v>
      </c>
      <c r="G218" s="30">
        <v>11</v>
      </c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28">
        <f>YEAR(Tabla2[[#This Row],[Fecha]])</f>
        <v>2024</v>
      </c>
    </row>
    <row r="219" hidden="1" spans="1:19">
      <c r="A219" s="26">
        <v>45306</v>
      </c>
      <c r="B219" s="26" t="s">
        <v>31</v>
      </c>
      <c r="C219" s="36">
        <f t="shared" si="3"/>
        <v>31</v>
      </c>
      <c r="D219" s="30">
        <v>15</v>
      </c>
      <c r="E219" s="30">
        <v>16</v>
      </c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28">
        <f>YEAR(Tabla2[[#This Row],[Fecha]])</f>
        <v>2024</v>
      </c>
    </row>
    <row r="220" hidden="1" spans="1:19">
      <c r="A220" s="26">
        <v>45307</v>
      </c>
      <c r="B220" s="26" t="s">
        <v>31</v>
      </c>
      <c r="C220" s="36">
        <f t="shared" si="3"/>
        <v>60</v>
      </c>
      <c r="D220" s="30">
        <v>23</v>
      </c>
      <c r="E220" s="30">
        <v>4</v>
      </c>
      <c r="F220" s="30">
        <v>33</v>
      </c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28">
        <f>YEAR(Tabla2[[#This Row],[Fecha]])</f>
        <v>2024</v>
      </c>
    </row>
    <row r="221" hidden="1" spans="1:19">
      <c r="A221" s="26">
        <v>45308</v>
      </c>
      <c r="B221" s="26" t="s">
        <v>31</v>
      </c>
      <c r="C221" s="36">
        <f t="shared" si="3"/>
        <v>32</v>
      </c>
      <c r="D221" s="30">
        <v>22</v>
      </c>
      <c r="E221" s="30">
        <v>10</v>
      </c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28">
        <f>YEAR(Tabla2[[#This Row],[Fecha]])</f>
        <v>2024</v>
      </c>
    </row>
    <row r="222" hidden="1" spans="1:19">
      <c r="A222" s="26">
        <v>45309</v>
      </c>
      <c r="B222" s="26" t="s">
        <v>31</v>
      </c>
      <c r="C222" s="36">
        <f t="shared" si="3"/>
        <v>67</v>
      </c>
      <c r="D222" s="30">
        <v>14</v>
      </c>
      <c r="E222" s="30">
        <v>8</v>
      </c>
      <c r="F222" s="30">
        <v>12</v>
      </c>
      <c r="G222" s="30">
        <v>19</v>
      </c>
      <c r="H222" s="30">
        <v>14</v>
      </c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28">
        <f>YEAR(Tabla2[[#This Row],[Fecha]])</f>
        <v>2024</v>
      </c>
    </row>
    <row r="223" hidden="1" spans="1:19">
      <c r="A223" s="26">
        <v>45313</v>
      </c>
      <c r="B223" s="26" t="s">
        <v>31</v>
      </c>
      <c r="C223" s="36">
        <f t="shared" si="3"/>
        <v>39</v>
      </c>
      <c r="D223" s="30">
        <v>18</v>
      </c>
      <c r="E223" s="30">
        <v>21</v>
      </c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28">
        <f>YEAR(Tabla2[[#This Row],[Fecha]])</f>
        <v>2024</v>
      </c>
    </row>
    <row r="224" hidden="1" spans="1:19">
      <c r="A224" s="26">
        <v>45314</v>
      </c>
      <c r="B224" s="26" t="s">
        <v>31</v>
      </c>
      <c r="C224" s="36">
        <f t="shared" si="3"/>
        <v>31</v>
      </c>
      <c r="D224" s="30">
        <v>31</v>
      </c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28">
        <f>YEAR(Tabla2[[#This Row],[Fecha]])</f>
        <v>2024</v>
      </c>
    </row>
    <row r="225" hidden="1" spans="1:19">
      <c r="A225" s="26">
        <v>45315</v>
      </c>
      <c r="B225" s="26" t="s">
        <v>31</v>
      </c>
      <c r="C225" s="36">
        <f t="shared" si="3"/>
        <v>53</v>
      </c>
      <c r="D225" s="30">
        <v>20</v>
      </c>
      <c r="E225" s="30">
        <v>33</v>
      </c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28">
        <f>YEAR(Tabla2[[#This Row],[Fecha]])</f>
        <v>2024</v>
      </c>
    </row>
    <row r="226" hidden="1" spans="1:19">
      <c r="A226" s="26">
        <v>45316</v>
      </c>
      <c r="B226" s="26" t="s">
        <v>31</v>
      </c>
      <c r="C226" s="36">
        <f t="shared" si="3"/>
        <v>44</v>
      </c>
      <c r="D226" s="30">
        <v>21</v>
      </c>
      <c r="E226" s="30">
        <v>23</v>
      </c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28">
        <f>YEAR(Tabla2[[#This Row],[Fecha]])</f>
        <v>2024</v>
      </c>
    </row>
    <row r="227" hidden="1" spans="1:19">
      <c r="A227" s="26">
        <v>45317</v>
      </c>
      <c r="B227" s="26" t="s">
        <v>31</v>
      </c>
      <c r="C227" s="36">
        <f t="shared" si="3"/>
        <v>32</v>
      </c>
      <c r="D227" s="30">
        <v>13</v>
      </c>
      <c r="E227" s="30">
        <v>19</v>
      </c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28">
        <f>YEAR(Tabla2[[#This Row],[Fecha]])</f>
        <v>2024</v>
      </c>
    </row>
    <row r="228" hidden="1" spans="1:19">
      <c r="A228" s="26">
        <v>45318</v>
      </c>
      <c r="B228" s="26" t="s">
        <v>31</v>
      </c>
      <c r="C228" s="36">
        <f t="shared" si="3"/>
        <v>39</v>
      </c>
      <c r="D228" s="30">
        <v>39</v>
      </c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28">
        <f>YEAR(Tabla2[[#This Row],[Fecha]])</f>
        <v>2024</v>
      </c>
    </row>
    <row r="229" hidden="1" spans="1:19">
      <c r="A229" s="26">
        <v>45319</v>
      </c>
      <c r="B229" s="26" t="s">
        <v>31</v>
      </c>
      <c r="C229" s="36">
        <f t="shared" si="3"/>
        <v>36</v>
      </c>
      <c r="D229" s="30">
        <v>10</v>
      </c>
      <c r="E229" s="30">
        <v>26</v>
      </c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28">
        <f>YEAR(Tabla2[[#This Row],[Fecha]])</f>
        <v>2024</v>
      </c>
    </row>
    <row r="230" hidden="1" spans="1:19">
      <c r="A230" s="26">
        <v>45320</v>
      </c>
      <c r="B230" s="26" t="s">
        <v>31</v>
      </c>
      <c r="C230" s="36">
        <f t="shared" si="3"/>
        <v>37</v>
      </c>
      <c r="D230" s="30">
        <v>21</v>
      </c>
      <c r="E230" s="30">
        <v>16</v>
      </c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28">
        <f>YEAR(Tabla2[[#This Row],[Fecha]])</f>
        <v>2024</v>
      </c>
    </row>
    <row r="231" hidden="1" spans="1:19">
      <c r="A231" s="26">
        <v>45320</v>
      </c>
      <c r="B231" s="26" t="s">
        <v>33</v>
      </c>
      <c r="C231" s="36">
        <f t="shared" si="3"/>
        <v>22</v>
      </c>
      <c r="D231" s="30">
        <v>22</v>
      </c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28">
        <f>YEAR(Tabla2[[#This Row],[Fecha]])</f>
        <v>2024</v>
      </c>
    </row>
    <row r="232" hidden="1" spans="1:19">
      <c r="A232" s="26">
        <v>45321</v>
      </c>
      <c r="B232" s="26" t="s">
        <v>31</v>
      </c>
      <c r="C232" s="36">
        <f t="shared" si="3"/>
        <v>19</v>
      </c>
      <c r="D232" s="30">
        <v>19</v>
      </c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28">
        <f>YEAR(Tabla2[[#This Row],[Fecha]])</f>
        <v>2024</v>
      </c>
    </row>
    <row r="233" hidden="1" spans="1:19">
      <c r="A233" s="26">
        <v>45321</v>
      </c>
      <c r="B233" s="26" t="s">
        <v>33</v>
      </c>
      <c r="C233" s="36">
        <f t="shared" si="3"/>
        <v>16</v>
      </c>
      <c r="D233" s="30">
        <f>38-22</f>
        <v>16</v>
      </c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28">
        <f>YEAR(Tabla2[[#This Row],[Fecha]])</f>
        <v>2024</v>
      </c>
    </row>
    <row r="234" hidden="1" spans="1:19">
      <c r="A234" s="26">
        <v>45322</v>
      </c>
      <c r="B234" s="26" t="s">
        <v>31</v>
      </c>
      <c r="C234" s="36">
        <f t="shared" si="3"/>
        <v>20</v>
      </c>
      <c r="D234" s="30">
        <v>10</v>
      </c>
      <c r="E234" s="30">
        <v>10</v>
      </c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28">
        <f>YEAR(Tabla2[[#This Row],[Fecha]])</f>
        <v>2024</v>
      </c>
    </row>
    <row r="235" hidden="1" spans="1:19">
      <c r="A235" s="26">
        <v>45322</v>
      </c>
      <c r="B235" s="26" t="s">
        <v>33</v>
      </c>
      <c r="C235" s="36">
        <f t="shared" si="3"/>
        <v>34</v>
      </c>
      <c r="D235" s="30">
        <f>60+12-D233-D231</f>
        <v>34</v>
      </c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28">
        <f>YEAR(Tabla2[[#This Row],[Fecha]])</f>
        <v>2024</v>
      </c>
    </row>
    <row r="236" hidden="1" spans="1:19">
      <c r="A236" s="26">
        <v>45323</v>
      </c>
      <c r="B236" s="26" t="s">
        <v>31</v>
      </c>
      <c r="C236" s="36">
        <f t="shared" si="3"/>
        <v>33</v>
      </c>
      <c r="D236" s="30">
        <v>10</v>
      </c>
      <c r="E236" s="30">
        <v>23</v>
      </c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28">
        <f>YEAR(Tabla2[[#This Row],[Fecha]])</f>
        <v>2024</v>
      </c>
    </row>
    <row r="237" hidden="1" spans="1:19">
      <c r="A237" s="26">
        <v>45323</v>
      </c>
      <c r="B237" s="26" t="s">
        <v>33</v>
      </c>
      <c r="C237" s="36">
        <f t="shared" si="3"/>
        <v>21</v>
      </c>
      <c r="D237" s="30">
        <v>21</v>
      </c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28">
        <f>YEAR(Tabla2[[#This Row],[Fecha]])</f>
        <v>2024</v>
      </c>
    </row>
    <row r="238" hidden="1" spans="1:19">
      <c r="A238" s="26">
        <v>45324</v>
      </c>
      <c r="B238" s="26" t="s">
        <v>31</v>
      </c>
      <c r="C238" s="36">
        <f t="shared" si="3"/>
        <v>36</v>
      </c>
      <c r="D238" s="30">
        <v>36</v>
      </c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28">
        <f>YEAR(Tabla2[[#This Row],[Fecha]])</f>
        <v>2024</v>
      </c>
    </row>
    <row r="239" hidden="1" spans="1:19">
      <c r="A239" s="26">
        <v>45324</v>
      </c>
      <c r="B239" s="26" t="s">
        <v>33</v>
      </c>
      <c r="C239" s="36">
        <f t="shared" si="3"/>
        <v>18</v>
      </c>
      <c r="D239" s="30">
        <v>18</v>
      </c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28">
        <f>YEAR(Tabla2[[#This Row],[Fecha]])</f>
        <v>2024</v>
      </c>
    </row>
    <row r="240" hidden="1" spans="1:19">
      <c r="A240" s="26">
        <v>45326</v>
      </c>
      <c r="B240" s="26" t="s">
        <v>33</v>
      </c>
      <c r="C240" s="36">
        <f t="shared" si="3"/>
        <v>60</v>
      </c>
      <c r="D240" s="30">
        <v>19</v>
      </c>
      <c r="E240" s="30">
        <v>41</v>
      </c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28">
        <f>YEAR(Tabla2[[#This Row],[Fecha]])</f>
        <v>2024</v>
      </c>
    </row>
    <row r="241" hidden="1" spans="1:19">
      <c r="A241" s="26">
        <v>45327</v>
      </c>
      <c r="B241" s="26" t="s">
        <v>31</v>
      </c>
      <c r="C241" s="36">
        <f t="shared" si="3"/>
        <v>33</v>
      </c>
      <c r="D241" s="30">
        <v>17</v>
      </c>
      <c r="E241" s="30">
        <v>16</v>
      </c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28">
        <f>YEAR(Tabla2[[#This Row],[Fecha]])</f>
        <v>2024</v>
      </c>
    </row>
    <row r="242" hidden="1" spans="1:19">
      <c r="A242" s="26">
        <v>45328</v>
      </c>
      <c r="B242" s="26" t="s">
        <v>31</v>
      </c>
      <c r="C242" s="36">
        <f t="shared" si="3"/>
        <v>35</v>
      </c>
      <c r="D242" s="30">
        <v>35</v>
      </c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28">
        <f>YEAR(Tabla2[[#This Row],[Fecha]])</f>
        <v>2024</v>
      </c>
    </row>
    <row r="243" hidden="1" spans="1:19">
      <c r="A243" s="26">
        <v>45328</v>
      </c>
      <c r="B243" s="26" t="s">
        <v>33</v>
      </c>
      <c r="C243" s="36">
        <f t="shared" si="3"/>
        <v>22</v>
      </c>
      <c r="D243" s="30">
        <v>22</v>
      </c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28">
        <f>YEAR(Tabla2[[#This Row],[Fecha]])</f>
        <v>2024</v>
      </c>
    </row>
    <row r="244" hidden="1" spans="1:19">
      <c r="A244" s="26">
        <v>45329</v>
      </c>
      <c r="B244" s="26" t="s">
        <v>26</v>
      </c>
      <c r="C244" s="36">
        <f t="shared" si="3"/>
        <v>20</v>
      </c>
      <c r="D244" s="30">
        <v>20</v>
      </c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28">
        <f>YEAR(Tabla2[[#This Row],[Fecha]])</f>
        <v>2024</v>
      </c>
    </row>
    <row r="245" hidden="1" spans="1:19">
      <c r="A245" s="26">
        <v>45329</v>
      </c>
      <c r="B245" s="26" t="s">
        <v>33</v>
      </c>
      <c r="C245" s="36">
        <f t="shared" si="3"/>
        <v>31</v>
      </c>
      <c r="D245" s="30">
        <v>17</v>
      </c>
      <c r="E245" s="30">
        <v>14</v>
      </c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28">
        <f>YEAR(Tabla2[[#This Row],[Fecha]])</f>
        <v>2024</v>
      </c>
    </row>
    <row r="246" hidden="1" spans="1:19">
      <c r="A246" s="26">
        <v>45330</v>
      </c>
      <c r="B246" s="26" t="s">
        <v>31</v>
      </c>
      <c r="C246" s="36">
        <f t="shared" si="3"/>
        <v>32</v>
      </c>
      <c r="D246" s="30">
        <v>20</v>
      </c>
      <c r="E246" s="30">
        <v>12</v>
      </c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28">
        <f>YEAR(Tabla2[[#This Row],[Fecha]])</f>
        <v>2024</v>
      </c>
    </row>
    <row r="247" hidden="1" spans="1:19">
      <c r="A247" s="26">
        <v>45330</v>
      </c>
      <c r="B247" s="26" t="s">
        <v>33</v>
      </c>
      <c r="C247" s="36">
        <f t="shared" si="3"/>
        <v>14</v>
      </c>
      <c r="D247" s="30">
        <v>14</v>
      </c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28">
        <f>YEAR(Tabla2[[#This Row],[Fecha]])</f>
        <v>2024</v>
      </c>
    </row>
    <row r="248" hidden="1" spans="1:19">
      <c r="A248" s="26">
        <v>45331</v>
      </c>
      <c r="B248" s="26" t="s">
        <v>31</v>
      </c>
      <c r="C248" s="36">
        <f t="shared" si="3"/>
        <v>30</v>
      </c>
      <c r="D248" s="30">
        <v>10</v>
      </c>
      <c r="E248" s="30">
        <v>20</v>
      </c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28">
        <f>YEAR(Tabla2[[#This Row],[Fecha]])</f>
        <v>2024</v>
      </c>
    </row>
    <row r="249" hidden="1" spans="1:19">
      <c r="A249" s="26">
        <v>45334</v>
      </c>
      <c r="B249" s="26" t="s">
        <v>31</v>
      </c>
      <c r="C249" s="36">
        <f t="shared" si="3"/>
        <v>42</v>
      </c>
      <c r="D249" s="30">
        <v>42</v>
      </c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28">
        <f>YEAR(Tabla2[[#This Row],[Fecha]])</f>
        <v>2024</v>
      </c>
    </row>
    <row r="250" hidden="1" spans="1:19">
      <c r="A250" s="26">
        <v>45334</v>
      </c>
      <c r="B250" s="26" t="s">
        <v>33</v>
      </c>
      <c r="C250" s="36">
        <f t="shared" si="3"/>
        <v>14</v>
      </c>
      <c r="D250" s="30">
        <v>14</v>
      </c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28">
        <f>YEAR(Tabla2[[#This Row],[Fecha]])</f>
        <v>2024</v>
      </c>
    </row>
    <row r="251" hidden="1" spans="1:19">
      <c r="A251" s="26">
        <v>45335</v>
      </c>
      <c r="B251" s="26" t="s">
        <v>31</v>
      </c>
      <c r="C251" s="36">
        <f t="shared" si="3"/>
        <v>45</v>
      </c>
      <c r="D251" s="30">
        <v>45</v>
      </c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28">
        <f>YEAR(Tabla2[[#This Row],[Fecha]])</f>
        <v>2024</v>
      </c>
    </row>
    <row r="252" hidden="1" spans="1:19">
      <c r="A252" s="26">
        <v>45335</v>
      </c>
      <c r="B252" s="26" t="s">
        <v>33</v>
      </c>
      <c r="C252" s="36">
        <f t="shared" si="3"/>
        <v>52</v>
      </c>
      <c r="D252" s="30">
        <v>52</v>
      </c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28">
        <f>YEAR(Tabla2[[#This Row],[Fecha]])</f>
        <v>2024</v>
      </c>
    </row>
    <row r="253" hidden="1" spans="1:19">
      <c r="A253" s="26">
        <v>45336</v>
      </c>
      <c r="B253" s="26" t="s">
        <v>31</v>
      </c>
      <c r="C253" s="36">
        <f t="shared" si="3"/>
        <v>33</v>
      </c>
      <c r="D253" s="30">
        <v>33</v>
      </c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28">
        <f>YEAR(Tabla2[[#This Row],[Fecha]])</f>
        <v>2024</v>
      </c>
    </row>
    <row r="254" hidden="1" spans="1:19">
      <c r="A254" s="26">
        <v>45336</v>
      </c>
      <c r="B254" s="26" t="s">
        <v>33</v>
      </c>
      <c r="C254" s="36">
        <f t="shared" si="3"/>
        <v>28</v>
      </c>
      <c r="D254" s="30">
        <v>28</v>
      </c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28">
        <f>YEAR(Tabla2[[#This Row],[Fecha]])</f>
        <v>2024</v>
      </c>
    </row>
    <row r="255" hidden="1" spans="1:19">
      <c r="A255" s="26">
        <v>45337</v>
      </c>
      <c r="B255" s="26" t="s">
        <v>31</v>
      </c>
      <c r="C255" s="36">
        <f t="shared" si="3"/>
        <v>42</v>
      </c>
      <c r="D255" s="30">
        <v>23</v>
      </c>
      <c r="E255" s="30">
        <v>19</v>
      </c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28">
        <f>YEAR(Tabla2[[#This Row],[Fecha]])</f>
        <v>2024</v>
      </c>
    </row>
    <row r="256" hidden="1" spans="1:19">
      <c r="A256" s="26">
        <v>45337</v>
      </c>
      <c r="B256" s="26" t="s">
        <v>33</v>
      </c>
      <c r="C256" s="36">
        <f t="shared" si="3"/>
        <v>37</v>
      </c>
      <c r="D256" s="30">
        <v>37</v>
      </c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28">
        <f>YEAR(Tabla2[[#This Row],[Fecha]])</f>
        <v>2024</v>
      </c>
    </row>
    <row r="257" hidden="1" spans="1:19">
      <c r="A257" s="26">
        <v>45338</v>
      </c>
      <c r="B257" s="26" t="s">
        <v>31</v>
      </c>
      <c r="C257" s="36">
        <f t="shared" si="3"/>
        <v>24</v>
      </c>
      <c r="D257" s="30">
        <v>24</v>
      </c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28">
        <f>YEAR(Tabla2[[#This Row],[Fecha]])</f>
        <v>2024</v>
      </c>
    </row>
    <row r="258" hidden="1" spans="1:19">
      <c r="A258" s="26">
        <v>45338</v>
      </c>
      <c r="B258" s="26" t="s">
        <v>33</v>
      </c>
      <c r="C258" s="36">
        <f t="shared" ref="C258:C321" si="4">SUM(D258:R258)</f>
        <v>18</v>
      </c>
      <c r="D258" s="30">
        <v>18</v>
      </c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28">
        <f>YEAR(Tabla2[[#This Row],[Fecha]])</f>
        <v>2024</v>
      </c>
    </row>
    <row r="259" hidden="1" spans="1:19">
      <c r="A259" s="26">
        <v>45339</v>
      </c>
      <c r="B259" s="26" t="s">
        <v>31</v>
      </c>
      <c r="C259" s="36">
        <f t="shared" si="4"/>
        <v>32</v>
      </c>
      <c r="D259" s="30">
        <v>32</v>
      </c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28">
        <f>YEAR(Tabla2[[#This Row],[Fecha]])</f>
        <v>2024</v>
      </c>
    </row>
    <row r="260" hidden="1" spans="1:19">
      <c r="A260" s="26">
        <v>45339</v>
      </c>
      <c r="B260" s="26" t="s">
        <v>33</v>
      </c>
      <c r="C260" s="36">
        <f t="shared" si="4"/>
        <v>13</v>
      </c>
      <c r="D260" s="30">
        <v>13</v>
      </c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28">
        <f>YEAR(Tabla2[[#This Row],[Fecha]])</f>
        <v>2024</v>
      </c>
    </row>
    <row r="261" hidden="1" spans="1:19">
      <c r="A261" s="26">
        <v>45340</v>
      </c>
      <c r="B261" s="26" t="s">
        <v>31</v>
      </c>
      <c r="C261" s="36">
        <f t="shared" si="4"/>
        <v>45</v>
      </c>
      <c r="D261" s="30">
        <v>26</v>
      </c>
      <c r="E261" s="30">
        <v>19</v>
      </c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28">
        <f>YEAR(Tabla2[[#This Row],[Fecha]])</f>
        <v>2024</v>
      </c>
    </row>
    <row r="262" hidden="1" spans="1:19">
      <c r="A262" s="26">
        <v>45340</v>
      </c>
      <c r="B262" s="26" t="s">
        <v>33</v>
      </c>
      <c r="C262" s="36">
        <f t="shared" si="4"/>
        <v>40</v>
      </c>
      <c r="D262" s="30">
        <v>40</v>
      </c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28">
        <f>YEAR(Tabla2[[#This Row],[Fecha]])</f>
        <v>2024</v>
      </c>
    </row>
    <row r="263" hidden="1" spans="1:19">
      <c r="A263" s="26">
        <v>45341</v>
      </c>
      <c r="B263" s="26" t="s">
        <v>31</v>
      </c>
      <c r="C263" s="36">
        <f t="shared" si="4"/>
        <v>23</v>
      </c>
      <c r="D263" s="30">
        <v>13</v>
      </c>
      <c r="E263" s="30">
        <v>10</v>
      </c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28">
        <f>YEAR(Tabla2[[#This Row],[Fecha]])</f>
        <v>2024</v>
      </c>
    </row>
    <row r="264" hidden="1" spans="1:19">
      <c r="A264" s="26">
        <v>45341</v>
      </c>
      <c r="B264" s="26" t="s">
        <v>33</v>
      </c>
      <c r="C264" s="36">
        <f t="shared" si="4"/>
        <v>27</v>
      </c>
      <c r="D264" s="30">
        <v>27</v>
      </c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28">
        <f>YEAR(Tabla2[[#This Row],[Fecha]])</f>
        <v>2024</v>
      </c>
    </row>
    <row r="265" hidden="1" spans="1:19">
      <c r="A265" s="26">
        <v>45342</v>
      </c>
      <c r="B265" s="26" t="s">
        <v>31</v>
      </c>
      <c r="C265" s="36">
        <f t="shared" si="4"/>
        <v>51</v>
      </c>
      <c r="D265" s="30">
        <v>14</v>
      </c>
      <c r="E265" s="30">
        <v>37</v>
      </c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28">
        <f>YEAR(Tabla2[[#This Row],[Fecha]])</f>
        <v>2024</v>
      </c>
    </row>
    <row r="266" hidden="1" spans="1:19">
      <c r="A266" s="26">
        <v>45342</v>
      </c>
      <c r="B266" s="26" t="s">
        <v>33</v>
      </c>
      <c r="C266" s="36">
        <f t="shared" si="4"/>
        <v>30</v>
      </c>
      <c r="D266" s="30">
        <v>30</v>
      </c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28">
        <f>YEAR(Tabla2[[#This Row],[Fecha]])</f>
        <v>2024</v>
      </c>
    </row>
    <row r="267" hidden="1" spans="1:19">
      <c r="A267" s="26">
        <v>45343</v>
      </c>
      <c r="B267" s="26" t="s">
        <v>31</v>
      </c>
      <c r="C267" s="36">
        <f t="shared" si="4"/>
        <v>28</v>
      </c>
      <c r="D267" s="30">
        <v>15</v>
      </c>
      <c r="E267" s="30">
        <v>13</v>
      </c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28">
        <f>YEAR(Tabla2[[#This Row],[Fecha]])</f>
        <v>2024</v>
      </c>
    </row>
    <row r="268" hidden="1" spans="1:19">
      <c r="A268" s="26">
        <v>45343</v>
      </c>
      <c r="B268" s="26" t="s">
        <v>33</v>
      </c>
      <c r="C268" s="36">
        <f t="shared" si="4"/>
        <v>29</v>
      </c>
      <c r="D268" s="30">
        <v>29</v>
      </c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28">
        <f>YEAR(Tabla2[[#This Row],[Fecha]])</f>
        <v>2024</v>
      </c>
    </row>
    <row r="269" hidden="1" spans="1:19">
      <c r="A269" s="26">
        <v>45344</v>
      </c>
      <c r="B269" s="26" t="s">
        <v>31</v>
      </c>
      <c r="C269" s="36">
        <f t="shared" si="4"/>
        <v>32</v>
      </c>
      <c r="D269" s="30">
        <v>32</v>
      </c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28">
        <f>YEAR(Tabla2[[#This Row],[Fecha]])</f>
        <v>2024</v>
      </c>
    </row>
    <row r="270" hidden="1" spans="1:19">
      <c r="A270" s="26">
        <v>45344</v>
      </c>
      <c r="B270" s="26" t="s">
        <v>33</v>
      </c>
      <c r="C270" s="36">
        <f t="shared" si="4"/>
        <v>16</v>
      </c>
      <c r="D270" s="30">
        <v>16</v>
      </c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28">
        <f>YEAR(Tabla2[[#This Row],[Fecha]])</f>
        <v>2024</v>
      </c>
    </row>
    <row r="271" hidden="1" spans="1:19">
      <c r="A271" s="26">
        <v>45345</v>
      </c>
      <c r="B271" s="26" t="s">
        <v>31</v>
      </c>
      <c r="C271" s="36">
        <f t="shared" si="4"/>
        <v>31</v>
      </c>
      <c r="D271" s="30">
        <v>12</v>
      </c>
      <c r="E271" s="30">
        <v>5</v>
      </c>
      <c r="F271" s="30">
        <v>8</v>
      </c>
      <c r="G271" s="30">
        <v>4</v>
      </c>
      <c r="H271" s="30">
        <v>2</v>
      </c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28">
        <f>YEAR(Tabla2[[#This Row],[Fecha]])</f>
        <v>2024</v>
      </c>
    </row>
    <row r="272" hidden="1" spans="1:19">
      <c r="A272" s="26">
        <v>45345</v>
      </c>
      <c r="B272" s="26" t="s">
        <v>33</v>
      </c>
      <c r="C272" s="36">
        <f t="shared" si="4"/>
        <v>26</v>
      </c>
      <c r="D272" s="30">
        <v>26</v>
      </c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28">
        <f>YEAR(Tabla2[[#This Row],[Fecha]])</f>
        <v>2024</v>
      </c>
    </row>
    <row r="273" hidden="1" spans="1:19">
      <c r="A273" s="26">
        <v>45346</v>
      </c>
      <c r="B273" s="26" t="s">
        <v>31</v>
      </c>
      <c r="C273" s="36">
        <f t="shared" si="4"/>
        <v>32</v>
      </c>
      <c r="D273" s="30">
        <v>3</v>
      </c>
      <c r="E273" s="30">
        <v>3</v>
      </c>
      <c r="F273" s="30">
        <v>5</v>
      </c>
      <c r="G273" s="30">
        <v>2</v>
      </c>
      <c r="H273" s="30">
        <v>3</v>
      </c>
      <c r="I273" s="30">
        <v>5</v>
      </c>
      <c r="J273" s="30">
        <v>11</v>
      </c>
      <c r="K273" s="30"/>
      <c r="L273" s="30"/>
      <c r="M273" s="30"/>
      <c r="N273" s="30"/>
      <c r="O273" s="30"/>
      <c r="P273" s="30"/>
      <c r="Q273" s="30"/>
      <c r="R273" s="30"/>
      <c r="S273" s="28">
        <f>YEAR(Tabla2[[#This Row],[Fecha]])</f>
        <v>2024</v>
      </c>
    </row>
    <row r="274" hidden="1" spans="1:19">
      <c r="A274" s="26">
        <v>45346</v>
      </c>
      <c r="B274" s="26" t="s">
        <v>33</v>
      </c>
      <c r="C274" s="36">
        <f t="shared" si="4"/>
        <v>11</v>
      </c>
      <c r="D274" s="30">
        <v>11</v>
      </c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28">
        <f>YEAR(Tabla2[[#This Row],[Fecha]])</f>
        <v>2024</v>
      </c>
    </row>
    <row r="275" hidden="1" spans="1:19">
      <c r="A275" s="26">
        <v>45347</v>
      </c>
      <c r="B275" s="26" t="s">
        <v>31</v>
      </c>
      <c r="C275" s="36">
        <f t="shared" si="4"/>
        <v>35</v>
      </c>
      <c r="D275" s="30">
        <v>4</v>
      </c>
      <c r="E275" s="30">
        <v>6</v>
      </c>
      <c r="F275" s="30">
        <v>1</v>
      </c>
      <c r="G275" s="30">
        <v>5</v>
      </c>
      <c r="H275" s="30">
        <v>8</v>
      </c>
      <c r="I275" s="30">
        <v>4</v>
      </c>
      <c r="J275" s="30">
        <v>7</v>
      </c>
      <c r="K275" s="30"/>
      <c r="L275" s="30"/>
      <c r="M275" s="30"/>
      <c r="N275" s="30"/>
      <c r="O275" s="30"/>
      <c r="P275" s="30"/>
      <c r="Q275" s="30"/>
      <c r="R275" s="30"/>
      <c r="S275" s="28">
        <f>YEAR(Tabla2[[#This Row],[Fecha]])</f>
        <v>2024</v>
      </c>
    </row>
    <row r="276" hidden="1" spans="1:19">
      <c r="A276" s="26">
        <v>45347</v>
      </c>
      <c r="B276" s="26" t="s">
        <v>33</v>
      </c>
      <c r="C276" s="36">
        <f t="shared" si="4"/>
        <v>15</v>
      </c>
      <c r="D276" s="30">
        <v>15</v>
      </c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28">
        <f>YEAR(Tabla2[[#This Row],[Fecha]])</f>
        <v>2024</v>
      </c>
    </row>
    <row r="277" hidden="1" spans="1:19">
      <c r="A277" s="26">
        <v>45348</v>
      </c>
      <c r="B277" s="26" t="s">
        <v>31</v>
      </c>
      <c r="C277" s="36">
        <f t="shared" si="4"/>
        <v>33</v>
      </c>
      <c r="D277" s="30">
        <v>8</v>
      </c>
      <c r="E277" s="30">
        <v>12</v>
      </c>
      <c r="F277" s="30">
        <v>8</v>
      </c>
      <c r="G277" s="30">
        <v>5</v>
      </c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28">
        <f>YEAR(Tabla2[[#This Row],[Fecha]])</f>
        <v>2024</v>
      </c>
    </row>
    <row r="278" hidden="1" spans="1:19">
      <c r="A278" s="26">
        <v>45348</v>
      </c>
      <c r="B278" s="26" t="s">
        <v>33</v>
      </c>
      <c r="C278" s="36">
        <f t="shared" si="4"/>
        <v>24</v>
      </c>
      <c r="D278" s="30">
        <v>24</v>
      </c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28">
        <f>YEAR(Tabla2[[#This Row],[Fecha]])</f>
        <v>2024</v>
      </c>
    </row>
    <row r="279" hidden="1" spans="1:19">
      <c r="A279" s="26">
        <v>45349</v>
      </c>
      <c r="B279" s="26" t="s">
        <v>31</v>
      </c>
      <c r="C279" s="36">
        <f t="shared" si="4"/>
        <v>43</v>
      </c>
      <c r="D279" s="30">
        <v>6</v>
      </c>
      <c r="E279" s="30">
        <v>2</v>
      </c>
      <c r="F279" s="30">
        <v>13</v>
      </c>
      <c r="G279" s="30">
        <v>5</v>
      </c>
      <c r="H279" s="30">
        <v>17</v>
      </c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28">
        <f>YEAR(Tabla2[[#This Row],[Fecha]])</f>
        <v>2024</v>
      </c>
    </row>
    <row r="280" hidden="1" spans="1:19">
      <c r="A280" s="26">
        <v>45349</v>
      </c>
      <c r="B280" s="26" t="s">
        <v>33</v>
      </c>
      <c r="C280" s="36">
        <f t="shared" si="4"/>
        <v>33</v>
      </c>
      <c r="D280" s="30">
        <v>9</v>
      </c>
      <c r="E280" s="30">
        <v>24</v>
      </c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28">
        <f>YEAR(Tabla2[[#This Row],[Fecha]])</f>
        <v>2024</v>
      </c>
    </row>
    <row r="281" hidden="1" spans="1:19">
      <c r="A281" s="26">
        <v>45350</v>
      </c>
      <c r="B281" s="26" t="s">
        <v>31</v>
      </c>
      <c r="C281" s="36">
        <f t="shared" si="4"/>
        <v>33</v>
      </c>
      <c r="D281" s="30">
        <v>12</v>
      </c>
      <c r="E281" s="30">
        <v>2</v>
      </c>
      <c r="F281" s="30">
        <v>8</v>
      </c>
      <c r="G281" s="30">
        <v>11</v>
      </c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28">
        <f>YEAR(Tabla2[[#This Row],[Fecha]])</f>
        <v>2024</v>
      </c>
    </row>
    <row r="282" hidden="1" spans="1:19">
      <c r="A282" s="26">
        <v>45350</v>
      </c>
      <c r="B282" s="26" t="s">
        <v>33</v>
      </c>
      <c r="C282" s="36">
        <f t="shared" si="4"/>
        <v>45</v>
      </c>
      <c r="D282" s="30">
        <v>45</v>
      </c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28">
        <f>YEAR(Tabla2[[#This Row],[Fecha]])</f>
        <v>2024</v>
      </c>
    </row>
    <row r="283" hidden="1" spans="1:19">
      <c r="A283" s="26">
        <v>45351</v>
      </c>
      <c r="B283" s="26" t="s">
        <v>31</v>
      </c>
      <c r="C283" s="36">
        <f t="shared" si="4"/>
        <v>24</v>
      </c>
      <c r="D283" s="30">
        <v>7</v>
      </c>
      <c r="E283" s="30">
        <v>4</v>
      </c>
      <c r="F283" s="30">
        <v>4</v>
      </c>
      <c r="G283" s="30">
        <v>9</v>
      </c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28">
        <f>YEAR(Tabla2[[#This Row],[Fecha]])</f>
        <v>2024</v>
      </c>
    </row>
    <row r="284" hidden="1" spans="1:19">
      <c r="A284" s="26">
        <v>45351</v>
      </c>
      <c r="B284" s="26" t="s">
        <v>33</v>
      </c>
      <c r="C284" s="36">
        <f t="shared" si="4"/>
        <v>32</v>
      </c>
      <c r="D284" s="30">
        <v>32</v>
      </c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28">
        <f>YEAR(Tabla2[[#This Row],[Fecha]])</f>
        <v>2024</v>
      </c>
    </row>
    <row r="285" hidden="1" spans="1:19">
      <c r="A285" s="26">
        <v>45352</v>
      </c>
      <c r="B285" s="26" t="s">
        <v>31</v>
      </c>
      <c r="C285" s="36">
        <f t="shared" si="4"/>
        <v>32</v>
      </c>
      <c r="D285" s="30">
        <v>5</v>
      </c>
      <c r="E285" s="30">
        <v>3</v>
      </c>
      <c r="F285" s="30">
        <v>5</v>
      </c>
      <c r="G285" s="30">
        <v>8</v>
      </c>
      <c r="H285" s="30">
        <v>4</v>
      </c>
      <c r="I285" s="30">
        <v>4</v>
      </c>
      <c r="J285" s="30">
        <v>3</v>
      </c>
      <c r="K285" s="30"/>
      <c r="L285" s="30"/>
      <c r="M285" s="30"/>
      <c r="N285" s="30"/>
      <c r="O285" s="30"/>
      <c r="P285" s="30"/>
      <c r="Q285" s="30"/>
      <c r="R285" s="30"/>
      <c r="S285" s="28">
        <f>YEAR(Tabla2[[#This Row],[Fecha]])</f>
        <v>2024</v>
      </c>
    </row>
    <row r="286" hidden="1" spans="1:19">
      <c r="A286" s="26">
        <v>45352</v>
      </c>
      <c r="B286" s="26" t="s">
        <v>33</v>
      </c>
      <c r="C286" s="36">
        <f t="shared" si="4"/>
        <v>32</v>
      </c>
      <c r="D286" s="30">
        <v>32</v>
      </c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28">
        <f>YEAR(Tabla2[[#This Row],[Fecha]])</f>
        <v>2024</v>
      </c>
    </row>
    <row r="287" hidden="1" spans="1:19">
      <c r="A287" s="26">
        <v>45353</v>
      </c>
      <c r="B287" s="26" t="s">
        <v>31</v>
      </c>
      <c r="C287" s="36">
        <f t="shared" si="4"/>
        <v>43</v>
      </c>
      <c r="D287" s="30">
        <v>3</v>
      </c>
      <c r="E287" s="30">
        <v>7</v>
      </c>
      <c r="F287" s="30">
        <v>5</v>
      </c>
      <c r="G287" s="30">
        <v>9</v>
      </c>
      <c r="H287" s="30">
        <v>4</v>
      </c>
      <c r="I287" s="30">
        <v>9</v>
      </c>
      <c r="J287" s="30">
        <v>6</v>
      </c>
      <c r="K287" s="30"/>
      <c r="L287" s="30"/>
      <c r="M287" s="30"/>
      <c r="N287" s="30"/>
      <c r="O287" s="30"/>
      <c r="P287" s="30"/>
      <c r="Q287" s="30"/>
      <c r="R287" s="30"/>
      <c r="S287" s="28">
        <f>YEAR(Tabla2[[#This Row],[Fecha]])</f>
        <v>2024</v>
      </c>
    </row>
    <row r="288" hidden="1" spans="1:19">
      <c r="A288" s="26">
        <v>45353</v>
      </c>
      <c r="B288" s="26" t="s">
        <v>33</v>
      </c>
      <c r="C288" s="36">
        <f t="shared" si="4"/>
        <v>17</v>
      </c>
      <c r="D288" s="30">
        <v>17</v>
      </c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28">
        <f>YEAR(Tabla2[[#This Row],[Fecha]])</f>
        <v>2024</v>
      </c>
    </row>
    <row r="289" hidden="1" spans="1:19">
      <c r="A289" s="26">
        <v>45354</v>
      </c>
      <c r="B289" s="26" t="s">
        <v>33</v>
      </c>
      <c r="C289" s="36">
        <f t="shared" si="4"/>
        <v>23</v>
      </c>
      <c r="D289" s="30">
        <v>23</v>
      </c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28">
        <f>YEAR(Tabla2[[#This Row],[Fecha]])</f>
        <v>2024</v>
      </c>
    </row>
    <row r="290" hidden="1" spans="1:19">
      <c r="A290" s="26">
        <v>45354</v>
      </c>
      <c r="B290" s="26" t="s">
        <v>38</v>
      </c>
      <c r="C290" s="36">
        <f t="shared" si="4"/>
        <v>116</v>
      </c>
      <c r="D290" s="30">
        <f>120-4</f>
        <v>116</v>
      </c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28">
        <f>YEAR(Tabla2[[#This Row],[Fecha]])</f>
        <v>2024</v>
      </c>
    </row>
    <row r="291" hidden="1" spans="1:19">
      <c r="A291" s="26">
        <v>45355</v>
      </c>
      <c r="B291" s="26" t="s">
        <v>31</v>
      </c>
      <c r="C291" s="36">
        <f t="shared" si="4"/>
        <v>24</v>
      </c>
      <c r="D291" s="30">
        <v>24</v>
      </c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28">
        <f>YEAR(Tabla2[[#This Row],[Fecha]])</f>
        <v>2024</v>
      </c>
    </row>
    <row r="292" hidden="1" spans="1:19">
      <c r="A292" s="26">
        <v>45355</v>
      </c>
      <c r="B292" s="26" t="s">
        <v>33</v>
      </c>
      <c r="C292" s="36">
        <f t="shared" si="4"/>
        <v>15</v>
      </c>
      <c r="D292" s="30">
        <v>15</v>
      </c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28">
        <f>YEAR(Tabla2[[#This Row],[Fecha]])</f>
        <v>2024</v>
      </c>
    </row>
    <row r="293" hidden="1" spans="1:19">
      <c r="A293" s="26">
        <v>45356</v>
      </c>
      <c r="B293" s="26" t="s">
        <v>31</v>
      </c>
      <c r="C293" s="36">
        <f t="shared" si="4"/>
        <v>35</v>
      </c>
      <c r="D293" s="30">
        <v>8</v>
      </c>
      <c r="E293" s="30">
        <v>8</v>
      </c>
      <c r="F293" s="30">
        <v>5</v>
      </c>
      <c r="G293" s="30">
        <v>6</v>
      </c>
      <c r="H293" s="30">
        <v>8</v>
      </c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28">
        <f>YEAR(Tabla2[[#This Row],[Fecha]])</f>
        <v>2024</v>
      </c>
    </row>
    <row r="294" hidden="1" spans="1:19">
      <c r="A294" s="26">
        <v>45356</v>
      </c>
      <c r="B294" s="26" t="s">
        <v>33</v>
      </c>
      <c r="C294" s="36">
        <f t="shared" si="4"/>
        <v>15</v>
      </c>
      <c r="D294" s="30">
        <v>15</v>
      </c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28">
        <f>YEAR(Tabla2[[#This Row],[Fecha]])</f>
        <v>2024</v>
      </c>
    </row>
    <row r="295" hidden="1" spans="1:19">
      <c r="A295" s="26">
        <v>45357</v>
      </c>
      <c r="B295" s="26" t="s">
        <v>31</v>
      </c>
      <c r="C295" s="36">
        <f t="shared" si="4"/>
        <v>34</v>
      </c>
      <c r="D295" s="30">
        <v>12</v>
      </c>
      <c r="E295" s="30">
        <v>6</v>
      </c>
      <c r="F295" s="30">
        <v>9</v>
      </c>
      <c r="G295" s="30">
        <v>7</v>
      </c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28">
        <f>YEAR(Tabla2[[#This Row],[Fecha]])</f>
        <v>2024</v>
      </c>
    </row>
    <row r="296" hidden="1" spans="1:19">
      <c r="A296" s="26">
        <v>45357</v>
      </c>
      <c r="B296" s="26" t="s">
        <v>33</v>
      </c>
      <c r="C296" s="36">
        <f t="shared" si="4"/>
        <v>13</v>
      </c>
      <c r="D296" s="30">
        <v>13</v>
      </c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28">
        <f>YEAR(Tabla2[[#This Row],[Fecha]])</f>
        <v>2024</v>
      </c>
    </row>
    <row r="297" hidden="1" spans="1:19">
      <c r="A297" s="26">
        <v>45358</v>
      </c>
      <c r="B297" s="26" t="s">
        <v>31</v>
      </c>
      <c r="C297" s="36">
        <f t="shared" si="4"/>
        <v>72</v>
      </c>
      <c r="D297" s="30">
        <v>22</v>
      </c>
      <c r="E297" s="30">
        <v>12</v>
      </c>
      <c r="F297" s="30">
        <v>15</v>
      </c>
      <c r="G297" s="30">
        <v>23</v>
      </c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28">
        <f>YEAR(Tabla2[[#This Row],[Fecha]])</f>
        <v>2024</v>
      </c>
    </row>
    <row r="298" hidden="1" spans="1:19">
      <c r="A298" s="26">
        <v>45358</v>
      </c>
      <c r="B298" s="26" t="s">
        <v>33</v>
      </c>
      <c r="C298" s="36">
        <f t="shared" si="4"/>
        <v>14</v>
      </c>
      <c r="D298" s="30">
        <v>14</v>
      </c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28">
        <f>YEAR(Tabla2[[#This Row],[Fecha]])</f>
        <v>2024</v>
      </c>
    </row>
    <row r="299" hidden="1" spans="1:19">
      <c r="A299" s="26">
        <v>45359</v>
      </c>
      <c r="B299" s="26" t="s">
        <v>31</v>
      </c>
      <c r="C299" s="36">
        <f t="shared" si="4"/>
        <v>18</v>
      </c>
      <c r="D299" s="30">
        <v>4</v>
      </c>
      <c r="E299" s="30">
        <v>14</v>
      </c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28">
        <f>YEAR(Tabla2[[#This Row],[Fecha]])</f>
        <v>2024</v>
      </c>
    </row>
    <row r="300" hidden="1" spans="1:19">
      <c r="A300" s="26">
        <v>45359</v>
      </c>
      <c r="B300" s="26" t="s">
        <v>33</v>
      </c>
      <c r="C300" s="36">
        <f t="shared" si="4"/>
        <v>22</v>
      </c>
      <c r="D300" s="30">
        <v>22</v>
      </c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28">
        <f>YEAR(Tabla2[[#This Row],[Fecha]])</f>
        <v>2024</v>
      </c>
    </row>
    <row r="301" hidden="1" spans="1:19">
      <c r="A301" s="26">
        <v>45360</v>
      </c>
      <c r="B301" s="26" t="s">
        <v>31</v>
      </c>
      <c r="C301" s="36">
        <f t="shared" si="4"/>
        <v>18</v>
      </c>
      <c r="D301" s="30">
        <v>9</v>
      </c>
      <c r="E301" s="30">
        <v>4</v>
      </c>
      <c r="F301" s="30">
        <v>3</v>
      </c>
      <c r="G301" s="30">
        <v>2</v>
      </c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28">
        <f>YEAR(Tabla2[[#This Row],[Fecha]])</f>
        <v>2024</v>
      </c>
    </row>
    <row r="302" hidden="1" spans="1:19">
      <c r="A302" s="26">
        <v>45361</v>
      </c>
      <c r="B302" s="26" t="s">
        <v>31</v>
      </c>
      <c r="C302" s="36">
        <f t="shared" si="4"/>
        <v>34</v>
      </c>
      <c r="D302" s="30">
        <v>10</v>
      </c>
      <c r="E302" s="30">
        <v>4</v>
      </c>
      <c r="F302" s="30">
        <v>14</v>
      </c>
      <c r="G302" s="30">
        <v>6</v>
      </c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28">
        <f>YEAR(Tabla2[[#This Row],[Fecha]])</f>
        <v>2024</v>
      </c>
    </row>
    <row r="303" hidden="1" spans="1:19">
      <c r="A303" s="26">
        <v>45362</v>
      </c>
      <c r="B303" s="26" t="s">
        <v>31</v>
      </c>
      <c r="C303" s="36">
        <f t="shared" si="4"/>
        <v>36</v>
      </c>
      <c r="D303" s="30">
        <v>14</v>
      </c>
      <c r="E303" s="30">
        <v>11</v>
      </c>
      <c r="F303" s="30">
        <v>4</v>
      </c>
      <c r="G303" s="30">
        <v>7</v>
      </c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28">
        <f>YEAR(Tabla2[[#This Row],[Fecha]])</f>
        <v>2024</v>
      </c>
    </row>
    <row r="304" hidden="1" spans="1:19">
      <c r="A304" s="26">
        <v>45362</v>
      </c>
      <c r="B304" s="26" t="s">
        <v>46</v>
      </c>
      <c r="C304" s="36">
        <f t="shared" si="4"/>
        <v>37</v>
      </c>
      <c r="D304" s="30">
        <v>14</v>
      </c>
      <c r="E304" s="30">
        <v>13</v>
      </c>
      <c r="F304" s="30">
        <v>10</v>
      </c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28">
        <f>YEAR(Tabla2[[#This Row],[Fecha]])</f>
        <v>2024</v>
      </c>
    </row>
    <row r="305" hidden="1" spans="1:19">
      <c r="A305" s="26">
        <v>45363</v>
      </c>
      <c r="B305" s="26" t="s">
        <v>31</v>
      </c>
      <c r="C305" s="36">
        <f t="shared" si="4"/>
        <v>25</v>
      </c>
      <c r="D305" s="30">
        <v>2</v>
      </c>
      <c r="E305" s="30">
        <v>7</v>
      </c>
      <c r="F305" s="30">
        <v>6</v>
      </c>
      <c r="G305" s="30">
        <v>5</v>
      </c>
      <c r="H305" s="30">
        <v>3</v>
      </c>
      <c r="I305" s="30">
        <v>2</v>
      </c>
      <c r="J305" s="30"/>
      <c r="K305" s="30"/>
      <c r="L305" s="30"/>
      <c r="M305" s="30"/>
      <c r="N305" s="30"/>
      <c r="O305" s="30"/>
      <c r="P305" s="30"/>
      <c r="Q305" s="30"/>
      <c r="R305" s="30"/>
      <c r="S305" s="28">
        <f>YEAR(Tabla2[[#This Row],[Fecha]])</f>
        <v>2024</v>
      </c>
    </row>
    <row r="306" hidden="1" spans="1:19">
      <c r="A306" s="26">
        <v>45363</v>
      </c>
      <c r="B306" s="26" t="s">
        <v>33</v>
      </c>
      <c r="C306" s="36">
        <f t="shared" si="4"/>
        <v>13</v>
      </c>
      <c r="D306" s="30">
        <v>13</v>
      </c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28">
        <f>YEAR(Tabla2[[#This Row],[Fecha]])</f>
        <v>2024</v>
      </c>
    </row>
    <row r="307" hidden="1" spans="1:19">
      <c r="A307" s="26">
        <v>45364</v>
      </c>
      <c r="B307" s="26" t="s">
        <v>31</v>
      </c>
      <c r="C307" s="36">
        <f t="shared" si="4"/>
        <v>32</v>
      </c>
      <c r="D307" s="30">
        <v>12</v>
      </c>
      <c r="E307" s="30">
        <v>5</v>
      </c>
      <c r="F307" s="30">
        <v>7</v>
      </c>
      <c r="G307" s="30">
        <v>5</v>
      </c>
      <c r="H307" s="30">
        <v>3</v>
      </c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28">
        <f>YEAR(Tabla2[[#This Row],[Fecha]])</f>
        <v>2024</v>
      </c>
    </row>
    <row r="308" hidden="1" spans="1:19">
      <c r="A308" s="26">
        <v>45365</v>
      </c>
      <c r="B308" s="26" t="s">
        <v>31</v>
      </c>
      <c r="C308" s="36">
        <f t="shared" si="4"/>
        <v>24</v>
      </c>
      <c r="D308" s="30">
        <v>4</v>
      </c>
      <c r="E308" s="30">
        <v>10</v>
      </c>
      <c r="F308" s="30">
        <v>6</v>
      </c>
      <c r="G308" s="30">
        <v>4</v>
      </c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28">
        <f>YEAR(Tabla2[[#This Row],[Fecha]])</f>
        <v>2024</v>
      </c>
    </row>
    <row r="309" hidden="1" spans="1:19">
      <c r="A309" s="26">
        <v>45366</v>
      </c>
      <c r="B309" s="26" t="s">
        <v>31</v>
      </c>
      <c r="C309" s="36">
        <f t="shared" si="4"/>
        <v>32</v>
      </c>
      <c r="D309" s="30">
        <v>1</v>
      </c>
      <c r="E309" s="30">
        <v>25</v>
      </c>
      <c r="F309" s="30">
        <v>6</v>
      </c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28">
        <f>YEAR(Tabla2[[#This Row],[Fecha]])</f>
        <v>2024</v>
      </c>
    </row>
    <row r="310" hidden="1" spans="1:19">
      <c r="A310" s="26">
        <v>45366</v>
      </c>
      <c r="B310" s="26" t="s">
        <v>47</v>
      </c>
      <c r="C310" s="36">
        <f t="shared" si="4"/>
        <v>51</v>
      </c>
      <c r="D310" s="30">
        <v>51</v>
      </c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28">
        <f>YEAR(Tabla2[[#This Row],[Fecha]])</f>
        <v>2024</v>
      </c>
    </row>
    <row r="311" hidden="1" spans="1:19">
      <c r="A311" s="26">
        <v>45367</v>
      </c>
      <c r="B311" s="26" t="s">
        <v>31</v>
      </c>
      <c r="C311" s="36">
        <f t="shared" si="4"/>
        <v>36</v>
      </c>
      <c r="D311" s="30">
        <v>12</v>
      </c>
      <c r="E311" s="30">
        <v>7</v>
      </c>
      <c r="F311" s="30">
        <v>17</v>
      </c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28">
        <f>YEAR(Tabla2[[#This Row],[Fecha]])</f>
        <v>2024</v>
      </c>
    </row>
    <row r="312" hidden="1" spans="1:19">
      <c r="A312" s="26">
        <v>45368</v>
      </c>
      <c r="B312" s="26" t="s">
        <v>31</v>
      </c>
      <c r="C312" s="36">
        <f t="shared" si="4"/>
        <v>96</v>
      </c>
      <c r="D312" s="30">
        <v>4</v>
      </c>
      <c r="E312" s="30">
        <v>3</v>
      </c>
      <c r="F312" s="30">
        <v>9</v>
      </c>
      <c r="G312" s="30">
        <v>8</v>
      </c>
      <c r="H312" s="30">
        <v>72</v>
      </c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28">
        <f>YEAR(Tabla2[[#This Row],[Fecha]])</f>
        <v>2024</v>
      </c>
    </row>
    <row r="313" hidden="1" spans="1:19">
      <c r="A313" s="26">
        <v>45369</v>
      </c>
      <c r="B313" s="26" t="s">
        <v>31</v>
      </c>
      <c r="C313" s="36">
        <f t="shared" si="4"/>
        <v>71</v>
      </c>
      <c r="D313" s="30">
        <v>71</v>
      </c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28">
        <f>YEAR(Tabla2[[#This Row],[Fecha]])</f>
        <v>2024</v>
      </c>
    </row>
    <row r="314" hidden="1" spans="1:19">
      <c r="A314" s="26">
        <v>45369</v>
      </c>
      <c r="B314" s="26" t="s">
        <v>33</v>
      </c>
      <c r="C314" s="36">
        <f t="shared" si="4"/>
        <v>13</v>
      </c>
      <c r="D314" s="30">
        <v>13</v>
      </c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28">
        <f>YEAR(Tabla2[[#This Row],[Fecha]])</f>
        <v>2024</v>
      </c>
    </row>
    <row r="315" hidden="1" spans="1:19">
      <c r="A315" s="26">
        <v>45370</v>
      </c>
      <c r="B315" s="26" t="s">
        <v>31</v>
      </c>
      <c r="C315" s="36">
        <f t="shared" si="4"/>
        <v>103</v>
      </c>
      <c r="D315" s="30">
        <v>86</v>
      </c>
      <c r="E315" s="30">
        <v>5</v>
      </c>
      <c r="F315" s="30">
        <v>3</v>
      </c>
      <c r="G315" s="30">
        <v>4</v>
      </c>
      <c r="H315" s="30">
        <v>3</v>
      </c>
      <c r="I315" s="30">
        <v>2</v>
      </c>
      <c r="J315" s="30"/>
      <c r="K315" s="30"/>
      <c r="L315" s="30"/>
      <c r="M315" s="30"/>
      <c r="N315" s="30"/>
      <c r="O315" s="30"/>
      <c r="P315" s="30"/>
      <c r="Q315" s="30"/>
      <c r="R315" s="30"/>
      <c r="S315" s="28">
        <f>YEAR(Tabla2[[#This Row],[Fecha]])</f>
        <v>2024</v>
      </c>
    </row>
    <row r="316" hidden="1" spans="1:19">
      <c r="A316" s="26">
        <v>45370</v>
      </c>
      <c r="B316" s="26" t="s">
        <v>33</v>
      </c>
      <c r="C316" s="36">
        <f t="shared" si="4"/>
        <v>17</v>
      </c>
      <c r="D316" s="30">
        <v>17</v>
      </c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28">
        <f>YEAR(Tabla2[[#This Row],[Fecha]])</f>
        <v>2024</v>
      </c>
    </row>
    <row r="317" hidden="1" spans="1:19">
      <c r="A317" s="26">
        <v>45371</v>
      </c>
      <c r="B317" s="26" t="s">
        <v>31</v>
      </c>
      <c r="C317" s="36">
        <f t="shared" si="4"/>
        <v>53</v>
      </c>
      <c r="D317" s="30">
        <v>53</v>
      </c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28">
        <f>YEAR(Tabla2[[#This Row],[Fecha]])</f>
        <v>2024</v>
      </c>
    </row>
    <row r="318" hidden="1" spans="1:19">
      <c r="A318" s="26">
        <v>45371</v>
      </c>
      <c r="B318" s="26" t="s">
        <v>33</v>
      </c>
      <c r="C318" s="36">
        <f t="shared" si="4"/>
        <v>9</v>
      </c>
      <c r="D318" s="30">
        <v>9</v>
      </c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28">
        <f>YEAR(Tabla2[[#This Row],[Fecha]])</f>
        <v>2024</v>
      </c>
    </row>
    <row r="319" hidden="1" spans="1:19">
      <c r="A319" s="26">
        <v>45372</v>
      </c>
      <c r="B319" s="26" t="s">
        <v>31</v>
      </c>
      <c r="C319" s="36">
        <f t="shared" si="4"/>
        <v>34</v>
      </c>
      <c r="D319" s="30">
        <v>34</v>
      </c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28">
        <f>YEAR(Tabla2[[#This Row],[Fecha]])</f>
        <v>2024</v>
      </c>
    </row>
    <row r="320" hidden="1" spans="1:19">
      <c r="A320" s="26">
        <v>45372</v>
      </c>
      <c r="B320" s="26" t="s">
        <v>33</v>
      </c>
      <c r="C320" s="36">
        <f t="shared" si="4"/>
        <v>8</v>
      </c>
      <c r="D320" s="30">
        <v>8</v>
      </c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28">
        <f>YEAR(Tabla2[[#This Row],[Fecha]])</f>
        <v>2024</v>
      </c>
    </row>
    <row r="321" hidden="1" spans="1:19">
      <c r="A321" s="26">
        <v>45373</v>
      </c>
      <c r="B321" s="26" t="s">
        <v>31</v>
      </c>
      <c r="C321" s="36">
        <f t="shared" si="4"/>
        <v>63</v>
      </c>
      <c r="D321" s="30">
        <v>63</v>
      </c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28">
        <f>YEAR(Tabla2[[#This Row],[Fecha]])</f>
        <v>2024</v>
      </c>
    </row>
    <row r="322" hidden="1" spans="1:19">
      <c r="A322" s="26">
        <v>45373</v>
      </c>
      <c r="B322" s="26" t="s">
        <v>33</v>
      </c>
      <c r="C322" s="36">
        <f t="shared" ref="C322:C385" si="5">SUM(D322:R322)</f>
        <v>7</v>
      </c>
      <c r="D322" s="30">
        <v>7</v>
      </c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28">
        <f>YEAR(Tabla2[[#This Row],[Fecha]])</f>
        <v>2024</v>
      </c>
    </row>
    <row r="323" hidden="1" spans="1:19">
      <c r="A323" s="26">
        <v>45373</v>
      </c>
      <c r="B323" s="26" t="s">
        <v>47</v>
      </c>
      <c r="C323" s="36">
        <f t="shared" si="5"/>
        <v>51</v>
      </c>
      <c r="D323" s="30">
        <v>51</v>
      </c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28">
        <f>YEAR(Tabla2[[#This Row],[Fecha]])</f>
        <v>2024</v>
      </c>
    </row>
    <row r="324" hidden="1" spans="1:19">
      <c r="A324" s="26">
        <v>45375</v>
      </c>
      <c r="B324" s="26" t="s">
        <v>31</v>
      </c>
      <c r="C324" s="36">
        <f t="shared" si="5"/>
        <v>74</v>
      </c>
      <c r="D324" s="30">
        <v>74</v>
      </c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28">
        <f>YEAR(Tabla2[[#This Row],[Fecha]])</f>
        <v>2024</v>
      </c>
    </row>
    <row r="325" hidden="1" spans="1:19">
      <c r="A325" s="26">
        <v>45376</v>
      </c>
      <c r="B325" s="26" t="s">
        <v>31</v>
      </c>
      <c r="C325" s="36">
        <f t="shared" si="5"/>
        <v>63</v>
      </c>
      <c r="D325" s="30">
        <v>63</v>
      </c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28">
        <f>YEAR(Tabla2[[#This Row],[Fecha]])</f>
        <v>2024</v>
      </c>
    </row>
    <row r="326" hidden="1" spans="1:19">
      <c r="A326" s="26">
        <v>45377</v>
      </c>
      <c r="B326" s="26" t="s">
        <v>31</v>
      </c>
      <c r="C326" s="36">
        <f t="shared" si="5"/>
        <v>43</v>
      </c>
      <c r="D326" s="30">
        <v>20</v>
      </c>
      <c r="E326" s="30">
        <v>6</v>
      </c>
      <c r="F326" s="30">
        <v>2</v>
      </c>
      <c r="G326" s="30">
        <v>12</v>
      </c>
      <c r="H326" s="30">
        <v>3</v>
      </c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28">
        <f>YEAR(Tabla2[[#This Row],[Fecha]])</f>
        <v>2024</v>
      </c>
    </row>
    <row r="327" hidden="1" spans="1:19">
      <c r="A327" s="26">
        <v>45377</v>
      </c>
      <c r="B327" s="26" t="s">
        <v>33</v>
      </c>
      <c r="C327" s="36">
        <f t="shared" si="5"/>
        <v>6</v>
      </c>
      <c r="D327" s="30">
        <v>6</v>
      </c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28">
        <f>YEAR(Tabla2[[#This Row],[Fecha]])</f>
        <v>2024</v>
      </c>
    </row>
    <row r="328" hidden="1" spans="1:19">
      <c r="A328" s="26">
        <v>45378</v>
      </c>
      <c r="B328" s="26" t="s">
        <v>31</v>
      </c>
      <c r="C328" s="36">
        <f t="shared" si="5"/>
        <v>30</v>
      </c>
      <c r="D328" s="30">
        <v>11</v>
      </c>
      <c r="E328" s="30">
        <v>10</v>
      </c>
      <c r="F328" s="30">
        <v>9</v>
      </c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28">
        <f>YEAR(Tabla2[[#This Row],[Fecha]])</f>
        <v>2024</v>
      </c>
    </row>
    <row r="329" hidden="1" spans="1:19">
      <c r="A329" s="26">
        <v>45383</v>
      </c>
      <c r="B329" s="26" t="s">
        <v>31</v>
      </c>
      <c r="C329" s="36">
        <f t="shared" si="5"/>
        <v>40</v>
      </c>
      <c r="D329" s="30">
        <v>20</v>
      </c>
      <c r="E329" s="30">
        <v>20</v>
      </c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28">
        <f>YEAR(Tabla2[[#This Row],[Fecha]])</f>
        <v>2024</v>
      </c>
    </row>
    <row r="330" hidden="1" spans="1:19">
      <c r="A330" s="26">
        <v>45383</v>
      </c>
      <c r="B330" s="26" t="s">
        <v>33</v>
      </c>
      <c r="C330" s="36">
        <f t="shared" si="5"/>
        <v>10</v>
      </c>
      <c r="D330" s="30">
        <v>10</v>
      </c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28">
        <f>YEAR(Tabla2[[#This Row],[Fecha]])</f>
        <v>2024</v>
      </c>
    </row>
    <row r="331" hidden="1" spans="1:19">
      <c r="A331" s="26">
        <v>45384</v>
      </c>
      <c r="B331" s="26" t="s">
        <v>31</v>
      </c>
      <c r="C331" s="36">
        <f t="shared" si="5"/>
        <v>39</v>
      </c>
      <c r="D331" s="30">
        <v>11</v>
      </c>
      <c r="E331" s="30">
        <v>13</v>
      </c>
      <c r="F331" s="30">
        <v>15</v>
      </c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28">
        <f>YEAR(Tabla2[[#This Row],[Fecha]])</f>
        <v>2024</v>
      </c>
    </row>
    <row r="332" hidden="1" spans="1:19">
      <c r="A332" s="26">
        <v>45384</v>
      </c>
      <c r="B332" s="26" t="s">
        <v>47</v>
      </c>
      <c r="C332" s="36">
        <f t="shared" si="5"/>
        <v>30</v>
      </c>
      <c r="D332" s="30">
        <v>30</v>
      </c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28">
        <f>YEAR(Tabla2[[#This Row],[Fecha]])</f>
        <v>2024</v>
      </c>
    </row>
    <row r="333" hidden="1" spans="1:19">
      <c r="A333" s="26">
        <v>45385</v>
      </c>
      <c r="B333" s="26" t="s">
        <v>31</v>
      </c>
      <c r="C333" s="36">
        <f t="shared" si="5"/>
        <v>38</v>
      </c>
      <c r="D333" s="30">
        <v>7</v>
      </c>
      <c r="E333" s="30">
        <v>13</v>
      </c>
      <c r="F333" s="30">
        <v>18</v>
      </c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28">
        <f>YEAR(Tabla2[[#This Row],[Fecha]])</f>
        <v>2024</v>
      </c>
    </row>
    <row r="334" hidden="1" spans="1:19">
      <c r="A334" s="26">
        <v>45385</v>
      </c>
      <c r="B334" s="26" t="s">
        <v>47</v>
      </c>
      <c r="C334" s="36">
        <f t="shared" si="5"/>
        <v>21</v>
      </c>
      <c r="D334" s="30">
        <v>21</v>
      </c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28">
        <f>YEAR(Tabla2[[#This Row],[Fecha]])</f>
        <v>2024</v>
      </c>
    </row>
    <row r="335" hidden="1" spans="1:19">
      <c r="A335" s="26">
        <v>45386</v>
      </c>
      <c r="B335" s="26" t="s">
        <v>31</v>
      </c>
      <c r="C335" s="36">
        <f t="shared" si="5"/>
        <v>30</v>
      </c>
      <c r="D335" s="30">
        <v>6</v>
      </c>
      <c r="E335" s="30">
        <v>5</v>
      </c>
      <c r="F335" s="30">
        <v>19</v>
      </c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28">
        <f>YEAR(Tabla2[[#This Row],[Fecha]])</f>
        <v>2024</v>
      </c>
    </row>
    <row r="336" hidden="1" spans="1:19">
      <c r="A336" s="26">
        <v>45386</v>
      </c>
      <c r="B336" s="26" t="s">
        <v>33</v>
      </c>
      <c r="C336" s="36">
        <f t="shared" si="5"/>
        <v>11</v>
      </c>
      <c r="D336" s="30">
        <v>11</v>
      </c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28">
        <f>YEAR(Tabla2[[#This Row],[Fecha]])</f>
        <v>2024</v>
      </c>
    </row>
    <row r="337" hidden="1" spans="1:19">
      <c r="A337" s="26">
        <v>45387</v>
      </c>
      <c r="B337" s="26" t="s">
        <v>31</v>
      </c>
      <c r="C337" s="36">
        <f t="shared" si="5"/>
        <v>46</v>
      </c>
      <c r="D337" s="30">
        <v>4</v>
      </c>
      <c r="E337" s="30">
        <v>11</v>
      </c>
      <c r="F337" s="30">
        <v>9</v>
      </c>
      <c r="G337" s="30">
        <v>4</v>
      </c>
      <c r="H337" s="30">
        <v>4</v>
      </c>
      <c r="I337" s="30">
        <v>14</v>
      </c>
      <c r="J337" s="30"/>
      <c r="K337" s="30"/>
      <c r="L337" s="30"/>
      <c r="M337" s="30"/>
      <c r="N337" s="30"/>
      <c r="O337" s="30"/>
      <c r="P337" s="30"/>
      <c r="Q337" s="30"/>
      <c r="R337" s="30"/>
      <c r="S337" s="28">
        <f>YEAR(Tabla2[[#This Row],[Fecha]])</f>
        <v>2024</v>
      </c>
    </row>
    <row r="338" hidden="1" spans="1:19">
      <c r="A338" s="26">
        <v>45387</v>
      </c>
      <c r="B338" s="26" t="s">
        <v>33</v>
      </c>
      <c r="C338" s="36">
        <f t="shared" si="5"/>
        <v>19</v>
      </c>
      <c r="D338" s="30">
        <v>19</v>
      </c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28">
        <f>YEAR(Tabla2[[#This Row],[Fecha]])</f>
        <v>2024</v>
      </c>
    </row>
    <row r="339" hidden="1" spans="1:19">
      <c r="A339" s="26">
        <v>45390</v>
      </c>
      <c r="B339" s="26" t="s">
        <v>31</v>
      </c>
      <c r="C339" s="36">
        <f t="shared" si="5"/>
        <v>50</v>
      </c>
      <c r="D339" s="30">
        <v>50</v>
      </c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28">
        <f>YEAR(Tabla2[[#This Row],[Fecha]])</f>
        <v>2024</v>
      </c>
    </row>
    <row r="340" hidden="1" spans="1:19">
      <c r="A340" s="26">
        <v>45391</v>
      </c>
      <c r="B340" s="26" t="s">
        <v>31</v>
      </c>
      <c r="C340" s="36">
        <f t="shared" si="5"/>
        <v>40</v>
      </c>
      <c r="D340" s="30">
        <v>40</v>
      </c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28">
        <f>YEAR(Tabla2[[#This Row],[Fecha]])</f>
        <v>2024</v>
      </c>
    </row>
    <row r="341" hidden="1" spans="1:19">
      <c r="A341" s="26">
        <v>45392</v>
      </c>
      <c r="B341" s="26" t="s">
        <v>31</v>
      </c>
      <c r="C341" s="36">
        <f t="shared" si="5"/>
        <v>30</v>
      </c>
      <c r="D341" s="30">
        <v>30</v>
      </c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28">
        <f>YEAR(Tabla2[[#This Row],[Fecha]])</f>
        <v>2024</v>
      </c>
    </row>
    <row r="342" hidden="1" spans="1:19">
      <c r="A342" s="26">
        <v>45393</v>
      </c>
      <c r="B342" s="26" t="s">
        <v>31</v>
      </c>
      <c r="C342" s="36">
        <f t="shared" si="5"/>
        <v>30</v>
      </c>
      <c r="D342" s="30">
        <v>30</v>
      </c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28">
        <f>YEAR(Tabla2[[#This Row],[Fecha]])</f>
        <v>2024</v>
      </c>
    </row>
    <row r="343" hidden="1" spans="1:19">
      <c r="A343" s="26">
        <v>45394</v>
      </c>
      <c r="B343" s="26" t="s">
        <v>48</v>
      </c>
      <c r="C343" s="36">
        <f t="shared" si="5"/>
        <v>18</v>
      </c>
      <c r="D343" s="30">
        <v>18</v>
      </c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28">
        <f>YEAR(Tabla2[[#This Row],[Fecha]])</f>
        <v>2024</v>
      </c>
    </row>
    <row r="344" hidden="1" spans="1:19">
      <c r="A344" s="26">
        <v>45394</v>
      </c>
      <c r="B344" s="26" t="s">
        <v>31</v>
      </c>
      <c r="C344" s="36">
        <f t="shared" si="5"/>
        <v>20</v>
      </c>
      <c r="D344" s="30">
        <v>20</v>
      </c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28">
        <f>YEAR(Tabla2[[#This Row],[Fecha]])</f>
        <v>2024</v>
      </c>
    </row>
    <row r="345" hidden="1" spans="1:19">
      <c r="A345" s="26">
        <v>45395</v>
      </c>
      <c r="B345" s="26" t="s">
        <v>48</v>
      </c>
      <c r="C345" s="36">
        <f t="shared" si="5"/>
        <v>35</v>
      </c>
      <c r="D345" s="30">
        <v>16</v>
      </c>
      <c r="E345" s="30">
        <v>19</v>
      </c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28">
        <f>YEAR(Tabla2[[#This Row],[Fecha]])</f>
        <v>2024</v>
      </c>
    </row>
    <row r="346" hidden="1" spans="1:19">
      <c r="A346" s="26">
        <v>45396</v>
      </c>
      <c r="B346" s="26" t="s">
        <v>48</v>
      </c>
      <c r="C346" s="36">
        <f t="shared" si="5"/>
        <v>43</v>
      </c>
      <c r="D346" s="30">
        <v>13</v>
      </c>
      <c r="E346" s="30">
        <v>30</v>
      </c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28">
        <f>YEAR(Tabla2[[#This Row],[Fecha]])</f>
        <v>2024</v>
      </c>
    </row>
    <row r="347" hidden="1" spans="1:19">
      <c r="A347" s="26">
        <v>45397</v>
      </c>
      <c r="B347" s="26" t="s">
        <v>31</v>
      </c>
      <c r="C347" s="36">
        <f t="shared" si="5"/>
        <v>39</v>
      </c>
      <c r="D347" s="30">
        <v>39</v>
      </c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28">
        <f>YEAR(Tabla2[[#This Row],[Fecha]])</f>
        <v>2024</v>
      </c>
    </row>
    <row r="348" hidden="1" spans="1:19">
      <c r="A348" s="26">
        <v>45398</v>
      </c>
      <c r="B348" s="26" t="s">
        <v>31</v>
      </c>
      <c r="C348" s="36">
        <f t="shared" si="5"/>
        <v>32</v>
      </c>
      <c r="D348" s="30">
        <v>32</v>
      </c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28">
        <f>YEAR(Tabla2[[#This Row],[Fecha]])</f>
        <v>2024</v>
      </c>
    </row>
    <row r="349" hidden="1" spans="1:19">
      <c r="A349" s="26">
        <v>45399</v>
      </c>
      <c r="B349" s="26" t="s">
        <v>31</v>
      </c>
      <c r="C349" s="36">
        <f t="shared" si="5"/>
        <v>35</v>
      </c>
      <c r="D349" s="30">
        <v>12</v>
      </c>
      <c r="E349" s="30">
        <v>23</v>
      </c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28">
        <f>YEAR(Tabla2[[#This Row],[Fecha]])</f>
        <v>2024</v>
      </c>
    </row>
    <row r="350" hidden="1" spans="1:19">
      <c r="A350" s="26">
        <v>45400</v>
      </c>
      <c r="B350" s="26" t="s">
        <v>31</v>
      </c>
      <c r="C350" s="36">
        <f t="shared" si="5"/>
        <v>44</v>
      </c>
      <c r="D350" s="30">
        <v>12</v>
      </c>
      <c r="E350" s="30">
        <v>10</v>
      </c>
      <c r="F350" s="30">
        <v>22</v>
      </c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28">
        <f>YEAR(Tabla2[[#This Row],[Fecha]])</f>
        <v>2024</v>
      </c>
    </row>
    <row r="351" hidden="1" spans="1:19">
      <c r="A351" s="26">
        <v>45401</v>
      </c>
      <c r="B351" s="26" t="s">
        <v>31</v>
      </c>
      <c r="C351" s="36">
        <f t="shared" si="5"/>
        <v>44</v>
      </c>
      <c r="D351" s="30">
        <v>44</v>
      </c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28">
        <f>YEAR(Tabla2[[#This Row],[Fecha]])</f>
        <v>2024</v>
      </c>
    </row>
    <row r="352" hidden="1" spans="1:19">
      <c r="A352" s="26">
        <v>45404</v>
      </c>
      <c r="B352" s="26" t="s">
        <v>31</v>
      </c>
      <c r="C352" s="36">
        <f t="shared" si="5"/>
        <v>40</v>
      </c>
      <c r="D352" s="30">
        <v>11</v>
      </c>
      <c r="E352" s="30">
        <v>16</v>
      </c>
      <c r="F352" s="30">
        <v>13</v>
      </c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28">
        <f>YEAR(Tabla2[[#This Row],[Fecha]])</f>
        <v>2024</v>
      </c>
    </row>
    <row r="353" hidden="1" spans="1:19">
      <c r="A353" s="26">
        <v>45405</v>
      </c>
      <c r="B353" s="26" t="s">
        <v>31</v>
      </c>
      <c r="C353" s="36">
        <f t="shared" si="5"/>
        <v>51</v>
      </c>
      <c r="D353" s="30">
        <v>9</v>
      </c>
      <c r="E353" s="30">
        <v>8</v>
      </c>
      <c r="F353" s="30">
        <v>9</v>
      </c>
      <c r="G353" s="30">
        <v>8</v>
      </c>
      <c r="H353" s="30">
        <v>17</v>
      </c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28">
        <f>YEAR(Tabla2[[#This Row],[Fecha]])</f>
        <v>2024</v>
      </c>
    </row>
    <row r="354" hidden="1" spans="1:19">
      <c r="A354" s="26">
        <v>45406</v>
      </c>
      <c r="B354" s="26" t="s">
        <v>31</v>
      </c>
      <c r="C354" s="36">
        <f t="shared" si="5"/>
        <v>47</v>
      </c>
      <c r="D354" s="30">
        <v>7</v>
      </c>
      <c r="E354" s="30">
        <v>14</v>
      </c>
      <c r="F354" s="30">
        <v>5</v>
      </c>
      <c r="G354" s="30">
        <v>15</v>
      </c>
      <c r="H354" s="30">
        <v>6</v>
      </c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28">
        <f>YEAR(Tabla2[[#This Row],[Fecha]])</f>
        <v>2024</v>
      </c>
    </row>
    <row r="355" hidden="1" spans="1:19">
      <c r="A355" s="26">
        <v>45407</v>
      </c>
      <c r="B355" s="26" t="s">
        <v>31</v>
      </c>
      <c r="C355" s="36">
        <f t="shared" si="5"/>
        <v>33</v>
      </c>
      <c r="D355" s="30">
        <v>24</v>
      </c>
      <c r="E355" s="30">
        <v>9</v>
      </c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28">
        <f>YEAR(Tabla2[[#This Row],[Fecha]])</f>
        <v>2024</v>
      </c>
    </row>
    <row r="356" hidden="1" spans="1:19">
      <c r="A356" s="26">
        <v>45408</v>
      </c>
      <c r="B356" s="26" t="s">
        <v>31</v>
      </c>
      <c r="C356" s="36">
        <f t="shared" si="5"/>
        <v>41</v>
      </c>
      <c r="D356" s="30">
        <v>7</v>
      </c>
      <c r="E356" s="30">
        <v>12</v>
      </c>
      <c r="F356" s="30">
        <v>22</v>
      </c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28">
        <f>YEAR(Tabla2[[#This Row],[Fecha]])</f>
        <v>2024</v>
      </c>
    </row>
    <row r="357" hidden="1" spans="1:19">
      <c r="A357" s="26">
        <v>45410</v>
      </c>
      <c r="B357" s="26" t="s">
        <v>31</v>
      </c>
      <c r="C357" s="36">
        <f t="shared" si="5"/>
        <v>157</v>
      </c>
      <c r="D357" s="30">
        <v>70</v>
      </c>
      <c r="E357" s="30">
        <v>87</v>
      </c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28">
        <f>YEAR(Tabla2[[#This Row],[Fecha]])</f>
        <v>2024</v>
      </c>
    </row>
    <row r="358" hidden="1" spans="1:19">
      <c r="A358" s="26">
        <v>45411</v>
      </c>
      <c r="B358" s="26" t="s">
        <v>31</v>
      </c>
      <c r="C358" s="36">
        <f t="shared" si="5"/>
        <v>33</v>
      </c>
      <c r="D358" s="30">
        <v>13</v>
      </c>
      <c r="E358" s="30">
        <v>3</v>
      </c>
      <c r="F358" s="30">
        <v>4</v>
      </c>
      <c r="G358" s="30">
        <v>13</v>
      </c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28">
        <f>YEAR(Tabla2[[#This Row],[Fecha]])</f>
        <v>2024</v>
      </c>
    </row>
    <row r="359" hidden="1" spans="1:19">
      <c r="A359" s="26">
        <v>45412</v>
      </c>
      <c r="B359" s="26" t="s">
        <v>31</v>
      </c>
      <c r="C359" s="36">
        <f t="shared" si="5"/>
        <v>33</v>
      </c>
      <c r="D359" s="30">
        <v>10</v>
      </c>
      <c r="E359" s="30">
        <v>18</v>
      </c>
      <c r="F359" s="30">
        <v>5</v>
      </c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28">
        <f>YEAR(Tabla2[[#This Row],[Fecha]])</f>
        <v>2024</v>
      </c>
    </row>
    <row r="360" hidden="1" spans="1:19">
      <c r="A360" s="26">
        <v>45414</v>
      </c>
      <c r="B360" s="26" t="s">
        <v>31</v>
      </c>
      <c r="C360" s="36">
        <f t="shared" si="5"/>
        <v>22</v>
      </c>
      <c r="D360" s="30">
        <v>6</v>
      </c>
      <c r="E360" s="30">
        <v>4</v>
      </c>
      <c r="F360" s="30">
        <v>3</v>
      </c>
      <c r="G360" s="30">
        <v>7</v>
      </c>
      <c r="H360" s="30">
        <v>2</v>
      </c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28">
        <f>YEAR(Tabla2[[#This Row],[Fecha]])</f>
        <v>2024</v>
      </c>
    </row>
    <row r="361" hidden="1" spans="1:19">
      <c r="A361" s="26">
        <v>45415</v>
      </c>
      <c r="B361" s="26" t="s">
        <v>31</v>
      </c>
      <c r="C361" s="36">
        <f t="shared" si="5"/>
        <v>37</v>
      </c>
      <c r="D361" s="30">
        <v>37</v>
      </c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28">
        <f>YEAR(Tabla2[[#This Row],[Fecha]])</f>
        <v>2024</v>
      </c>
    </row>
    <row r="362" hidden="1" spans="1:19">
      <c r="A362" s="26">
        <v>45418</v>
      </c>
      <c r="B362" s="26" t="s">
        <v>31</v>
      </c>
      <c r="C362" s="36">
        <f t="shared" si="5"/>
        <v>31</v>
      </c>
      <c r="D362" s="30">
        <v>20</v>
      </c>
      <c r="E362" s="30">
        <v>11</v>
      </c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28">
        <f>YEAR(Tabla2[[#This Row],[Fecha]])</f>
        <v>2024</v>
      </c>
    </row>
    <row r="363" hidden="1" spans="1:19">
      <c r="A363" s="26">
        <v>45419</v>
      </c>
      <c r="B363" s="26" t="s">
        <v>31</v>
      </c>
      <c r="C363" s="36">
        <f t="shared" si="5"/>
        <v>53</v>
      </c>
      <c r="D363" s="30">
        <v>5</v>
      </c>
      <c r="E363" s="30">
        <v>6</v>
      </c>
      <c r="F363" s="30">
        <v>4</v>
      </c>
      <c r="G363" s="30">
        <v>10</v>
      </c>
      <c r="H363" s="30">
        <v>8</v>
      </c>
      <c r="I363" s="30">
        <v>11</v>
      </c>
      <c r="J363" s="30">
        <v>9</v>
      </c>
      <c r="K363" s="30"/>
      <c r="L363" s="30"/>
      <c r="M363" s="30"/>
      <c r="N363" s="30"/>
      <c r="O363" s="30"/>
      <c r="P363" s="30"/>
      <c r="Q363" s="30"/>
      <c r="R363" s="30"/>
      <c r="S363" s="28">
        <f>YEAR(Tabla2[[#This Row],[Fecha]])</f>
        <v>2024</v>
      </c>
    </row>
    <row r="364" hidden="1" spans="1:19">
      <c r="A364" s="26">
        <v>45420</v>
      </c>
      <c r="B364" s="26" t="s">
        <v>31</v>
      </c>
      <c r="C364" s="36">
        <f t="shared" si="5"/>
        <v>35</v>
      </c>
      <c r="D364" s="30">
        <v>26</v>
      </c>
      <c r="E364" s="30">
        <v>9</v>
      </c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28">
        <f>YEAR(Tabla2[[#This Row],[Fecha]])</f>
        <v>2024</v>
      </c>
    </row>
    <row r="365" hidden="1" spans="1:19">
      <c r="A365" s="26">
        <v>45421</v>
      </c>
      <c r="B365" s="26" t="s">
        <v>31</v>
      </c>
      <c r="C365" s="36">
        <f t="shared" si="5"/>
        <v>35</v>
      </c>
      <c r="D365" s="30">
        <v>5</v>
      </c>
      <c r="E365" s="30">
        <v>12</v>
      </c>
      <c r="F365" s="30">
        <v>6</v>
      </c>
      <c r="G365" s="30">
        <v>12</v>
      </c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28">
        <f>YEAR(Tabla2[[#This Row],[Fecha]])</f>
        <v>2024</v>
      </c>
    </row>
    <row r="366" hidden="1" spans="1:19">
      <c r="A366" s="26">
        <v>45422</v>
      </c>
      <c r="B366" s="26" t="s">
        <v>31</v>
      </c>
      <c r="C366" s="36">
        <f t="shared" si="5"/>
        <v>32</v>
      </c>
      <c r="D366" s="30">
        <v>9</v>
      </c>
      <c r="E366" s="30">
        <v>9</v>
      </c>
      <c r="F366" s="30">
        <v>2</v>
      </c>
      <c r="G366" s="30">
        <v>5</v>
      </c>
      <c r="H366" s="30">
        <v>2</v>
      </c>
      <c r="I366" s="30">
        <v>5</v>
      </c>
      <c r="J366" s="30"/>
      <c r="K366" s="30"/>
      <c r="L366" s="30"/>
      <c r="M366" s="30"/>
      <c r="N366" s="30"/>
      <c r="O366" s="30"/>
      <c r="P366" s="30"/>
      <c r="Q366" s="30"/>
      <c r="R366" s="30"/>
      <c r="S366" s="28">
        <f>YEAR(Tabla2[[#This Row],[Fecha]])</f>
        <v>2024</v>
      </c>
    </row>
    <row r="367" hidden="1" spans="1:19">
      <c r="A367" s="26">
        <v>45423</v>
      </c>
      <c r="B367" s="26" t="s">
        <v>41</v>
      </c>
      <c r="C367" s="36">
        <f t="shared" si="5"/>
        <v>4</v>
      </c>
      <c r="D367" s="30">
        <v>4</v>
      </c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28">
        <f>YEAR(Tabla2[[#This Row],[Fecha]])</f>
        <v>2024</v>
      </c>
    </row>
    <row r="368" hidden="1" spans="1:19">
      <c r="A368" s="26">
        <v>45424</v>
      </c>
      <c r="B368" s="26" t="s">
        <v>41</v>
      </c>
      <c r="C368" s="36">
        <f t="shared" si="5"/>
        <v>13</v>
      </c>
      <c r="D368" s="30">
        <v>5</v>
      </c>
      <c r="E368" s="30">
        <v>8</v>
      </c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28">
        <f>YEAR(Tabla2[[#This Row],[Fecha]])</f>
        <v>2024</v>
      </c>
    </row>
    <row r="369" hidden="1" spans="1:19">
      <c r="A369" s="26">
        <v>45425</v>
      </c>
      <c r="B369" s="26" t="s">
        <v>31</v>
      </c>
      <c r="C369" s="36">
        <f t="shared" si="5"/>
        <v>37</v>
      </c>
      <c r="D369" s="30">
        <v>6</v>
      </c>
      <c r="E369" s="30">
        <v>4</v>
      </c>
      <c r="F369" s="30">
        <v>16</v>
      </c>
      <c r="G369" s="30">
        <v>2</v>
      </c>
      <c r="H369" s="30">
        <v>4</v>
      </c>
      <c r="I369" s="30">
        <v>5</v>
      </c>
      <c r="J369" s="30"/>
      <c r="K369" s="30"/>
      <c r="L369" s="30"/>
      <c r="M369" s="30"/>
      <c r="N369" s="30"/>
      <c r="O369" s="30"/>
      <c r="P369" s="30"/>
      <c r="Q369" s="30"/>
      <c r="R369" s="30"/>
      <c r="S369" s="28">
        <f>YEAR(Tabla2[[#This Row],[Fecha]])</f>
        <v>2024</v>
      </c>
    </row>
    <row r="370" hidden="1" spans="1:19">
      <c r="A370" s="26">
        <v>45425</v>
      </c>
      <c r="B370" s="26" t="s">
        <v>41</v>
      </c>
      <c r="C370" s="36">
        <f t="shared" si="5"/>
        <v>20</v>
      </c>
      <c r="D370" s="30">
        <v>7</v>
      </c>
      <c r="E370" s="30">
        <v>8</v>
      </c>
      <c r="F370" s="30">
        <v>5</v>
      </c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28">
        <f>YEAR(Tabla2[[#This Row],[Fecha]])</f>
        <v>2024</v>
      </c>
    </row>
    <row r="371" hidden="1" spans="1:19">
      <c r="A371" s="26">
        <v>45426</v>
      </c>
      <c r="B371" s="26" t="s">
        <v>31</v>
      </c>
      <c r="C371" s="36">
        <f t="shared" si="5"/>
        <v>48</v>
      </c>
      <c r="D371" s="30">
        <v>14</v>
      </c>
      <c r="E371" s="30">
        <v>15</v>
      </c>
      <c r="F371" s="30">
        <v>19</v>
      </c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28">
        <f>YEAR(Tabla2[[#This Row],[Fecha]])</f>
        <v>2024</v>
      </c>
    </row>
    <row r="372" hidden="1" spans="1:19">
      <c r="A372" s="26">
        <v>45426</v>
      </c>
      <c r="B372" s="26" t="s">
        <v>41</v>
      </c>
      <c r="C372" s="36">
        <f t="shared" si="5"/>
        <v>6</v>
      </c>
      <c r="D372" s="30">
        <v>6</v>
      </c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28">
        <f>YEAR(Tabla2[[#This Row],[Fecha]])</f>
        <v>2024</v>
      </c>
    </row>
    <row r="373" hidden="1" spans="1:19">
      <c r="A373" s="26">
        <v>45427</v>
      </c>
      <c r="B373" s="26" t="s">
        <v>31</v>
      </c>
      <c r="C373" s="36">
        <f t="shared" si="5"/>
        <v>47</v>
      </c>
      <c r="D373" s="30">
        <v>8</v>
      </c>
      <c r="E373" s="30">
        <v>9</v>
      </c>
      <c r="F373" s="30">
        <v>4</v>
      </c>
      <c r="G373" s="30">
        <v>26</v>
      </c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28">
        <f>YEAR(Tabla2[[#This Row],[Fecha]])</f>
        <v>2024</v>
      </c>
    </row>
    <row r="374" hidden="1" spans="1:19">
      <c r="A374" s="26">
        <v>45427</v>
      </c>
      <c r="B374" s="26" t="s">
        <v>41</v>
      </c>
      <c r="C374" s="36">
        <f t="shared" si="5"/>
        <v>10</v>
      </c>
      <c r="D374" s="30">
        <v>10</v>
      </c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28">
        <f>YEAR(Tabla2[[#This Row],[Fecha]])</f>
        <v>2024</v>
      </c>
    </row>
    <row r="375" hidden="1" spans="1:19">
      <c r="A375" s="26">
        <v>45428</v>
      </c>
      <c r="B375" s="26" t="s">
        <v>31</v>
      </c>
      <c r="C375" s="36">
        <f t="shared" si="5"/>
        <v>31</v>
      </c>
      <c r="D375" s="30">
        <v>31</v>
      </c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28">
        <f>YEAR(Tabla2[[#This Row],[Fecha]])</f>
        <v>2024</v>
      </c>
    </row>
    <row r="376" hidden="1" spans="1:19">
      <c r="A376" s="26">
        <v>45429</v>
      </c>
      <c r="B376" s="26" t="s">
        <v>31</v>
      </c>
      <c r="C376" s="36">
        <f t="shared" si="5"/>
        <v>37</v>
      </c>
      <c r="D376" s="30">
        <v>15</v>
      </c>
      <c r="E376" s="30">
        <v>12</v>
      </c>
      <c r="F376" s="30">
        <v>10</v>
      </c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28">
        <f>YEAR(Tabla2[[#This Row],[Fecha]])</f>
        <v>2024</v>
      </c>
    </row>
    <row r="377" hidden="1" spans="1:19">
      <c r="A377" s="26">
        <v>45429</v>
      </c>
      <c r="B377" s="26" t="s">
        <v>41</v>
      </c>
      <c r="C377" s="36">
        <f t="shared" si="5"/>
        <v>11</v>
      </c>
      <c r="D377" s="30">
        <v>5</v>
      </c>
      <c r="E377" s="30">
        <v>6</v>
      </c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28">
        <f>YEAR(Tabla2[[#This Row],[Fecha]])</f>
        <v>2024</v>
      </c>
    </row>
    <row r="378" hidden="1" spans="1:19">
      <c r="A378" s="26">
        <v>45430</v>
      </c>
      <c r="B378" s="26" t="s">
        <v>31</v>
      </c>
      <c r="C378" s="36">
        <f t="shared" si="5"/>
        <v>37</v>
      </c>
      <c r="D378" s="30">
        <v>14</v>
      </c>
      <c r="E378" s="30">
        <v>12</v>
      </c>
      <c r="F378" s="30">
        <v>11</v>
      </c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28">
        <f>YEAR(Tabla2[[#This Row],[Fecha]])</f>
        <v>2024</v>
      </c>
    </row>
    <row r="379" hidden="1" spans="1:19">
      <c r="A379" s="26">
        <v>45432</v>
      </c>
      <c r="B379" s="26" t="s">
        <v>31</v>
      </c>
      <c r="C379" s="36">
        <f t="shared" si="5"/>
        <v>46</v>
      </c>
      <c r="D379" s="30">
        <v>46</v>
      </c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28">
        <f>YEAR(Tabla2[[#This Row],[Fecha]])</f>
        <v>2024</v>
      </c>
    </row>
    <row r="380" hidden="1" spans="1:19">
      <c r="A380" s="26">
        <v>45433</v>
      </c>
      <c r="B380" s="26" t="s">
        <v>31</v>
      </c>
      <c r="C380" s="36">
        <f t="shared" si="5"/>
        <v>41</v>
      </c>
      <c r="D380" s="30">
        <v>41</v>
      </c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28">
        <f>YEAR(Tabla2[[#This Row],[Fecha]])</f>
        <v>2024</v>
      </c>
    </row>
    <row r="381" hidden="1" spans="1:24">
      <c r="A381" s="26">
        <v>45434</v>
      </c>
      <c r="B381" s="26" t="s">
        <v>31</v>
      </c>
      <c r="C381" s="36">
        <f t="shared" si="5"/>
        <v>42</v>
      </c>
      <c r="D381" s="30">
        <v>42</v>
      </c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28">
        <f>YEAR(Tabla2[[#This Row],[Fecha]])</f>
        <v>2024</v>
      </c>
      <c r="W381" s="30"/>
      <c r="X381" s="30"/>
    </row>
    <row r="382" hidden="1" spans="1:19">
      <c r="A382" s="26">
        <v>45435</v>
      </c>
      <c r="B382" s="26" t="s">
        <v>31</v>
      </c>
      <c r="C382" s="36">
        <f t="shared" si="5"/>
        <v>38</v>
      </c>
      <c r="D382" s="30">
        <v>38</v>
      </c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28">
        <f>YEAR(Tabla2[[#This Row],[Fecha]])</f>
        <v>2024</v>
      </c>
    </row>
    <row r="383" hidden="1" spans="1:19">
      <c r="A383" s="26">
        <v>45436</v>
      </c>
      <c r="B383" s="26" t="s">
        <v>31</v>
      </c>
      <c r="C383" s="36">
        <f t="shared" si="5"/>
        <v>37</v>
      </c>
      <c r="D383" s="30">
        <v>11</v>
      </c>
      <c r="E383" s="30">
        <v>7</v>
      </c>
      <c r="F383" s="30">
        <v>8</v>
      </c>
      <c r="G383" s="30">
        <v>4</v>
      </c>
      <c r="H383" s="30">
        <v>7</v>
      </c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28">
        <f>YEAR(Tabla2[[#This Row],[Fecha]])</f>
        <v>2024</v>
      </c>
    </row>
    <row r="384" hidden="1" spans="1:19">
      <c r="A384" s="26">
        <v>45439</v>
      </c>
      <c r="B384" s="26" t="s">
        <v>31</v>
      </c>
      <c r="C384" s="36">
        <f t="shared" si="5"/>
        <v>35</v>
      </c>
      <c r="D384" s="30">
        <v>7</v>
      </c>
      <c r="E384" s="30">
        <v>10</v>
      </c>
      <c r="F384" s="30">
        <v>8</v>
      </c>
      <c r="G384" s="30">
        <v>6</v>
      </c>
      <c r="H384" s="30">
        <v>4</v>
      </c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28">
        <f>YEAR(Tabla2[[#This Row],[Fecha]])</f>
        <v>2024</v>
      </c>
    </row>
    <row r="385" hidden="1" spans="1:19">
      <c r="A385" s="26">
        <v>45440</v>
      </c>
      <c r="B385" s="26" t="s">
        <v>31</v>
      </c>
      <c r="C385" s="36">
        <f t="shared" si="5"/>
        <v>39</v>
      </c>
      <c r="D385" s="30">
        <v>39</v>
      </c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28">
        <f>YEAR(Tabla2[[#This Row],[Fecha]])</f>
        <v>2024</v>
      </c>
    </row>
    <row r="386" hidden="1" spans="1:19">
      <c r="A386" s="26">
        <v>45441</v>
      </c>
      <c r="B386" s="26" t="s">
        <v>31</v>
      </c>
      <c r="C386" s="36">
        <f t="shared" ref="C386:C449" si="6">SUM(D386:R386)</f>
        <v>33</v>
      </c>
      <c r="D386" s="30">
        <v>33</v>
      </c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28">
        <f>YEAR(Tabla2[[#This Row],[Fecha]])</f>
        <v>2024</v>
      </c>
    </row>
    <row r="387" hidden="1" spans="1:19">
      <c r="A387" s="26">
        <v>45442</v>
      </c>
      <c r="B387" s="26" t="s">
        <v>31</v>
      </c>
      <c r="C387" s="36">
        <f t="shared" si="6"/>
        <v>47</v>
      </c>
      <c r="D387" s="30">
        <v>47</v>
      </c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28">
        <f>YEAR(Tabla2[[#This Row],[Fecha]])</f>
        <v>2024</v>
      </c>
    </row>
    <row r="388" hidden="1" spans="1:19">
      <c r="A388" s="26">
        <v>45442</v>
      </c>
      <c r="B388" s="26" t="s">
        <v>33</v>
      </c>
      <c r="C388" s="36">
        <f t="shared" si="6"/>
        <v>52</v>
      </c>
      <c r="D388" s="30">
        <v>52</v>
      </c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28">
        <f>YEAR(Tabla2[[#This Row],[Fecha]])</f>
        <v>2024</v>
      </c>
    </row>
    <row r="389" hidden="1" spans="1:19">
      <c r="A389" s="26">
        <v>45443</v>
      </c>
      <c r="B389" s="26" t="s">
        <v>31</v>
      </c>
      <c r="C389" s="36">
        <f t="shared" si="6"/>
        <v>41</v>
      </c>
      <c r="D389" s="30">
        <v>41</v>
      </c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28">
        <f>YEAR(Tabla2[[#This Row],[Fecha]])</f>
        <v>2024</v>
      </c>
    </row>
    <row r="390" hidden="1" spans="1:19">
      <c r="A390" s="26">
        <v>45443</v>
      </c>
      <c r="B390" s="26" t="s">
        <v>33</v>
      </c>
      <c r="C390" s="36">
        <f t="shared" si="6"/>
        <v>35</v>
      </c>
      <c r="D390" s="30">
        <v>35</v>
      </c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28">
        <f>YEAR(Tabla2[[#This Row],[Fecha]])</f>
        <v>2024</v>
      </c>
    </row>
    <row r="391" hidden="1" spans="1:19">
      <c r="A391" s="26">
        <v>45446</v>
      </c>
      <c r="B391" s="26" t="s">
        <v>31</v>
      </c>
      <c r="C391" s="36">
        <f t="shared" si="6"/>
        <v>34</v>
      </c>
      <c r="D391" s="30">
        <v>34</v>
      </c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28">
        <f>YEAR(Tabla2[[#This Row],[Fecha]])</f>
        <v>2024</v>
      </c>
    </row>
    <row r="392" hidden="1" spans="1:19">
      <c r="A392" s="26">
        <v>45447</v>
      </c>
      <c r="B392" s="26" t="s">
        <v>31</v>
      </c>
      <c r="C392" s="36">
        <f t="shared" si="6"/>
        <v>39</v>
      </c>
      <c r="D392" s="30">
        <v>39</v>
      </c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28">
        <f>YEAR(Tabla2[[#This Row],[Fecha]])</f>
        <v>2024</v>
      </c>
    </row>
    <row r="393" hidden="1" spans="1:19">
      <c r="A393" s="26">
        <v>45452</v>
      </c>
      <c r="B393" s="26" t="s">
        <v>33</v>
      </c>
      <c r="C393" s="36">
        <f t="shared" si="6"/>
        <v>56</v>
      </c>
      <c r="D393" s="30">
        <v>56</v>
      </c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28">
        <f>YEAR(Tabla2[[#This Row],[Fecha]])</f>
        <v>2024</v>
      </c>
    </row>
    <row r="394" hidden="1" spans="1:19">
      <c r="A394" s="26">
        <v>45453</v>
      </c>
      <c r="B394" s="26" t="s">
        <v>33</v>
      </c>
      <c r="C394" s="36">
        <f t="shared" si="6"/>
        <v>60</v>
      </c>
      <c r="D394" s="30">
        <v>28</v>
      </c>
      <c r="E394" s="30">
        <v>32</v>
      </c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28">
        <f>YEAR(Tabla2[[#This Row],[Fecha]])</f>
        <v>2024</v>
      </c>
    </row>
    <row r="395" hidden="1" spans="1:19">
      <c r="A395" s="26">
        <v>45454</v>
      </c>
      <c r="B395" s="26" t="s">
        <v>31</v>
      </c>
      <c r="C395" s="36">
        <f t="shared" si="6"/>
        <v>71</v>
      </c>
      <c r="D395" s="30">
        <v>2</v>
      </c>
      <c r="E395" s="30">
        <v>7</v>
      </c>
      <c r="F395" s="30">
        <v>5</v>
      </c>
      <c r="G395" s="30">
        <v>7</v>
      </c>
      <c r="H395" s="30">
        <v>11</v>
      </c>
      <c r="I395" s="30">
        <v>11</v>
      </c>
      <c r="J395" s="30">
        <v>3</v>
      </c>
      <c r="K395" s="30">
        <v>11</v>
      </c>
      <c r="L395" s="30">
        <v>14</v>
      </c>
      <c r="M395" s="30"/>
      <c r="N395" s="30"/>
      <c r="O395" s="30"/>
      <c r="P395" s="30"/>
      <c r="Q395" s="30"/>
      <c r="R395" s="30"/>
      <c r="S395" s="28">
        <f>YEAR(Tabla2[[#This Row],[Fecha]])</f>
        <v>2024</v>
      </c>
    </row>
    <row r="396" hidden="1" spans="1:19">
      <c r="A396" s="26">
        <v>45455</v>
      </c>
      <c r="B396" s="26" t="s">
        <v>31</v>
      </c>
      <c r="C396" s="36">
        <f t="shared" si="6"/>
        <v>93</v>
      </c>
      <c r="D396" s="30">
        <v>17</v>
      </c>
      <c r="E396" s="30">
        <v>2</v>
      </c>
      <c r="F396" s="30">
        <v>13</v>
      </c>
      <c r="G396" s="30">
        <v>6</v>
      </c>
      <c r="H396" s="30">
        <v>7</v>
      </c>
      <c r="I396" s="30">
        <v>14</v>
      </c>
      <c r="J396" s="30">
        <v>11</v>
      </c>
      <c r="K396" s="30">
        <v>5</v>
      </c>
      <c r="L396" s="30">
        <v>12</v>
      </c>
      <c r="M396" s="30">
        <v>6</v>
      </c>
      <c r="N396" s="30"/>
      <c r="O396" s="30"/>
      <c r="P396" s="30"/>
      <c r="Q396" s="30"/>
      <c r="R396" s="30"/>
      <c r="S396" s="28">
        <f>YEAR(Tabla2[[#This Row],[Fecha]])</f>
        <v>2024</v>
      </c>
    </row>
    <row r="397" hidden="1" spans="1:19">
      <c r="A397" s="26">
        <v>45456</v>
      </c>
      <c r="B397" s="26" t="s">
        <v>31</v>
      </c>
      <c r="C397" s="36">
        <f t="shared" si="6"/>
        <v>60</v>
      </c>
      <c r="D397" s="30">
        <v>7</v>
      </c>
      <c r="E397" s="30">
        <v>12</v>
      </c>
      <c r="F397" s="30">
        <v>14</v>
      </c>
      <c r="G397" s="30">
        <v>9</v>
      </c>
      <c r="H397" s="30">
        <v>18</v>
      </c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28">
        <f>YEAR(Tabla2[[#This Row],[Fecha]])</f>
        <v>2024</v>
      </c>
    </row>
    <row r="398" hidden="1" spans="1:19">
      <c r="A398" s="26">
        <v>45457</v>
      </c>
      <c r="B398" s="26" t="s">
        <v>31</v>
      </c>
      <c r="C398" s="36">
        <f t="shared" si="6"/>
        <v>62</v>
      </c>
      <c r="D398" s="30">
        <v>8</v>
      </c>
      <c r="E398" s="30">
        <v>4</v>
      </c>
      <c r="F398" s="30">
        <v>10</v>
      </c>
      <c r="G398" s="30">
        <v>6</v>
      </c>
      <c r="H398" s="30">
        <v>13</v>
      </c>
      <c r="I398" s="30">
        <v>4</v>
      </c>
      <c r="J398" s="30">
        <v>17</v>
      </c>
      <c r="K398" s="30"/>
      <c r="L398" s="30"/>
      <c r="M398" s="30"/>
      <c r="N398" s="30"/>
      <c r="O398" s="30"/>
      <c r="P398" s="30"/>
      <c r="Q398" s="30"/>
      <c r="R398" s="30"/>
      <c r="S398" s="28">
        <f>YEAR(Tabla2[[#This Row],[Fecha]])</f>
        <v>2024</v>
      </c>
    </row>
    <row r="399" hidden="1" spans="1:19">
      <c r="A399" s="26">
        <v>45460</v>
      </c>
      <c r="B399" s="26" t="s">
        <v>31</v>
      </c>
      <c r="C399" s="36">
        <f t="shared" si="6"/>
        <v>53</v>
      </c>
      <c r="D399" s="30">
        <v>53</v>
      </c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28">
        <f>YEAR(Tabla2[[#This Row],[Fecha]])</f>
        <v>2024</v>
      </c>
    </row>
    <row r="400" hidden="1" spans="1:19">
      <c r="A400" s="26">
        <v>45461</v>
      </c>
      <c r="B400" s="26" t="s">
        <v>31</v>
      </c>
      <c r="C400" s="36">
        <f t="shared" si="6"/>
        <v>81</v>
      </c>
      <c r="D400" s="30">
        <v>81</v>
      </c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28">
        <f>YEAR(Tabla2[[#This Row],[Fecha]])</f>
        <v>2024</v>
      </c>
    </row>
    <row r="401" hidden="1" spans="1:19">
      <c r="A401" s="26">
        <v>45462</v>
      </c>
      <c r="B401" s="26" t="s">
        <v>31</v>
      </c>
      <c r="C401" s="36">
        <f t="shared" si="6"/>
        <v>74</v>
      </c>
      <c r="D401" s="30">
        <v>74</v>
      </c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28">
        <f>YEAR(Tabla2[[#This Row],[Fecha]])</f>
        <v>2024</v>
      </c>
    </row>
    <row r="402" hidden="1" spans="1:19">
      <c r="A402" s="26">
        <v>45463</v>
      </c>
      <c r="B402" s="26" t="s">
        <v>31</v>
      </c>
      <c r="C402" s="36">
        <f t="shared" si="6"/>
        <v>59</v>
      </c>
      <c r="D402" s="30">
        <v>59</v>
      </c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28">
        <f>YEAR(Tabla2[[#This Row],[Fecha]])</f>
        <v>2024</v>
      </c>
    </row>
    <row r="403" hidden="1" spans="1:19">
      <c r="A403" s="26">
        <v>45464</v>
      </c>
      <c r="B403" s="26" t="s">
        <v>49</v>
      </c>
      <c r="C403" s="36">
        <f t="shared" si="6"/>
        <v>58</v>
      </c>
      <c r="D403" s="30">
        <v>58</v>
      </c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28">
        <f>YEAR(Tabla2[[#This Row],[Fecha]])</f>
        <v>2024</v>
      </c>
    </row>
    <row r="404" hidden="1" spans="1:19">
      <c r="A404" s="26">
        <v>45467</v>
      </c>
      <c r="B404" s="26" t="s">
        <v>33</v>
      </c>
      <c r="C404" s="36">
        <f t="shared" si="6"/>
        <v>31</v>
      </c>
      <c r="D404" s="30">
        <v>31</v>
      </c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28">
        <f>YEAR(Tabla2[[#This Row],[Fecha]])</f>
        <v>2024</v>
      </c>
    </row>
    <row r="405" hidden="1" spans="1:19">
      <c r="A405" s="26">
        <v>45467</v>
      </c>
      <c r="B405" s="26" t="s">
        <v>49</v>
      </c>
      <c r="C405" s="36">
        <f t="shared" si="6"/>
        <v>13</v>
      </c>
      <c r="D405" s="30">
        <v>13</v>
      </c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28">
        <f>YEAR(Tabla2[[#This Row],[Fecha]])</f>
        <v>2024</v>
      </c>
    </row>
    <row r="406" hidden="1" spans="1:19">
      <c r="A406" s="26">
        <v>45468</v>
      </c>
      <c r="B406" s="26" t="s">
        <v>31</v>
      </c>
      <c r="C406" s="36">
        <f t="shared" si="6"/>
        <v>37</v>
      </c>
      <c r="D406" s="30">
        <v>37</v>
      </c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28">
        <f>YEAR(Tabla2[[#This Row],[Fecha]])</f>
        <v>2024</v>
      </c>
    </row>
    <row r="407" hidden="1" spans="1:19">
      <c r="A407" s="26">
        <v>45468</v>
      </c>
      <c r="B407" s="26" t="s">
        <v>49</v>
      </c>
      <c r="C407" s="36">
        <f t="shared" si="6"/>
        <v>1</v>
      </c>
      <c r="D407" s="30">
        <v>1</v>
      </c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28">
        <f>YEAR(Tabla2[[#This Row],[Fecha]])</f>
        <v>2024</v>
      </c>
    </row>
    <row r="408" hidden="1" spans="1:19">
      <c r="A408" s="26">
        <v>45469</v>
      </c>
      <c r="B408" s="26" t="s">
        <v>31</v>
      </c>
      <c r="C408" s="36">
        <f t="shared" si="6"/>
        <v>24</v>
      </c>
      <c r="D408" s="30">
        <v>24</v>
      </c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28">
        <f>YEAR(Tabla2[[#This Row],[Fecha]])</f>
        <v>2024</v>
      </c>
    </row>
    <row r="409" hidden="1" spans="1:19">
      <c r="A409" s="26">
        <v>45471</v>
      </c>
      <c r="B409" s="26" t="s">
        <v>31</v>
      </c>
      <c r="C409" s="36">
        <f t="shared" si="6"/>
        <v>60</v>
      </c>
      <c r="D409" s="30">
        <v>60</v>
      </c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28">
        <f>YEAR(Tabla2[[#This Row],[Fecha]])</f>
        <v>2024</v>
      </c>
    </row>
    <row r="410" hidden="1" spans="1:19">
      <c r="A410" s="26">
        <v>45472</v>
      </c>
      <c r="B410" s="26" t="s">
        <v>31</v>
      </c>
      <c r="C410" s="36">
        <f t="shared" si="6"/>
        <v>114</v>
      </c>
      <c r="D410" s="30">
        <f>60+54</f>
        <v>114</v>
      </c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28">
        <f>YEAR(Tabla2[[#This Row],[Fecha]])</f>
        <v>2024</v>
      </c>
    </row>
    <row r="411" hidden="1" spans="1:19">
      <c r="A411" s="26">
        <v>45472</v>
      </c>
      <c r="B411" s="26" t="s">
        <v>33</v>
      </c>
      <c r="C411" s="36">
        <f t="shared" si="6"/>
        <v>60</v>
      </c>
      <c r="D411" s="30">
        <v>60</v>
      </c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28">
        <f>YEAR(Tabla2[[#This Row],[Fecha]])</f>
        <v>2024</v>
      </c>
    </row>
    <row r="412" hidden="1" spans="1:19">
      <c r="A412" s="26">
        <v>45473</v>
      </c>
      <c r="B412" s="26" t="s">
        <v>33</v>
      </c>
      <c r="C412" s="36">
        <f t="shared" si="6"/>
        <v>51</v>
      </c>
      <c r="D412" s="30">
        <v>51</v>
      </c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28">
        <f>YEAR(Tabla2[[#This Row],[Fecha]])</f>
        <v>2024</v>
      </c>
    </row>
    <row r="413" hidden="1" spans="1:19">
      <c r="A413" s="26">
        <v>45475</v>
      </c>
      <c r="B413" s="26" t="s">
        <v>33</v>
      </c>
      <c r="C413" s="36">
        <f t="shared" si="6"/>
        <v>51</v>
      </c>
      <c r="D413" s="30">
        <v>51</v>
      </c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28">
        <f>YEAR(Tabla2[[#This Row],[Fecha]])</f>
        <v>2024</v>
      </c>
    </row>
    <row r="414" hidden="1" spans="1:19">
      <c r="A414" s="26">
        <v>45476</v>
      </c>
      <c r="B414" s="26" t="s">
        <v>33</v>
      </c>
      <c r="C414" s="36">
        <f t="shared" si="6"/>
        <v>36</v>
      </c>
      <c r="D414" s="30">
        <v>36</v>
      </c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28">
        <f>YEAR(Tabla2[[#This Row],[Fecha]])</f>
        <v>2024</v>
      </c>
    </row>
    <row r="415" hidden="1" spans="1:19">
      <c r="A415" s="26">
        <v>45477</v>
      </c>
      <c r="B415" s="26" t="s">
        <v>33</v>
      </c>
      <c r="C415" s="36">
        <f t="shared" si="6"/>
        <v>25</v>
      </c>
      <c r="D415" s="30">
        <v>25</v>
      </c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28">
        <f>YEAR(Tabla2[[#This Row],[Fecha]])</f>
        <v>2024</v>
      </c>
    </row>
    <row r="416" hidden="1" spans="1:19">
      <c r="A416" s="26">
        <v>45477</v>
      </c>
      <c r="B416" s="26" t="s">
        <v>49</v>
      </c>
      <c r="C416" s="36">
        <f t="shared" si="6"/>
        <v>5</v>
      </c>
      <c r="D416" s="30">
        <v>5</v>
      </c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28">
        <f>YEAR(Tabla2[[#This Row],[Fecha]])</f>
        <v>2024</v>
      </c>
    </row>
    <row r="417" hidden="1" spans="1:19">
      <c r="A417" s="26">
        <v>45478</v>
      </c>
      <c r="B417" s="26" t="s">
        <v>33</v>
      </c>
      <c r="C417" s="36">
        <f t="shared" si="6"/>
        <v>68</v>
      </c>
      <c r="D417" s="30">
        <v>68</v>
      </c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28">
        <f>YEAR(Tabla2[[#This Row],[Fecha]])</f>
        <v>2024</v>
      </c>
    </row>
    <row r="418" hidden="1" spans="1:19">
      <c r="A418" s="26">
        <v>45478</v>
      </c>
      <c r="B418" s="26" t="s">
        <v>49</v>
      </c>
      <c r="C418" s="36">
        <f t="shared" si="6"/>
        <v>10</v>
      </c>
      <c r="D418" s="30">
        <v>10</v>
      </c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28">
        <f>YEAR(Tabla2[[#This Row],[Fecha]])</f>
        <v>2024</v>
      </c>
    </row>
    <row r="419" hidden="1" spans="1:19">
      <c r="A419" s="26">
        <v>45479</v>
      </c>
      <c r="B419" s="26" t="s">
        <v>49</v>
      </c>
      <c r="C419" s="36">
        <f t="shared" si="6"/>
        <v>6</v>
      </c>
      <c r="D419" s="30">
        <v>6</v>
      </c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28">
        <f>YEAR(Tabla2[[#This Row],[Fecha]])</f>
        <v>2024</v>
      </c>
    </row>
    <row r="420" hidden="1" spans="1:19">
      <c r="A420" s="26">
        <v>45479</v>
      </c>
      <c r="B420" s="26" t="s">
        <v>41</v>
      </c>
      <c r="C420" s="36">
        <f t="shared" si="6"/>
        <v>5</v>
      </c>
      <c r="D420" s="30">
        <v>5</v>
      </c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28">
        <f>YEAR(Tabla2[[#This Row],[Fecha]])</f>
        <v>2024</v>
      </c>
    </row>
    <row r="421" hidden="1" spans="1:19">
      <c r="A421" s="26">
        <v>45479</v>
      </c>
      <c r="B421" s="26" t="s">
        <v>33</v>
      </c>
      <c r="C421" s="36">
        <f t="shared" si="6"/>
        <v>47</v>
      </c>
      <c r="D421" s="30">
        <v>47</v>
      </c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28">
        <f>YEAR(Tabla2[[#This Row],[Fecha]])</f>
        <v>2024</v>
      </c>
    </row>
    <row r="422" hidden="1" spans="1:19">
      <c r="A422" s="26">
        <v>45479</v>
      </c>
      <c r="B422" s="26" t="s">
        <v>31</v>
      </c>
      <c r="C422" s="36">
        <f t="shared" si="6"/>
        <v>1</v>
      </c>
      <c r="D422" s="30">
        <v>1</v>
      </c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28">
        <f>YEAR(Tabla2[[#This Row],[Fecha]])</f>
        <v>2024</v>
      </c>
    </row>
    <row r="423" hidden="1" spans="1:19">
      <c r="A423" s="26">
        <v>45480</v>
      </c>
      <c r="B423" s="26" t="s">
        <v>31</v>
      </c>
      <c r="C423" s="36">
        <f t="shared" si="6"/>
        <v>52</v>
      </c>
      <c r="D423" s="30">
        <v>28</v>
      </c>
      <c r="E423" s="30">
        <v>6</v>
      </c>
      <c r="F423" s="30">
        <v>18</v>
      </c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28">
        <f>YEAR(Tabla2[[#This Row],[Fecha]])</f>
        <v>2024</v>
      </c>
    </row>
    <row r="424" hidden="1" spans="1:19">
      <c r="A424" s="26">
        <v>45481</v>
      </c>
      <c r="B424" s="26" t="s">
        <v>33</v>
      </c>
      <c r="C424" s="36">
        <f t="shared" si="6"/>
        <v>55</v>
      </c>
      <c r="D424" s="30">
        <v>55</v>
      </c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28">
        <f>YEAR(Tabla2[[#This Row],[Fecha]])</f>
        <v>2024</v>
      </c>
    </row>
    <row r="425" hidden="1" spans="1:19">
      <c r="A425" s="26">
        <v>45481</v>
      </c>
      <c r="B425" s="26" t="s">
        <v>49</v>
      </c>
      <c r="C425" s="36">
        <f t="shared" si="6"/>
        <v>6</v>
      </c>
      <c r="D425" s="30">
        <v>6</v>
      </c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28">
        <f>YEAR(Tabla2[[#This Row],[Fecha]])</f>
        <v>2024</v>
      </c>
    </row>
    <row r="426" hidden="1" spans="1:19">
      <c r="A426" s="26">
        <v>45481</v>
      </c>
      <c r="B426" s="26" t="s">
        <v>41</v>
      </c>
      <c r="C426" s="36">
        <f t="shared" si="6"/>
        <v>9</v>
      </c>
      <c r="D426" s="30">
        <v>9</v>
      </c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28">
        <f>YEAR(Tabla2[[#This Row],[Fecha]])</f>
        <v>2024</v>
      </c>
    </row>
    <row r="427" hidden="1" spans="1:19">
      <c r="A427" s="26">
        <v>45482</v>
      </c>
      <c r="B427" s="26" t="s">
        <v>33</v>
      </c>
      <c r="C427" s="36">
        <f t="shared" si="6"/>
        <v>48</v>
      </c>
      <c r="D427" s="30">
        <v>48</v>
      </c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28">
        <f>YEAR(Tabla2[[#This Row],[Fecha]])</f>
        <v>2024</v>
      </c>
    </row>
    <row r="428" hidden="1" spans="1:19">
      <c r="A428" s="26">
        <v>45482</v>
      </c>
      <c r="B428" s="26" t="s">
        <v>31</v>
      </c>
      <c r="C428" s="36">
        <f t="shared" si="6"/>
        <v>24</v>
      </c>
      <c r="D428" s="30">
        <v>13</v>
      </c>
      <c r="E428" s="30">
        <v>11</v>
      </c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28">
        <f>YEAR(Tabla2[[#This Row],[Fecha]])</f>
        <v>2024</v>
      </c>
    </row>
    <row r="429" hidden="1" spans="1:19">
      <c r="A429" s="26">
        <v>45482</v>
      </c>
      <c r="B429" s="26" t="s">
        <v>49</v>
      </c>
      <c r="C429" s="36">
        <f t="shared" si="6"/>
        <v>17</v>
      </c>
      <c r="D429" s="30">
        <v>17</v>
      </c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28">
        <f>YEAR(Tabla2[[#This Row],[Fecha]])</f>
        <v>2024</v>
      </c>
    </row>
    <row r="430" hidden="1" spans="1:19">
      <c r="A430" s="26">
        <v>45482</v>
      </c>
      <c r="B430" s="26" t="s">
        <v>50</v>
      </c>
      <c r="C430" s="36">
        <f t="shared" si="6"/>
        <v>153</v>
      </c>
      <c r="D430" s="30">
        <v>3</v>
      </c>
      <c r="E430" s="30">
        <v>22</v>
      </c>
      <c r="F430" s="30">
        <v>17</v>
      </c>
      <c r="G430" s="30">
        <v>8</v>
      </c>
      <c r="H430" s="30">
        <v>5</v>
      </c>
      <c r="I430" s="30">
        <v>13</v>
      </c>
      <c r="J430" s="30">
        <v>9</v>
      </c>
      <c r="K430" s="30">
        <v>23</v>
      </c>
      <c r="L430" s="30">
        <v>9</v>
      </c>
      <c r="M430" s="30">
        <v>14</v>
      </c>
      <c r="N430" s="30">
        <v>8</v>
      </c>
      <c r="O430" s="30">
        <v>7</v>
      </c>
      <c r="P430" s="30">
        <v>15</v>
      </c>
      <c r="Q430" s="30"/>
      <c r="R430" s="30"/>
      <c r="S430" s="28">
        <f>YEAR(Tabla2[[#This Row],[Fecha]])</f>
        <v>2024</v>
      </c>
    </row>
    <row r="431" hidden="1" spans="1:19">
      <c r="A431" s="26">
        <v>45483</v>
      </c>
      <c r="B431" s="26" t="s">
        <v>50</v>
      </c>
      <c r="C431" s="36">
        <f t="shared" si="6"/>
        <v>159</v>
      </c>
      <c r="D431" s="30">
        <v>14</v>
      </c>
      <c r="E431" s="30">
        <v>9</v>
      </c>
      <c r="F431" s="30">
        <v>8</v>
      </c>
      <c r="G431" s="30">
        <v>12</v>
      </c>
      <c r="H431" s="30">
        <v>6</v>
      </c>
      <c r="I431" s="30">
        <v>12</v>
      </c>
      <c r="J431" s="30">
        <v>6</v>
      </c>
      <c r="K431" s="30">
        <v>9</v>
      </c>
      <c r="L431" s="30">
        <v>10</v>
      </c>
      <c r="M431" s="30">
        <v>12</v>
      </c>
      <c r="N431" s="30">
        <v>9</v>
      </c>
      <c r="O431" s="30">
        <v>10</v>
      </c>
      <c r="P431" s="30">
        <v>15</v>
      </c>
      <c r="Q431" s="30">
        <v>16</v>
      </c>
      <c r="R431" s="30">
        <v>11</v>
      </c>
      <c r="S431" s="28">
        <f>YEAR(Tabla2[[#This Row],[Fecha]])</f>
        <v>2024</v>
      </c>
    </row>
    <row r="432" hidden="1" spans="1:19">
      <c r="A432" s="26">
        <v>45483</v>
      </c>
      <c r="B432" s="26" t="s">
        <v>50</v>
      </c>
      <c r="C432" s="36">
        <f t="shared" si="6"/>
        <v>12</v>
      </c>
      <c r="D432" s="30">
        <v>12</v>
      </c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28">
        <f>YEAR(Tabla2[[#This Row],[Fecha]])</f>
        <v>2024</v>
      </c>
    </row>
    <row r="433" hidden="1" spans="1:19">
      <c r="A433" s="26">
        <v>45484</v>
      </c>
      <c r="B433" s="26" t="s">
        <v>50</v>
      </c>
      <c r="C433" s="36">
        <f t="shared" si="6"/>
        <v>100</v>
      </c>
      <c r="D433" s="30">
        <v>15</v>
      </c>
      <c r="E433" s="30">
        <v>14</v>
      </c>
      <c r="F433" s="30">
        <v>18</v>
      </c>
      <c r="G433" s="30">
        <v>15</v>
      </c>
      <c r="H433" s="30">
        <v>7</v>
      </c>
      <c r="I433" s="30">
        <v>4</v>
      </c>
      <c r="J433" s="30">
        <v>5</v>
      </c>
      <c r="K433" s="30">
        <v>10</v>
      </c>
      <c r="L433" s="30">
        <v>12</v>
      </c>
      <c r="M433" s="30"/>
      <c r="N433" s="30"/>
      <c r="O433" s="30"/>
      <c r="P433" s="30"/>
      <c r="Q433" s="30"/>
      <c r="R433" s="30"/>
      <c r="S433" s="28">
        <f>YEAR(Tabla2[[#This Row],[Fecha]])</f>
        <v>2024</v>
      </c>
    </row>
    <row r="434" hidden="1" spans="1:19">
      <c r="A434" s="26">
        <v>45484</v>
      </c>
      <c r="B434" s="26" t="s">
        <v>47</v>
      </c>
      <c r="C434" s="36">
        <f t="shared" si="6"/>
        <v>10</v>
      </c>
      <c r="D434" s="30">
        <v>10</v>
      </c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28">
        <f>YEAR(Tabla2[[#This Row],[Fecha]])</f>
        <v>2024</v>
      </c>
    </row>
    <row r="435" hidden="1" spans="1:19">
      <c r="A435" s="26">
        <v>45485</v>
      </c>
      <c r="B435" s="26" t="s">
        <v>50</v>
      </c>
      <c r="C435" s="36">
        <f t="shared" si="6"/>
        <v>77</v>
      </c>
      <c r="D435" s="30">
        <v>11</v>
      </c>
      <c r="E435" s="30">
        <v>16</v>
      </c>
      <c r="F435" s="30">
        <v>20</v>
      </c>
      <c r="G435" s="30">
        <v>17</v>
      </c>
      <c r="H435" s="30">
        <v>13</v>
      </c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28">
        <f>YEAR(Tabla2[[#This Row],[Fecha]])</f>
        <v>2024</v>
      </c>
    </row>
    <row r="436" hidden="1" spans="1:19">
      <c r="A436" s="26">
        <v>45487</v>
      </c>
      <c r="B436" s="26" t="s">
        <v>50</v>
      </c>
      <c r="C436" s="36">
        <f t="shared" si="6"/>
        <v>102</v>
      </c>
      <c r="D436" s="30">
        <v>11</v>
      </c>
      <c r="E436" s="30">
        <v>21</v>
      </c>
      <c r="F436" s="30">
        <v>32</v>
      </c>
      <c r="G436" s="30">
        <v>19</v>
      </c>
      <c r="H436" s="30">
        <v>19</v>
      </c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28">
        <f>YEAR(Tabla2[[#This Row],[Fecha]])</f>
        <v>2024</v>
      </c>
    </row>
    <row r="437" hidden="1" spans="1:19">
      <c r="A437" s="26">
        <v>45488</v>
      </c>
      <c r="B437" s="26" t="s">
        <v>50</v>
      </c>
      <c r="C437" s="36">
        <f t="shared" si="6"/>
        <v>52</v>
      </c>
      <c r="D437" s="30">
        <v>23</v>
      </c>
      <c r="E437" s="30">
        <v>3</v>
      </c>
      <c r="F437" s="30">
        <v>11</v>
      </c>
      <c r="G437" s="30">
        <v>15</v>
      </c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28">
        <f>YEAR(Tabla2[[#This Row],[Fecha]])</f>
        <v>2024</v>
      </c>
    </row>
    <row r="438" hidden="1" spans="1:19">
      <c r="A438" s="26">
        <v>45489</v>
      </c>
      <c r="B438" s="26" t="s">
        <v>33</v>
      </c>
      <c r="C438" s="36">
        <f t="shared" si="6"/>
        <v>47</v>
      </c>
      <c r="D438" s="30">
        <v>47</v>
      </c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28">
        <f>YEAR(Tabla2[[#This Row],[Fecha]])</f>
        <v>2024</v>
      </c>
    </row>
    <row r="439" hidden="1" spans="1:19">
      <c r="A439" s="26">
        <v>45490</v>
      </c>
      <c r="B439" s="26" t="s">
        <v>33</v>
      </c>
      <c r="C439" s="36">
        <f t="shared" si="6"/>
        <v>38</v>
      </c>
      <c r="D439" s="30">
        <v>38</v>
      </c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28">
        <f>YEAR(Tabla2[[#This Row],[Fecha]])</f>
        <v>2024</v>
      </c>
    </row>
    <row r="440" hidden="1" spans="1:19">
      <c r="A440" s="26">
        <v>45491</v>
      </c>
      <c r="B440" s="26" t="s">
        <v>33</v>
      </c>
      <c r="C440" s="36">
        <f t="shared" si="6"/>
        <v>50</v>
      </c>
      <c r="D440" s="30">
        <v>50</v>
      </c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28">
        <f>YEAR(Tabla2[[#This Row],[Fecha]])</f>
        <v>2024</v>
      </c>
    </row>
    <row r="441" hidden="1" spans="1:19">
      <c r="A441" s="26">
        <v>45492</v>
      </c>
      <c r="B441" s="26" t="s">
        <v>33</v>
      </c>
      <c r="C441" s="36">
        <f t="shared" si="6"/>
        <v>59</v>
      </c>
      <c r="D441" s="30">
        <v>59</v>
      </c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28">
        <f>YEAR(Tabla2[[#This Row],[Fecha]])</f>
        <v>2024</v>
      </c>
    </row>
    <row r="442" hidden="1" spans="1:19">
      <c r="A442" s="26">
        <v>45493</v>
      </c>
      <c r="B442" s="26" t="s">
        <v>33</v>
      </c>
      <c r="C442" s="36">
        <f t="shared" si="6"/>
        <v>11</v>
      </c>
      <c r="D442" s="30">
        <v>11</v>
      </c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28">
        <f>YEAR(Tabla2[[#This Row],[Fecha]])</f>
        <v>2024</v>
      </c>
    </row>
    <row r="443" hidden="1" spans="1:19">
      <c r="A443" s="26">
        <v>45497</v>
      </c>
      <c r="B443" s="26" t="s">
        <v>31</v>
      </c>
      <c r="C443" s="36">
        <f t="shared" si="6"/>
        <v>34</v>
      </c>
      <c r="D443" s="30">
        <v>11</v>
      </c>
      <c r="E443" s="30">
        <v>23</v>
      </c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28">
        <f>YEAR(Tabla2[[#This Row],[Fecha]])</f>
        <v>2024</v>
      </c>
    </row>
    <row r="444" hidden="1" spans="1:19">
      <c r="A444" s="26">
        <v>45498</v>
      </c>
      <c r="B444" s="26" t="s">
        <v>31</v>
      </c>
      <c r="C444" s="36">
        <f t="shared" si="6"/>
        <v>53</v>
      </c>
      <c r="D444" s="30">
        <v>53</v>
      </c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28">
        <f>YEAR(Tabla2[[#This Row],[Fecha]])</f>
        <v>2024</v>
      </c>
    </row>
    <row r="445" hidden="1" spans="1:19">
      <c r="A445" s="26">
        <v>45499</v>
      </c>
      <c r="B445" s="26" t="s">
        <v>31</v>
      </c>
      <c r="C445" s="36">
        <f t="shared" si="6"/>
        <v>44</v>
      </c>
      <c r="D445" s="30">
        <v>44</v>
      </c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28">
        <f>YEAR(Tabla2[[#This Row],[Fecha]])</f>
        <v>2024</v>
      </c>
    </row>
    <row r="446" hidden="1" spans="1:19">
      <c r="A446" s="26">
        <v>45500</v>
      </c>
      <c r="B446" s="26" t="s">
        <v>31</v>
      </c>
      <c r="C446" s="36">
        <f t="shared" si="6"/>
        <v>43</v>
      </c>
      <c r="D446" s="30">
        <v>16</v>
      </c>
      <c r="E446" s="30">
        <v>27</v>
      </c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28">
        <f>YEAR(Tabla2[[#This Row],[Fecha]])</f>
        <v>2024</v>
      </c>
    </row>
    <row r="447" hidden="1" spans="1:19">
      <c r="A447" s="26">
        <v>45502</v>
      </c>
      <c r="B447" s="26" t="s">
        <v>31</v>
      </c>
      <c r="C447" s="36">
        <f t="shared" si="6"/>
        <v>55</v>
      </c>
      <c r="D447" s="30">
        <v>12</v>
      </c>
      <c r="E447" s="30">
        <v>9</v>
      </c>
      <c r="F447" s="30">
        <v>34</v>
      </c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28">
        <f>YEAR(Tabla2[[#This Row],[Fecha]])</f>
        <v>2024</v>
      </c>
    </row>
    <row r="448" hidden="1" spans="1:19">
      <c r="A448" s="26">
        <v>45503</v>
      </c>
      <c r="B448" s="26" t="s">
        <v>31</v>
      </c>
      <c r="C448" s="36">
        <f t="shared" si="6"/>
        <v>57</v>
      </c>
      <c r="D448" s="30">
        <v>23</v>
      </c>
      <c r="E448" s="30">
        <v>7</v>
      </c>
      <c r="F448" s="30">
        <v>13</v>
      </c>
      <c r="G448" s="30">
        <v>14</v>
      </c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28">
        <f>YEAR(Tabla2[[#This Row],[Fecha]])</f>
        <v>2024</v>
      </c>
    </row>
    <row r="449" hidden="1" spans="1:19">
      <c r="A449" s="26">
        <v>45504</v>
      </c>
      <c r="B449" s="26" t="s">
        <v>31</v>
      </c>
      <c r="C449" s="36">
        <f t="shared" si="6"/>
        <v>60</v>
      </c>
      <c r="D449" s="30">
        <v>14</v>
      </c>
      <c r="E449" s="30">
        <v>46</v>
      </c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28">
        <f>YEAR(Tabla2[[#This Row],[Fecha]])</f>
        <v>2024</v>
      </c>
    </row>
    <row r="450" hidden="1" spans="1:19">
      <c r="A450" s="26">
        <v>45505</v>
      </c>
      <c r="B450" s="26" t="s">
        <v>31</v>
      </c>
      <c r="C450" s="36">
        <f t="shared" ref="C450:C513" si="7">SUM(D450:R450)</f>
        <v>44</v>
      </c>
      <c r="D450" s="30">
        <v>9</v>
      </c>
      <c r="E450" s="30">
        <v>11</v>
      </c>
      <c r="F450" s="30">
        <v>10</v>
      </c>
      <c r="G450" s="30">
        <v>14</v>
      </c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28">
        <f>YEAR(Tabla2[[#This Row],[Fecha]])</f>
        <v>2024</v>
      </c>
    </row>
    <row r="451" hidden="1" spans="1:19">
      <c r="A451" s="26">
        <v>45506</v>
      </c>
      <c r="B451" s="26" t="s">
        <v>31</v>
      </c>
      <c r="C451" s="36">
        <f t="shared" si="7"/>
        <v>49</v>
      </c>
      <c r="D451" s="30">
        <v>12</v>
      </c>
      <c r="E451" s="30">
        <v>26</v>
      </c>
      <c r="F451" s="30">
        <v>11</v>
      </c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28">
        <f>YEAR(Tabla2[[#This Row],[Fecha]])</f>
        <v>2024</v>
      </c>
    </row>
    <row r="452" hidden="1" spans="1:19">
      <c r="A452" s="26">
        <v>45507</v>
      </c>
      <c r="B452" s="26" t="s">
        <v>31</v>
      </c>
      <c r="C452" s="36">
        <f t="shared" si="7"/>
        <v>34</v>
      </c>
      <c r="D452" s="30">
        <v>16</v>
      </c>
      <c r="E452" s="30">
        <v>18</v>
      </c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28">
        <f>YEAR(Tabla2[[#This Row],[Fecha]])</f>
        <v>2024</v>
      </c>
    </row>
    <row r="453" hidden="1" spans="1:19">
      <c r="A453" s="26">
        <v>45510</v>
      </c>
      <c r="B453" s="26" t="s">
        <v>31</v>
      </c>
      <c r="C453" s="36">
        <f t="shared" si="7"/>
        <v>12</v>
      </c>
      <c r="D453" s="30">
        <v>12</v>
      </c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28">
        <f>YEAR(Tabla2[[#This Row],[Fecha]])</f>
        <v>2024</v>
      </c>
    </row>
    <row r="454" hidden="1" spans="1:19">
      <c r="A454" s="26">
        <v>45524</v>
      </c>
      <c r="B454" s="26" t="s">
        <v>31</v>
      </c>
      <c r="C454" s="36">
        <f t="shared" si="7"/>
        <v>18</v>
      </c>
      <c r="D454" s="30">
        <v>18</v>
      </c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28">
        <f>YEAR(Tabla2[[#This Row],[Fecha]])</f>
        <v>2024</v>
      </c>
    </row>
    <row r="455" hidden="1" spans="1:19">
      <c r="A455" s="26">
        <v>45525</v>
      </c>
      <c r="B455" s="26" t="s">
        <v>31</v>
      </c>
      <c r="C455" s="36">
        <f t="shared" si="7"/>
        <v>31</v>
      </c>
      <c r="D455" s="30">
        <v>12</v>
      </c>
      <c r="E455" s="30">
        <v>19</v>
      </c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28">
        <f>YEAR(Tabla2[[#This Row],[Fecha]])</f>
        <v>2024</v>
      </c>
    </row>
    <row r="456" hidden="1" spans="1:19">
      <c r="A456" s="26">
        <v>45538</v>
      </c>
      <c r="B456" s="26" t="s">
        <v>31</v>
      </c>
      <c r="C456" s="36">
        <f t="shared" si="7"/>
        <v>40</v>
      </c>
      <c r="D456" s="30">
        <v>12</v>
      </c>
      <c r="E456" s="30">
        <v>28</v>
      </c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28">
        <f>YEAR(Tabla2[[#This Row],[Fecha]])</f>
        <v>2024</v>
      </c>
    </row>
    <row r="457" hidden="1" spans="1:19">
      <c r="A457" s="26">
        <v>45540</v>
      </c>
      <c r="B457" s="26" t="s">
        <v>31</v>
      </c>
      <c r="C457" s="36">
        <f t="shared" si="7"/>
        <v>33</v>
      </c>
      <c r="D457" s="30">
        <v>15</v>
      </c>
      <c r="E457" s="30">
        <v>18</v>
      </c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28">
        <f>YEAR(Tabla2[[#This Row],[Fecha]])</f>
        <v>2024</v>
      </c>
    </row>
    <row r="458" hidden="1" spans="1:19">
      <c r="A458" s="26">
        <v>45541</v>
      </c>
      <c r="B458" s="26" t="s">
        <v>31</v>
      </c>
      <c r="C458" s="36">
        <f t="shared" si="7"/>
        <v>15</v>
      </c>
      <c r="D458" s="30">
        <v>2</v>
      </c>
      <c r="E458" s="30">
        <v>4</v>
      </c>
      <c r="F458" s="30">
        <v>9</v>
      </c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28">
        <f>YEAR(Tabla2[[#This Row],[Fecha]])</f>
        <v>2024</v>
      </c>
    </row>
    <row r="459" hidden="1" spans="1:19">
      <c r="A459" s="26">
        <v>45549</v>
      </c>
      <c r="B459" s="26" t="s">
        <v>31</v>
      </c>
      <c r="C459" s="29">
        <f t="shared" si="7"/>
        <v>14</v>
      </c>
      <c r="D459" s="30">
        <v>4</v>
      </c>
      <c r="E459" s="30">
        <v>2</v>
      </c>
      <c r="F459" s="30">
        <v>2</v>
      </c>
      <c r="G459" s="30">
        <v>4</v>
      </c>
      <c r="H459" s="30">
        <v>2</v>
      </c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28">
        <f>YEAR(Tabla2[[#This Row],[Fecha]])</f>
        <v>2024</v>
      </c>
    </row>
    <row r="460" hidden="1" spans="1:19">
      <c r="A460" s="26">
        <v>45551</v>
      </c>
      <c r="B460" s="26" t="s">
        <v>31</v>
      </c>
      <c r="C460" s="29">
        <f t="shared" si="7"/>
        <v>35</v>
      </c>
      <c r="D460" s="30">
        <v>35</v>
      </c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28">
        <f>YEAR(Tabla2[[#This Row],[Fecha]])</f>
        <v>2024</v>
      </c>
    </row>
    <row r="461" hidden="1" spans="1:19">
      <c r="A461" s="26">
        <v>45551</v>
      </c>
      <c r="B461" s="26" t="s">
        <v>51</v>
      </c>
      <c r="C461" s="29">
        <f t="shared" si="7"/>
        <v>17</v>
      </c>
      <c r="D461" s="30">
        <v>17</v>
      </c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28">
        <f>YEAR(Tabla2[[#This Row],[Fecha]])</f>
        <v>2024</v>
      </c>
    </row>
    <row r="462" hidden="1" spans="1:19">
      <c r="A462" s="26">
        <v>45552</v>
      </c>
      <c r="B462" s="26" t="s">
        <v>31</v>
      </c>
      <c r="C462" s="29">
        <f t="shared" si="7"/>
        <v>32</v>
      </c>
      <c r="D462" s="30">
        <v>32</v>
      </c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28">
        <f>YEAR(Tabla2[[#This Row],[Fecha]])</f>
        <v>2024</v>
      </c>
    </row>
    <row r="463" hidden="1" spans="1:19">
      <c r="A463" s="26">
        <v>45553</v>
      </c>
      <c r="B463" s="26" t="s">
        <v>26</v>
      </c>
      <c r="C463" s="29">
        <f t="shared" si="7"/>
        <v>32</v>
      </c>
      <c r="D463" s="30">
        <v>3</v>
      </c>
      <c r="E463" s="30">
        <v>11</v>
      </c>
      <c r="F463" s="30">
        <v>3</v>
      </c>
      <c r="G463" s="30">
        <v>15</v>
      </c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28">
        <f>YEAR(Tabla2[[#This Row],[Fecha]])</f>
        <v>2024</v>
      </c>
    </row>
    <row r="464" hidden="1" spans="1:19">
      <c r="A464" s="26">
        <v>45554</v>
      </c>
      <c r="B464" s="26" t="s">
        <v>31</v>
      </c>
      <c r="C464" s="29">
        <f t="shared" si="7"/>
        <v>35</v>
      </c>
      <c r="D464" s="30">
        <v>35</v>
      </c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28">
        <f>YEAR(Tabla2[[#This Row],[Fecha]])</f>
        <v>2024</v>
      </c>
    </row>
    <row r="465" hidden="1" spans="1:19">
      <c r="A465" s="26">
        <v>45554</v>
      </c>
      <c r="B465" s="26" t="s">
        <v>26</v>
      </c>
      <c r="C465" s="29">
        <f t="shared" si="7"/>
        <v>27</v>
      </c>
      <c r="D465" s="30">
        <v>5</v>
      </c>
      <c r="E465" s="30">
        <v>5</v>
      </c>
      <c r="F465" s="30">
        <v>5</v>
      </c>
      <c r="G465" s="30">
        <v>5</v>
      </c>
      <c r="H465" s="30">
        <v>7</v>
      </c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28">
        <f>YEAR(Tabla2[[#This Row],[Fecha]])</f>
        <v>2024</v>
      </c>
    </row>
    <row r="466" hidden="1" spans="1:19">
      <c r="A466" s="26">
        <v>45555</v>
      </c>
      <c r="B466" s="26" t="s">
        <v>26</v>
      </c>
      <c r="C466" s="29">
        <f t="shared" si="7"/>
        <v>32</v>
      </c>
      <c r="D466" s="30">
        <v>5</v>
      </c>
      <c r="E466" s="30">
        <v>6</v>
      </c>
      <c r="F466" s="30">
        <v>5</v>
      </c>
      <c r="G466" s="30">
        <v>3</v>
      </c>
      <c r="H466" s="30">
        <v>6</v>
      </c>
      <c r="I466" s="30">
        <v>7</v>
      </c>
      <c r="J466" s="30"/>
      <c r="K466" s="30"/>
      <c r="L466" s="30"/>
      <c r="M466" s="30"/>
      <c r="N466" s="30"/>
      <c r="O466" s="30"/>
      <c r="P466" s="30"/>
      <c r="Q466" s="30"/>
      <c r="R466" s="30"/>
      <c r="S466" s="28">
        <f>YEAR(Tabla2[[#This Row],[Fecha]])</f>
        <v>2024</v>
      </c>
    </row>
    <row r="467" hidden="1" spans="1:19">
      <c r="A467" s="26">
        <v>45556</v>
      </c>
      <c r="B467" s="26" t="s">
        <v>51</v>
      </c>
      <c r="C467" s="29">
        <f t="shared" si="7"/>
        <v>34</v>
      </c>
      <c r="D467" s="30">
        <v>6</v>
      </c>
      <c r="E467" s="30">
        <v>9</v>
      </c>
      <c r="F467" s="30">
        <v>8</v>
      </c>
      <c r="G467" s="30">
        <v>6</v>
      </c>
      <c r="H467" s="30">
        <v>5</v>
      </c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28">
        <f>YEAR(Tabla2[[#This Row],[Fecha]])</f>
        <v>2024</v>
      </c>
    </row>
    <row r="468" hidden="1" spans="1:19">
      <c r="A468" s="26">
        <v>45558</v>
      </c>
      <c r="B468" s="26" t="s">
        <v>51</v>
      </c>
      <c r="C468" s="29">
        <f t="shared" si="7"/>
        <v>38</v>
      </c>
      <c r="D468" s="30">
        <v>6</v>
      </c>
      <c r="E468" s="30">
        <v>8</v>
      </c>
      <c r="F468" s="30">
        <v>9</v>
      </c>
      <c r="G468" s="30">
        <v>9</v>
      </c>
      <c r="H468" s="30">
        <v>6</v>
      </c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28">
        <f>YEAR(Tabla2[[#This Row],[Fecha]])</f>
        <v>2024</v>
      </c>
    </row>
    <row r="469" hidden="1" spans="1:19">
      <c r="A469" s="26">
        <v>45559</v>
      </c>
      <c r="B469" s="26" t="s">
        <v>51</v>
      </c>
      <c r="C469" s="29">
        <f t="shared" si="7"/>
        <v>23</v>
      </c>
      <c r="D469" s="30">
        <v>12</v>
      </c>
      <c r="E469" s="30">
        <v>6</v>
      </c>
      <c r="F469" s="30">
        <v>5</v>
      </c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28">
        <f>YEAR(Tabla2[[#This Row],[Fecha]])</f>
        <v>2024</v>
      </c>
    </row>
    <row r="470" hidden="1" spans="1:19">
      <c r="A470" s="26">
        <v>45560</v>
      </c>
      <c r="B470" s="26" t="s">
        <v>51</v>
      </c>
      <c r="C470" s="29">
        <f t="shared" si="7"/>
        <v>13</v>
      </c>
      <c r="D470" s="30">
        <v>5</v>
      </c>
      <c r="E470" s="30">
        <v>8</v>
      </c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28">
        <f>YEAR(Tabla2[[#This Row],[Fecha]])</f>
        <v>2024</v>
      </c>
    </row>
    <row r="471" hidden="1" spans="1:19">
      <c r="A471" s="26">
        <v>45561</v>
      </c>
      <c r="B471" s="26" t="s">
        <v>31</v>
      </c>
      <c r="C471" s="29">
        <f t="shared" si="7"/>
        <v>60</v>
      </c>
      <c r="D471" s="30">
        <v>2</v>
      </c>
      <c r="E471" s="30">
        <v>5</v>
      </c>
      <c r="F471" s="30">
        <v>8</v>
      </c>
      <c r="G471" s="30">
        <v>9</v>
      </c>
      <c r="H471" s="30">
        <v>15</v>
      </c>
      <c r="I471" s="30">
        <v>6</v>
      </c>
      <c r="J471" s="30">
        <v>15</v>
      </c>
      <c r="K471" s="30"/>
      <c r="L471" s="30"/>
      <c r="M471" s="30"/>
      <c r="N471" s="30"/>
      <c r="O471" s="30"/>
      <c r="P471" s="30"/>
      <c r="Q471" s="30"/>
      <c r="R471" s="30"/>
      <c r="S471" s="28">
        <f>YEAR(Tabla2[[#This Row],[Fecha]])</f>
        <v>2024</v>
      </c>
    </row>
    <row r="472" hidden="1" spans="1:19">
      <c r="A472" s="26">
        <v>45562</v>
      </c>
      <c r="B472" s="26" t="s">
        <v>31</v>
      </c>
      <c r="C472" s="29">
        <f t="shared" si="7"/>
        <v>38</v>
      </c>
      <c r="D472" s="30">
        <v>9</v>
      </c>
      <c r="E472" s="30">
        <v>7</v>
      </c>
      <c r="F472" s="30">
        <v>6</v>
      </c>
      <c r="G472" s="30">
        <v>16</v>
      </c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28">
        <f>YEAR(Tabla2[[#This Row],[Fecha]])</f>
        <v>2024</v>
      </c>
    </row>
    <row r="473" hidden="1" spans="1:19">
      <c r="A473" s="26">
        <v>45565</v>
      </c>
      <c r="B473" s="26" t="s">
        <v>31</v>
      </c>
      <c r="C473" s="29">
        <f t="shared" si="7"/>
        <v>30</v>
      </c>
      <c r="D473" s="30">
        <v>6</v>
      </c>
      <c r="E473" s="30">
        <v>7</v>
      </c>
      <c r="F473" s="30">
        <v>14</v>
      </c>
      <c r="G473" s="30">
        <v>3</v>
      </c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28">
        <f>YEAR(Tabla2[[#This Row],[Fecha]])</f>
        <v>2024</v>
      </c>
    </row>
    <row r="474" hidden="1" spans="1:19">
      <c r="A474" s="26">
        <v>45566</v>
      </c>
      <c r="B474" s="26" t="s">
        <v>31</v>
      </c>
      <c r="C474" s="29">
        <f t="shared" si="7"/>
        <v>50</v>
      </c>
      <c r="D474" s="30">
        <v>4</v>
      </c>
      <c r="E474" s="30">
        <v>8</v>
      </c>
      <c r="F474" s="30">
        <v>5</v>
      </c>
      <c r="G474" s="30">
        <v>15</v>
      </c>
      <c r="H474" s="30">
        <v>8</v>
      </c>
      <c r="I474" s="30">
        <v>4</v>
      </c>
      <c r="J474" s="30">
        <v>6</v>
      </c>
      <c r="K474" s="30"/>
      <c r="L474" s="30"/>
      <c r="M474" s="30"/>
      <c r="N474" s="30"/>
      <c r="O474" s="30"/>
      <c r="P474" s="30"/>
      <c r="Q474" s="30"/>
      <c r="R474" s="30"/>
      <c r="S474" s="28">
        <f>YEAR(Tabla2[[#This Row],[Fecha]])</f>
        <v>2024</v>
      </c>
    </row>
    <row r="475" hidden="1" spans="1:19">
      <c r="A475" s="26">
        <v>45568</v>
      </c>
      <c r="B475" s="26" t="s">
        <v>31</v>
      </c>
      <c r="C475" s="29">
        <f t="shared" si="7"/>
        <v>50</v>
      </c>
      <c r="D475" s="30">
        <v>7</v>
      </c>
      <c r="E475" s="30">
        <v>4</v>
      </c>
      <c r="F475" s="30">
        <v>4</v>
      </c>
      <c r="G475" s="30">
        <v>3</v>
      </c>
      <c r="H475" s="30">
        <v>4</v>
      </c>
      <c r="I475" s="30">
        <v>7</v>
      </c>
      <c r="J475" s="30">
        <v>21</v>
      </c>
      <c r="K475" s="30"/>
      <c r="L475" s="30"/>
      <c r="M475" s="30"/>
      <c r="N475" s="30"/>
      <c r="O475" s="30"/>
      <c r="P475" s="30"/>
      <c r="Q475" s="30"/>
      <c r="R475" s="30"/>
      <c r="S475" s="28">
        <f>YEAR(Tabla2[[#This Row],[Fecha]])</f>
        <v>2024</v>
      </c>
    </row>
    <row r="476" hidden="1" spans="1:19">
      <c r="A476" s="26">
        <v>45569</v>
      </c>
      <c r="B476" s="26" t="s">
        <v>31</v>
      </c>
      <c r="C476" s="29">
        <f t="shared" si="7"/>
        <v>30</v>
      </c>
      <c r="D476" s="30">
        <v>6</v>
      </c>
      <c r="E476" s="30">
        <v>2</v>
      </c>
      <c r="F476" s="30">
        <v>15</v>
      </c>
      <c r="G476" s="30">
        <v>7</v>
      </c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28">
        <f>YEAR(Tabla2[[#This Row],[Fecha]])</f>
        <v>2024</v>
      </c>
    </row>
    <row r="477" hidden="1" spans="1:19">
      <c r="A477" s="26">
        <v>45570</v>
      </c>
      <c r="B477" s="26" t="s">
        <v>27</v>
      </c>
      <c r="C477" s="29">
        <f t="shared" si="7"/>
        <v>39</v>
      </c>
      <c r="D477" s="30">
        <v>28</v>
      </c>
      <c r="E477" s="30">
        <v>11</v>
      </c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28">
        <f>YEAR(Tabla2[[#This Row],[Fecha]])</f>
        <v>2024</v>
      </c>
    </row>
    <row r="478" hidden="1" spans="1:19">
      <c r="A478" s="26">
        <v>45573</v>
      </c>
      <c r="B478" s="26" t="s">
        <v>31</v>
      </c>
      <c r="C478" s="29">
        <f t="shared" si="7"/>
        <v>40</v>
      </c>
      <c r="D478" s="30">
        <v>4</v>
      </c>
      <c r="E478" s="30">
        <v>8</v>
      </c>
      <c r="F478" s="30">
        <v>2</v>
      </c>
      <c r="G478" s="30">
        <v>6</v>
      </c>
      <c r="H478" s="30">
        <v>13</v>
      </c>
      <c r="I478" s="30">
        <v>7</v>
      </c>
      <c r="J478" s="30"/>
      <c r="K478" s="30"/>
      <c r="L478" s="30"/>
      <c r="M478" s="30"/>
      <c r="N478" s="30"/>
      <c r="O478" s="30"/>
      <c r="P478" s="30"/>
      <c r="Q478" s="30"/>
      <c r="R478" s="30"/>
      <c r="S478" s="28">
        <f>YEAR(Tabla2[[#This Row],[Fecha]])</f>
        <v>2024</v>
      </c>
    </row>
    <row r="479" hidden="1" spans="1:19">
      <c r="A479" s="26">
        <v>45574</v>
      </c>
      <c r="B479" s="26" t="s">
        <v>31</v>
      </c>
      <c r="C479" s="29">
        <f t="shared" si="7"/>
        <v>42</v>
      </c>
      <c r="D479" s="30">
        <v>3</v>
      </c>
      <c r="E479" s="30">
        <v>15</v>
      </c>
      <c r="F479" s="30">
        <v>6</v>
      </c>
      <c r="G479" s="30">
        <v>11</v>
      </c>
      <c r="H479" s="30">
        <v>7</v>
      </c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28">
        <f>YEAR(Tabla2[[#This Row],[Fecha]])</f>
        <v>2024</v>
      </c>
    </row>
    <row r="480" hidden="1" spans="1:19">
      <c r="A480" s="26">
        <v>45575</v>
      </c>
      <c r="B480" s="26" t="s">
        <v>52</v>
      </c>
      <c r="C480" s="29">
        <f t="shared" si="7"/>
        <v>82</v>
      </c>
      <c r="D480" s="30">
        <v>5</v>
      </c>
      <c r="E480" s="30">
        <v>11</v>
      </c>
      <c r="F480" s="30">
        <v>17</v>
      </c>
      <c r="G480" s="30">
        <v>16</v>
      </c>
      <c r="H480" s="30">
        <v>14</v>
      </c>
      <c r="I480" s="30">
        <v>19</v>
      </c>
      <c r="J480" s="30"/>
      <c r="K480" s="30"/>
      <c r="L480" s="30"/>
      <c r="M480" s="30"/>
      <c r="N480" s="30"/>
      <c r="O480" s="30"/>
      <c r="P480" s="30"/>
      <c r="Q480" s="30"/>
      <c r="R480" s="30"/>
      <c r="S480" s="28">
        <f>YEAR(Tabla2[[#This Row],[Fecha]])</f>
        <v>2024</v>
      </c>
    </row>
    <row r="481" hidden="1" spans="1:19">
      <c r="A481" s="26">
        <v>45576</v>
      </c>
      <c r="B481" s="26" t="s">
        <v>52</v>
      </c>
      <c r="C481" s="29">
        <f t="shared" si="7"/>
        <v>65</v>
      </c>
      <c r="D481" s="30">
        <v>6</v>
      </c>
      <c r="E481" s="30">
        <v>10</v>
      </c>
      <c r="F481" s="30">
        <v>7</v>
      </c>
      <c r="G481" s="30">
        <v>7</v>
      </c>
      <c r="H481" s="30">
        <v>8</v>
      </c>
      <c r="I481" s="30">
        <v>6</v>
      </c>
      <c r="J481" s="30">
        <v>8</v>
      </c>
      <c r="K481" s="30">
        <v>7</v>
      </c>
      <c r="L481" s="30">
        <v>6</v>
      </c>
      <c r="M481" s="30"/>
      <c r="N481" s="30"/>
      <c r="O481" s="30"/>
      <c r="P481" s="30"/>
      <c r="Q481" s="30"/>
      <c r="R481" s="30"/>
      <c r="S481" s="28">
        <f>YEAR(Tabla2[[#This Row],[Fecha]])</f>
        <v>2024</v>
      </c>
    </row>
    <row r="482" hidden="1" spans="1:19">
      <c r="A482" s="26">
        <v>45577</v>
      </c>
      <c r="B482" s="26" t="s">
        <v>52</v>
      </c>
      <c r="C482" s="29">
        <f t="shared" si="7"/>
        <v>54</v>
      </c>
      <c r="D482" s="30">
        <v>11</v>
      </c>
      <c r="E482" s="30">
        <v>4</v>
      </c>
      <c r="F482" s="30">
        <v>5</v>
      </c>
      <c r="G482" s="30">
        <v>6</v>
      </c>
      <c r="H482" s="30">
        <v>19</v>
      </c>
      <c r="I482" s="30">
        <v>8</v>
      </c>
      <c r="J482" s="30">
        <v>1</v>
      </c>
      <c r="K482" s="30"/>
      <c r="L482" s="30"/>
      <c r="M482" s="30"/>
      <c r="N482" s="30"/>
      <c r="O482" s="30"/>
      <c r="P482" s="30"/>
      <c r="Q482" s="30"/>
      <c r="R482" s="30"/>
      <c r="S482" s="28">
        <f>YEAR(Tabla2[[#This Row],[Fecha]])</f>
        <v>2024</v>
      </c>
    </row>
    <row r="483" hidden="1" spans="1:19">
      <c r="A483" s="26">
        <v>45578</v>
      </c>
      <c r="B483" s="26" t="s">
        <v>20</v>
      </c>
      <c r="C483" s="29">
        <f t="shared" si="7"/>
        <v>50</v>
      </c>
      <c r="D483" s="30">
        <v>50</v>
      </c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28">
        <f>YEAR(Tabla2[[#This Row],[Fecha]])</f>
        <v>2024</v>
      </c>
    </row>
    <row r="484" hidden="1" spans="1:19">
      <c r="A484" s="26">
        <v>45579</v>
      </c>
      <c r="B484" s="26" t="s">
        <v>20</v>
      </c>
      <c r="C484" s="29">
        <f t="shared" si="7"/>
        <v>136</v>
      </c>
      <c r="D484" s="30">
        <v>37</v>
      </c>
      <c r="E484" s="30">
        <v>37</v>
      </c>
      <c r="F484" s="30">
        <v>38</v>
      </c>
      <c r="G484" s="30">
        <v>24</v>
      </c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28">
        <f>YEAR(Tabla2[[#This Row],[Fecha]])</f>
        <v>2024</v>
      </c>
    </row>
    <row r="485" hidden="1" spans="1:19">
      <c r="A485" s="26">
        <v>45580</v>
      </c>
      <c r="B485" s="26" t="s">
        <v>23</v>
      </c>
      <c r="C485" s="29">
        <f t="shared" si="7"/>
        <v>66</v>
      </c>
      <c r="D485" s="30">
        <f>60+6</f>
        <v>66</v>
      </c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28">
        <f>YEAR(Tabla2[[#This Row],[Fecha]])</f>
        <v>2024</v>
      </c>
    </row>
    <row r="486" hidden="1" spans="1:19">
      <c r="A486" s="26">
        <v>45581</v>
      </c>
      <c r="B486" s="26" t="s">
        <v>23</v>
      </c>
      <c r="C486" s="29">
        <f t="shared" si="7"/>
        <v>77</v>
      </c>
      <c r="D486" s="30">
        <v>31</v>
      </c>
      <c r="E486" s="30">
        <v>46</v>
      </c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28">
        <f>YEAR(Tabla2[[#This Row],[Fecha]])</f>
        <v>2024</v>
      </c>
    </row>
    <row r="487" hidden="1" spans="1:22">
      <c r="A487" s="26">
        <v>45582</v>
      </c>
      <c r="B487" s="26" t="s">
        <v>23</v>
      </c>
      <c r="C487" s="29">
        <f t="shared" si="7"/>
        <v>89</v>
      </c>
      <c r="D487" s="30">
        <v>30</v>
      </c>
      <c r="E487" s="30">
        <v>19</v>
      </c>
      <c r="F487" s="30">
        <v>23</v>
      </c>
      <c r="G487" s="30">
        <v>6</v>
      </c>
      <c r="H487" s="30">
        <v>11</v>
      </c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28">
        <f>YEAR(Tabla2[[#This Row],[Fecha]])</f>
        <v>2024</v>
      </c>
      <c r="V487" s="38"/>
    </row>
    <row r="488" hidden="1" spans="1:19">
      <c r="A488" s="26">
        <v>45583</v>
      </c>
      <c r="B488" s="26" t="s">
        <v>23</v>
      </c>
      <c r="C488" s="29">
        <f t="shared" si="7"/>
        <v>35</v>
      </c>
      <c r="D488" s="30">
        <v>20</v>
      </c>
      <c r="E488" s="30">
        <v>15</v>
      </c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28">
        <f>YEAR(Tabla2[[#This Row],[Fecha]])</f>
        <v>2024</v>
      </c>
    </row>
    <row r="489" hidden="1" spans="1:19">
      <c r="A489" s="26">
        <v>45584</v>
      </c>
      <c r="B489" s="26" t="s">
        <v>23</v>
      </c>
      <c r="C489" s="29">
        <f t="shared" si="7"/>
        <v>51</v>
      </c>
      <c r="D489" s="30">
        <v>18</v>
      </c>
      <c r="E489" s="30">
        <v>4</v>
      </c>
      <c r="F489" s="30">
        <v>11</v>
      </c>
      <c r="G489" s="30">
        <v>13</v>
      </c>
      <c r="H489" s="30">
        <v>5</v>
      </c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28">
        <f>YEAR(Tabla2[[#This Row],[Fecha]])</f>
        <v>2024</v>
      </c>
    </row>
    <row r="490" hidden="1" spans="1:19">
      <c r="A490" s="26">
        <v>45586</v>
      </c>
      <c r="B490" s="26" t="s">
        <v>26</v>
      </c>
      <c r="C490" s="29">
        <f t="shared" si="7"/>
        <v>34</v>
      </c>
      <c r="D490" s="30">
        <v>34</v>
      </c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28">
        <f>YEAR(Tabla2[[#This Row],[Fecha]])</f>
        <v>2024</v>
      </c>
    </row>
    <row r="491" hidden="1" spans="1:19">
      <c r="A491" s="26">
        <v>45587</v>
      </c>
      <c r="B491" s="26" t="s">
        <v>26</v>
      </c>
      <c r="C491" s="29">
        <f t="shared" si="7"/>
        <v>59</v>
      </c>
      <c r="D491" s="30">
        <v>59</v>
      </c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28">
        <f>YEAR(Tabla2[[#This Row],[Fecha]])</f>
        <v>2024</v>
      </c>
    </row>
    <row r="492" hidden="1" spans="1:19">
      <c r="A492" s="26">
        <v>45590</v>
      </c>
      <c r="B492" s="26" t="s">
        <v>26</v>
      </c>
      <c r="C492" s="29">
        <f t="shared" si="7"/>
        <v>61</v>
      </c>
      <c r="D492" s="30">
        <v>61</v>
      </c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28">
        <f>YEAR(Tabla2[[#This Row],[Fecha]])</f>
        <v>2024</v>
      </c>
    </row>
    <row r="493" hidden="1" spans="1:19">
      <c r="A493" s="26">
        <v>45595</v>
      </c>
      <c r="B493" s="26" t="s">
        <v>26</v>
      </c>
      <c r="C493" s="29">
        <f t="shared" si="7"/>
        <v>30</v>
      </c>
      <c r="D493" s="30">
        <v>30</v>
      </c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28">
        <f>YEAR(Tabla2[[#This Row],[Fecha]])</f>
        <v>2024</v>
      </c>
    </row>
    <row r="494" hidden="1" spans="1:19">
      <c r="A494" s="26">
        <v>45596</v>
      </c>
      <c r="B494" s="26" t="s">
        <v>26</v>
      </c>
      <c r="C494" s="29">
        <f t="shared" si="7"/>
        <v>53</v>
      </c>
      <c r="D494" s="30">
        <v>53</v>
      </c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28">
        <f>YEAR(Tabla2[[#This Row],[Fecha]])</f>
        <v>2024</v>
      </c>
    </row>
    <row r="495" hidden="1" spans="1:19">
      <c r="A495" s="26">
        <v>45597</v>
      </c>
      <c r="B495" s="26" t="s">
        <v>26</v>
      </c>
      <c r="C495" s="29">
        <f t="shared" si="7"/>
        <v>37</v>
      </c>
      <c r="D495" s="30">
        <v>37</v>
      </c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28">
        <f>YEAR(Tabla2[[#This Row],[Fecha]])</f>
        <v>2024</v>
      </c>
    </row>
    <row r="496" hidden="1" spans="1:19">
      <c r="A496" s="26">
        <v>45599</v>
      </c>
      <c r="B496" s="26" t="s">
        <v>26</v>
      </c>
      <c r="C496" s="29">
        <f t="shared" si="7"/>
        <v>57</v>
      </c>
      <c r="D496" s="30">
        <v>57</v>
      </c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28">
        <f>YEAR(Tabla2[[#This Row],[Fecha]])</f>
        <v>2024</v>
      </c>
    </row>
    <row r="497" hidden="1" spans="1:19">
      <c r="A497" s="26">
        <v>45600</v>
      </c>
      <c r="B497" s="26" t="s">
        <v>26</v>
      </c>
      <c r="C497" s="29">
        <f t="shared" si="7"/>
        <v>57</v>
      </c>
      <c r="D497" s="30">
        <v>57</v>
      </c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28">
        <f>YEAR(Tabla2[[#This Row],[Fecha]])</f>
        <v>2024</v>
      </c>
    </row>
    <row r="498" hidden="1" spans="1:19">
      <c r="A498" s="26">
        <v>45603</v>
      </c>
      <c r="B498" s="26" t="s">
        <v>26</v>
      </c>
      <c r="C498" s="29">
        <f t="shared" si="7"/>
        <v>71</v>
      </c>
      <c r="D498" s="30">
        <v>71</v>
      </c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28">
        <f>YEAR(Tabla2[[#This Row],[Fecha]])</f>
        <v>2024</v>
      </c>
    </row>
    <row r="499" hidden="1" spans="1:19">
      <c r="A499" s="26">
        <v>45604</v>
      </c>
      <c r="B499" s="26" t="s">
        <v>26</v>
      </c>
      <c r="C499" s="29">
        <f t="shared" si="7"/>
        <v>70</v>
      </c>
      <c r="D499" s="30">
        <v>70</v>
      </c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28">
        <f>YEAR(Tabla2[[#This Row],[Fecha]])</f>
        <v>2024</v>
      </c>
    </row>
    <row r="500" hidden="1" spans="1:19">
      <c r="A500" s="26">
        <v>45605</v>
      </c>
      <c r="B500" s="26" t="s">
        <v>26</v>
      </c>
      <c r="C500" s="29">
        <f t="shared" si="7"/>
        <v>24</v>
      </c>
      <c r="D500" s="30">
        <v>24</v>
      </c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28">
        <f>YEAR(Tabla2[[#This Row],[Fecha]])</f>
        <v>2024</v>
      </c>
    </row>
    <row r="501" hidden="1" spans="1:19">
      <c r="A501" s="26">
        <v>45606</v>
      </c>
      <c r="B501" s="26" t="s">
        <v>26</v>
      </c>
      <c r="C501" s="29">
        <f t="shared" si="7"/>
        <v>48</v>
      </c>
      <c r="D501" s="30">
        <v>48</v>
      </c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28">
        <f>YEAR(Tabla2[[#This Row],[Fecha]])</f>
        <v>2024</v>
      </c>
    </row>
    <row r="502" hidden="1" spans="1:19">
      <c r="A502" s="26">
        <v>45607</v>
      </c>
      <c r="B502" s="26" t="s">
        <v>26</v>
      </c>
      <c r="C502" s="29">
        <f t="shared" si="7"/>
        <v>33</v>
      </c>
      <c r="D502" s="30">
        <v>33</v>
      </c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28">
        <f>YEAR(Tabla2[[#This Row],[Fecha]])</f>
        <v>2024</v>
      </c>
    </row>
    <row r="503" hidden="1" spans="1:19">
      <c r="A503" s="26">
        <v>45608</v>
      </c>
      <c r="B503" s="26" t="s">
        <v>26</v>
      </c>
      <c r="C503" s="29">
        <f t="shared" si="7"/>
        <v>42</v>
      </c>
      <c r="D503" s="30">
        <v>42</v>
      </c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28">
        <f>YEAR(Tabla2[[#This Row],[Fecha]])</f>
        <v>2024</v>
      </c>
    </row>
    <row r="504" hidden="1" spans="1:19">
      <c r="A504" s="26">
        <v>45609</v>
      </c>
      <c r="B504" s="26" t="s">
        <v>26</v>
      </c>
      <c r="C504" s="29">
        <f t="shared" si="7"/>
        <v>55</v>
      </c>
      <c r="D504" s="30">
        <v>55</v>
      </c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28">
        <f>YEAR(Tabla2[[#This Row],[Fecha]])</f>
        <v>2024</v>
      </c>
    </row>
    <row r="505" hidden="1" spans="1:19">
      <c r="A505" s="26">
        <v>45614</v>
      </c>
      <c r="B505" s="26" t="s">
        <v>47</v>
      </c>
      <c r="C505" s="29">
        <f t="shared" si="7"/>
        <v>36</v>
      </c>
      <c r="D505" s="30">
        <v>21</v>
      </c>
      <c r="E505" s="30">
        <v>15</v>
      </c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28">
        <f>YEAR(Tabla2[[#This Row],[Fecha]])</f>
        <v>2024</v>
      </c>
    </row>
    <row r="506" hidden="1" spans="1:19">
      <c r="A506" s="26">
        <v>45615</v>
      </c>
      <c r="B506" s="26" t="s">
        <v>47</v>
      </c>
      <c r="C506" s="29">
        <f t="shared" si="7"/>
        <v>19</v>
      </c>
      <c r="D506" s="30">
        <v>19</v>
      </c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28">
        <f>YEAR(Tabla2[[#This Row],[Fecha]])</f>
        <v>2024</v>
      </c>
    </row>
    <row r="507" hidden="1" spans="1:19">
      <c r="A507" s="26">
        <v>45615</v>
      </c>
      <c r="B507" s="26" t="s">
        <v>26</v>
      </c>
      <c r="C507" s="29">
        <f t="shared" si="7"/>
        <v>50</v>
      </c>
      <c r="D507" s="30">
        <v>50</v>
      </c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28">
        <f>YEAR(Tabla2[[#This Row],[Fecha]])</f>
        <v>2024</v>
      </c>
    </row>
    <row r="508" hidden="1" spans="1:19">
      <c r="A508" s="26">
        <v>45616</v>
      </c>
      <c r="B508" s="26" t="s">
        <v>26</v>
      </c>
      <c r="C508" s="29">
        <f t="shared" si="7"/>
        <v>37</v>
      </c>
      <c r="D508" s="30">
        <v>37</v>
      </c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28">
        <f>YEAR(Tabla2[[#This Row],[Fecha]])</f>
        <v>2024</v>
      </c>
    </row>
    <row r="509" hidden="1" spans="1:19">
      <c r="A509" s="26">
        <v>45617</v>
      </c>
      <c r="B509" s="26" t="s">
        <v>26</v>
      </c>
      <c r="C509" s="29">
        <f t="shared" si="7"/>
        <v>54</v>
      </c>
      <c r="D509" s="30">
        <v>54</v>
      </c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28">
        <f>YEAR(Tabla2[[#This Row],[Fecha]])</f>
        <v>2024</v>
      </c>
    </row>
    <row r="510" hidden="1" spans="1:19">
      <c r="A510" s="26">
        <v>45618</v>
      </c>
      <c r="B510" s="26" t="s">
        <v>26</v>
      </c>
      <c r="C510" s="29">
        <f t="shared" si="7"/>
        <v>30</v>
      </c>
      <c r="D510" s="30">
        <v>30</v>
      </c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28">
        <f>YEAR(Tabla2[[#This Row],[Fecha]])</f>
        <v>2024</v>
      </c>
    </row>
    <row r="511" hidden="1" spans="1:19">
      <c r="A511" s="26">
        <v>45647</v>
      </c>
      <c r="B511" s="26" t="s">
        <v>42</v>
      </c>
      <c r="C511" s="29">
        <f t="shared" si="7"/>
        <v>35</v>
      </c>
      <c r="D511" s="30">
        <v>2</v>
      </c>
      <c r="E511" s="30">
        <v>5</v>
      </c>
      <c r="F511" s="30">
        <v>7</v>
      </c>
      <c r="G511" s="30">
        <v>9</v>
      </c>
      <c r="H511" s="30">
        <v>8</v>
      </c>
      <c r="I511" s="30">
        <v>3</v>
      </c>
      <c r="J511" s="30">
        <v>1</v>
      </c>
      <c r="K511" s="30"/>
      <c r="L511" s="30"/>
      <c r="M511" s="30"/>
      <c r="N511" s="30"/>
      <c r="O511" s="30"/>
      <c r="P511" s="30"/>
      <c r="Q511" s="30"/>
      <c r="R511" s="30"/>
      <c r="S511" s="28">
        <f>YEAR(Tabla2[[#This Row],[Fecha]])</f>
        <v>2024</v>
      </c>
    </row>
    <row r="512" spans="1:19">
      <c r="A512" s="26">
        <v>45658</v>
      </c>
      <c r="B512" s="26" t="s">
        <v>53</v>
      </c>
      <c r="C512" s="29">
        <f t="shared" si="7"/>
        <v>30</v>
      </c>
      <c r="D512" s="30">
        <v>2</v>
      </c>
      <c r="E512" s="30">
        <v>5</v>
      </c>
      <c r="F512" s="30">
        <v>4</v>
      </c>
      <c r="G512" s="30">
        <v>6</v>
      </c>
      <c r="H512" s="30">
        <v>1</v>
      </c>
      <c r="I512" s="30">
        <v>2</v>
      </c>
      <c r="J512" s="30">
        <v>7</v>
      </c>
      <c r="K512" s="30">
        <v>3</v>
      </c>
      <c r="L512" s="30"/>
      <c r="M512" s="30"/>
      <c r="N512" s="30"/>
      <c r="O512" s="30"/>
      <c r="P512" s="30"/>
      <c r="Q512" s="30"/>
      <c r="R512" s="30"/>
      <c r="S512" s="28">
        <f>YEAR(Tabla2[[#This Row],[Fecha]])</f>
        <v>2025</v>
      </c>
    </row>
    <row r="513" spans="1:19">
      <c r="A513" s="26">
        <v>45658</v>
      </c>
      <c r="B513" s="26" t="s">
        <v>22</v>
      </c>
      <c r="C513" s="29">
        <f t="shared" si="7"/>
        <v>23</v>
      </c>
      <c r="D513" s="30">
        <v>4</v>
      </c>
      <c r="E513" s="30">
        <v>5</v>
      </c>
      <c r="F513" s="30">
        <v>4</v>
      </c>
      <c r="G513" s="30">
        <v>5</v>
      </c>
      <c r="H513" s="30">
        <v>5</v>
      </c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28">
        <f>YEAR(Tabla2[[#This Row],[Fecha]])</f>
        <v>2025</v>
      </c>
    </row>
    <row r="514" spans="1:19">
      <c r="A514" s="26">
        <v>45659</v>
      </c>
      <c r="B514" s="26" t="s">
        <v>53</v>
      </c>
      <c r="C514" s="29">
        <f t="shared" ref="C514:C577" si="8">SUM(D514:R514)</f>
        <v>68</v>
      </c>
      <c r="D514" s="30">
        <v>7</v>
      </c>
      <c r="E514" s="30">
        <v>7</v>
      </c>
      <c r="F514" s="30">
        <v>8</v>
      </c>
      <c r="G514" s="30">
        <v>10</v>
      </c>
      <c r="H514" s="30">
        <v>7</v>
      </c>
      <c r="I514" s="30">
        <v>3</v>
      </c>
      <c r="J514" s="30">
        <v>7</v>
      </c>
      <c r="K514" s="30">
        <v>6</v>
      </c>
      <c r="L514" s="30">
        <v>5</v>
      </c>
      <c r="M514" s="30">
        <v>8</v>
      </c>
      <c r="N514" s="30"/>
      <c r="O514" s="30"/>
      <c r="P514" s="30"/>
      <c r="Q514" s="30"/>
      <c r="R514" s="30"/>
      <c r="S514" s="28">
        <f>YEAR(Tabla2[[#This Row],[Fecha]])</f>
        <v>2025</v>
      </c>
    </row>
    <row r="515" spans="1:19">
      <c r="A515" s="26">
        <v>45660</v>
      </c>
      <c r="B515" s="26" t="s">
        <v>53</v>
      </c>
      <c r="C515" s="29">
        <f t="shared" si="8"/>
        <v>61</v>
      </c>
      <c r="D515" s="30">
        <v>8</v>
      </c>
      <c r="E515" s="30">
        <v>10</v>
      </c>
      <c r="F515" s="30">
        <v>9</v>
      </c>
      <c r="G515" s="30">
        <v>5</v>
      </c>
      <c r="H515" s="30">
        <v>8</v>
      </c>
      <c r="I515" s="30">
        <v>4</v>
      </c>
      <c r="J515" s="30">
        <v>8</v>
      </c>
      <c r="K515" s="30">
        <v>1</v>
      </c>
      <c r="L515" s="30">
        <v>6</v>
      </c>
      <c r="M515" s="30">
        <v>2</v>
      </c>
      <c r="N515" s="30"/>
      <c r="O515" s="30"/>
      <c r="P515" s="30"/>
      <c r="Q515" s="30"/>
      <c r="R515" s="30"/>
      <c r="S515" s="28">
        <f>YEAR(Tabla2[[#This Row],[Fecha]])</f>
        <v>2025</v>
      </c>
    </row>
    <row r="516" spans="1:19">
      <c r="A516" s="26">
        <v>45661</v>
      </c>
      <c r="B516" s="26" t="s">
        <v>53</v>
      </c>
      <c r="C516" s="29">
        <f t="shared" si="8"/>
        <v>66</v>
      </c>
      <c r="D516" s="30">
        <v>4</v>
      </c>
      <c r="E516" s="30">
        <v>3</v>
      </c>
      <c r="F516" s="30">
        <v>9</v>
      </c>
      <c r="G516" s="30">
        <v>1</v>
      </c>
      <c r="H516" s="30">
        <v>4</v>
      </c>
      <c r="I516" s="30">
        <v>2</v>
      </c>
      <c r="J516" s="30">
        <v>5</v>
      </c>
      <c r="K516" s="30">
        <v>2</v>
      </c>
      <c r="L516" s="30">
        <v>7</v>
      </c>
      <c r="M516" s="30">
        <v>2</v>
      </c>
      <c r="N516" s="30">
        <v>7</v>
      </c>
      <c r="O516" s="30">
        <v>7</v>
      </c>
      <c r="P516" s="30">
        <v>4</v>
      </c>
      <c r="Q516" s="30">
        <v>9</v>
      </c>
      <c r="R516" s="30"/>
      <c r="S516" s="28">
        <f>YEAR(Tabla2[[#This Row],[Fecha]])</f>
        <v>2025</v>
      </c>
    </row>
    <row r="517" spans="1:19">
      <c r="A517" s="26">
        <v>45662</v>
      </c>
      <c r="B517" s="26" t="s">
        <v>53</v>
      </c>
      <c r="C517" s="29">
        <f t="shared" si="8"/>
        <v>60</v>
      </c>
      <c r="D517" s="30">
        <v>2</v>
      </c>
      <c r="E517" s="30">
        <v>7</v>
      </c>
      <c r="F517" s="30">
        <v>7</v>
      </c>
      <c r="G517" s="30">
        <v>9</v>
      </c>
      <c r="H517" s="30">
        <v>8</v>
      </c>
      <c r="I517" s="30">
        <v>3</v>
      </c>
      <c r="J517" s="30">
        <v>4</v>
      </c>
      <c r="K517" s="30">
        <v>9</v>
      </c>
      <c r="L517" s="30">
        <v>2</v>
      </c>
      <c r="M517" s="30">
        <v>9</v>
      </c>
      <c r="N517" s="30"/>
      <c r="O517" s="30"/>
      <c r="P517" s="30"/>
      <c r="Q517" s="30"/>
      <c r="R517" s="30"/>
      <c r="S517" s="28">
        <f>YEAR(Tabla2[[#This Row],[Fecha]])</f>
        <v>2025</v>
      </c>
    </row>
    <row r="518" spans="1:19">
      <c r="A518" s="26">
        <v>45662</v>
      </c>
      <c r="B518" s="26" t="s">
        <v>34</v>
      </c>
      <c r="C518" s="29">
        <f t="shared" si="8"/>
        <v>35</v>
      </c>
      <c r="D518" s="30">
        <v>2</v>
      </c>
      <c r="E518" s="30">
        <v>4</v>
      </c>
      <c r="F518" s="30">
        <v>5</v>
      </c>
      <c r="G518" s="30">
        <v>9</v>
      </c>
      <c r="H518" s="30">
        <v>1</v>
      </c>
      <c r="I518" s="30">
        <v>1</v>
      </c>
      <c r="J518" s="30">
        <v>1</v>
      </c>
      <c r="K518" s="30">
        <v>4</v>
      </c>
      <c r="L518" s="30">
        <v>8</v>
      </c>
      <c r="M518" s="30"/>
      <c r="N518" s="30"/>
      <c r="O518" s="30"/>
      <c r="P518" s="30"/>
      <c r="Q518" s="30"/>
      <c r="R518" s="30"/>
      <c r="S518" s="28">
        <f>YEAR(Tabla2[[#This Row],[Fecha]])</f>
        <v>2025</v>
      </c>
    </row>
    <row r="519" spans="1:19">
      <c r="A519" s="26">
        <v>45663</v>
      </c>
      <c r="B519" s="26" t="s">
        <v>34</v>
      </c>
      <c r="C519" s="29">
        <f t="shared" si="8"/>
        <v>13</v>
      </c>
      <c r="D519" s="30">
        <v>6</v>
      </c>
      <c r="E519" s="30">
        <v>1</v>
      </c>
      <c r="F519" s="30">
        <v>6</v>
      </c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28">
        <f>YEAR(Tabla2[[#This Row],[Fecha]])</f>
        <v>2025</v>
      </c>
    </row>
    <row r="520" spans="1:19">
      <c r="A520" s="26">
        <v>45663</v>
      </c>
      <c r="B520" s="26" t="s">
        <v>26</v>
      </c>
      <c r="C520" s="29">
        <f t="shared" si="8"/>
        <v>35</v>
      </c>
      <c r="D520" s="30">
        <v>2</v>
      </c>
      <c r="E520" s="30">
        <v>1</v>
      </c>
      <c r="F520" s="30">
        <v>7</v>
      </c>
      <c r="G520" s="30">
        <v>7</v>
      </c>
      <c r="H520" s="30">
        <v>9</v>
      </c>
      <c r="I520" s="30">
        <v>9</v>
      </c>
      <c r="J520" s="30"/>
      <c r="K520" s="30"/>
      <c r="L520" s="30"/>
      <c r="M520" s="30"/>
      <c r="N520" s="30"/>
      <c r="O520" s="30"/>
      <c r="P520" s="30"/>
      <c r="Q520" s="30"/>
      <c r="R520" s="30"/>
      <c r="S520" s="28">
        <f>YEAR(Tabla2[[#This Row],[Fecha]])</f>
        <v>2025</v>
      </c>
    </row>
    <row r="521" spans="1:19">
      <c r="A521" s="26">
        <v>45663</v>
      </c>
      <c r="B521" s="26" t="s">
        <v>53</v>
      </c>
      <c r="C521" s="29">
        <f t="shared" si="8"/>
        <v>46</v>
      </c>
      <c r="D521" s="30">
        <v>2</v>
      </c>
      <c r="E521" s="30">
        <v>6</v>
      </c>
      <c r="F521" s="30">
        <v>2</v>
      </c>
      <c r="G521" s="30">
        <v>8</v>
      </c>
      <c r="H521" s="30">
        <v>1</v>
      </c>
      <c r="I521" s="30">
        <v>6</v>
      </c>
      <c r="J521" s="30">
        <v>1</v>
      </c>
      <c r="K521" s="30">
        <v>3</v>
      </c>
      <c r="L521" s="30">
        <v>6</v>
      </c>
      <c r="M521" s="30">
        <v>1</v>
      </c>
      <c r="N521" s="30">
        <v>5</v>
      </c>
      <c r="O521" s="30">
        <v>5</v>
      </c>
      <c r="P521" s="30"/>
      <c r="Q521" s="30"/>
      <c r="R521" s="30"/>
      <c r="S521" s="28">
        <f>YEAR(Tabla2[[#This Row],[Fecha]])</f>
        <v>2025</v>
      </c>
    </row>
    <row r="522" spans="1:19">
      <c r="A522" s="26">
        <v>45664</v>
      </c>
      <c r="B522" s="26" t="s">
        <v>26</v>
      </c>
      <c r="C522" s="29">
        <f t="shared" si="8"/>
        <v>32</v>
      </c>
      <c r="D522" s="30">
        <v>11</v>
      </c>
      <c r="E522" s="30">
        <v>12</v>
      </c>
      <c r="F522" s="30">
        <v>9</v>
      </c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28">
        <f>YEAR(Tabla2[[#This Row],[Fecha]])</f>
        <v>2025</v>
      </c>
    </row>
    <row r="523" spans="1:19">
      <c r="A523" s="26">
        <v>45664</v>
      </c>
      <c r="B523" s="26" t="s">
        <v>53</v>
      </c>
      <c r="C523" s="29">
        <f t="shared" si="8"/>
        <v>32</v>
      </c>
      <c r="D523" s="30">
        <v>8</v>
      </c>
      <c r="E523" s="30">
        <v>7</v>
      </c>
      <c r="F523" s="30">
        <v>2</v>
      </c>
      <c r="G523" s="30">
        <v>7</v>
      </c>
      <c r="H523" s="30">
        <v>3</v>
      </c>
      <c r="I523" s="30">
        <v>5</v>
      </c>
      <c r="J523" s="30"/>
      <c r="K523" s="30"/>
      <c r="L523" s="30"/>
      <c r="M523" s="30"/>
      <c r="N523" s="30"/>
      <c r="O523" s="30"/>
      <c r="P523" s="30"/>
      <c r="Q523" s="30"/>
      <c r="R523" s="30"/>
      <c r="S523" s="28">
        <f>YEAR(Tabla2[[#This Row],[Fecha]])</f>
        <v>2025</v>
      </c>
    </row>
    <row r="524" spans="1:19">
      <c r="A524" s="26">
        <v>45665</v>
      </c>
      <c r="B524" s="26" t="s">
        <v>26</v>
      </c>
      <c r="C524" s="29">
        <f t="shared" si="8"/>
        <v>66</v>
      </c>
      <c r="D524" s="30">
        <v>14</v>
      </c>
      <c r="E524" s="30">
        <v>7</v>
      </c>
      <c r="F524" s="30">
        <v>16</v>
      </c>
      <c r="G524" s="30">
        <v>11</v>
      </c>
      <c r="H524" s="30">
        <v>10</v>
      </c>
      <c r="I524" s="30">
        <v>6</v>
      </c>
      <c r="J524" s="30">
        <v>1</v>
      </c>
      <c r="K524" s="30">
        <v>1</v>
      </c>
      <c r="L524" s="30"/>
      <c r="M524" s="30"/>
      <c r="N524" s="30"/>
      <c r="O524" s="30"/>
      <c r="P524" s="30"/>
      <c r="Q524" s="30"/>
      <c r="R524" s="30"/>
      <c r="S524" s="28">
        <f>YEAR(Tabla2[[#This Row],[Fecha]])</f>
        <v>2025</v>
      </c>
    </row>
    <row r="525" spans="1:19">
      <c r="A525" s="26">
        <v>45665</v>
      </c>
      <c r="B525" s="26" t="s">
        <v>53</v>
      </c>
      <c r="C525" s="29">
        <f t="shared" si="8"/>
        <v>36</v>
      </c>
      <c r="D525" s="30">
        <v>3</v>
      </c>
      <c r="E525" s="30">
        <v>6</v>
      </c>
      <c r="F525" s="30">
        <v>1</v>
      </c>
      <c r="G525" s="30">
        <v>9</v>
      </c>
      <c r="H525" s="30">
        <v>5</v>
      </c>
      <c r="I525" s="30">
        <v>12</v>
      </c>
      <c r="J525" s="30"/>
      <c r="K525" s="30"/>
      <c r="L525" s="30"/>
      <c r="M525" s="30"/>
      <c r="N525" s="30"/>
      <c r="O525" s="30"/>
      <c r="P525" s="30"/>
      <c r="Q525" s="30"/>
      <c r="R525" s="30"/>
      <c r="S525" s="28">
        <f>YEAR(Tabla2[[#This Row],[Fecha]])</f>
        <v>2025</v>
      </c>
    </row>
    <row r="526" spans="1:19">
      <c r="A526" s="26">
        <v>45665</v>
      </c>
      <c r="B526" s="26" t="s">
        <v>34</v>
      </c>
      <c r="C526" s="29">
        <f t="shared" si="8"/>
        <v>27</v>
      </c>
      <c r="D526" s="30">
        <v>2</v>
      </c>
      <c r="E526" s="30">
        <v>1</v>
      </c>
      <c r="F526" s="30">
        <v>4</v>
      </c>
      <c r="G526" s="30">
        <v>7</v>
      </c>
      <c r="H526" s="30">
        <v>13</v>
      </c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28">
        <f>YEAR(Tabla2[[#This Row],[Fecha]])</f>
        <v>2025</v>
      </c>
    </row>
    <row r="527" spans="1:19">
      <c r="A527" s="26">
        <v>45666</v>
      </c>
      <c r="B527" s="26" t="s">
        <v>53</v>
      </c>
      <c r="C527" s="29">
        <f t="shared" si="8"/>
        <v>30</v>
      </c>
      <c r="D527" s="30">
        <v>3</v>
      </c>
      <c r="E527" s="30">
        <v>10</v>
      </c>
      <c r="F527" s="30">
        <v>10</v>
      </c>
      <c r="G527" s="30">
        <v>5</v>
      </c>
      <c r="H527" s="30">
        <v>2</v>
      </c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28">
        <f>YEAR(Tabla2[[#This Row],[Fecha]])</f>
        <v>2025</v>
      </c>
    </row>
    <row r="528" spans="1:19">
      <c r="A528" s="26">
        <v>45666</v>
      </c>
      <c r="B528" s="26" t="s">
        <v>34</v>
      </c>
      <c r="C528" s="29">
        <f t="shared" si="8"/>
        <v>32</v>
      </c>
      <c r="D528" s="30">
        <v>11</v>
      </c>
      <c r="E528" s="30">
        <v>9</v>
      </c>
      <c r="F528" s="30">
        <v>9</v>
      </c>
      <c r="G528" s="30">
        <v>3</v>
      </c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28">
        <f>YEAR(Tabla2[[#This Row],[Fecha]])</f>
        <v>2025</v>
      </c>
    </row>
    <row r="529" spans="1:19">
      <c r="A529" s="26">
        <v>45666</v>
      </c>
      <c r="B529" s="26" t="s">
        <v>31</v>
      </c>
      <c r="C529" s="29">
        <f t="shared" si="8"/>
        <v>2</v>
      </c>
      <c r="D529" s="30">
        <v>2</v>
      </c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28">
        <f>YEAR(Tabla2[[#This Row],[Fecha]])</f>
        <v>2025</v>
      </c>
    </row>
    <row r="530" spans="1:19">
      <c r="A530" s="26">
        <v>45667</v>
      </c>
      <c r="B530" s="26" t="s">
        <v>53</v>
      </c>
      <c r="C530" s="29">
        <f t="shared" si="8"/>
        <v>30</v>
      </c>
      <c r="D530" s="30">
        <v>6</v>
      </c>
      <c r="E530" s="30">
        <v>5</v>
      </c>
      <c r="F530" s="30">
        <v>8</v>
      </c>
      <c r="G530" s="30">
        <v>9</v>
      </c>
      <c r="H530" s="30">
        <v>2</v>
      </c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28">
        <f>YEAR(Tabla2[[#This Row],[Fecha]])</f>
        <v>2025</v>
      </c>
    </row>
    <row r="531" spans="1:19">
      <c r="A531" s="26">
        <v>45667</v>
      </c>
      <c r="B531" s="26" t="s">
        <v>34</v>
      </c>
      <c r="C531" s="29">
        <f t="shared" si="8"/>
        <v>37</v>
      </c>
      <c r="D531" s="30">
        <v>5</v>
      </c>
      <c r="E531" s="30">
        <v>12</v>
      </c>
      <c r="F531" s="30">
        <v>4</v>
      </c>
      <c r="G531" s="30">
        <v>8</v>
      </c>
      <c r="H531" s="30">
        <v>8</v>
      </c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28">
        <f>YEAR(Tabla2[[#This Row],[Fecha]])</f>
        <v>2025</v>
      </c>
    </row>
    <row r="532" spans="1:19">
      <c r="A532" s="26">
        <v>45668</v>
      </c>
      <c r="B532" s="26" t="s">
        <v>53</v>
      </c>
      <c r="C532" s="29">
        <f t="shared" si="8"/>
        <v>31</v>
      </c>
      <c r="D532" s="30">
        <v>7</v>
      </c>
      <c r="E532" s="30">
        <v>2</v>
      </c>
      <c r="F532" s="30">
        <v>12</v>
      </c>
      <c r="G532" s="30">
        <v>2</v>
      </c>
      <c r="H532" s="30">
        <v>8</v>
      </c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28">
        <f>YEAR(Tabla2[[#This Row],[Fecha]])</f>
        <v>2025</v>
      </c>
    </row>
    <row r="533" spans="1:19">
      <c r="A533" s="26">
        <v>45668</v>
      </c>
      <c r="B533" s="26" t="s">
        <v>34</v>
      </c>
      <c r="C533" s="29">
        <f t="shared" si="8"/>
        <v>35</v>
      </c>
      <c r="D533" s="30">
        <v>6</v>
      </c>
      <c r="E533" s="30">
        <v>7</v>
      </c>
      <c r="F533" s="30">
        <v>11</v>
      </c>
      <c r="G533" s="30">
        <v>11</v>
      </c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28">
        <f>YEAR(Tabla2[[#This Row],[Fecha]])</f>
        <v>2025</v>
      </c>
    </row>
    <row r="534" spans="1:19">
      <c r="A534" s="26">
        <v>45669</v>
      </c>
      <c r="B534" s="26" t="s">
        <v>53</v>
      </c>
      <c r="C534" s="29">
        <f t="shared" si="8"/>
        <v>31</v>
      </c>
      <c r="D534" s="30">
        <v>7</v>
      </c>
      <c r="E534" s="30">
        <v>2</v>
      </c>
      <c r="F534" s="30">
        <v>10</v>
      </c>
      <c r="G534" s="30">
        <v>5</v>
      </c>
      <c r="H534" s="30">
        <v>7</v>
      </c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28">
        <f>YEAR(Tabla2[[#This Row],[Fecha]])</f>
        <v>2025</v>
      </c>
    </row>
    <row r="535" spans="1:19">
      <c r="A535" s="26">
        <v>45669</v>
      </c>
      <c r="B535" s="26" t="s">
        <v>34</v>
      </c>
      <c r="C535" s="29">
        <f t="shared" si="8"/>
        <v>37</v>
      </c>
      <c r="D535" s="30">
        <v>8</v>
      </c>
      <c r="E535" s="30">
        <v>1</v>
      </c>
      <c r="F535" s="30">
        <v>4</v>
      </c>
      <c r="G535" s="30">
        <v>1</v>
      </c>
      <c r="H535" s="30">
        <v>8</v>
      </c>
      <c r="I535" s="30">
        <v>4</v>
      </c>
      <c r="J535" s="30">
        <v>11</v>
      </c>
      <c r="K535" s="30"/>
      <c r="L535" s="30"/>
      <c r="M535" s="30"/>
      <c r="N535" s="30"/>
      <c r="O535" s="30"/>
      <c r="P535" s="30"/>
      <c r="Q535" s="30"/>
      <c r="R535" s="30"/>
      <c r="S535" s="28">
        <f>YEAR(Tabla2[[#This Row],[Fecha]])</f>
        <v>2025</v>
      </c>
    </row>
    <row r="536" spans="1:19">
      <c r="A536" s="26">
        <v>45670</v>
      </c>
      <c r="B536" s="26" t="s">
        <v>53</v>
      </c>
      <c r="C536" s="29">
        <f t="shared" si="8"/>
        <v>37</v>
      </c>
      <c r="D536" s="30">
        <v>7</v>
      </c>
      <c r="E536" s="30">
        <v>4</v>
      </c>
      <c r="F536" s="30">
        <v>9</v>
      </c>
      <c r="G536" s="30">
        <v>7</v>
      </c>
      <c r="H536" s="30">
        <v>10</v>
      </c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28">
        <f>YEAR(Tabla2[[#This Row],[Fecha]])</f>
        <v>2025</v>
      </c>
    </row>
    <row r="537" spans="1:19">
      <c r="A537" s="26">
        <v>45670</v>
      </c>
      <c r="B537" s="26" t="s">
        <v>34</v>
      </c>
      <c r="C537" s="29">
        <f t="shared" si="8"/>
        <v>33</v>
      </c>
      <c r="D537" s="30">
        <v>8</v>
      </c>
      <c r="E537" s="30">
        <v>1</v>
      </c>
      <c r="F537" s="30">
        <v>10</v>
      </c>
      <c r="G537" s="30">
        <v>8</v>
      </c>
      <c r="H537" s="30">
        <v>6</v>
      </c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28">
        <f>YEAR(Tabla2[[#This Row],[Fecha]])</f>
        <v>2025</v>
      </c>
    </row>
    <row r="538" spans="1:19">
      <c r="A538" s="26">
        <v>45671</v>
      </c>
      <c r="B538" s="26" t="s">
        <v>53</v>
      </c>
      <c r="C538" s="29">
        <f t="shared" si="8"/>
        <v>47</v>
      </c>
      <c r="D538" s="30">
        <v>3</v>
      </c>
      <c r="E538" s="30">
        <v>10</v>
      </c>
      <c r="F538" s="30">
        <v>1</v>
      </c>
      <c r="G538" s="30">
        <v>3</v>
      </c>
      <c r="H538" s="30">
        <v>3</v>
      </c>
      <c r="I538" s="30">
        <v>7</v>
      </c>
      <c r="J538" s="30">
        <v>1</v>
      </c>
      <c r="K538" s="30">
        <v>5</v>
      </c>
      <c r="L538" s="30">
        <v>7</v>
      </c>
      <c r="M538" s="30">
        <v>7</v>
      </c>
      <c r="N538" s="30"/>
      <c r="O538" s="30"/>
      <c r="P538" s="30"/>
      <c r="Q538" s="30"/>
      <c r="R538" s="30"/>
      <c r="S538" s="28">
        <f>YEAR(Tabla2[[#This Row],[Fecha]])</f>
        <v>2025</v>
      </c>
    </row>
    <row r="539" spans="1:19">
      <c r="A539" s="26">
        <v>45671</v>
      </c>
      <c r="B539" s="26" t="s">
        <v>31</v>
      </c>
      <c r="C539" s="29">
        <f t="shared" si="8"/>
        <v>29</v>
      </c>
      <c r="D539" s="30">
        <v>4</v>
      </c>
      <c r="E539" s="30">
        <v>13</v>
      </c>
      <c r="F539" s="30">
        <v>12</v>
      </c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28">
        <f>YEAR(Tabla2[[#This Row],[Fecha]])</f>
        <v>2025</v>
      </c>
    </row>
    <row r="540" spans="1:19">
      <c r="A540" s="26">
        <v>45671</v>
      </c>
      <c r="B540" s="26" t="s">
        <v>54</v>
      </c>
      <c r="C540" s="29">
        <f t="shared" si="8"/>
        <v>19</v>
      </c>
      <c r="D540" s="30">
        <v>2</v>
      </c>
      <c r="E540" s="30">
        <v>2</v>
      </c>
      <c r="F540" s="30">
        <v>3</v>
      </c>
      <c r="G540" s="30">
        <v>1</v>
      </c>
      <c r="H540" s="30">
        <v>2</v>
      </c>
      <c r="I540" s="30">
        <v>1</v>
      </c>
      <c r="J540" s="30">
        <v>1</v>
      </c>
      <c r="K540" s="30">
        <v>1</v>
      </c>
      <c r="L540" s="30">
        <v>2</v>
      </c>
      <c r="M540" s="30">
        <v>2</v>
      </c>
      <c r="N540" s="30">
        <v>2</v>
      </c>
      <c r="O540" s="30"/>
      <c r="P540" s="30"/>
      <c r="Q540" s="30"/>
      <c r="R540" s="30"/>
      <c r="S540" s="28">
        <f>YEAR(Tabla2[[#This Row],[Fecha]])</f>
        <v>2025</v>
      </c>
    </row>
    <row r="541" spans="1:19">
      <c r="A541" s="26">
        <v>45672</v>
      </c>
      <c r="B541" s="26" t="s">
        <v>53</v>
      </c>
      <c r="C541" s="29">
        <f t="shared" si="8"/>
        <v>37</v>
      </c>
      <c r="D541" s="30">
        <v>4</v>
      </c>
      <c r="E541" s="30">
        <v>7</v>
      </c>
      <c r="F541" s="30">
        <v>4</v>
      </c>
      <c r="G541" s="30">
        <v>7</v>
      </c>
      <c r="H541" s="30">
        <v>6</v>
      </c>
      <c r="I541" s="30">
        <v>9</v>
      </c>
      <c r="J541" s="30"/>
      <c r="K541" s="30"/>
      <c r="L541" s="30"/>
      <c r="M541" s="30"/>
      <c r="N541" s="30"/>
      <c r="O541" s="30"/>
      <c r="P541" s="30"/>
      <c r="Q541" s="30"/>
      <c r="R541" s="30"/>
      <c r="S541" s="28">
        <f>YEAR(Tabla2[[#This Row],[Fecha]])</f>
        <v>2025</v>
      </c>
    </row>
    <row r="542" spans="1:19">
      <c r="A542" s="26">
        <v>45672</v>
      </c>
      <c r="B542" s="26" t="s">
        <v>54</v>
      </c>
      <c r="C542" s="29">
        <f t="shared" si="8"/>
        <v>24</v>
      </c>
      <c r="D542" s="30">
        <v>4</v>
      </c>
      <c r="E542" s="30">
        <v>6</v>
      </c>
      <c r="F542" s="30">
        <v>14</v>
      </c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28">
        <f>YEAR(Tabla2[[#This Row],[Fecha]])</f>
        <v>2025</v>
      </c>
    </row>
    <row r="543" spans="1:19">
      <c r="A543" s="26">
        <v>45673</v>
      </c>
      <c r="B543" s="26" t="s">
        <v>53</v>
      </c>
      <c r="C543" s="29">
        <f t="shared" si="8"/>
        <v>34</v>
      </c>
      <c r="D543" s="30">
        <v>1</v>
      </c>
      <c r="E543" s="30">
        <v>2</v>
      </c>
      <c r="F543" s="30">
        <v>8</v>
      </c>
      <c r="G543" s="30">
        <v>3</v>
      </c>
      <c r="H543" s="30">
        <v>3</v>
      </c>
      <c r="I543" s="30">
        <v>11</v>
      </c>
      <c r="J543" s="30">
        <v>6</v>
      </c>
      <c r="K543" s="30"/>
      <c r="L543" s="30"/>
      <c r="M543" s="30"/>
      <c r="N543" s="30"/>
      <c r="O543" s="30"/>
      <c r="P543" s="30"/>
      <c r="Q543" s="30"/>
      <c r="R543" s="30"/>
      <c r="S543" s="28">
        <f>YEAR(Tabla2[[#This Row],[Fecha]])</f>
        <v>2025</v>
      </c>
    </row>
    <row r="544" spans="1:19">
      <c r="A544" s="26">
        <v>45673</v>
      </c>
      <c r="B544" s="26" t="s">
        <v>54</v>
      </c>
      <c r="C544" s="29">
        <f t="shared" si="8"/>
        <v>43</v>
      </c>
      <c r="D544" s="30">
        <v>11</v>
      </c>
      <c r="E544" s="30">
        <v>10</v>
      </c>
      <c r="F544" s="30">
        <v>22</v>
      </c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28">
        <f>YEAR(Tabla2[[#This Row],[Fecha]])</f>
        <v>2025</v>
      </c>
    </row>
    <row r="545" spans="1:19">
      <c r="A545" s="26">
        <v>45674</v>
      </c>
      <c r="B545" s="26" t="s">
        <v>54</v>
      </c>
      <c r="C545" s="29">
        <f t="shared" si="8"/>
        <v>32</v>
      </c>
      <c r="D545" s="30">
        <v>32</v>
      </c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28">
        <f>YEAR(Tabla2[[#This Row],[Fecha]])</f>
        <v>2025</v>
      </c>
    </row>
    <row r="546" spans="1:19">
      <c r="A546" s="26">
        <v>45674</v>
      </c>
      <c r="B546" s="26" t="s">
        <v>53</v>
      </c>
      <c r="C546" s="29">
        <f t="shared" si="8"/>
        <v>42</v>
      </c>
      <c r="D546" s="30">
        <v>1</v>
      </c>
      <c r="E546" s="30">
        <v>9</v>
      </c>
      <c r="F546" s="30">
        <v>2</v>
      </c>
      <c r="G546" s="30">
        <v>2</v>
      </c>
      <c r="H546" s="30">
        <v>9</v>
      </c>
      <c r="I546" s="30">
        <v>2</v>
      </c>
      <c r="J546" s="30">
        <v>13</v>
      </c>
      <c r="K546" s="30">
        <v>4</v>
      </c>
      <c r="L546" s="30"/>
      <c r="M546" s="30"/>
      <c r="N546" s="30"/>
      <c r="O546" s="30"/>
      <c r="P546" s="30"/>
      <c r="Q546" s="30"/>
      <c r="R546" s="30"/>
      <c r="S546" s="28">
        <f>YEAR(Tabla2[[#This Row],[Fecha]])</f>
        <v>2025</v>
      </c>
    </row>
    <row r="547" spans="1:19">
      <c r="A547" s="26">
        <v>45675</v>
      </c>
      <c r="B547" s="26" t="s">
        <v>55</v>
      </c>
      <c r="C547" s="29">
        <f t="shared" si="8"/>
        <v>25</v>
      </c>
      <c r="D547" s="30">
        <v>25</v>
      </c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28">
        <f>YEAR(Tabla2[[#This Row],[Fecha]])</f>
        <v>2025</v>
      </c>
    </row>
    <row r="548" spans="1:19">
      <c r="A548" s="26">
        <v>45675</v>
      </c>
      <c r="B548" s="26" t="s">
        <v>53</v>
      </c>
      <c r="C548" s="29">
        <f t="shared" si="8"/>
        <v>13</v>
      </c>
      <c r="D548" s="30">
        <v>4</v>
      </c>
      <c r="E548" s="30">
        <v>5</v>
      </c>
      <c r="F548" s="30">
        <v>4</v>
      </c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28">
        <f>YEAR(Tabla2[[#This Row],[Fecha]])</f>
        <v>2025</v>
      </c>
    </row>
    <row r="549" spans="1:19">
      <c r="A549" s="26">
        <v>45676</v>
      </c>
      <c r="B549" s="26" t="s">
        <v>54</v>
      </c>
      <c r="C549" s="29">
        <f t="shared" si="8"/>
        <v>27</v>
      </c>
      <c r="D549" s="30">
        <v>27</v>
      </c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28">
        <f>YEAR(Tabla2[[#This Row],[Fecha]])</f>
        <v>2025</v>
      </c>
    </row>
    <row r="550" spans="1:19">
      <c r="A550" s="26">
        <v>45676</v>
      </c>
      <c r="B550" s="26" t="s">
        <v>53</v>
      </c>
      <c r="C550" s="29">
        <f t="shared" si="8"/>
        <v>41</v>
      </c>
      <c r="D550" s="30">
        <v>8</v>
      </c>
      <c r="E550" s="30">
        <v>6</v>
      </c>
      <c r="F550" s="30">
        <v>8</v>
      </c>
      <c r="G550" s="30">
        <v>9</v>
      </c>
      <c r="H550" s="30">
        <v>10</v>
      </c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28">
        <f>YEAR(Tabla2[[#This Row],[Fecha]])</f>
        <v>2025</v>
      </c>
    </row>
    <row r="551" spans="1:19">
      <c r="A551" s="26">
        <v>45677</v>
      </c>
      <c r="B551" s="26" t="s">
        <v>53</v>
      </c>
      <c r="C551" s="29">
        <f t="shared" si="8"/>
        <v>42</v>
      </c>
      <c r="D551" s="30">
        <v>2</v>
      </c>
      <c r="E551" s="30">
        <v>7</v>
      </c>
      <c r="F551" s="30">
        <v>7</v>
      </c>
      <c r="G551" s="30">
        <v>5</v>
      </c>
      <c r="H551" s="30">
        <v>7</v>
      </c>
      <c r="I551" s="30">
        <v>3</v>
      </c>
      <c r="J551" s="30">
        <v>11</v>
      </c>
      <c r="K551" s="30"/>
      <c r="L551" s="30"/>
      <c r="M551" s="30"/>
      <c r="N551" s="30"/>
      <c r="O551" s="30"/>
      <c r="P551" s="30"/>
      <c r="Q551" s="30"/>
      <c r="R551" s="30"/>
      <c r="S551" s="28">
        <f>YEAR(Tabla2[[#This Row],[Fecha]])</f>
        <v>2025</v>
      </c>
    </row>
    <row r="552" spans="1:19">
      <c r="A552" s="26">
        <v>45678</v>
      </c>
      <c r="B552" s="26" t="s">
        <v>53</v>
      </c>
      <c r="C552" s="29">
        <f t="shared" si="8"/>
        <v>56</v>
      </c>
      <c r="D552" s="30">
        <v>10</v>
      </c>
      <c r="E552" s="30">
        <v>9</v>
      </c>
      <c r="F552" s="30">
        <v>3</v>
      </c>
      <c r="G552" s="30">
        <v>7</v>
      </c>
      <c r="H552" s="30">
        <v>3</v>
      </c>
      <c r="I552" s="30">
        <v>9</v>
      </c>
      <c r="J552" s="30">
        <v>7</v>
      </c>
      <c r="K552" s="30">
        <v>8</v>
      </c>
      <c r="L552" s="30"/>
      <c r="M552" s="30"/>
      <c r="N552" s="30"/>
      <c r="O552" s="30"/>
      <c r="P552" s="30"/>
      <c r="Q552" s="30"/>
      <c r="R552" s="30"/>
      <c r="S552" s="28">
        <f>YEAR(Tabla2[[#This Row],[Fecha]])</f>
        <v>2025</v>
      </c>
    </row>
    <row r="553" spans="1:19">
      <c r="A553" s="26">
        <v>45678</v>
      </c>
      <c r="B553" s="26" t="s">
        <v>54</v>
      </c>
      <c r="C553" s="29">
        <f t="shared" si="8"/>
        <v>30</v>
      </c>
      <c r="D553" s="30">
        <v>30</v>
      </c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28">
        <f>YEAR(Tabla2[[#This Row],[Fecha]])</f>
        <v>2025</v>
      </c>
    </row>
    <row r="554" spans="1:19">
      <c r="A554" s="26">
        <v>45679</v>
      </c>
      <c r="B554" s="26" t="s">
        <v>54</v>
      </c>
      <c r="C554" s="29">
        <f t="shared" si="8"/>
        <v>35</v>
      </c>
      <c r="D554" s="30">
        <v>19</v>
      </c>
      <c r="E554" s="30">
        <v>16</v>
      </c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28">
        <f>YEAR(Tabla2[[#This Row],[Fecha]])</f>
        <v>2025</v>
      </c>
    </row>
    <row r="555" spans="1:19">
      <c r="A555" s="26">
        <v>45679</v>
      </c>
      <c r="B555" s="26" t="s">
        <v>47</v>
      </c>
      <c r="C555" s="29">
        <f t="shared" si="8"/>
        <v>3</v>
      </c>
      <c r="D555" s="30">
        <v>3</v>
      </c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28">
        <f>YEAR(Tabla2[[#This Row],[Fecha]])</f>
        <v>2025</v>
      </c>
    </row>
    <row r="556" spans="1:19">
      <c r="A556" s="26">
        <v>45679</v>
      </c>
      <c r="B556" s="26" t="s">
        <v>53</v>
      </c>
      <c r="C556" s="29">
        <f t="shared" si="8"/>
        <v>37</v>
      </c>
      <c r="D556" s="30">
        <v>5</v>
      </c>
      <c r="E556" s="30">
        <v>11</v>
      </c>
      <c r="F556" s="30">
        <v>6</v>
      </c>
      <c r="G556" s="30">
        <v>8</v>
      </c>
      <c r="H556" s="30">
        <v>7</v>
      </c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28">
        <f>YEAR(Tabla2[[#This Row],[Fecha]])</f>
        <v>2025</v>
      </c>
    </row>
    <row r="557" spans="1:19">
      <c r="A557" s="26">
        <v>45679</v>
      </c>
      <c r="B557" s="26" t="s">
        <v>22</v>
      </c>
      <c r="C557" s="29">
        <f t="shared" si="8"/>
        <v>15</v>
      </c>
      <c r="D557" s="30">
        <v>9</v>
      </c>
      <c r="E557" s="30">
        <v>6</v>
      </c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28">
        <f>YEAR(Tabla2[[#This Row],[Fecha]])</f>
        <v>2025</v>
      </c>
    </row>
    <row r="558" spans="1:19">
      <c r="A558" s="26">
        <v>45680</v>
      </c>
      <c r="B558" s="26" t="s">
        <v>53</v>
      </c>
      <c r="C558" s="29">
        <f t="shared" si="8"/>
        <v>46</v>
      </c>
      <c r="D558" s="30">
        <v>8</v>
      </c>
      <c r="E558" s="30">
        <v>3</v>
      </c>
      <c r="F558" s="30">
        <v>12</v>
      </c>
      <c r="G558" s="30">
        <v>7</v>
      </c>
      <c r="H558" s="30">
        <v>3</v>
      </c>
      <c r="I558" s="30">
        <v>8</v>
      </c>
      <c r="J558" s="30">
        <v>5</v>
      </c>
      <c r="K558" s="30"/>
      <c r="L558" s="30"/>
      <c r="M558" s="30"/>
      <c r="N558" s="30"/>
      <c r="O558" s="30"/>
      <c r="P558" s="30"/>
      <c r="Q558" s="30"/>
      <c r="R558" s="30"/>
      <c r="S558" s="28">
        <f>YEAR(Tabla2[[#This Row],[Fecha]])</f>
        <v>2025</v>
      </c>
    </row>
    <row r="559" spans="1:19">
      <c r="A559" s="26">
        <v>45680</v>
      </c>
      <c r="B559" s="26" t="s">
        <v>54</v>
      </c>
      <c r="C559" s="29">
        <f t="shared" si="8"/>
        <v>50</v>
      </c>
      <c r="D559" s="30">
        <v>25</v>
      </c>
      <c r="E559" s="30">
        <v>25</v>
      </c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28">
        <f>YEAR(Tabla2[[#This Row],[Fecha]])</f>
        <v>2025</v>
      </c>
    </row>
    <row r="560" spans="1:19">
      <c r="A560" s="26">
        <v>45681</v>
      </c>
      <c r="B560" s="26" t="s">
        <v>53</v>
      </c>
      <c r="C560" s="29">
        <f t="shared" si="8"/>
        <v>33</v>
      </c>
      <c r="D560" s="30">
        <v>6</v>
      </c>
      <c r="E560" s="30">
        <v>5</v>
      </c>
      <c r="F560" s="30">
        <v>3</v>
      </c>
      <c r="G560" s="30">
        <v>9</v>
      </c>
      <c r="H560" s="30">
        <v>6</v>
      </c>
      <c r="I560" s="30">
        <v>4</v>
      </c>
      <c r="J560" s="30"/>
      <c r="K560" s="30"/>
      <c r="L560" s="30"/>
      <c r="M560" s="30"/>
      <c r="N560" s="30"/>
      <c r="O560" s="30"/>
      <c r="P560" s="30"/>
      <c r="Q560" s="30"/>
      <c r="R560" s="30"/>
      <c r="S560" s="28">
        <f>YEAR(Tabla2[[#This Row],[Fecha]])</f>
        <v>2025</v>
      </c>
    </row>
    <row r="561" spans="1:19">
      <c r="A561" s="26">
        <v>45681</v>
      </c>
      <c r="B561" s="26" t="s">
        <v>54</v>
      </c>
      <c r="C561" s="29">
        <f t="shared" si="8"/>
        <v>78</v>
      </c>
      <c r="D561" s="30">
        <v>50</v>
      </c>
      <c r="E561" s="30">
        <v>28</v>
      </c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28">
        <f>YEAR(Tabla2[[#This Row],[Fecha]])</f>
        <v>2025</v>
      </c>
    </row>
    <row r="562" spans="1:19">
      <c r="A562" s="26">
        <v>45682</v>
      </c>
      <c r="B562" s="26" t="s">
        <v>22</v>
      </c>
      <c r="C562" s="29">
        <f t="shared" si="8"/>
        <v>9</v>
      </c>
      <c r="D562" s="30">
        <v>9</v>
      </c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28">
        <f>YEAR(Tabla2[[#This Row],[Fecha]])</f>
        <v>2025</v>
      </c>
    </row>
    <row r="563" spans="1:19">
      <c r="A563" s="26">
        <v>45684</v>
      </c>
      <c r="B563" s="26" t="s">
        <v>53</v>
      </c>
      <c r="C563" s="29">
        <f t="shared" si="8"/>
        <v>49</v>
      </c>
      <c r="D563" s="30">
        <v>4</v>
      </c>
      <c r="E563" s="30">
        <v>2</v>
      </c>
      <c r="F563" s="30">
        <v>8</v>
      </c>
      <c r="G563" s="30">
        <v>2</v>
      </c>
      <c r="H563" s="30">
        <v>13</v>
      </c>
      <c r="I563" s="30">
        <v>1</v>
      </c>
      <c r="J563" s="30">
        <v>7</v>
      </c>
      <c r="K563" s="30">
        <v>4</v>
      </c>
      <c r="L563" s="30">
        <v>3</v>
      </c>
      <c r="M563" s="30">
        <v>5</v>
      </c>
      <c r="N563" s="30"/>
      <c r="O563" s="30"/>
      <c r="P563" s="30"/>
      <c r="Q563" s="30"/>
      <c r="R563" s="30"/>
      <c r="S563" s="28">
        <f>YEAR(Tabla2[[#This Row],[Fecha]])</f>
        <v>2025</v>
      </c>
    </row>
    <row r="564" spans="1:19">
      <c r="A564" s="26">
        <v>45684</v>
      </c>
      <c r="B564" s="26" t="s">
        <v>56</v>
      </c>
      <c r="C564" s="29">
        <f t="shared" si="8"/>
        <v>32</v>
      </c>
      <c r="D564" s="30">
        <v>2</v>
      </c>
      <c r="E564" s="30">
        <v>2</v>
      </c>
      <c r="F564" s="30">
        <v>6</v>
      </c>
      <c r="G564" s="30">
        <v>10</v>
      </c>
      <c r="H564" s="30">
        <v>5</v>
      </c>
      <c r="I564" s="30">
        <v>7</v>
      </c>
      <c r="J564" s="30"/>
      <c r="K564" s="30"/>
      <c r="L564" s="30"/>
      <c r="M564" s="30"/>
      <c r="N564" s="30"/>
      <c r="O564" s="30"/>
      <c r="P564" s="30"/>
      <c r="Q564" s="30"/>
      <c r="R564" s="30"/>
      <c r="S564" s="28">
        <f>YEAR(Tabla2[[#This Row],[Fecha]])</f>
        <v>2025</v>
      </c>
    </row>
    <row r="565" spans="1:19">
      <c r="A565" s="26">
        <v>45685</v>
      </c>
      <c r="B565" s="26" t="s">
        <v>56</v>
      </c>
      <c r="C565" s="29">
        <f t="shared" si="8"/>
        <v>80</v>
      </c>
      <c r="D565" s="30">
        <v>4</v>
      </c>
      <c r="E565" s="30">
        <v>6</v>
      </c>
      <c r="F565" s="30">
        <v>10</v>
      </c>
      <c r="G565" s="30">
        <v>5</v>
      </c>
      <c r="H565" s="30">
        <v>5</v>
      </c>
      <c r="I565" s="30">
        <v>10</v>
      </c>
      <c r="J565" s="30">
        <v>11</v>
      </c>
      <c r="K565" s="30">
        <v>8</v>
      </c>
      <c r="L565" s="30">
        <v>10</v>
      </c>
      <c r="M565" s="30">
        <v>11</v>
      </c>
      <c r="N565" s="30"/>
      <c r="O565" s="30"/>
      <c r="P565" s="30"/>
      <c r="Q565" s="30"/>
      <c r="R565" s="30"/>
      <c r="S565" s="28">
        <f>YEAR(Tabla2[[#This Row],[Fecha]])</f>
        <v>2025</v>
      </c>
    </row>
    <row r="566" spans="1:19">
      <c r="A566" s="26">
        <v>45685</v>
      </c>
      <c r="B566" s="26" t="s">
        <v>57</v>
      </c>
      <c r="C566" s="29">
        <f t="shared" si="8"/>
        <v>10</v>
      </c>
      <c r="D566" s="30">
        <v>3</v>
      </c>
      <c r="E566" s="30">
        <v>5</v>
      </c>
      <c r="F566" s="30">
        <v>2</v>
      </c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28">
        <f>YEAR(Tabla2[[#This Row],[Fecha]])</f>
        <v>2025</v>
      </c>
    </row>
    <row r="567" spans="1:19">
      <c r="A567" s="26">
        <v>45685</v>
      </c>
      <c r="B567" s="26" t="s">
        <v>22</v>
      </c>
      <c r="C567" s="29">
        <f t="shared" si="8"/>
        <v>38</v>
      </c>
      <c r="D567" s="30">
        <v>13</v>
      </c>
      <c r="E567" s="30">
        <v>12</v>
      </c>
      <c r="F567" s="30">
        <v>13</v>
      </c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28">
        <f>YEAR(Tabla2[[#This Row],[Fecha]])</f>
        <v>2025</v>
      </c>
    </row>
    <row r="568" spans="1:19">
      <c r="A568" s="26">
        <v>45686</v>
      </c>
      <c r="B568" s="26" t="s">
        <v>54</v>
      </c>
      <c r="C568" s="29">
        <f t="shared" si="8"/>
        <v>20</v>
      </c>
      <c r="D568" s="30">
        <v>1</v>
      </c>
      <c r="E568" s="30">
        <v>19</v>
      </c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28">
        <f>YEAR(Tabla2[[#This Row],[Fecha]])</f>
        <v>2025</v>
      </c>
    </row>
    <row r="569" spans="1:19">
      <c r="A569" s="26">
        <v>45686</v>
      </c>
      <c r="B569" s="26" t="s">
        <v>56</v>
      </c>
      <c r="C569" s="29">
        <f t="shared" si="8"/>
        <v>36</v>
      </c>
      <c r="D569" s="30">
        <v>11</v>
      </c>
      <c r="E569" s="30">
        <v>8</v>
      </c>
      <c r="F569" s="30">
        <v>9</v>
      </c>
      <c r="G569" s="30">
        <v>8</v>
      </c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28">
        <f>YEAR(Tabla2[[#This Row],[Fecha]])</f>
        <v>2025</v>
      </c>
    </row>
    <row r="570" spans="1:19">
      <c r="A570" s="26">
        <v>45687</v>
      </c>
      <c r="B570" s="26" t="s">
        <v>56</v>
      </c>
      <c r="C570" s="29">
        <f t="shared" si="8"/>
        <v>46</v>
      </c>
      <c r="D570" s="30">
        <v>8</v>
      </c>
      <c r="E570" s="30">
        <v>6</v>
      </c>
      <c r="F570" s="30">
        <v>10</v>
      </c>
      <c r="G570" s="30">
        <v>4</v>
      </c>
      <c r="H570" s="30">
        <v>7</v>
      </c>
      <c r="I570" s="30">
        <v>5</v>
      </c>
      <c r="J570" s="30">
        <v>6</v>
      </c>
      <c r="K570" s="30"/>
      <c r="L570" s="30"/>
      <c r="M570" s="30"/>
      <c r="N570" s="30"/>
      <c r="O570" s="30"/>
      <c r="P570" s="30"/>
      <c r="Q570" s="30"/>
      <c r="R570" s="30"/>
      <c r="S570" s="28">
        <f>YEAR(Tabla2[[#This Row],[Fecha]])</f>
        <v>2025</v>
      </c>
    </row>
    <row r="571" spans="1:19">
      <c r="A571" s="26">
        <v>45687</v>
      </c>
      <c r="B571" s="26" t="s">
        <v>54</v>
      </c>
      <c r="C571" s="29">
        <f t="shared" si="8"/>
        <v>17</v>
      </c>
      <c r="D571" s="30">
        <v>17</v>
      </c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28">
        <f>YEAR(Tabla2[[#This Row],[Fecha]])</f>
        <v>2025</v>
      </c>
    </row>
    <row r="572" spans="1:19">
      <c r="A572" s="26">
        <v>45688</v>
      </c>
      <c r="B572" s="26" t="s">
        <v>56</v>
      </c>
      <c r="C572" s="29">
        <f t="shared" si="8"/>
        <v>33</v>
      </c>
      <c r="D572" s="30">
        <v>8</v>
      </c>
      <c r="E572" s="30">
        <v>12</v>
      </c>
      <c r="F572" s="30">
        <v>13</v>
      </c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28">
        <f>YEAR(Tabla2[[#This Row],[Fecha]])</f>
        <v>2025</v>
      </c>
    </row>
    <row r="573" spans="1:25">
      <c r="A573" s="26">
        <v>45688</v>
      </c>
      <c r="B573" s="26" t="s">
        <v>54</v>
      </c>
      <c r="C573" s="29">
        <f t="shared" si="8"/>
        <v>21</v>
      </c>
      <c r="D573" s="30">
        <v>19</v>
      </c>
      <c r="E573" s="30">
        <v>1</v>
      </c>
      <c r="F573" s="30">
        <v>1</v>
      </c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28">
        <f>YEAR(Tabla2[[#This Row],[Fecha]])</f>
        <v>2025</v>
      </c>
      <c r="Y573">
        <v>327.87</v>
      </c>
    </row>
    <row r="574" spans="1:25">
      <c r="A574" s="26">
        <v>45688</v>
      </c>
      <c r="B574" s="26" t="s">
        <v>58</v>
      </c>
      <c r="C574" s="29">
        <f t="shared" si="8"/>
        <v>9</v>
      </c>
      <c r="D574" s="30">
        <v>9</v>
      </c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28">
        <f>YEAR(Tabla2[[#This Row],[Fecha]])</f>
        <v>2025</v>
      </c>
      <c r="Y574">
        <v>483.8</v>
      </c>
    </row>
    <row r="575" spans="1:25">
      <c r="A575" s="26">
        <v>45689</v>
      </c>
      <c r="B575" s="26" t="s">
        <v>54</v>
      </c>
      <c r="C575" s="29">
        <f t="shared" si="8"/>
        <v>33</v>
      </c>
      <c r="D575" s="30">
        <v>33</v>
      </c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28">
        <f>YEAR(Tabla2[[#This Row],[Fecha]])</f>
        <v>2025</v>
      </c>
      <c r="Y575">
        <f>+Y574-Y573</f>
        <v>155.93</v>
      </c>
    </row>
    <row r="576" spans="1:19">
      <c r="A576" s="26">
        <v>45689</v>
      </c>
      <c r="B576" s="26" t="s">
        <v>56</v>
      </c>
      <c r="C576" s="29">
        <f t="shared" si="8"/>
        <v>17</v>
      </c>
      <c r="D576" s="30">
        <v>8</v>
      </c>
      <c r="E576" s="30">
        <v>9</v>
      </c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28">
        <f>YEAR(Tabla2[[#This Row],[Fecha]])</f>
        <v>2025</v>
      </c>
    </row>
    <row r="577" spans="1:19">
      <c r="A577" s="26">
        <v>45690</v>
      </c>
      <c r="B577" s="26" t="s">
        <v>54</v>
      </c>
      <c r="C577" s="29">
        <f t="shared" si="8"/>
        <v>19</v>
      </c>
      <c r="D577" s="30">
        <v>10</v>
      </c>
      <c r="E577" s="30">
        <v>1</v>
      </c>
      <c r="F577" s="30">
        <v>1</v>
      </c>
      <c r="G577" s="30">
        <v>7</v>
      </c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28">
        <f>YEAR(Tabla2[[#This Row],[Fecha]])</f>
        <v>2025</v>
      </c>
    </row>
    <row r="578" spans="1:19">
      <c r="A578" s="26">
        <v>45690</v>
      </c>
      <c r="B578" s="26" t="s">
        <v>56</v>
      </c>
      <c r="C578" s="29">
        <f t="shared" ref="C578:C622" si="9">SUM(D578:R578)</f>
        <v>18</v>
      </c>
      <c r="D578" s="30">
        <v>9</v>
      </c>
      <c r="E578" s="30">
        <v>9</v>
      </c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28">
        <f>YEAR(Tabla2[[#This Row],[Fecha]])</f>
        <v>2025</v>
      </c>
    </row>
    <row r="579" spans="1:19">
      <c r="A579" s="26">
        <v>45691</v>
      </c>
      <c r="B579" s="26" t="s">
        <v>56</v>
      </c>
      <c r="C579" s="29">
        <f t="shared" si="9"/>
        <v>88</v>
      </c>
      <c r="D579" s="30">
        <v>9</v>
      </c>
      <c r="E579" s="30">
        <v>3</v>
      </c>
      <c r="F579" s="30">
        <v>4</v>
      </c>
      <c r="G579" s="30">
        <v>9</v>
      </c>
      <c r="H579" s="30">
        <v>5</v>
      </c>
      <c r="I579" s="30">
        <v>8</v>
      </c>
      <c r="J579" s="30">
        <v>8</v>
      </c>
      <c r="K579" s="30">
        <v>10</v>
      </c>
      <c r="L579" s="30">
        <v>9</v>
      </c>
      <c r="M579" s="30">
        <v>23</v>
      </c>
      <c r="N579" s="30"/>
      <c r="O579" s="30"/>
      <c r="P579" s="30"/>
      <c r="Q579" s="30"/>
      <c r="R579" s="30"/>
      <c r="S579" s="28">
        <f>YEAR(Tabla2[[#This Row],[Fecha]])</f>
        <v>2025</v>
      </c>
    </row>
    <row r="580" spans="1:19">
      <c r="A580" s="26">
        <v>45691</v>
      </c>
      <c r="B580" s="26" t="s">
        <v>54</v>
      </c>
      <c r="C580" s="29">
        <f t="shared" si="9"/>
        <v>16</v>
      </c>
      <c r="D580" s="30">
        <v>16</v>
      </c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28">
        <f>YEAR(Tabla2[[#This Row],[Fecha]])</f>
        <v>2025</v>
      </c>
    </row>
    <row r="581" spans="1:19">
      <c r="A581" s="26">
        <v>45692</v>
      </c>
      <c r="B581" s="26" t="s">
        <v>54</v>
      </c>
      <c r="C581" s="29">
        <f t="shared" si="9"/>
        <v>45</v>
      </c>
      <c r="D581" s="30">
        <v>18</v>
      </c>
      <c r="E581" s="30">
        <v>1</v>
      </c>
      <c r="F581" s="30">
        <v>1</v>
      </c>
      <c r="G581" s="30">
        <v>9</v>
      </c>
      <c r="H581" s="30">
        <v>11</v>
      </c>
      <c r="I581" s="30">
        <v>1</v>
      </c>
      <c r="J581" s="30">
        <v>4</v>
      </c>
      <c r="K581" s="30"/>
      <c r="L581" s="30"/>
      <c r="M581" s="30"/>
      <c r="N581" s="30"/>
      <c r="O581" s="30"/>
      <c r="P581" s="30"/>
      <c r="Q581" s="30"/>
      <c r="R581" s="30"/>
      <c r="S581" s="28">
        <f>YEAR(Tabla2[[#This Row],[Fecha]])</f>
        <v>2025</v>
      </c>
    </row>
    <row r="582" spans="1:19">
      <c r="A582" s="26">
        <v>45693</v>
      </c>
      <c r="B582" s="26" t="s">
        <v>22</v>
      </c>
      <c r="C582" s="29">
        <f t="shared" si="9"/>
        <v>17</v>
      </c>
      <c r="D582" s="30">
        <v>17</v>
      </c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28">
        <f>YEAR(Tabla2[[#This Row],[Fecha]])</f>
        <v>2025</v>
      </c>
    </row>
    <row r="583" spans="1:19">
      <c r="A583" s="26">
        <v>45693</v>
      </c>
      <c r="B583" s="26" t="s">
        <v>56</v>
      </c>
      <c r="C583" s="29">
        <f t="shared" si="9"/>
        <v>8</v>
      </c>
      <c r="D583" s="30">
        <v>8</v>
      </c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28">
        <f>YEAR(Tabla2[[#This Row],[Fecha]])</f>
        <v>2025</v>
      </c>
    </row>
    <row r="584" spans="1:19">
      <c r="A584" s="26">
        <v>45696</v>
      </c>
      <c r="B584" s="26" t="s">
        <v>22</v>
      </c>
      <c r="C584" s="29">
        <f t="shared" si="9"/>
        <v>19</v>
      </c>
      <c r="D584" s="30">
        <v>19</v>
      </c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28">
        <f>YEAR(Tabla2[[#This Row],[Fecha]])</f>
        <v>2025</v>
      </c>
    </row>
    <row r="585" spans="1:19">
      <c r="A585" s="26">
        <v>45696</v>
      </c>
      <c r="B585" s="26" t="s">
        <v>58</v>
      </c>
      <c r="C585" s="29">
        <f t="shared" si="9"/>
        <v>22</v>
      </c>
      <c r="D585" s="30">
        <v>12</v>
      </c>
      <c r="E585" s="30">
        <v>10</v>
      </c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28">
        <f>YEAR(Tabla2[[#This Row],[Fecha]])</f>
        <v>2025</v>
      </c>
    </row>
    <row r="586" spans="1:19">
      <c r="A586" s="26">
        <v>45701</v>
      </c>
      <c r="B586" s="26" t="s">
        <v>56</v>
      </c>
      <c r="C586" s="29">
        <f t="shared" si="9"/>
        <v>31</v>
      </c>
      <c r="D586" s="30">
        <v>31</v>
      </c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28">
        <f>YEAR(Tabla2[[#This Row],[Fecha]])</f>
        <v>2025</v>
      </c>
    </row>
    <row r="587" spans="1:19">
      <c r="A587" s="26">
        <v>45701</v>
      </c>
      <c r="B587" s="26" t="s">
        <v>59</v>
      </c>
      <c r="C587" s="29">
        <f t="shared" si="9"/>
        <v>44</v>
      </c>
      <c r="D587" s="30">
        <v>8</v>
      </c>
      <c r="E587" s="30">
        <v>20</v>
      </c>
      <c r="F587" s="30">
        <v>1</v>
      </c>
      <c r="G587" s="30">
        <v>9</v>
      </c>
      <c r="H587" s="30">
        <v>6</v>
      </c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28">
        <f>YEAR(Tabla2[[#This Row],[Fecha]])</f>
        <v>2025</v>
      </c>
    </row>
    <row r="588" spans="1:19">
      <c r="A588" s="26">
        <v>45702</v>
      </c>
      <c r="B588" s="26" t="s">
        <v>58</v>
      </c>
      <c r="C588" s="29">
        <f t="shared" si="9"/>
        <v>12</v>
      </c>
      <c r="D588" s="30">
        <v>12</v>
      </c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28">
        <f>YEAR(Tabla2[[#This Row],[Fecha]])</f>
        <v>2025</v>
      </c>
    </row>
    <row r="589" spans="1:19">
      <c r="A589" s="26">
        <v>45702</v>
      </c>
      <c r="B589" s="26" t="s">
        <v>56</v>
      </c>
      <c r="C589" s="29">
        <f t="shared" si="9"/>
        <v>24</v>
      </c>
      <c r="D589" s="30">
        <v>24</v>
      </c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28">
        <f>YEAR(Tabla2[[#This Row],[Fecha]])</f>
        <v>2025</v>
      </c>
    </row>
    <row r="590" spans="1:19">
      <c r="A590" s="26">
        <v>45702</v>
      </c>
      <c r="B590" s="26" t="s">
        <v>59</v>
      </c>
      <c r="C590" s="29">
        <f t="shared" si="9"/>
        <v>52</v>
      </c>
      <c r="D590" s="30">
        <v>17</v>
      </c>
      <c r="E590" s="30">
        <v>9</v>
      </c>
      <c r="F590" s="30">
        <v>11</v>
      </c>
      <c r="G590" s="30">
        <v>15</v>
      </c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28">
        <f>YEAR(Tabla2[[#This Row],[Fecha]])</f>
        <v>2025</v>
      </c>
    </row>
    <row r="591" spans="1:19">
      <c r="A591" s="26">
        <v>45703</v>
      </c>
      <c r="B591" s="26" t="s">
        <v>58</v>
      </c>
      <c r="C591" s="29">
        <f t="shared" si="9"/>
        <v>14</v>
      </c>
      <c r="D591" s="30">
        <v>14</v>
      </c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28">
        <f>YEAR(Tabla2[[#This Row],[Fecha]])</f>
        <v>2025</v>
      </c>
    </row>
    <row r="592" spans="1:19">
      <c r="A592" s="26">
        <v>45703</v>
      </c>
      <c r="B592" s="26" t="s">
        <v>56</v>
      </c>
      <c r="C592" s="29">
        <f t="shared" si="9"/>
        <v>18</v>
      </c>
      <c r="D592" s="30">
        <v>18</v>
      </c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28">
        <f>YEAR(Tabla2[[#This Row],[Fecha]])</f>
        <v>2025</v>
      </c>
    </row>
    <row r="593" spans="1:19">
      <c r="A593" s="26">
        <v>45703</v>
      </c>
      <c r="B593" s="26" t="s">
        <v>59</v>
      </c>
      <c r="C593" s="29">
        <f t="shared" si="9"/>
        <v>36</v>
      </c>
      <c r="D593" s="30">
        <v>9</v>
      </c>
      <c r="E593" s="30">
        <v>12</v>
      </c>
      <c r="F593" s="30">
        <v>15</v>
      </c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28">
        <f>YEAR(Tabla2[[#This Row],[Fecha]])</f>
        <v>2025</v>
      </c>
    </row>
    <row r="594" spans="1:19">
      <c r="A594" s="26">
        <v>45706</v>
      </c>
      <c r="B594" s="26" t="s">
        <v>58</v>
      </c>
      <c r="C594" s="29">
        <f t="shared" si="9"/>
        <v>9</v>
      </c>
      <c r="D594" s="30">
        <v>9</v>
      </c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28">
        <f>YEAR(Tabla2[[#This Row],[Fecha]])</f>
        <v>2025</v>
      </c>
    </row>
    <row r="595" spans="1:19">
      <c r="A595" s="26">
        <v>45706</v>
      </c>
      <c r="B595" s="26" t="s">
        <v>56</v>
      </c>
      <c r="C595" s="29">
        <f t="shared" si="9"/>
        <v>17</v>
      </c>
      <c r="D595" s="30">
        <v>17</v>
      </c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28">
        <f>YEAR(Tabla2[[#This Row],[Fecha]])</f>
        <v>2025</v>
      </c>
    </row>
    <row r="596" spans="1:19">
      <c r="A596" s="26">
        <v>45706</v>
      </c>
      <c r="B596" s="26" t="s">
        <v>59</v>
      </c>
      <c r="C596" s="29">
        <f t="shared" si="9"/>
        <v>31</v>
      </c>
      <c r="D596" s="30">
        <v>15</v>
      </c>
      <c r="E596" s="30">
        <v>16</v>
      </c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28">
        <f>YEAR(Tabla2[[#This Row],[Fecha]])</f>
        <v>2025</v>
      </c>
    </row>
    <row r="597" spans="1:19">
      <c r="A597" s="26">
        <v>45707</v>
      </c>
      <c r="B597" s="26" t="s">
        <v>58</v>
      </c>
      <c r="C597" s="29">
        <f t="shared" si="9"/>
        <v>13</v>
      </c>
      <c r="D597" s="30">
        <v>13</v>
      </c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28">
        <f>YEAR(Tabla2[[#This Row],[Fecha]])</f>
        <v>2025</v>
      </c>
    </row>
    <row r="598" spans="1:19">
      <c r="A598" s="26">
        <v>45707</v>
      </c>
      <c r="B598" s="26" t="s">
        <v>56</v>
      </c>
      <c r="C598" s="29">
        <f t="shared" si="9"/>
        <v>24</v>
      </c>
      <c r="D598" s="30">
        <v>16</v>
      </c>
      <c r="E598" s="30">
        <v>8</v>
      </c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28">
        <f>YEAR(Tabla2[[#This Row],[Fecha]])</f>
        <v>2025</v>
      </c>
    </row>
    <row r="599" spans="1:19">
      <c r="A599" s="26">
        <v>45707</v>
      </c>
      <c r="B599" s="26" t="s">
        <v>59</v>
      </c>
      <c r="C599" s="29">
        <f t="shared" si="9"/>
        <v>42</v>
      </c>
      <c r="D599" s="30">
        <v>16</v>
      </c>
      <c r="E599" s="30">
        <v>9</v>
      </c>
      <c r="F599" s="30">
        <v>17</v>
      </c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28">
        <f>YEAR(Tabla2[[#This Row],[Fecha]])</f>
        <v>2025</v>
      </c>
    </row>
    <row r="600" spans="1:19">
      <c r="A600" s="26">
        <v>45708</v>
      </c>
      <c r="B600" s="26" t="s">
        <v>58</v>
      </c>
      <c r="C600" s="29">
        <f t="shared" si="9"/>
        <v>13</v>
      </c>
      <c r="D600" s="30">
        <v>13</v>
      </c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28">
        <f>YEAR(Tabla2[[#This Row],[Fecha]])</f>
        <v>2025</v>
      </c>
    </row>
    <row r="601" spans="1:19">
      <c r="A601" s="26">
        <v>45708</v>
      </c>
      <c r="B601" s="26" t="s">
        <v>47</v>
      </c>
      <c r="C601" s="29">
        <f t="shared" si="9"/>
        <v>7</v>
      </c>
      <c r="D601" s="30">
        <v>7</v>
      </c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28">
        <f>YEAR(Tabla2[[#This Row],[Fecha]])</f>
        <v>2025</v>
      </c>
    </row>
    <row r="602" spans="1:19">
      <c r="A602" s="26">
        <v>45711</v>
      </c>
      <c r="B602" s="26" t="s">
        <v>22</v>
      </c>
      <c r="C602" s="29">
        <f t="shared" si="9"/>
        <v>43</v>
      </c>
      <c r="D602" s="30">
        <v>25</v>
      </c>
      <c r="E602" s="30">
        <v>18</v>
      </c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28">
        <f>YEAR(Tabla2[[#This Row],[Fecha]])</f>
        <v>2025</v>
      </c>
    </row>
    <row r="603" spans="1:19">
      <c r="A603" s="26">
        <v>45711</v>
      </c>
      <c r="B603" s="26" t="s">
        <v>58</v>
      </c>
      <c r="C603" s="29">
        <f t="shared" si="9"/>
        <v>15</v>
      </c>
      <c r="D603" s="30">
        <v>15</v>
      </c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28">
        <f>YEAR(Tabla2[[#This Row],[Fecha]])</f>
        <v>2025</v>
      </c>
    </row>
    <row r="604" spans="1:19">
      <c r="A604" s="26">
        <v>45712</v>
      </c>
      <c r="B604" s="26" t="s">
        <v>58</v>
      </c>
      <c r="C604" s="29">
        <f t="shared" si="9"/>
        <v>16</v>
      </c>
      <c r="D604" s="30">
        <v>16</v>
      </c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28">
        <f>YEAR(Tabla2[[#This Row],[Fecha]])</f>
        <v>2025</v>
      </c>
    </row>
    <row r="605" spans="1:19">
      <c r="A605" s="26">
        <v>45712</v>
      </c>
      <c r="B605" s="26" t="s">
        <v>56</v>
      </c>
      <c r="C605" s="29">
        <f t="shared" si="9"/>
        <v>17</v>
      </c>
      <c r="D605" s="30">
        <v>17</v>
      </c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28">
        <f>YEAR(Tabla2[[#This Row],[Fecha]])</f>
        <v>2025</v>
      </c>
    </row>
    <row r="606" spans="1:19">
      <c r="A606" s="26">
        <v>45712</v>
      </c>
      <c r="B606" s="26" t="s">
        <v>59</v>
      </c>
      <c r="C606" s="29">
        <f t="shared" si="9"/>
        <v>29</v>
      </c>
      <c r="D606" s="30">
        <v>10</v>
      </c>
      <c r="E606" s="30">
        <v>19</v>
      </c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28">
        <f>YEAR(Tabla2[[#This Row],[Fecha]])</f>
        <v>2025</v>
      </c>
    </row>
    <row r="607" spans="1:19">
      <c r="A607" s="26">
        <v>45713</v>
      </c>
      <c r="B607" s="26" t="s">
        <v>31</v>
      </c>
      <c r="C607" s="29">
        <f t="shared" si="9"/>
        <v>12</v>
      </c>
      <c r="D607" s="30">
        <v>12</v>
      </c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28">
        <f>YEAR(Tabla2[[#This Row],[Fecha]])</f>
        <v>2025</v>
      </c>
    </row>
    <row r="608" spans="1:19">
      <c r="A608" s="26">
        <v>45713</v>
      </c>
      <c r="B608" s="26" t="s">
        <v>58</v>
      </c>
      <c r="C608" s="29">
        <f t="shared" si="9"/>
        <v>16</v>
      </c>
      <c r="D608" s="30">
        <v>1</v>
      </c>
      <c r="E608" s="30">
        <v>1</v>
      </c>
      <c r="F608" s="30">
        <v>14</v>
      </c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28">
        <f>YEAR(Tabla2[[#This Row],[Fecha]])</f>
        <v>2025</v>
      </c>
    </row>
    <row r="609" spans="1:19">
      <c r="A609" s="26">
        <v>45713</v>
      </c>
      <c r="B609" s="26" t="s">
        <v>56</v>
      </c>
      <c r="C609" s="29">
        <f t="shared" si="9"/>
        <v>19</v>
      </c>
      <c r="D609" s="30">
        <v>19</v>
      </c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28">
        <f>YEAR(Tabla2[[#This Row],[Fecha]])</f>
        <v>2025</v>
      </c>
    </row>
    <row r="610" spans="1:19">
      <c r="A610" s="26">
        <v>45721</v>
      </c>
      <c r="B610" s="26" t="s">
        <v>60</v>
      </c>
      <c r="C610" s="29">
        <f t="shared" si="9"/>
        <v>72</v>
      </c>
      <c r="D610" s="30">
        <v>22</v>
      </c>
      <c r="E610" s="30">
        <v>24</v>
      </c>
      <c r="F610" s="30">
        <v>6</v>
      </c>
      <c r="G610" s="30">
        <v>5</v>
      </c>
      <c r="H610" s="30">
        <v>6</v>
      </c>
      <c r="I610" s="30">
        <v>4</v>
      </c>
      <c r="J610" s="30">
        <v>3</v>
      </c>
      <c r="K610" s="30">
        <v>2</v>
      </c>
      <c r="L610" s="30"/>
      <c r="M610" s="30"/>
      <c r="N610" s="30"/>
      <c r="O610" s="30"/>
      <c r="P610" s="30"/>
      <c r="Q610" s="30"/>
      <c r="R610" s="30"/>
      <c r="S610" s="28">
        <f>YEAR(Tabla2[[#This Row],[Fecha]])</f>
        <v>2025</v>
      </c>
    </row>
    <row r="611" spans="1:19">
      <c r="A611" s="26">
        <v>45722</v>
      </c>
      <c r="B611" s="26" t="s">
        <v>60</v>
      </c>
      <c r="C611" s="29">
        <f t="shared" si="9"/>
        <v>34</v>
      </c>
      <c r="D611" s="30">
        <v>3</v>
      </c>
      <c r="E611" s="30">
        <v>2</v>
      </c>
      <c r="F611" s="30">
        <v>10</v>
      </c>
      <c r="G611" s="30">
        <v>11</v>
      </c>
      <c r="H611" s="30">
        <v>8</v>
      </c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28">
        <f>YEAR(Tabla2[[#This Row],[Fecha]])</f>
        <v>2025</v>
      </c>
    </row>
    <row r="612" spans="1:19">
      <c r="A612" s="26">
        <v>45727</v>
      </c>
      <c r="B612" s="26" t="s">
        <v>60</v>
      </c>
      <c r="C612" s="29">
        <f t="shared" si="9"/>
        <v>49</v>
      </c>
      <c r="D612" s="30">
        <v>6</v>
      </c>
      <c r="E612" s="30">
        <v>5</v>
      </c>
      <c r="F612" s="30">
        <v>5</v>
      </c>
      <c r="G612" s="30">
        <v>4</v>
      </c>
      <c r="H612" s="30">
        <v>5</v>
      </c>
      <c r="I612" s="30">
        <v>7</v>
      </c>
      <c r="J612" s="30">
        <v>3</v>
      </c>
      <c r="K612" s="30">
        <v>14</v>
      </c>
      <c r="L612" s="30"/>
      <c r="M612" s="30"/>
      <c r="N612" s="30"/>
      <c r="O612" s="30"/>
      <c r="P612" s="30"/>
      <c r="Q612" s="30"/>
      <c r="R612" s="30"/>
      <c r="S612" s="28">
        <f>YEAR(Tabla2[[#This Row],[Fecha]])</f>
        <v>2025</v>
      </c>
    </row>
    <row r="613" spans="1:19">
      <c r="A613" s="26">
        <v>45727</v>
      </c>
      <c r="B613" s="26" t="s">
        <v>56</v>
      </c>
      <c r="C613" s="29">
        <f t="shared" si="9"/>
        <v>34</v>
      </c>
      <c r="D613" s="30">
        <v>9</v>
      </c>
      <c r="E613" s="30">
        <v>1</v>
      </c>
      <c r="F613" s="30">
        <v>23</v>
      </c>
      <c r="G613" s="30">
        <v>1</v>
      </c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28">
        <f>YEAR(Tabla2[[#This Row],[Fecha]])</f>
        <v>2025</v>
      </c>
    </row>
    <row r="614" spans="1:19">
      <c r="A614" s="26">
        <v>45729</v>
      </c>
      <c r="B614" s="26" t="s">
        <v>60</v>
      </c>
      <c r="C614" s="29">
        <f t="shared" si="9"/>
        <v>36</v>
      </c>
      <c r="D614" s="30">
        <v>3</v>
      </c>
      <c r="E614" s="30">
        <v>6</v>
      </c>
      <c r="F614" s="30">
        <v>2</v>
      </c>
      <c r="G614" s="30">
        <v>6</v>
      </c>
      <c r="H614" s="30">
        <v>3</v>
      </c>
      <c r="I614" s="30">
        <v>5</v>
      </c>
      <c r="J614" s="30">
        <v>4</v>
      </c>
      <c r="K614" s="30">
        <v>3</v>
      </c>
      <c r="L614" s="30">
        <v>4</v>
      </c>
      <c r="M614" s="30"/>
      <c r="N614" s="30"/>
      <c r="O614" s="30"/>
      <c r="P614" s="30"/>
      <c r="Q614" s="30"/>
      <c r="R614" s="30"/>
      <c r="S614" s="28">
        <f>YEAR(Tabla2[[#This Row],[Fecha]])</f>
        <v>2025</v>
      </c>
    </row>
    <row r="615" spans="1:19">
      <c r="A615" s="26">
        <v>45729</v>
      </c>
      <c r="B615" s="26" t="s">
        <v>56</v>
      </c>
      <c r="C615" s="29">
        <f t="shared" si="9"/>
        <v>66</v>
      </c>
      <c r="D615" s="30">
        <v>12</v>
      </c>
      <c r="E615" s="30">
        <v>1</v>
      </c>
      <c r="F615" s="30">
        <v>13</v>
      </c>
      <c r="G615" s="30">
        <v>1</v>
      </c>
      <c r="H615" s="30">
        <v>9</v>
      </c>
      <c r="I615" s="30">
        <v>7</v>
      </c>
      <c r="J615" s="30">
        <v>22</v>
      </c>
      <c r="K615" s="30">
        <v>1</v>
      </c>
      <c r="L615" s="30"/>
      <c r="M615" s="30"/>
      <c r="N615" s="30"/>
      <c r="O615" s="30"/>
      <c r="P615" s="30"/>
      <c r="Q615" s="30"/>
      <c r="R615" s="30"/>
      <c r="S615" s="28">
        <f>YEAR(Tabla2[[#This Row],[Fecha]])</f>
        <v>2025</v>
      </c>
    </row>
    <row r="616" spans="1:19">
      <c r="A616" s="26">
        <v>45730</v>
      </c>
      <c r="B616" s="26" t="s">
        <v>60</v>
      </c>
      <c r="C616" s="29">
        <f t="shared" si="9"/>
        <v>38</v>
      </c>
      <c r="D616" s="30">
        <v>14</v>
      </c>
      <c r="E616" s="30">
        <v>6</v>
      </c>
      <c r="F616" s="30">
        <v>6</v>
      </c>
      <c r="G616" s="30">
        <v>12</v>
      </c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28">
        <f>YEAR(Tabla2[[#This Row],[Fecha]])</f>
        <v>2025</v>
      </c>
    </row>
    <row r="617" spans="1:19">
      <c r="A617" s="26">
        <v>45730</v>
      </c>
      <c r="B617" s="26" t="s">
        <v>59</v>
      </c>
      <c r="C617" s="29">
        <f t="shared" si="9"/>
        <v>30</v>
      </c>
      <c r="D617" s="30">
        <v>8</v>
      </c>
      <c r="E617" s="30">
        <v>16</v>
      </c>
      <c r="F617" s="30">
        <v>6</v>
      </c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28">
        <f>YEAR(Tabla2[[#This Row],[Fecha]])</f>
        <v>2025</v>
      </c>
    </row>
    <row r="618" spans="1:19">
      <c r="A618" s="26">
        <v>45730</v>
      </c>
      <c r="B618" s="26" t="s">
        <v>31</v>
      </c>
      <c r="C618" s="29">
        <f t="shared" si="9"/>
        <v>40</v>
      </c>
      <c r="D618" s="30">
        <v>40</v>
      </c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28">
        <f>YEAR(Tabla2[[#This Row],[Fecha]])</f>
        <v>2025</v>
      </c>
    </row>
    <row r="619" spans="1:19">
      <c r="A619" s="26">
        <v>45731</v>
      </c>
      <c r="B619" s="26" t="s">
        <v>60</v>
      </c>
      <c r="C619" s="29">
        <f t="shared" si="9"/>
        <v>38</v>
      </c>
      <c r="D619" s="30">
        <v>14</v>
      </c>
      <c r="E619" s="30">
        <v>24</v>
      </c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28">
        <f>YEAR(Tabla2[[#This Row],[Fecha]])</f>
        <v>2025</v>
      </c>
    </row>
    <row r="620" spans="1:19">
      <c r="A620" s="26">
        <v>45733</v>
      </c>
      <c r="B620" s="26" t="s">
        <v>56</v>
      </c>
      <c r="C620" s="29">
        <f t="shared" si="9"/>
        <v>30</v>
      </c>
      <c r="D620" s="30">
        <v>9</v>
      </c>
      <c r="E620" s="30">
        <v>10</v>
      </c>
      <c r="F620" s="30">
        <v>11</v>
      </c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28">
        <f>YEAR(Tabla2[[#This Row],[Fecha]])</f>
        <v>2025</v>
      </c>
    </row>
    <row r="621" spans="1:19">
      <c r="A621" s="26">
        <v>45733</v>
      </c>
      <c r="B621" s="26" t="s">
        <v>60</v>
      </c>
      <c r="C621" s="29">
        <f t="shared" si="9"/>
        <v>39</v>
      </c>
      <c r="D621" s="30">
        <v>24</v>
      </c>
      <c r="E621" s="30">
        <v>15</v>
      </c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28">
        <f>YEAR(Tabla2[[#This Row],[Fecha]])</f>
        <v>2025</v>
      </c>
    </row>
    <row r="622" spans="1:19">
      <c r="A622" s="26">
        <v>45734</v>
      </c>
      <c r="B622" s="26" t="s">
        <v>59</v>
      </c>
      <c r="C622" s="29">
        <f t="shared" si="9"/>
        <v>39</v>
      </c>
      <c r="D622" s="30">
        <v>22</v>
      </c>
      <c r="E622" s="30">
        <v>17</v>
      </c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28">
        <f>YEAR(Tabla2[[#This Row],[Fecha]])</f>
        <v>2025</v>
      </c>
    </row>
  </sheetData>
  <dataValidations count="1">
    <dataValidation type="list" allowBlank="1" showInputMessage="1" showErrorMessage="1" sqref="B2:B1048576">
      <formula1>tecnologias</formula1>
    </dataValidation>
  </dataValidations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7" sqref="C7"/>
    </sheetView>
  </sheetViews>
  <sheetFormatPr defaultColWidth="8.72380952380952" defaultRowHeight="15" outlineLevelCol="2"/>
  <cols>
    <col min="1" max="1" width="59.2761904761905" customWidth="1"/>
    <col min="2" max="2" width="9.09523809523809" customWidth="1"/>
    <col min="3" max="3" width="128.095238095238" customWidth="1"/>
  </cols>
  <sheetData>
    <row r="1" s="1" customFormat="1" spans="1:3">
      <c r="A1" s="2" t="s">
        <v>215</v>
      </c>
      <c r="B1" s="3" t="s">
        <v>216</v>
      </c>
      <c r="C1" s="4" t="s">
        <v>71</v>
      </c>
    </row>
    <row r="2" spans="1:3">
      <c r="A2" s="5" t="s">
        <v>217</v>
      </c>
      <c r="B2" s="6">
        <v>0.666666666666667</v>
      </c>
      <c r="C2" s="7" t="s">
        <v>218</v>
      </c>
    </row>
    <row r="3" spans="1:3">
      <c r="A3" s="5" t="s">
        <v>219</v>
      </c>
      <c r="B3" s="6">
        <v>2.29166666666667</v>
      </c>
      <c r="C3" s="7" t="s">
        <v>220</v>
      </c>
    </row>
    <row r="4" spans="1:3">
      <c r="A4" s="5" t="s">
        <v>221</v>
      </c>
      <c r="B4" s="6">
        <v>1.85416666666667</v>
      </c>
      <c r="C4" s="7" t="s">
        <v>222</v>
      </c>
    </row>
    <row r="5" spans="1:3">
      <c r="A5" s="8" t="s">
        <v>223</v>
      </c>
      <c r="B5" s="6">
        <v>0.025</v>
      </c>
      <c r="C5" s="7" t="s">
        <v>224</v>
      </c>
    </row>
    <row r="6" spans="1:3">
      <c r="A6" s="5" t="s">
        <v>225</v>
      </c>
      <c r="B6" s="6">
        <v>1.27083333333333</v>
      </c>
      <c r="C6" s="7" t="s">
        <v>226</v>
      </c>
    </row>
    <row r="7" spans="1:3">
      <c r="A7" s="5" t="s">
        <v>227</v>
      </c>
      <c r="B7" s="6">
        <v>2.29166666666667</v>
      </c>
      <c r="C7" s="7" t="s">
        <v>228</v>
      </c>
    </row>
    <row r="8" spans="1:3">
      <c r="A8" s="5" t="s">
        <v>229</v>
      </c>
      <c r="B8" s="6">
        <v>0.0819444444444444</v>
      </c>
      <c r="C8" s="7" t="s">
        <v>230</v>
      </c>
    </row>
    <row r="9" spans="1:3">
      <c r="A9" s="5" t="s">
        <v>231</v>
      </c>
      <c r="B9" s="6">
        <v>2.33333333333333</v>
      </c>
      <c r="C9" s="7" t="s">
        <v>232</v>
      </c>
    </row>
    <row r="10" spans="1:3">
      <c r="A10" s="5" t="s">
        <v>233</v>
      </c>
      <c r="B10" s="6">
        <v>0.144444444444444</v>
      </c>
      <c r="C10" s="7" t="s">
        <v>234</v>
      </c>
    </row>
    <row r="11" spans="1:3">
      <c r="A11" s="9" t="s">
        <v>235</v>
      </c>
      <c r="B11" s="10">
        <v>0.6875</v>
      </c>
      <c r="C11" s="11" t="s">
        <v>236</v>
      </c>
    </row>
  </sheetData>
  <hyperlinks>
    <hyperlink ref="C2" r:id="rId1" display="https://www.udemy.com/course/javascript-moderno-para-principiantes/?couponCode=ST21MT121624"/>
    <hyperlink ref="C3" r:id="rId2" display="https://www.udemy.com/course/react-cero-experto/"/>
    <hyperlink ref="C4" r:id="rId3" display="https://www.udemy.com/course/universidad-javascript-angular-react-vue-typescript-html-css-bootstrap/?couponCode=ST21MT121624"/>
    <hyperlink ref="C5" r:id="rId4" display="https://www.udemy.com/course/curso-basico-de-angular-11-empieza-con-este-framework-js/"/>
    <hyperlink ref="C6" r:id="rId5" display="https://www.udemy.com/course/universidad-desarrollo-web-moderno-html-css-javascript-html5-css3/?couponCode=ST21MT121624"/>
    <hyperlink ref="C7" r:id="rId6" display="https://www.udemy.com/course/universidad-de-logica-de-programacion-python-java-javascript-c-pseint/?couponCode=ST21MT121624"/>
    <hyperlink ref="C8" r:id="rId7" display="https://www.udemy.com/course/crud-productos-stack-mean/"/>
    <hyperlink ref="C9" r:id="rId8" display="https://www.udemy.com/course/angular-de-cero-a-experto-angular-2-framework-javascript-html-css/?couponCode=ST21MT121624"/>
    <hyperlink ref="C10" r:id="rId9" display="https://www.udemy.com/course/html-hacia-angular/"/>
    <hyperlink ref="C11" r:id="rId10" display="https://www.udemy.com/course/angular-principiantes-leifer-mendez/?couponCode=ST21MT121624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1"/>
  <sheetViews>
    <sheetView workbookViewId="0">
      <selection activeCell="E15" sqref="E15"/>
    </sheetView>
  </sheetViews>
  <sheetFormatPr defaultColWidth="8.72380952380952" defaultRowHeight="15"/>
  <sheetData>
    <row r="2" spans="2:9">
      <c r="B2">
        <v>1</v>
      </c>
      <c r="C2">
        <v>1</v>
      </c>
      <c r="D2">
        <v>0</v>
      </c>
      <c r="E2">
        <v>1</v>
      </c>
      <c r="F2">
        <v>0</v>
      </c>
      <c r="G2">
        <v>1</v>
      </c>
      <c r="H2">
        <v>1</v>
      </c>
      <c r="I2">
        <v>0</v>
      </c>
    </row>
    <row r="3" spans="2:9">
      <c r="B3">
        <v>0</v>
      </c>
      <c r="C3">
        <v>1</v>
      </c>
      <c r="D3">
        <v>0</v>
      </c>
      <c r="E3">
        <v>1</v>
      </c>
      <c r="F3">
        <v>1</v>
      </c>
      <c r="G3">
        <v>0</v>
      </c>
      <c r="H3">
        <v>1</v>
      </c>
      <c r="I3">
        <v>1</v>
      </c>
    </row>
    <row r="5" spans="2:9">
      <c r="B5">
        <v>0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</row>
    <row r="9" spans="3:6">
      <c r="C9" t="s">
        <v>237</v>
      </c>
      <c r="D9" t="s">
        <v>238</v>
      </c>
      <c r="E9" t="s">
        <v>239</v>
      </c>
      <c r="F9" t="s">
        <v>240</v>
      </c>
    </row>
    <row r="10" spans="3:6">
      <c r="C10">
        <v>5</v>
      </c>
      <c r="D10">
        <f>C10*5</f>
        <v>25</v>
      </c>
      <c r="E10">
        <f>C10*20</f>
        <v>100</v>
      </c>
      <c r="F10">
        <f>E10*12</f>
        <v>1200</v>
      </c>
    </row>
    <row r="11" spans="5:5">
      <c r="E11">
        <f>D10*4</f>
        <v>100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E14" sqref="E14"/>
    </sheetView>
  </sheetViews>
  <sheetFormatPr defaultColWidth="9" defaultRowHeight="15" outlineLevelCol="7"/>
  <cols>
    <col min="1" max="1" width="10.447619047619" customWidth="1"/>
    <col min="2" max="2" width="13.6666666666667" customWidth="1"/>
    <col min="3" max="3" width="10.552380952381" customWidth="1"/>
    <col min="4" max="4" width="10.7809523809524" customWidth="1"/>
    <col min="5" max="8" width="11.3619047619048"/>
  </cols>
  <sheetData>
    <row r="1" spans="2:8">
      <c r="B1" s="22" t="s">
        <v>2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</row>
    <row r="2" spans="1:8">
      <c r="A2" s="23" t="s">
        <v>61</v>
      </c>
      <c r="B2" s="24">
        <f>SUM(Tabla2[Total])/(B4-B3+1)</f>
        <v>46.8031674208145</v>
      </c>
      <c r="C2" s="24">
        <f>SUMIF(Tiempos!$S:$S,C1,Tiempos!$C:$C)/(C4-C3+1)</f>
        <v>103.483606557377</v>
      </c>
      <c r="D2" s="24">
        <f>SUMIF(Tiempos!$S:$S,D1,Tiempos!$C:$C)/(D4-D3+1)</f>
        <v>29.6602739726027</v>
      </c>
      <c r="E2" s="24">
        <f>SUMIF(Tiempos!$S:$S,E1,Tiempos!$C:$C)/(E4-E3+1)</f>
        <v>37.8054794520548</v>
      </c>
      <c r="F2" s="24">
        <f>SUMIF(Tiempos!$S:$S,F1,Tiempos!$C:$C)/(F4-F3+1)</f>
        <v>12.9205479452055</v>
      </c>
      <c r="G2" s="24">
        <f>SUMIF(Tiempos!$S:$S,G1,Tiempos!$C:$C)/(G4-G3+1)</f>
        <v>32.5901639344262</v>
      </c>
      <c r="H2" s="24">
        <f>SUMIF(Tiempos!$S:$S,H1,Tiempos!$C:$C)/(H4-H3+1)</f>
        <v>46.8051948051948</v>
      </c>
    </row>
    <row r="3" spans="1:8">
      <c r="A3" s="23" t="s">
        <v>62</v>
      </c>
      <c r="B3" s="25">
        <f>MIN(Tabla2[Fecha])</f>
        <v>43967</v>
      </c>
      <c r="C3" s="25">
        <v>43831</v>
      </c>
      <c r="D3" s="25">
        <v>44197</v>
      </c>
      <c r="E3" s="25">
        <v>44562</v>
      </c>
      <c r="F3" s="25">
        <v>44927</v>
      </c>
      <c r="G3" s="25">
        <v>45292</v>
      </c>
      <c r="H3" s="25">
        <v>45658</v>
      </c>
    </row>
    <row r="4" spans="1:8">
      <c r="A4" s="23" t="s">
        <v>63</v>
      </c>
      <c r="B4" s="25">
        <f>MAX(Tabla2[Fecha])</f>
        <v>45734</v>
      </c>
      <c r="C4" s="25">
        <v>44196</v>
      </c>
      <c r="D4" s="25">
        <v>44561</v>
      </c>
      <c r="E4" s="25">
        <v>44926</v>
      </c>
      <c r="F4" s="25">
        <v>45291</v>
      </c>
      <c r="G4" s="25">
        <v>45657</v>
      </c>
      <c r="H4" s="25">
        <f>MAX(Tabla2[Fecha])</f>
        <v>45734</v>
      </c>
    </row>
    <row r="7" spans="3:4">
      <c r="C7" s="18" t="s">
        <v>64</v>
      </c>
      <c r="D7" s="26">
        <f>H3</f>
        <v>45658</v>
      </c>
    </row>
    <row r="8" spans="3:4">
      <c r="C8" s="18" t="s">
        <v>65</v>
      </c>
      <c r="D8" s="26">
        <f>DATE(H1,12,31)</f>
        <v>46022</v>
      </c>
    </row>
    <row r="9" spans="3:6">
      <c r="C9" s="18" t="s">
        <v>66</v>
      </c>
      <c r="D9">
        <f>(D8-D7+1)*30</f>
        <v>10950</v>
      </c>
      <c r="F9">
        <f>D8-D7</f>
        <v>364</v>
      </c>
    </row>
    <row r="10" spans="3:6">
      <c r="C10" s="18" t="s">
        <v>67</v>
      </c>
      <c r="D10" s="27">
        <f>(H4-H3+1)*H2</f>
        <v>3604</v>
      </c>
      <c r="F10">
        <f>ROUND(D10*F9/D9,0)</f>
        <v>120</v>
      </c>
    </row>
    <row r="11" spans="3:4">
      <c r="C11" s="18" t="s">
        <v>68</v>
      </c>
      <c r="D11" s="19">
        <f>D10/D9</f>
        <v>0.329132420091324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3"/>
  <sheetViews>
    <sheetView workbookViewId="0">
      <selection activeCell="G32" sqref="G32"/>
    </sheetView>
  </sheetViews>
  <sheetFormatPr defaultColWidth="11.552380952381" defaultRowHeight="15"/>
  <cols>
    <col min="1" max="1" width="15.2857142857143" customWidth="1"/>
  </cols>
  <sheetData>
    <row r="1" spans="1:1">
      <c r="A1" s="1" t="s">
        <v>1</v>
      </c>
    </row>
    <row r="2" spans="1:1">
      <c r="A2" t="s">
        <v>42</v>
      </c>
    </row>
    <row r="3" spans="1:1">
      <c r="A3" t="s">
        <v>37</v>
      </c>
    </row>
    <row r="4" spans="1:1">
      <c r="A4" t="s">
        <v>47</v>
      </c>
    </row>
    <row r="5" spans="1:1">
      <c r="A5" t="s">
        <v>54</v>
      </c>
    </row>
    <row r="6" spans="1:1">
      <c r="A6" t="s">
        <v>35</v>
      </c>
    </row>
    <row r="7" spans="1:1">
      <c r="A7" t="s">
        <v>48</v>
      </c>
    </row>
    <row r="8" spans="1:1">
      <c r="A8" t="s">
        <v>56</v>
      </c>
    </row>
    <row r="9" spans="1:1">
      <c r="A9" t="s">
        <v>44</v>
      </c>
    </row>
    <row r="10" spans="1:1">
      <c r="A10" t="s">
        <v>57</v>
      </c>
    </row>
    <row r="11" spans="1:1">
      <c r="A11" t="s">
        <v>23</v>
      </c>
    </row>
    <row r="12" spans="1:1">
      <c r="A12" t="s">
        <v>41</v>
      </c>
    </row>
    <row r="13" spans="1:1">
      <c r="A13" t="s">
        <v>39</v>
      </c>
    </row>
    <row r="14" spans="1:1">
      <c r="A14" t="s">
        <v>22</v>
      </c>
    </row>
    <row r="15" spans="1:1">
      <c r="A15" t="s">
        <v>40</v>
      </c>
    </row>
    <row r="16" spans="1:1">
      <c r="A16" t="s">
        <v>30</v>
      </c>
    </row>
    <row r="17" spans="1:1">
      <c r="A17" t="s">
        <v>27</v>
      </c>
    </row>
    <row r="18" spans="1:1">
      <c r="A18" t="s">
        <v>58</v>
      </c>
    </row>
    <row r="19" spans="1:1">
      <c r="A19" t="s">
        <v>20</v>
      </c>
    </row>
    <row r="20" spans="1:1">
      <c r="A20" t="s">
        <v>19</v>
      </c>
    </row>
    <row r="21" spans="1:1">
      <c r="A21" t="s">
        <v>25</v>
      </c>
    </row>
    <row r="22" spans="1:1">
      <c r="A22" t="s">
        <v>26</v>
      </c>
    </row>
    <row r="23" spans="1:1">
      <c r="A23" t="s">
        <v>51</v>
      </c>
    </row>
    <row r="24" spans="1:1">
      <c r="A24" t="s">
        <v>31</v>
      </c>
    </row>
    <row r="25" spans="1:1">
      <c r="A25" t="s">
        <v>24</v>
      </c>
    </row>
    <row r="26" spans="1:1">
      <c r="A26" t="s">
        <v>38</v>
      </c>
    </row>
    <row r="27" spans="1:1">
      <c r="A27" t="s">
        <v>38</v>
      </c>
    </row>
    <row r="28" spans="1:1">
      <c r="A28" t="s">
        <v>21</v>
      </c>
    </row>
    <row r="29" spans="1:1">
      <c r="A29" t="s">
        <v>60</v>
      </c>
    </row>
    <row r="30" spans="1:1">
      <c r="A30" t="s">
        <v>28</v>
      </c>
    </row>
    <row r="31" spans="1:1">
      <c r="A31" t="s">
        <v>28</v>
      </c>
    </row>
    <row r="32" spans="1:1">
      <c r="A32" t="s">
        <v>50</v>
      </c>
    </row>
    <row r="33" spans="1:1">
      <c r="A33" t="s">
        <v>52</v>
      </c>
    </row>
    <row r="34" spans="1:1">
      <c r="A34" t="s">
        <v>53</v>
      </c>
    </row>
    <row r="35" spans="1:1">
      <c r="A35" t="s">
        <v>34</v>
      </c>
    </row>
    <row r="36" spans="1:1">
      <c r="A36" t="s">
        <v>34</v>
      </c>
    </row>
    <row r="37" spans="1:1">
      <c r="A37" t="s">
        <v>46</v>
      </c>
    </row>
    <row r="38" spans="1:1">
      <c r="A38" t="s">
        <v>32</v>
      </c>
    </row>
    <row r="39" spans="1:1">
      <c r="A39" t="s">
        <v>49</v>
      </c>
    </row>
    <row r="40" spans="1:1">
      <c r="A40" t="s">
        <v>29</v>
      </c>
    </row>
    <row r="41" spans="1:1">
      <c r="A41" t="s">
        <v>59</v>
      </c>
    </row>
    <row r="42" spans="1:1">
      <c r="A42" t="s">
        <v>33</v>
      </c>
    </row>
    <row r="43" spans="1:1">
      <c r="A43" t="s">
        <v>55</v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41"/>
  <sheetViews>
    <sheetView workbookViewId="0">
      <selection activeCell="J21" sqref="J21:J24"/>
    </sheetView>
  </sheetViews>
  <sheetFormatPr defaultColWidth="11.552380952381" defaultRowHeight="15"/>
  <cols>
    <col min="1" max="1" width="18" customWidth="1"/>
  </cols>
  <sheetData>
    <row r="1" spans="1:2">
      <c r="A1" s="1" t="s">
        <v>69</v>
      </c>
      <c r="B1" s="16" t="s">
        <v>70</v>
      </c>
    </row>
    <row r="2" spans="1:2">
      <c r="A2" s="1" t="s">
        <v>71</v>
      </c>
      <c r="B2" s="15" t="s">
        <v>72</v>
      </c>
    </row>
    <row r="3" spans="1:2">
      <c r="A3" s="1" t="s">
        <v>73</v>
      </c>
      <c r="B3" s="16"/>
    </row>
    <row r="4" spans="1:7">
      <c r="A4" s="1" t="s">
        <v>74</v>
      </c>
      <c r="B4" s="16">
        <v>1</v>
      </c>
      <c r="C4" t="s">
        <v>75</v>
      </c>
      <c r="D4">
        <v>18</v>
      </c>
      <c r="G4">
        <f>58-41</f>
        <v>17</v>
      </c>
    </row>
    <row r="6" spans="1:57">
      <c r="A6" s="1" t="s">
        <v>69</v>
      </c>
      <c r="B6" s="16" t="s">
        <v>76</v>
      </c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  <c r="V6">
        <v>17</v>
      </c>
      <c r="W6">
        <v>18</v>
      </c>
      <c r="X6">
        <v>19</v>
      </c>
      <c r="Y6">
        <v>20</v>
      </c>
      <c r="Z6">
        <v>21</v>
      </c>
      <c r="AA6">
        <v>22</v>
      </c>
      <c r="AB6">
        <v>23</v>
      </c>
      <c r="AC6">
        <v>24</v>
      </c>
      <c r="AD6">
        <v>25</v>
      </c>
      <c r="AE6">
        <v>26</v>
      </c>
      <c r="AF6">
        <v>27</v>
      </c>
      <c r="AG6">
        <v>28</v>
      </c>
      <c r="AH6">
        <v>29</v>
      </c>
      <c r="AI6">
        <v>30</v>
      </c>
      <c r="AJ6">
        <v>31</v>
      </c>
      <c r="AK6">
        <v>32</v>
      </c>
      <c r="AL6">
        <v>33</v>
      </c>
      <c r="AM6">
        <v>34</v>
      </c>
      <c r="AN6">
        <v>35</v>
      </c>
      <c r="AO6">
        <v>36</v>
      </c>
      <c r="AP6">
        <v>37</v>
      </c>
      <c r="AQ6">
        <v>38</v>
      </c>
      <c r="AR6">
        <v>39</v>
      </c>
      <c r="AS6">
        <v>40</v>
      </c>
      <c r="AT6">
        <v>41</v>
      </c>
      <c r="AU6">
        <v>42</v>
      </c>
      <c r="AV6">
        <v>43</v>
      </c>
      <c r="AW6">
        <v>44</v>
      </c>
      <c r="AX6">
        <v>45</v>
      </c>
      <c r="AY6">
        <v>46</v>
      </c>
      <c r="AZ6">
        <v>47</v>
      </c>
      <c r="BA6">
        <v>48</v>
      </c>
      <c r="BB6">
        <v>49</v>
      </c>
      <c r="BC6">
        <v>50</v>
      </c>
      <c r="BD6">
        <v>51</v>
      </c>
      <c r="BE6">
        <v>52</v>
      </c>
    </row>
    <row r="7" spans="1:57">
      <c r="A7" s="1" t="s">
        <v>71</v>
      </c>
      <c r="B7" s="17" t="s">
        <v>77</v>
      </c>
      <c r="F7">
        <f>60+12</f>
        <v>72</v>
      </c>
      <c r="G7">
        <v>58</v>
      </c>
      <c r="H7">
        <f>60+20</f>
        <v>80</v>
      </c>
      <c r="I7">
        <f>60+34</f>
        <v>94</v>
      </c>
      <c r="J7">
        <f>60+23</f>
        <v>83</v>
      </c>
      <c r="K7">
        <v>53</v>
      </c>
      <c r="L7">
        <v>57</v>
      </c>
      <c r="M7">
        <f>60+11</f>
        <v>71</v>
      </c>
      <c r="N7">
        <v>58</v>
      </c>
      <c r="O7">
        <f>60+9</f>
        <v>69</v>
      </c>
      <c r="P7">
        <f>60+4</f>
        <v>64</v>
      </c>
      <c r="Q7">
        <v>40</v>
      </c>
      <c r="R7">
        <v>57</v>
      </c>
      <c r="S7">
        <v>35</v>
      </c>
      <c r="T7">
        <v>54</v>
      </c>
      <c r="U7">
        <v>46</v>
      </c>
      <c r="V7">
        <f>60+27</f>
        <v>87</v>
      </c>
      <c r="W7">
        <f>60+24</f>
        <v>84</v>
      </c>
      <c r="X7">
        <v>32</v>
      </c>
      <c r="Y7">
        <v>31</v>
      </c>
      <c r="Z7">
        <v>36</v>
      </c>
      <c r="AA7">
        <v>25</v>
      </c>
      <c r="AB7">
        <f>60+8</f>
        <v>68</v>
      </c>
      <c r="AC7">
        <v>47</v>
      </c>
      <c r="AD7">
        <v>55</v>
      </c>
      <c r="AE7">
        <v>48</v>
      </c>
      <c r="AF7">
        <v>47</v>
      </c>
      <c r="AG7">
        <f>60+28</f>
        <v>88</v>
      </c>
      <c r="AH7">
        <v>59</v>
      </c>
      <c r="AI7">
        <f>60+38</f>
        <v>98</v>
      </c>
      <c r="AJ7">
        <v>47</v>
      </c>
      <c r="AK7">
        <v>53</v>
      </c>
      <c r="AL7">
        <v>45</v>
      </c>
      <c r="AM7">
        <v>52</v>
      </c>
      <c r="AN7">
        <v>61</v>
      </c>
      <c r="AO7">
        <f>60+34</f>
        <v>94</v>
      </c>
      <c r="AP7">
        <v>42</v>
      </c>
      <c r="AQ7">
        <v>62</v>
      </c>
      <c r="AR7">
        <v>36</v>
      </c>
      <c r="AS7">
        <v>53</v>
      </c>
      <c r="AT7">
        <v>35</v>
      </c>
      <c r="AU7">
        <v>29</v>
      </c>
      <c r="AV7">
        <v>52</v>
      </c>
      <c r="AW7">
        <f>60+12</f>
        <v>72</v>
      </c>
      <c r="AX7">
        <v>44</v>
      </c>
      <c r="AY7">
        <v>60</v>
      </c>
      <c r="AZ7">
        <v>32</v>
      </c>
      <c r="BA7">
        <v>62</v>
      </c>
      <c r="BB7">
        <v>37</v>
      </c>
      <c r="BC7">
        <v>53</v>
      </c>
      <c r="BD7">
        <v>58</v>
      </c>
      <c r="BE7">
        <v>4</v>
      </c>
    </row>
    <row r="8" spans="1:34">
      <c r="A8" s="1" t="s">
        <v>73</v>
      </c>
      <c r="B8" s="16"/>
      <c r="F8" s="18" t="s">
        <v>78</v>
      </c>
      <c r="G8" s="18" t="s">
        <v>78</v>
      </c>
      <c r="H8" s="18" t="s">
        <v>78</v>
      </c>
      <c r="I8" s="18" t="s">
        <v>78</v>
      </c>
      <c r="J8" s="18" t="s">
        <v>78</v>
      </c>
      <c r="K8" s="18" t="s">
        <v>78</v>
      </c>
      <c r="L8" s="18" t="s">
        <v>78</v>
      </c>
      <c r="M8" s="18" t="s">
        <v>78</v>
      </c>
      <c r="N8" s="18" t="s">
        <v>78</v>
      </c>
      <c r="O8" s="18" t="s">
        <v>78</v>
      </c>
      <c r="P8" s="18" t="s">
        <v>78</v>
      </c>
      <c r="Q8" s="18" t="s">
        <v>78</v>
      </c>
      <c r="R8" s="18" t="s">
        <v>78</v>
      </c>
      <c r="S8" s="18" t="s">
        <v>78</v>
      </c>
      <c r="T8" s="18" t="s">
        <v>78</v>
      </c>
      <c r="U8" s="18" t="s">
        <v>78</v>
      </c>
      <c r="V8" s="18" t="s">
        <v>78</v>
      </c>
      <c r="W8" s="18" t="s">
        <v>78</v>
      </c>
      <c r="X8" s="18" t="s">
        <v>78</v>
      </c>
      <c r="Y8" s="18" t="s">
        <v>78</v>
      </c>
      <c r="Z8" s="18" t="s">
        <v>78</v>
      </c>
      <c r="AA8" s="18" t="s">
        <v>78</v>
      </c>
      <c r="AB8" s="18" t="s">
        <v>78</v>
      </c>
      <c r="AC8" s="18" t="s">
        <v>78</v>
      </c>
      <c r="AD8" s="18" t="s">
        <v>78</v>
      </c>
      <c r="AE8" s="18" t="s">
        <v>78</v>
      </c>
      <c r="AF8" s="18" t="s">
        <v>78</v>
      </c>
      <c r="AG8" s="18" t="s">
        <v>78</v>
      </c>
      <c r="AH8" s="18" t="s">
        <v>78</v>
      </c>
    </row>
    <row r="9" spans="1:6">
      <c r="A9" s="1" t="s">
        <v>74</v>
      </c>
      <c r="B9" s="16">
        <v>30</v>
      </c>
      <c r="C9" t="s">
        <v>75</v>
      </c>
      <c r="D9">
        <v>0</v>
      </c>
      <c r="F9">
        <f>SUM(F7:BE7)</f>
        <v>2879</v>
      </c>
    </row>
    <row r="10" spans="6:7">
      <c r="F10">
        <f>SUMIF(F8:BE8,"X",F7:BE7)</f>
        <v>1698</v>
      </c>
      <c r="G10" s="19">
        <f>F10/F9</f>
        <v>0.589788120875304</v>
      </c>
    </row>
    <row r="11" spans="1:11">
      <c r="A11" s="1" t="s">
        <v>69</v>
      </c>
      <c r="B11" s="16" t="s">
        <v>79</v>
      </c>
      <c r="F11">
        <f>SUMIF(F8:BE8,"",F7:BE7)</f>
        <v>1181</v>
      </c>
      <c r="K11" s="20">
        <v>5439.6</v>
      </c>
    </row>
    <row r="12" spans="1:11">
      <c r="A12" s="1" t="s">
        <v>71</v>
      </c>
      <c r="B12" s="17" t="s">
        <v>80</v>
      </c>
      <c r="K12">
        <f>+K11/12</f>
        <v>453.3</v>
      </c>
    </row>
    <row r="13" spans="1:2">
      <c r="A13" s="1" t="s">
        <v>73</v>
      </c>
      <c r="B13" s="16"/>
    </row>
    <row r="14" spans="1:4">
      <c r="A14" s="1" t="s">
        <v>74</v>
      </c>
      <c r="B14" s="16" t="s">
        <v>81</v>
      </c>
      <c r="C14" t="s">
        <v>75</v>
      </c>
      <c r="D14">
        <v>0</v>
      </c>
    </row>
    <row r="18" spans="1:4">
      <c r="A18" t="s">
        <v>82</v>
      </c>
      <c r="B18" t="s">
        <v>69</v>
      </c>
      <c r="C18" t="s">
        <v>71</v>
      </c>
      <c r="D18" t="s">
        <v>83</v>
      </c>
    </row>
    <row r="20" spans="1:4">
      <c r="A20">
        <v>2</v>
      </c>
      <c r="B20" t="s">
        <v>84</v>
      </c>
      <c r="C20" t="s">
        <v>85</v>
      </c>
      <c r="D20">
        <v>2</v>
      </c>
    </row>
    <row r="21" spans="1:4">
      <c r="A21">
        <v>3</v>
      </c>
      <c r="B21" t="s">
        <v>86</v>
      </c>
      <c r="C21" t="s">
        <v>87</v>
      </c>
      <c r="D21">
        <v>1</v>
      </c>
    </row>
    <row r="22" spans="1:4">
      <c r="A22">
        <v>4</v>
      </c>
      <c r="B22" t="s">
        <v>88</v>
      </c>
      <c r="C22" t="s">
        <v>89</v>
      </c>
      <c r="D22">
        <v>1</v>
      </c>
    </row>
    <row r="28" spans="2:2">
      <c r="B28" t="s">
        <v>90</v>
      </c>
    </row>
    <row r="29" spans="2:9">
      <c r="B29" s="15" t="s">
        <v>72</v>
      </c>
      <c r="I29" s="21"/>
    </row>
    <row r="30" spans="2:2">
      <c r="B30" s="15" t="s">
        <v>91</v>
      </c>
    </row>
    <row r="32" spans="2:2">
      <c r="B32" t="s">
        <v>92</v>
      </c>
    </row>
    <row r="33" spans="2:2">
      <c r="B33" s="15" t="s">
        <v>93</v>
      </c>
    </row>
    <row r="40" spans="2:2">
      <c r="B40" s="15" t="s">
        <v>51</v>
      </c>
    </row>
    <row r="41" spans="2:2">
      <c r="B41" s="15" t="s">
        <v>94</v>
      </c>
    </row>
  </sheetData>
  <hyperlinks>
    <hyperlink ref="B7" r:id="rId1" display="https://campus-ademass.com/curso/24"/>
    <hyperlink ref="B12" r:id="rId2" display="https://www.cursosdesarrolloweb.es/course/curso-laravel-11/visor" tooltip="https://www.cursosdesarrolloweb.es/course/curso-laravel-11/visor"/>
    <hyperlink ref="B29" r:id="rId3" display="https://www.youtube.com/playlist?list=PLd3a4dr8oUsAtdEXaR5XBQtspx7axkinm"/>
    <hyperlink ref="B30" r:id="rId4" display="https://www.youtube.com/playlist?list=PLbFjjy1sD3hr3ppWz9JndcXJErAQdpDHt"/>
    <hyperlink ref="B33" r:id="rId5" display="https://www.youtube.com/watch?v=SupUqrZW5C4"/>
    <hyperlink ref="B2" r:id="rId3" display="https://www.youtube.com/playlist?list=PLd3a4dr8oUsAtdEXaR5XBQtspx7axkinm"/>
    <hyperlink ref="B40" r:id="rId6" display="jQuery"/>
    <hyperlink ref="B41" r:id="rId6" display="https://www.youtube.com/watch?v=rSjCJGoH-GQ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C34" sqref="C34"/>
    </sheetView>
  </sheetViews>
  <sheetFormatPr defaultColWidth="11.552380952381" defaultRowHeight="15" outlineLevelRow="4" outlineLevelCol="1"/>
  <cols>
    <col min="1" max="1" width="15.7809523809524" customWidth="1"/>
  </cols>
  <sheetData>
    <row r="1" spans="1:1">
      <c r="A1" s="1" t="s">
        <v>95</v>
      </c>
    </row>
    <row r="2" spans="1:1">
      <c r="A2" t="s">
        <v>96</v>
      </c>
    </row>
    <row r="3" spans="2:2">
      <c r="B3" t="s">
        <v>97</v>
      </c>
    </row>
    <row r="4" spans="1:1">
      <c r="A4" t="s">
        <v>98</v>
      </c>
    </row>
    <row r="5" spans="2:2">
      <c r="B5" t="s">
        <v>99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"/>
  <sheetViews>
    <sheetView workbookViewId="0">
      <selection activeCell="A12" sqref="A12"/>
    </sheetView>
  </sheetViews>
  <sheetFormatPr defaultColWidth="11.552380952381" defaultRowHeight="15"/>
  <sheetData>
    <row r="1" spans="1:1">
      <c r="A1" s="1" t="s">
        <v>100</v>
      </c>
    </row>
    <row r="2" spans="1:1">
      <c r="A2" t="s">
        <v>101</v>
      </c>
    </row>
    <row r="3" spans="1:1">
      <c r="A3" t="s">
        <v>102</v>
      </c>
    </row>
    <row r="4" spans="1:1">
      <c r="A4" t="s">
        <v>103</v>
      </c>
    </row>
    <row r="5" spans="1:1">
      <c r="A5" t="s">
        <v>104</v>
      </c>
    </row>
    <row r="6" spans="1:1">
      <c r="A6" t="s">
        <v>105</v>
      </c>
    </row>
    <row r="7" spans="1:1">
      <c r="A7" t="s">
        <v>106</v>
      </c>
    </row>
    <row r="8" spans="1:1">
      <c r="A8" t="s">
        <v>107</v>
      </c>
    </row>
    <row r="9" spans="1:1">
      <c r="A9" t="s">
        <v>108</v>
      </c>
    </row>
    <row r="10" spans="1:1">
      <c r="A10" t="s">
        <v>109</v>
      </c>
    </row>
    <row r="11" spans="1:1">
      <c r="A11" t="s">
        <v>110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C24"/>
  <sheetViews>
    <sheetView workbookViewId="0">
      <selection activeCell="A3" sqref="A3"/>
    </sheetView>
  </sheetViews>
  <sheetFormatPr defaultColWidth="11.552380952381" defaultRowHeight="15" outlineLevelCol="2"/>
  <sheetData>
    <row r="1" spans="1:1">
      <c r="A1" t="s">
        <v>111</v>
      </c>
    </row>
    <row r="2" spans="1:1">
      <c r="A2" t="s">
        <v>112</v>
      </c>
    </row>
    <row r="3" spans="2:2">
      <c r="B3" t="s">
        <v>113</v>
      </c>
    </row>
    <row r="4" spans="1:1">
      <c r="A4" t="s">
        <v>114</v>
      </c>
    </row>
    <row r="5" spans="2:2">
      <c r="B5" t="s">
        <v>115</v>
      </c>
    </row>
    <row r="6" spans="3:3">
      <c r="C6" t="s">
        <v>116</v>
      </c>
    </row>
    <row r="7" spans="1:1">
      <c r="A7" t="s">
        <v>117</v>
      </c>
    </row>
    <row r="8" spans="2:2">
      <c r="B8" t="s">
        <v>118</v>
      </c>
    </row>
    <row r="9" spans="3:3">
      <c r="C9" t="s">
        <v>119</v>
      </c>
    </row>
    <row r="10" spans="1:1">
      <c r="A10" t="s">
        <v>120</v>
      </c>
    </row>
    <row r="11" spans="2:2">
      <c r="B11" t="s">
        <v>121</v>
      </c>
    </row>
    <row r="12" spans="1:1">
      <c r="A12" t="s">
        <v>122</v>
      </c>
    </row>
    <row r="13" spans="2:2">
      <c r="B13" t="s">
        <v>123</v>
      </c>
    </row>
    <row r="14" spans="1:1">
      <c r="A14" t="s">
        <v>124</v>
      </c>
    </row>
    <row r="15" spans="2:2">
      <c r="B15" t="s">
        <v>125</v>
      </c>
    </row>
    <row r="16" spans="1:1">
      <c r="A16" t="s">
        <v>126</v>
      </c>
    </row>
    <row r="17" spans="2:2">
      <c r="B17" t="s">
        <v>127</v>
      </c>
    </row>
    <row r="18" spans="2:2">
      <c r="B18" t="s">
        <v>128</v>
      </c>
    </row>
    <row r="19" spans="1:1">
      <c r="A19" t="s">
        <v>129</v>
      </c>
    </row>
    <row r="20" spans="2:2">
      <c r="B20" t="s">
        <v>130</v>
      </c>
    </row>
    <row r="21" spans="1:1">
      <c r="A21" t="s">
        <v>131</v>
      </c>
    </row>
    <row r="22" spans="2:2">
      <c r="B22" t="s">
        <v>132</v>
      </c>
    </row>
    <row r="23" spans="1:1">
      <c r="A23" t="s">
        <v>133</v>
      </c>
    </row>
    <row r="24" spans="2:2">
      <c r="B24" t="s">
        <v>134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C12"/>
  <sheetViews>
    <sheetView topLeftCell="A2" workbookViewId="0">
      <selection activeCell="B13" sqref="B13"/>
    </sheetView>
  </sheetViews>
  <sheetFormatPr defaultColWidth="11.552380952381" defaultRowHeight="15" outlineLevelCol="2"/>
  <sheetData>
    <row r="1" spans="1:1">
      <c r="A1" t="s">
        <v>135</v>
      </c>
    </row>
    <row r="2" spans="2:2">
      <c r="B2" t="s">
        <v>136</v>
      </c>
    </row>
    <row r="3" spans="2:2">
      <c r="B3" t="s">
        <v>137</v>
      </c>
    </row>
    <row r="4" spans="3:3">
      <c r="C4" t="s">
        <v>138</v>
      </c>
    </row>
    <row r="5" spans="3:3">
      <c r="C5" t="s">
        <v>139</v>
      </c>
    </row>
    <row r="6" spans="3:3">
      <c r="C6" t="s">
        <v>140</v>
      </c>
    </row>
    <row r="7" spans="1:1">
      <c r="A7" t="s">
        <v>141</v>
      </c>
    </row>
    <row r="8" spans="2:2">
      <c r="B8" t="s">
        <v>142</v>
      </c>
    </row>
    <row r="9" spans="1:1">
      <c r="A9" t="s">
        <v>143</v>
      </c>
    </row>
    <row r="10" spans="2:2">
      <c r="B10" t="s">
        <v>144</v>
      </c>
    </row>
    <row r="11" spans="1:1">
      <c r="A11" t="s">
        <v>145</v>
      </c>
    </row>
    <row r="12" spans="2:2">
      <c r="B12" t="s">
        <v>146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"/>
  <sheetViews>
    <sheetView workbookViewId="0">
      <selection activeCell="F12" sqref="F12"/>
    </sheetView>
  </sheetViews>
  <sheetFormatPr defaultColWidth="9" defaultRowHeight="15" customHeight="1"/>
  <cols>
    <col min="1" max="1" width="115.666666666667" customWidth="1"/>
    <col min="9" max="9" width="13.1809523809524" customWidth="1"/>
  </cols>
  <sheetData>
    <row r="1" s="1" customFormat="1" customHeight="1" spans="1:7">
      <c r="A1" s="1" t="s">
        <v>147</v>
      </c>
      <c r="B1" s="1">
        <f>SUM(B2:B5000)</f>
        <v>332</v>
      </c>
      <c r="D1" s="1">
        <f>B1/60</f>
        <v>5.53333333333333</v>
      </c>
      <c r="G1" s="1">
        <v>1950</v>
      </c>
    </row>
    <row r="2" customHeight="1" spans="1:10">
      <c r="A2" s="12" t="s">
        <v>148</v>
      </c>
      <c r="I2" t="s">
        <v>149</v>
      </c>
      <c r="J2">
        <v>576</v>
      </c>
    </row>
    <row r="3" customHeight="1" spans="1:10">
      <c r="A3" s="13" t="s">
        <v>150</v>
      </c>
      <c r="I3" t="s">
        <v>151</v>
      </c>
      <c r="J3">
        <v>124</v>
      </c>
    </row>
    <row r="4" customHeight="1" spans="1:2">
      <c r="A4" s="13" t="s">
        <v>152</v>
      </c>
      <c r="B4">
        <v>6</v>
      </c>
    </row>
    <row r="5" customHeight="1" spans="1:7">
      <c r="A5" s="14" t="s">
        <v>153</v>
      </c>
      <c r="B5">
        <v>2</v>
      </c>
      <c r="G5">
        <f>G1-J2-J3</f>
        <v>1250</v>
      </c>
    </row>
    <row r="6" customHeight="1" spans="1:1">
      <c r="A6" s="12" t="s">
        <v>154</v>
      </c>
    </row>
    <row r="7" customHeight="1" spans="1:2">
      <c r="A7" s="13" t="s">
        <v>155</v>
      </c>
      <c r="B7">
        <v>4</v>
      </c>
    </row>
    <row r="8" customHeight="1" spans="1:2">
      <c r="A8" s="13" t="s">
        <v>156</v>
      </c>
      <c r="B8">
        <v>5</v>
      </c>
    </row>
    <row r="9" customHeight="1" spans="1:2">
      <c r="A9" s="13" t="s">
        <v>157</v>
      </c>
      <c r="B9">
        <v>9</v>
      </c>
    </row>
    <row r="10" customHeight="1" spans="1:2">
      <c r="A10" s="13" t="s">
        <v>158</v>
      </c>
      <c r="B10">
        <v>5</v>
      </c>
    </row>
    <row r="11" customHeight="1" spans="1:2">
      <c r="A11" s="13" t="s">
        <v>159</v>
      </c>
      <c r="B11">
        <v>5</v>
      </c>
    </row>
    <row r="12" customHeight="1" spans="1:2">
      <c r="A12" s="13" t="s">
        <v>160</v>
      </c>
      <c r="B12">
        <v>5</v>
      </c>
    </row>
    <row r="13" customHeight="1" spans="1:2">
      <c r="A13" s="13" t="s">
        <v>161</v>
      </c>
      <c r="B13">
        <v>6</v>
      </c>
    </row>
    <row r="14" customHeight="1" spans="1:2">
      <c r="A14" s="13" t="s">
        <v>162</v>
      </c>
      <c r="B14">
        <v>6</v>
      </c>
    </row>
    <row r="15" customHeight="1" spans="1:2">
      <c r="A15" s="13" t="s">
        <v>163</v>
      </c>
      <c r="B15">
        <v>11</v>
      </c>
    </row>
    <row r="16" customHeight="1" spans="1:2">
      <c r="A16" s="13" t="s">
        <v>164</v>
      </c>
      <c r="B16">
        <v>7</v>
      </c>
    </row>
    <row r="17" customHeight="1" spans="1:2">
      <c r="A17" s="13" t="s">
        <v>165</v>
      </c>
      <c r="B17">
        <v>7</v>
      </c>
    </row>
    <row r="18" customHeight="1" spans="1:2">
      <c r="A18" s="13" t="s">
        <v>166</v>
      </c>
      <c r="B18">
        <v>6</v>
      </c>
    </row>
    <row r="19" customHeight="1" spans="1:2">
      <c r="A19" s="13" t="s">
        <v>167</v>
      </c>
      <c r="B19">
        <v>7</v>
      </c>
    </row>
    <row r="20" customHeight="1" spans="1:2">
      <c r="A20" s="14" t="s">
        <v>168</v>
      </c>
      <c r="B20">
        <v>10</v>
      </c>
    </row>
    <row r="21" s="1" customFormat="1" customHeight="1" spans="1:1">
      <c r="A21" s="1" t="s">
        <v>169</v>
      </c>
    </row>
    <row r="22" customHeight="1" spans="1:1">
      <c r="A22" s="12" t="s">
        <v>148</v>
      </c>
    </row>
    <row r="23" customHeight="1" spans="1:1">
      <c r="A23" s="13" t="s">
        <v>150</v>
      </c>
    </row>
    <row r="24" customHeight="1" spans="1:2">
      <c r="A24" s="14" t="s">
        <v>170</v>
      </c>
      <c r="B24">
        <v>14</v>
      </c>
    </row>
    <row r="25" customHeight="1" spans="1:1">
      <c r="A25" s="12" t="s">
        <v>171</v>
      </c>
    </row>
    <row r="26" customHeight="1" spans="1:2">
      <c r="A26" s="13" t="s">
        <v>172</v>
      </c>
      <c r="B26">
        <v>4</v>
      </c>
    </row>
    <row r="27" customHeight="1" spans="1:2">
      <c r="A27" s="13" t="s">
        <v>173</v>
      </c>
      <c r="B27">
        <v>9</v>
      </c>
    </row>
    <row r="28" customHeight="1" spans="1:2">
      <c r="A28" s="13" t="s">
        <v>174</v>
      </c>
      <c r="B28">
        <v>3</v>
      </c>
    </row>
    <row r="29" customHeight="1" spans="1:2">
      <c r="A29" s="13" t="s">
        <v>175</v>
      </c>
      <c r="B29">
        <v>7</v>
      </c>
    </row>
    <row r="30" customHeight="1" spans="1:2">
      <c r="A30" s="14" t="s">
        <v>176</v>
      </c>
      <c r="B30">
        <v>12</v>
      </c>
    </row>
    <row r="31" customHeight="1" spans="1:1">
      <c r="A31" s="12" t="s">
        <v>177</v>
      </c>
    </row>
    <row r="32" customHeight="1" spans="1:2">
      <c r="A32" s="13" t="s">
        <v>178</v>
      </c>
      <c r="B32">
        <v>3</v>
      </c>
    </row>
    <row r="33" customHeight="1" spans="1:2">
      <c r="A33" s="13" t="s">
        <v>179</v>
      </c>
      <c r="B33">
        <v>5</v>
      </c>
    </row>
    <row r="34" customHeight="1" spans="1:2">
      <c r="A34" s="13" t="s">
        <v>180</v>
      </c>
      <c r="B34">
        <v>3</v>
      </c>
    </row>
    <row r="35" customHeight="1" spans="1:2">
      <c r="A35" s="14" t="s">
        <v>181</v>
      </c>
      <c r="B35">
        <v>6</v>
      </c>
    </row>
    <row r="36" customHeight="1" spans="1:1">
      <c r="A36" s="12" t="s">
        <v>182</v>
      </c>
    </row>
    <row r="37" customHeight="1" spans="1:2">
      <c r="A37" s="13" t="s">
        <v>183</v>
      </c>
      <c r="B37">
        <v>4</v>
      </c>
    </row>
    <row r="38" customHeight="1" spans="1:2">
      <c r="A38" s="13" t="s">
        <v>184</v>
      </c>
      <c r="B38">
        <v>5</v>
      </c>
    </row>
    <row r="39" customHeight="1" spans="1:2">
      <c r="A39" s="13" t="s">
        <v>185</v>
      </c>
      <c r="B39">
        <v>3</v>
      </c>
    </row>
    <row r="40" customHeight="1" spans="1:2">
      <c r="A40" s="13" t="s">
        <v>186</v>
      </c>
      <c r="B40">
        <v>6</v>
      </c>
    </row>
    <row r="41" customHeight="1" spans="1:2">
      <c r="A41" s="13" t="s">
        <v>187</v>
      </c>
      <c r="B41">
        <v>11</v>
      </c>
    </row>
    <row r="42" customHeight="1" spans="1:2">
      <c r="A42" s="13" t="s">
        <v>188</v>
      </c>
      <c r="B42">
        <v>11</v>
      </c>
    </row>
    <row r="43" customHeight="1" spans="1:2">
      <c r="A43" s="13" t="s">
        <v>189</v>
      </c>
      <c r="B43">
        <v>6</v>
      </c>
    </row>
    <row r="44" customHeight="1" spans="1:2">
      <c r="A44" s="13" t="s">
        <v>190</v>
      </c>
      <c r="B44">
        <v>5</v>
      </c>
    </row>
    <row r="45" customHeight="1" spans="1:2">
      <c r="A45" s="13" t="s">
        <v>191</v>
      </c>
      <c r="B45">
        <v>5</v>
      </c>
    </row>
    <row r="46" customHeight="1" spans="1:2">
      <c r="A46" s="13" t="s">
        <v>192</v>
      </c>
      <c r="B46">
        <v>4</v>
      </c>
    </row>
    <row r="47" customHeight="1" spans="1:2">
      <c r="A47" s="13" t="s">
        <v>193</v>
      </c>
      <c r="B47">
        <v>6</v>
      </c>
    </row>
    <row r="48" customHeight="1" spans="1:2">
      <c r="A48" s="13" t="s">
        <v>194</v>
      </c>
      <c r="B48">
        <v>15</v>
      </c>
    </row>
    <row r="49" customHeight="1" spans="1:2">
      <c r="A49" s="13" t="s">
        <v>195</v>
      </c>
      <c r="B49">
        <v>5</v>
      </c>
    </row>
    <row r="50" customHeight="1" spans="1:2">
      <c r="A50" s="13" t="s">
        <v>196</v>
      </c>
      <c r="B50">
        <v>7</v>
      </c>
    </row>
    <row r="51" customHeight="1" spans="1:2">
      <c r="A51" s="14" t="s">
        <v>197</v>
      </c>
      <c r="B51">
        <v>10</v>
      </c>
    </row>
    <row r="52" customHeight="1" spans="1:1">
      <c r="A52" t="s">
        <v>198</v>
      </c>
    </row>
    <row r="53" customHeight="1" spans="1:1">
      <c r="A53" s="15" t="s">
        <v>154</v>
      </c>
    </row>
    <row r="54" customHeight="1" spans="1:1">
      <c r="A54" s="13" t="s">
        <v>150</v>
      </c>
    </row>
    <row r="55" customHeight="1" spans="1:2">
      <c r="A55" s="13" t="s">
        <v>199</v>
      </c>
      <c r="B55">
        <v>3</v>
      </c>
    </row>
    <row r="56" customHeight="1" spans="1:2">
      <c r="A56" s="13" t="s">
        <v>200</v>
      </c>
      <c r="B56">
        <v>3</v>
      </c>
    </row>
    <row r="57" customHeight="1" spans="1:2">
      <c r="A57" s="13" t="s">
        <v>201</v>
      </c>
      <c r="B57">
        <v>4</v>
      </c>
    </row>
    <row r="58" customHeight="1" spans="1:2">
      <c r="A58" s="13" t="s">
        <v>202</v>
      </c>
      <c r="B58">
        <v>3</v>
      </c>
    </row>
    <row r="59" customHeight="1" spans="1:2">
      <c r="A59" s="13" t="s">
        <v>203</v>
      </c>
      <c r="B59">
        <v>5</v>
      </c>
    </row>
    <row r="60" customHeight="1" spans="1:2">
      <c r="A60" s="13" t="s">
        <v>204</v>
      </c>
      <c r="B60">
        <v>3</v>
      </c>
    </row>
    <row r="61" customHeight="1" spans="1:2">
      <c r="A61" s="13" t="s">
        <v>205</v>
      </c>
      <c r="B61">
        <v>6</v>
      </c>
    </row>
    <row r="62" customHeight="1" spans="1:2">
      <c r="A62" s="13" t="s">
        <v>206</v>
      </c>
      <c r="B62">
        <v>6</v>
      </c>
    </row>
    <row r="63" customHeight="1" spans="1:2">
      <c r="A63" s="13" t="s">
        <v>207</v>
      </c>
      <c r="B63">
        <v>2</v>
      </c>
    </row>
    <row r="64" customHeight="1" spans="1:2">
      <c r="A64" s="13" t="s">
        <v>208</v>
      </c>
      <c r="B64">
        <v>3</v>
      </c>
    </row>
    <row r="65" customHeight="1" spans="1:2">
      <c r="A65" s="13" t="s">
        <v>209</v>
      </c>
      <c r="B65">
        <v>3</v>
      </c>
    </row>
    <row r="66" customHeight="1" spans="1:2">
      <c r="A66" s="13" t="s">
        <v>210</v>
      </c>
      <c r="B66">
        <v>5</v>
      </c>
    </row>
    <row r="67" customHeight="1" spans="1:2">
      <c r="A67" s="13" t="s">
        <v>211</v>
      </c>
      <c r="B67">
        <v>2</v>
      </c>
    </row>
    <row r="68" customHeight="1" spans="1:2">
      <c r="A68" s="13" t="s">
        <v>212</v>
      </c>
      <c r="B68">
        <v>7</v>
      </c>
    </row>
    <row r="69" customHeight="1" spans="1:2">
      <c r="A69" s="13" t="s">
        <v>213</v>
      </c>
      <c r="B69">
        <v>6</v>
      </c>
    </row>
    <row r="70" customHeight="1" spans="1:2">
      <c r="A70" s="14" t="s">
        <v>214</v>
      </c>
      <c r="B70">
        <v>1</v>
      </c>
    </row>
  </sheetData>
  <hyperlinks>
    <hyperlink ref="A2" r:id="rId1" display="Introducciónkeyboard_arrow_down"/>
    <hyperlink ref="A3" r:id="rId1" display="file_downloadProyecto finalN/D"/>
    <hyperlink ref="A4" r:id="rId2" display="play_circle_outline¿Qué vamos a hacer?6 minutos"/>
    <hyperlink ref="A5" r:id="rId1" display="play_circle_outlineExplicación inicial2 minutos"/>
    <hyperlink ref="A6" r:id="rId1" display="Contenido del cursokeyboard_arrow_down"/>
    <hyperlink ref="A7" r:id="rId1" display="play_circle_outlineMigraciones y Seeders4 minutos"/>
    <hyperlink ref="A8" r:id="rId1" display="play_circle_outlineEntendiendo los Value Objects5 minutos"/>
    <hyperlink ref="A9" r:id="rId1" display="play_circle_outlineValue Object (clase abstracta)9 minutos"/>
    <hyperlink ref="A10" r:id="rId1" display="play_circle_outlineValue Object Primitivo (Text)5 minutos"/>
    <hyperlink ref="A11" r:id="rId1" display="play_circle_outlineProbando nuestro Value Object con Tinker5 minutos"/>
    <hyperlink ref="A12" r:id="rId1" display="play_circle_outlineValue Object Primitivo (Number) + Tinker5 minutos"/>
    <hyperlink ref="A13" r:id="rId1" display="play_circle_outlineValue Object Primitivo (Boolean) + Tinker6 minutos"/>
    <hyperlink ref="A14" r:id="rId1" display="play_circle_outlineUtilizando Value Objects en los modelos Eloquent (Casts)6 minutos"/>
    <hyperlink ref="A15" r:id="rId1" display="play_circle_outlineUtilizando Value Objects en Atributos Eloquent (FullName)11 minutos"/>
    <hyperlink ref="A16" r:id="rId1" display="play_circle_outlineValue Object Email + Cast + Tinker7 minutos"/>
    <hyperlink ref="A17" r:id="rId1" display="play_circle_outlineValue Object URL + Cast + Tinker7 minutos"/>
    <hyperlink ref="A18" r:id="rId1" display="play_circle_outlineValue Object Phone + Cast + Tinker6 minutos"/>
    <hyperlink ref="A19" r:id="rId1" display="play_circle_outlineValue Object Money + Cast + Tinker7 minutos"/>
    <hyperlink ref="A20" r:id="rId1" display="play_circle_outlineValue Object File + Cast + Tinker10 minutos"/>
    <hyperlink ref="A22" r:id="rId3" display="Introducciónkeyboard_arrow_down"/>
    <hyperlink ref="A23" r:id="rId3" display="file_downloadProyecto finalN/D"/>
    <hyperlink ref="A24" r:id="rId4" display="play_circle_outline¿Qué vamos a hacer?14 minutos"/>
    <hyperlink ref="A25" r:id="rId3" display="Preparando nuestro proyectokeyboard_arrow_down"/>
    <hyperlink ref="A26" r:id="rId3" display="play_circle_outlineCrear proyecto con el stack Inertia y registrar namespace Domain4 minutos"/>
    <hyperlink ref="A27" r:id="rId3" display="play_circle_outlineEstructura de directorios para aplicar DDD9 minutos"/>
    <hyperlink ref="A28" r:id="rId3" display="play_circle_outlineCrear modelos Post, Category, Tag y pasar modelo User a Shared3 minutos"/>
    <hyperlink ref="A29" r:id="rId3" display="play_circle_outlineMigraciones para Post, Category y Tag7 minutos"/>
    <hyperlink ref="A30" r:id="rId3" display="play_circle_outlineFactories, Seeds, y configurar modelos12 minutos"/>
    <hyperlink ref="A31" r:id="rId3" display="Shared Contextkeyboard_arrow_down"/>
    <hyperlink ref="A32" r:id="rId3" display="play_circle_outlineCrear y aplicar GlobalScope para usuarios3 minutos"/>
    <hyperlink ref="A33" r:id="rId3" display="play_circle_outlineEloquent Api Resource para User5 minutos"/>
    <hyperlink ref="A34" r:id="rId3" display="play_circle_outlineClase abstracta en Shared Context para crear filtros que realicen búsquedas3 minutos"/>
    <hyperlink ref="A35" r:id="rId3" display="play_circle_outlineReflectionClass para nuestro modelo de vista abstracto6 minutos"/>
    <hyperlink ref="A36" r:id="rId3" display="Blog Contextkeyboard_arrow_down"/>
    <hyperlink ref="A37" r:id="rId3" display="play_circle_outlineApi Resources para gestionar el Blog4 minutos"/>
    <hyperlink ref="A38" r:id="rId3" display="play_circle_outlineGenerando los filtros del Blog a través de nuestra clase abstracta6 minutos"/>
    <hyperlink ref="A39" r:id="rId3" display="play_circle_outlineEnum Filter, un enumerable con lógica para procesar los filtros5 minutos"/>
    <hyperlink ref="A40" r:id="rId3" display="play_circle_outlineFormRequest para Posts3 minutos"/>
    <hyperlink ref="A41" r:id="rId3" display="play_circle_outlineExtender la paginación de Laravel para generar enlaces en el cliente a demanda6 minutos"/>
    <hyperlink ref="A42" r:id="rId3" display="play_circle_outlineModelo de vista para el listado de Posts completo11 minutos"/>
    <hyperlink ref="A43" r:id="rId3" display="play_circle_outlineModelo de vista para el formulario de Posts6 minutos"/>
    <hyperlink ref="A44" r:id="rId3" display="play_circle_outlineAcción para crear y actualizar Posts de forma centralizada8 minutos"/>
    <hyperlink ref="A45" r:id="rId3" display="play_circle_outlinePostController con método Index para utilizar nuestro modelo de vista para el listado5 minutos"/>
    <hyperlink ref="A46" r:id="rId3" display="play_circle_outlineComponentes Vue Badge y Post4 minutos"/>
    <hyperlink ref="A47" r:id="rId3" display="play_circle_outlineComponente Vue Paginación6 minutos"/>
    <hyperlink ref="A48" r:id="rId3" display="play_circle_outlinePágina Vue para listar posts con filtrado y paginación server side15 minutos"/>
    <hyperlink ref="A49" r:id="rId3" display="play_circle_outlineOperaciones de CRUD en el PostController utilizando Actions y ViewModels5 minutos"/>
    <hyperlink ref="A50" r:id="rId3" display="play_circle_outlinePágina formulario posts reutilizable para alta y edición7 minutos"/>
    <hyperlink ref="A51" r:id="rId3" display="play_circle_outlineExportar el listado a Excel10 minutos"/>
    <hyperlink ref="A53" r:id="rId5" display="Contenido del cursokeyboard_arrow_down"/>
    <hyperlink ref="A54" r:id="rId5" display="file_downloadProyecto finalN/D"/>
    <hyperlink ref="A55" r:id="rId6" display="play_circle_outline¿Qué vamos a hacer?3 minutos"/>
    <hyperlink ref="A56" r:id="rId5" display="play_circle_outlineExplicación y crear proyecto3 minutos"/>
    <hyperlink ref="A57" r:id="rId5" display="play_circle_outlineShared Domain y ajustar el modelo User4 minutos"/>
    <hyperlink ref="A58" r:id="rId5" display="play_circle_outlineEstructura del dominio Shortener y seed + factory usuarios3 minutos"/>
    <hyperlink ref="A59" r:id="rId5" display="play_circle_outlineMigración y modelo ShortUrl5 minutos"/>
    <hyperlink ref="A60" r:id="rId5" display="play_circle_outlineEloquent Accessor ShortUrl3 minutos"/>
    <hyperlink ref="A61" r:id="rId5" display="play_circle_outlineControlador ShortUrl, rutas y ajustar navegación6 minutos"/>
    <hyperlink ref="A62" r:id="rId5" display="play_circle_outlineModelo de Vista y listado de URLs con formulario de alta6 minutos"/>
    <hyperlink ref="A63" r:id="rId5" display="play_circle_outlineRegla de validación para verificar la URL ingresada2 minutos"/>
    <hyperlink ref="A64" r:id="rId5" display="play_circle_outlineFormRequest para validar las URL3 minutos"/>
    <hyperlink ref="A65" r:id="rId5" display="play_circle_outlineGenerar códigos alfanuméricos únicos3 minutos"/>
    <hyperlink ref="A66" r:id="rId5" display="play_circle_outlineAcción para crear ShortUrl5 minutos"/>
    <hyperlink ref="A67" r:id="rId5" display="play_circle_outlineEliminar ShortUrl2 minutos"/>
    <hyperlink ref="A68" r:id="rId5" display="play_circle_outlineAcción para redireccionar y actualizar los Hits7 minutos"/>
    <hyperlink ref="A69" r:id="rId5" display="play_circle_outlineProbando las URL con diferentes agentes de usuario6 minutos"/>
    <hyperlink ref="A70" r:id="rId5" display="play_circle_outlineDespedida1 minutos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Tiempos</vt:lpstr>
      <vt:lpstr>Resumen</vt:lpstr>
      <vt:lpstr>Tablas</vt:lpstr>
      <vt:lpstr>Avances</vt:lpstr>
      <vt:lpstr>Atajos VSC</vt:lpstr>
      <vt:lpstr>Ext VSC</vt:lpstr>
      <vt:lpstr>Laravel</vt:lpstr>
      <vt:lpstr>Vue.js</vt:lpstr>
      <vt:lpstr>Sheet1</vt:lpstr>
      <vt:lpstr>Cursos</vt:lpstr>
      <vt:lpstr>borrador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Bazo</dc:creator>
  <cp:lastModifiedBy>addentra</cp:lastModifiedBy>
  <dcterms:created xsi:type="dcterms:W3CDTF">2023-03-06T10:51:00Z</dcterms:created>
  <dcterms:modified xsi:type="dcterms:W3CDTF">2025-03-18T17:39:21Z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A6A5ECAAD31644E786EE39C7D736FD4E_12</vt:lpwstr>
  </property>
  <property fmtid="{D5CDD505-2E9C-101B-9397-08002B2CF9AE}" pid="3" name="KSOProductBuildVer">
    <vt:lpwstr>3082-12.2.0.20326</vt:lpwstr>
  </property>
</Properties>
</file>