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5D0E8D8E-3F2C-4AD1-B0DD-D2C2D0110777}"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55" i="1" l="1"/>
  <c r="AB255" i="1"/>
  <c r="AC255" i="1"/>
  <c r="AD255" i="1"/>
  <c r="AE255" i="1"/>
  <c r="AF255" i="1"/>
  <c r="AG255" i="1"/>
  <c r="AH255" i="1"/>
  <c r="AI255" i="1"/>
  <c r="AJ255" i="1"/>
  <c r="AK255" i="1"/>
  <c r="AL255" i="1"/>
  <c r="AM255" i="1"/>
  <c r="AN255" i="1"/>
  <c r="AZ255" i="1" s="1"/>
  <c r="AO255" i="1"/>
  <c r="AP255" i="1"/>
  <c r="AQ255" i="1"/>
  <c r="AR255" i="1"/>
  <c r="AS255" i="1"/>
  <c r="AT255" i="1"/>
  <c r="AU255" i="1"/>
  <c r="AV255" i="1"/>
  <c r="AW255" i="1"/>
  <c r="AX255" i="1"/>
  <c r="AY255" i="1"/>
  <c r="AA254" i="1"/>
  <c r="AB254" i="1"/>
  <c r="AC254" i="1"/>
  <c r="AD254" i="1"/>
  <c r="AE254" i="1"/>
  <c r="AF254" i="1"/>
  <c r="AG254" i="1"/>
  <c r="AH254" i="1"/>
  <c r="AI254" i="1"/>
  <c r="AJ254" i="1"/>
  <c r="AL254" i="1"/>
  <c r="AM254" i="1"/>
  <c r="AN254" i="1"/>
  <c r="AO254" i="1"/>
  <c r="AP254" i="1"/>
  <c r="AQ254" i="1"/>
  <c r="AR254" i="1"/>
  <c r="AS254" i="1"/>
  <c r="AT254" i="1"/>
  <c r="AU254" i="1"/>
  <c r="AV254" i="1"/>
  <c r="AW254" i="1"/>
  <c r="AX254" i="1"/>
  <c r="AY254" i="1"/>
  <c r="K254" i="1"/>
  <c r="AK254" i="1" s="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4" i="1" l="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<sst xmlns="http://schemas.openxmlformats.org/spreadsheetml/2006/main" count="4368" uniqueCount="1378">
  <si>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</si>
  <si>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</si>
  <si>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</si>
  <si>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</si>
  <si>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</si>
  <si>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</si>
  <si>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</si>
  <si>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</si>
  <si>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</si>
  <si>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</si>
  <si>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</si>
  <si>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</si>
  <si>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</si>
  <si>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</si>
  <si>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</si>
  <si>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</si>
  <si>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</si>
  <si>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</si>
  <si>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</si>
  <si>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</si>
  <si>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</si>
  <si>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</si>
  <si>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</si>
  <si>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</si>
  <si>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</si>
  <si>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</si>
  <si>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</si>
  <si>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</si>
  <si>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</si>
  <si>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</si>
  <si>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</si>
  <si>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</si>
  <si>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</si>
  <si>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</si>
  <si>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</si>
  <si>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</si>
  <si>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</si>
  <si>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</si>
  <si>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</si>
  <si>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</si>
  <si>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</si>
  <si>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</si>
  <si>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</si>
  <si>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</si>
  <si>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</si>
  <si>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</si>
  <si>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</si>
  <si>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</si>
  <si>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</si>
  <si>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</si>
  <si>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</si>
  <si>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</si>
  <si>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</si>
  <si>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</si>
  <si>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</si>
  <si>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</si>
  <si>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</si>
  <si>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</si>
  <si>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</si>
  <si>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</si>
  <si>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</si>
  <si>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</si>
  <si>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</si>
  <si>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</si>
  <si>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</si>
  <si>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</si>
  <si>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</si>
  <si>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</si>
  <si>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</si>
  <si>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</si>
  <si>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</si>
  <si>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</si>
  <si>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</si>
  <si>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</si>
  <si>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</si>
  <si>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</si>
  <si>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</si>
  <si>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</si>
  <si>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</si>
  <si>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</si>
  <si>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</si>
  <si>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</si>
  <si>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</si>
  <si>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</si>
  <si>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</si>
  <si>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</si>
  <si>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</si>
  <si>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</si>
  <si>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</si>
  <si>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</si>
  <si>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</si>
  <si>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</si>
  <si>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</si>
  <si>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</si>
  <si>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</si>
  <si>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</si>
  <si>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</si>
  <si>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</si>
  <si>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</si>
  <si>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</si>
  <si>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</si>
  <si>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</si>
  <si>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</si>
  <si>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</si>
  <si>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</si>
  <si>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</si>
  <si>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</si>
  <si>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</si>
  <si>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</si>
  <si>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</si>
  <si>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</si>
  <si>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</si>
  <si>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</si>
  <si>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</si>
  <si>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</si>
  <si>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</si>
  <si>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</si>
  <si>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</si>
  <si>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</si>
  <si>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</si>
  <si>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</si>
  <si>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</si>
  <si>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</si>
  <si>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</si>
  <si>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</si>
  <si>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</si>
  <si>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</si>
  <si>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</si>
  <si>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</si>
  <si>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</si>
  <si>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</si>
  <si>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</si>
  <si>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</si>
  <si>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</si>
  <si>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</si>
  <si>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</si>
  <si>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</si>
  <si>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</si>
  <si>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</si>
  <si>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</si>
  <si>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</si>
  <si>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</si>
  <si>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</si>
  <si>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</si>
  <si>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</si>
  <si>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</si>
  <si>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</si>
  <si>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</si>
  <si>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</si>
  <si>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</si>
  <si>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</si>
  <si>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</si>
  <si>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</si>
  <si>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</si>
  <si>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</si>
  <si>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</si>
  <si>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</si>
  <si>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</si>
  <si>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</si>
  <si>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</si>
  <si>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</si>
  <si>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</si>
  <si>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</si>
  <si>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</si>
  <si>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</si>
  <si>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</si>
  <si>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</si>
  <si>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</si>
  <si>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</si>
  <si>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</si>
  <si>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</si>
  <si>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</si>
  <si>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</si>
  <si>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</si>
  <si>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</si>
  <si>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</si>
  <si>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</si>
  <si>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</si>
  <si>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</si>
  <si>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</si>
  <si>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</si>
  <si>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</si>
  <si>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</si>
  <si>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</si>
  <si>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</si>
  <si>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</si>
  <si>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</si>
  <si>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</si>
  <si>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</si>
  <si>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</si>
  <si>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</si>
  <si>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</si>
  <si>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</si>
  <si>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</si>
  <si>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</si>
  <si>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</si>
  <si>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</si>
  <si>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</si>
  <si>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</si>
  <si>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</si>
  <si>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</si>
  <si>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</si>
  <si>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</si>
  <si>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</si>
  <si>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</si>
  <si>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</si>
  <si>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</si>
  <si>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</si>
  <si>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</si>
  <si>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</si>
  <si>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</si>
  <si>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</si>
  <si>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</si>
  <si>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</si>
  <si>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</si>
  <si>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</si>
  <si>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</si>
  <si>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</si>
  <si>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</si>
  <si>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</si>
  <si>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</si>
  <si>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</si>
  <si>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</si>
  <si>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</si>
  <si>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</si>
  <si>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</si>
  <si>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</si>
  <si>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</si>
  <si>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</si>
  <si>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</si>
  <si>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</si>
  <si>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</si>
  <si>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</si>
  <si>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</si>
  <si>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</si>
  <si>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</si>
  <si>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</si>
  <si>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</si>
  <si>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</si>
  <si>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</si>
  <si>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</si>
  <si>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</si>
  <si>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</si>
  <si>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</si>
  <si>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</si>
  <si>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</si>
  <si>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</si>
  <si>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</si>
  <si>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</si>
  <si>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</si>
  <si>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</si>
  <si>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</si>
  <si>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</si>
  <si>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</si>
  <si>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</si>
  <si>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</si>
  <si>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</si>
  <si>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</si>
  <si>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</si>
  <si>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</si>
  <si>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</si>
  <si>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</si>
  <si>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</si>
  <si>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</si>
  <si>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</si>
  <si>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</si>
  <si>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</si>
  <si>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</si>
  <si>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</si>
  <si>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</si>
  <si>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</si>
  <si>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</si>
  <si>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</si>
  <si>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</si>
  <si>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</si>
  <si>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</si>
  <si>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</si>
  <si>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</si>
  <si>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</si>
  <si>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</si>
  <si>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</si>
  <si>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</si>
  <si>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</si>
  <si>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</si>
  <si>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</si>
  <si>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</si>
  <si>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</si>
  <si>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</si>
  <si>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</si>
  <si>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</si>
  <si>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</si>
  <si>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</si>
  <si>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</si>
  <si>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</si>
  <si>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</si>
  <si>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</si>
  <si>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</si>
  <si>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</si>
  <si>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</si>
  <si>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</si>
  <si>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</si>
  <si>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</si>
  <si>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</si>
  <si>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</si>
  <si>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</si>
  <si>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</si>
  <si>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</si>
  <si>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</si>
  <si>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</si>
  <si>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</si>
  <si>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</si>
  <si>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</si>
  <si>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</si>
  <si>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</si>
  <si>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</si>
  <si>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</si>
  <si>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</si>
  <si>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</si>
  <si>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</si>
  <si>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</si>
  <si>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</si>
  <si>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</si>
  <si>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</si>
  <si>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</si>
  <si>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</si>
  <si>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</si>
  <si>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</si>
  <si>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</si>
  <si>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</si>
  <si>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</si>
  <si>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</si>
  <si>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</si>
  <si>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</si>
  <si>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</si>
  <si>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</si>
  <si>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</si>
  <si>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</si>
  <si>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</si>
  <si>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</si>
  <si>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</si>
  <si>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</si>
  <si>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</si>
  <si>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</si>
  <si>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</si>
  <si>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</si>
  <si>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</si>
  <si>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</si>
  <si>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</si>
  <si>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</si>
  <si>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</si>
  <si>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</si>
  <si>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</si>
  <si>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</si>
  <si>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</si>
  <si>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</si>
  <si>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</si>
  <si>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</si>
  <si>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</si>
  <si>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</si>
  <si>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</si>
  <si>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</si>
  <si>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</si>
  <si>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</si>
  <si>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</si>
  <si>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</si>
  <si>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</si>
  <si>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</si>
  <si>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</si>
  <si>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</si>
  <si>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</si>
  <si>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</si>
  <si>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</si>
  <si>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</si>
  <si>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</si>
  <si>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</si>
  <si>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</si>
  <si>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</si>
  <si>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</si>
  <si>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</si>
  <si>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</si>
  <si>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</si>
  <si>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</si>
  <si>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</si>
  <si>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</si>
  <si>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</si>
  <si>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</si>
  <si>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</si>
  <si>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</si>
  <si>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</si>
  <si>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</si>
  <si>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</si>
  <si>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</si>
  <si>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</si>
  <si>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</si>
  <si>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</si>
  <si>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</si>
  <si>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</si>
  <si>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</si>
  <si>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</si>
  <si>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</si>
  <si>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</si>
  <si>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</si>
  <si>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</si>
  <si>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</si>
  <si>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</si>
  <si>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</si>
  <si>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</si>
  <si>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</si>
  <si>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</si>
  <si>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</si>
  <si>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</si>
  <si>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</si>
  <si>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</si>
  <si>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</si>
  <si>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</si>
  <si>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</si>
  <si>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</si>
  <si>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</si>
  <si>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</si>
  <si>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</si>
  <si>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</si>
  <si>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</si>
  <si>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</si>
  <si>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</si>
  <si>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</si>
  <si>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</si>
  <si>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</si>
  <si>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</si>
  <si>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</si>
  <si>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</si>
  <si>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</si>
  <si>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</si>
  <si>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</si>
  <si>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</si>
  <si>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</si>
  <si>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</si>
  <si>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</si>
  <si>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</si>
  <si>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</si>
  <si>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</si>
  <si>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</si>
  <si>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</si>
  <si>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</si>
  <si>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</si>
  <si>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</si>
  <si>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</si>
  <si>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</si>
  <si>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</si>
  <si>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</si>
  <si>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</si>
  <si>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</si>
  <si>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</si>
  <si>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</si>
  <si>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</si>
  <si>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</si>
  <si>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</si>
  <si>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</si>
  <si>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</si>
  <si>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</si>
  <si>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</si>
  <si>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</si>
  <si>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</si>
  <si>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</si>
  <si>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</si>
  <si>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</si>
  <si>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</si>
  <si>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</si>
  <si>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</si>
  <si>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</si>
  <si>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</si>
  <si>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</si>
  <si>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</si>
  <si>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</si>
  <si>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</si>
  <si>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</si>
  <si>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</si>
  <si>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</si>
  <si>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</si>
  <si>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</si>
  <si>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</si>
  <si>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</si>
  <si>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</si>
  <si>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</si>
  <si>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</si>
  <si>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</si>
  <si>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</si>
  <si>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</si>
  <si>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</si>
  <si>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</si>
  <si>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</si>
  <si>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</si>
  <si>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</si>
  <si>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</si>
  <si>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</si>
  <si>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</si>
  <si>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</si>
  <si>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</si>
  <si>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</si>
  <si>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</si>
  <si>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</si>
  <si>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</si>
  <si>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</si>
  <si>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</si>
  <si>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</si>
  <si>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</si>
  <si>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</si>
  <si>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</si>
  <si>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</si>
  <si>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</si>
  <si>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</si>
  <si>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</si>
  <si>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</si>
  <si>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</si>
  <si>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</si>
  <si>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</si>
  <si>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</si>
  <si>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</si>
  <si>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</si>
  <si>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</si>
  <si>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</si>
  <si>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</si>
  <si>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</si>
  <si>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</si>
  <si>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</si>
  <si>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</si>
  <si>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</si>
  <si>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</si>
  <si>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</si>
  <si>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</si>
  <si>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</si>
  <si>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</si>
  <si>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</si>
  <si>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</si>
  <si>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</si>
  <si>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</si>
  <si>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</si>
  <si>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</si>
  <si>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</si>
  <si>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</si>
  <si>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</si>
  <si>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</si>
  <si>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</si>
  <si>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</si>
  <si>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</si>
  <si>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</si>
  <si>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</si>
  <si>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</si>
  <si>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</si>
  <si>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</si>
  <si>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</si>
  <si>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</si>
  <si>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</si>
  <si>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</si>
  <si>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</si>
  <si>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</si>
  <si>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</si>
  <si>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</si>
  <si>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</si>
  <si>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</si>
  <si>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</si>
  <si>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</si>
  <si>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</si>
  <si>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</si>
  <si>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</si>
  <si>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</si>
  <si>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</si>
  <si>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</si>
  <si>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</si>
  <si>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</si>
  <si>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</si>
  <si>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</si>
  <si>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</si>
  <si>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</si>
  <si>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</si>
  <si>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</si>
  <si>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</si>
  <si>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</si>
  <si>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</si>
  <si>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</si>
  <si>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</si>
  <si>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</si>
  <si>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</si>
  <si>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</si>
  <si>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</si>
  <si>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</si>
  <si>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</si>
  <si>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</si>
  <si>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</si>
  <si>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</si>
  <si>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</si>
  <si>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</si>
  <si>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</si>
  <si>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</si>
  <si>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</si>
  <si>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</si>
  <si>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</si>
  <si>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</si>
  <si>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</si>
  <si>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</si>
  <si>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</si>
  <si>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</si>
  <si>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</si>
  <si>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</si>
  <si>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</si>
  <si>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</si>
  <si>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</si>
  <si>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</si>
  <si>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</si>
  <si>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</si>
  <si>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</si>
  <si>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</si>
  <si>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</si>
  <si>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</si>
  <si>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</si>
  <si>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</si>
  <si>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</si>
  <si>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</si>
  <si>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</si>
  <si>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</si>
  <si>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</si>
  <si>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</si>
  <si>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</si>
  <si>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</si>
  <si>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</si>
  <si>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</si>
  <si>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</si>
  <si>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</si>
  <si>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</si>
  <si>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</si>
  <si>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</si>
  <si>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</si>
  <si>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</si>
  <si>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</si>
  <si>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</si>
  <si>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</si>
  <si>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</si>
  <si>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</si>
  <si>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</si>
  <si>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</si>
  <si>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</si>
  <si>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</si>
  <si>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</si>
  <si>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</si>
  <si>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</si>
  <si>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</si>
  <si>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</si>
  <si>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</si>
  <si>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</si>
  <si>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</si>
  <si>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</si>
  <si>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</si>
  <si>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</si>
  <si>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</si>
  <si>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</si>
  <si>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</si>
  <si>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</si>
  <si>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</si>
  <si>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</si>
  <si>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</si>
  <si>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</si>
  <si>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</si>
  <si>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</si>
  <si>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</si>
  <si>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</si>
  <si>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</si>
  <si>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</si>
  <si>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</si>
  <si>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</si>
  <si>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</si>
  <si>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</si>
  <si>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</si>
  <si>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</si>
  <si>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</si>
  <si>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</si>
  <si>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</si>
  <si>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</si>
  <si>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</si>
  <si>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</si>
  <si>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</si>
  <si>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</si>
  <si>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</si>
  <si>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</si>
  <si>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</si>
  <si>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</si>
  <si>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</si>
  <si>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</si>
  <si>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</si>
  <si>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</si>
  <si>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</si>
  <si>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</si>
  <si>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</si>
  <si>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</si>
  <si>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</si>
  <si>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</si>
  <si>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</si>
  <si>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</si>
  <si>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</si>
  <si>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</si>
  <si>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</si>
  <si>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</si>
  <si>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</si>
  <si>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</si>
  <si>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</si>
  <si>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</si>
  <si>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</si>
  <si>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</si>
  <si>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</si>
  <si>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</si>
  <si>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</si>
  <si>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</si>
  <si>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</si>
  <si>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</si>
  <si>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</si>
  <si>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</si>
  <si>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</si>
  <si>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</si>
  <si>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</si>
  <si>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</si>
  <si>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</si>
  <si>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</si>
  <si>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</si>
  <si>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</si>
  <si>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</si>
  <si>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</si>
  <si>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</si>
  <si>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</si>
  <si>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</si>
  <si>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</si>
  <si>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</si>
  <si>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</si>
  <si>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</si>
  <si>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</si>
  <si>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</si>
  <si>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</si>
  <si>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</si>
  <si>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</si>
  <si>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</si>
  <si>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</si>
  <si>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</si>
  <si>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</si>
  <si>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</si>
  <si>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</si>
  <si>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</si>
  <si>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</si>
  <si>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</si>
  <si>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</si>
  <si>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</si>
  <si>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</si>
  <si>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</si>
  <si>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</si>
  <si>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</si>
  <si>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</si>
  <si>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</si>
  <si>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</si>
  <si>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</si>
  <si>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</si>
  <si>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</si>
  <si>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</si>
  <si>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</si>
  <si>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</si>
  <si>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</si>
  <si>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</si>
  <si>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</si>
  <si>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</si>
  <si>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</si>
  <si>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</si>
  <si>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</si>
  <si>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</si>
  <si>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</si>
  <si>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</si>
  <si>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</si>
  <si>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</si>
  <si>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</si>
  <si>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</si>
  <si>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</si>
  <si>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</si>
  <si>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</si>
  <si>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</si>
  <si>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</si>
  <si>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</si>
  <si>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</si>
  <si>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</si>
  <si>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</si>
  <si>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</si>
  <si>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</si>
  <si>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</si>
  <si>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</si>
  <si>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</si>
  <si>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</si>
  <si>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</si>
  <si>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</si>
  <si>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</si>
  <si>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</si>
  <si>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</si>
  <si>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</si>
  <si>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</si>
  <si>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</si>
  <si>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</si>
  <si>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</si>
  <si>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</si>
  <si>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</si>
  <si>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</si>
  <si>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</si>
  <si>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</si>
  <si>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</si>
  <si>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</si>
  <si>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</si>
  <si>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</si>
  <si>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</si>
  <si>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</si>
  <si>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</si>
  <si>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</si>
  <si>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</si>
  <si>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</si>
  <si>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</si>
  <si>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</si>
  <si>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</si>
  <si>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</si>
  <si>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</si>
  <si>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</si>
  <si>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</si>
  <si>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</si>
  <si>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</si>
  <si>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</si>
  <si>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</si>
  <si>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</si>
  <si>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</si>
  <si>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</si>
  <si>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</si>
  <si>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</si>
  <si>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</si>
  <si>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</si>
  <si>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</si>
  <si>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</si>
  <si>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</si>
  <si>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</si>
  <si>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</si>
  <si>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</si>
  <si>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</si>
  <si>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</si>
  <si>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</si>
  <si>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</si>
  <si>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</si>
  <si>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</si>
  <si>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</si>
  <si>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</si>
  <si>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</si>
  <si>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</si>
  <si>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</si>
  <si>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</si>
  <si>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</si>
  <si>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</si>
  <si>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</si>
  <si>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</si>
  <si>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</si>
  <si>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</si>
  <si>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</si>
  <si>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</si>
  <si>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</si>
  <si>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</si>
  <si>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</si>
  <si>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</si>
  <si>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</si>
  <si>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</si>
  <si>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</si>
  <si>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</si>
  <si>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</si>
  <si>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</si>
  <si>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</si>
  <si>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</si>
  <si>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</si>
  <si>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</si>
  <si>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</si>
  <si>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</si>
  <si>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</si>
  <si>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</si>
  <si>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</si>
  <si>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</si>
  <si>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</si>
  <si>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</si>
  <si>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</si>
  <si>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</si>
  <si>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</si>
  <si>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</si>
  <si>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</si>
  <si>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</si>
  <si>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</si>
  <si>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</si>
  <si>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</si>
  <si>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</si>
  <si>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</si>
  <si>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</si>
  <si>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</si>
  <si>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</si>
  <si>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</si>
  <si>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</si>
  <si>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</si>
  <si>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</si>
  <si>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</si>
  <si>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</si>
  <si>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</si>
  <si>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</si>
  <si>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</si>
  <si>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</si>
  <si>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</si>
  <si>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</si>
  <si>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</si>
  <si>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</si>
  <si>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</si>
  <si>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</si>
  <si>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</si>
  <si>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</si>
  <si>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</si>
  <si>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</si>
  <si>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</si>
  <si>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</si>
  <si>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</si>
  <si>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</si>
  <si>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</si>
  <si>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</si>
  <si>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</si>
  <si>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</si>
  <si>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</si>
  <si>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</si>
  <si>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</si>
  <si>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</si>
  <si>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</si>
  <si>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</si>
  <si>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</si>
  <si>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</si>
  <si>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</si>
  <si>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</si>
  <si>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</si>
  <si>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</si>
  <si>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</si>
  <si>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</si>
  <si>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</si>
  <si>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</si>
  <si>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</si>
  <si>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</si>
  <si>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</si>
  <si>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</si>
  <si>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</si>
  <si>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</si>
  <si>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</si>
  <si>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</si>
  <si>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</si>
  <si>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</si>
  <si>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</si>
  <si>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</si>
  <si>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</si>
  <si>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</si>
  <si>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</si>
  <si>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</si>
  <si>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</si>
  <si>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</si>
  <si>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</si>
  <si>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</si>
  <si>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</si>
  <si>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</si>
  <si>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</si>
  <si>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</si>
  <si>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</si>
  <si>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</si>
  <si>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</si>
  <si>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</si>
  <si>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</si>
  <si>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</si>
  <si>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</si>
  <si>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</si>
  <si>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</si>
  <si>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</si>
  <si>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</si>
  <si>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</si>
  <si>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</si>
  <si>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</si>
  <si>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</si>
  <si>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</si>
  <si>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</si>
  <si>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</si>
  <si>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</si>
  <si>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</si>
  <si>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</si>
  <si>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</si>
  <si>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</si>
  <si>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</si>
  <si>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</si>
  <si>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</si>
  <si>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</si>
  <si>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</si>
  <si>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</si>
  <si>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</si>
  <si>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</si>
  <si>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</si>
  <si>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</si>
  <si>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</si>
  <si>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</si>
  <si>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</si>
  <si>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</si>
  <si>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</si>
  <si>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</si>
  <si>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</si>
  <si>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</si>
  <si>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</si>
  <si>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</si>
  <si>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</si>
  <si>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</si>
  <si>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</si>
  <si>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</si>
  <si>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</si>
  <si>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</si>
  <si>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</si>
  <si>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</si>
  <si>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</si>
  <si>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</si>
  <si>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</si>
  <si>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</si>
  <si>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</si>
  <si>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</si>
  <si>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</si>
  <si>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</si>
  <si>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</si>
  <si>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</si>
  <si>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</si>
  <si>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</si>
  <si>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</si>
  <si>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</si>
  <si>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</si>
  <si>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</si>
  <si>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</si>
  <si>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</si>
  <si>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</si>
  <si>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</si>
  <si>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</si>
  <si>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</si>
  <si>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</si>
  <si>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</si>
  <si>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</si>
  <si>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</si>
  <si>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</si>
  <si>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</si>
  <si>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</si>
  <si>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</si>
  <si>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</si>
  <si>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</si>
  <si>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</si>
  <si>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</si>
  <si>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</si>
  <si>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</si>
  <si>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</si>
  <si>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</si>
  <si>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</si>
  <si>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</si>
  <si>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</si>
  <si>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</si>
  <si>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</si>
  <si>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</si>
  <si>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</si>
  <si>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</si>
  <si>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</si>
  <si>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</si>
  <si>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</si>
  <si>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</si>
  <si>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</si>
  <si>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</si>
  <si>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</si>
  <si>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</si>
  <si>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</si>
  <si>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</si>
  <si>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</si>
  <si>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</si>
  <si>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</si>
  <si>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</si>
  <si>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</si>
  <si>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</si>
  <si>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</si>
  <si>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</si>
  <si>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</si>
  <si>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</si>
  <si>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</si>
  <si>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</si>
  <si>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</si>
  <si>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</si>
  <si>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</si>
  <si>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</si>
  <si>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</si>
  <si>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</si>
  <si>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</si>
  <si>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</si>
  <si>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</si>
  <si>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</si>
  <si>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</si>
  <si>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</si>
  <si>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</si>
  <si>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</si>
  <si>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</si>
  <si>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</si>
  <si>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</si>
  <si>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</si>
  <si>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</si>
  <si>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</si>
  <si>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</si>
  <si>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</si>
  <si>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</si>
  <si>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</si>
  <si>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</si>
  <si>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</si>
  <si>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</si>
  <si>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</si>
  <si>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</si>
  <si>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</si>
  <si>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</si>
  <si>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</si>
  <si>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</si>
  <si>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</si>
  <si>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</si>
  <si>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</si>
  <si>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</si>
  <si>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</si>
  <si>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</si>
  <si>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</si>
  <si>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</si>
  <si>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</si>
  <si>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</si>
  <si>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</si>
  <si>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</si>
  <si>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</si>
  <si>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</si>
  <si>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</si>
  <si>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</si>
  <si>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</si>
  <si>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</si>
  <si>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</si>
  <si>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</si>
  <si>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</si>
  <si>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</si>
  <si>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</si>
  <si>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</si>
  <si>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</si>
  <si>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</si>
  <si>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</si>
  <si>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</si>
  <si>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</si>
  <si>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</si>
  <si>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</si>
  <si>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</si>
  <si>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</si>
  <si>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</si>
  <si>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</si>
  <si>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</si>
  <si>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</si>
  <si>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</si>
  <si>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</si>
  <si>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</si>
  <si>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</si>
  <si>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</si>
  <si>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</si>
  <si>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</si>
  <si>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</si>
  <si>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</si>
  <si>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</si>
  <si>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</si>
  <si>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</si>
  <si>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</si>
  <si>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</si>
  <si>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</si>
  <si>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</si>
  <si>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</si>
  <si>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</si>
  <si>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</si>
  <si>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</si>
  <si>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</si>
  <si>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</si>
  <si>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</si>
  <si>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</si>
  <si>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</si>
  <si>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</si>
  <si>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</si>
  <si>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</si>
  <si>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</si>
  <si>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</si>
  <si>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</si>
  <si>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</si>
  <si>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</si>
  <si>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</si>
  <si>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</si>
  <si>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</si>
  <si>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</si>
  <si>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</si>
  <si>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</si>
  <si>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</si>
  <si>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</si>
  <si>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</si>
  <si>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</si>
  <si>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</si>
  <si>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</si>
  <si>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</si>
  <si>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</si>
  <si>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</si>
  <si>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</si>
  <si>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</si>
  <si>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</si>
  <si>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</si>
  <si>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</si>
  <si>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</si>
  <si>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</si>
  <si>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</si>
  <si>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</si>
  <si>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</si>
  <si>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</si>
  <si>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</si>
  <si>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</si>
  <si>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</si>
  <si>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</si>
  <si>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</si>
  <si>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</si>
  <si>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</si>
  <si>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</si>
  <si>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</si>
  <si>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</si>
  <si>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</si>
  <si>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</si>
  <si>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</si>
  <si>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</si>
  <si>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</si>
  <si>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</si>
  <si>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</si>
  <si>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</si>
  <si>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</si>
  <si>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</si>
  <si>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</si>
  <si>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</si>
  <si>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</si>
  <si>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</si>
  <si>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</si>
  <si>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</si>
  <si>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</si>
  <si>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</si>
  <si>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</si>
  <si>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</si>
  <si>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</si>
  <si>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</si>
  <si>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</si>
  <si>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</si>
  <si>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</si>
  <si>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</si>
  <si>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</si>
  <si>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</si>
  <si>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</si>
  <si>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</si>
  <si>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</si>
  <si>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</si>
  <si>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</si>
  <si>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</si>
  <si>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</si>
  <si>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</si>
  <si>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</si>
  <si>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</si>
  <si>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</si>
  <si>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</si>
  <si>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</si>
  <si>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</si>
  <si>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</si>
  <si>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</si>
  <si>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</si>
  <si>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</si>
  <si>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</si>
  <si>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</si>
  <si>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</si>
  <si>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</si>
  <si>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</si>
  <si>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</si>
  <si>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</si>
  <si>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</si>
  <si>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</si>
  <si>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</si>
  <si>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</si>
  <si>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</si>
  <si>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</si>
  <si>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</si>
  <si>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</si>
  <si>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</si>
  <si>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</si>
  <si>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</si>
  <si>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</si>
  <si>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</si>
  <si>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</si>
  <si>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</si>
  <si>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</si>
  <si>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</si>
  <si>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</si>
  <si>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</si>
  <si>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</si>
  <si>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</si>
  <si>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</si>
  <si>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</si>
  <si>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</si>
  <si>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</si>
  <si>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</si>
  <si>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</si>
  <si>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</si>
  <si>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</si>
  <si>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</si>
  <si>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</si>
  <si>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</si>
  <si>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</si>
  <si>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</si>
  <si>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</si>
  <si>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</si>
  <si>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</si>
  <si>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</si>
  <si>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</si>
  <si>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</si>
  <si>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</si>
  <si>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</si>
  <si>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</si>
  <si>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</si>
  <si>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</si>
  <si>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</si>
  <si>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</si>
  <si>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</si>
  <si>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</si>
  <si>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</si>
  <si>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</si>
  <si>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</si>
  <si>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</si>
  <si>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</si>
  <si>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</si>
  <si>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</si>
  <si>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</si>
  <si>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</si>
  <si>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</si>
  <si>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</si>
  <si>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</si>
  <si>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</si>
  <si>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</si>
  <si>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</si>
  <si>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</si>
  <si>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</si>
  <si>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</si>
  <si>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</si>
  <si>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</si>
  <si>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</si>
  <si>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</si>
  <si>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</si>
  <si>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</si>
  <si>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</si>
  <si>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</si>
  <si>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</si>
  <si>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</si>
  <si>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</si>
  <si>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</si>
  <si>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</si>
  <si>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</si>
  <si>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</si>
  <si>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</si>
  <si>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</si>
  <si>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</si>
  <si>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</si>
  <si>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</si>
  <si>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</si>
  <si>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</si>
  <si>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</si>
  <si>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</si>
  <si>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</si>
  <si>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</si>
  <si>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</si>
  <si>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</si>
  <si>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</si>
  <si>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</si>
  <si>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</si>
  <si>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</si>
  <si>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</si>
  <si>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</si>
  <si>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Curso de Laravel</t>
  </si>
  <si>
    <t>https://campus-ademass.com/curso/3</t>
  </si>
  <si>
    <t>https://campus-ademass.com/aut/13200</t>
  </si>
  <si>
    <t>https://campus-ademass.com/aut/11581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</si>
</sst>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5" totalsRowShown="0" headerRowDxfId="9">
  <autoFilter ref="A1:Y255"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hyperlink" Target="https://campus-ademass.com/aut/13200"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37" Type="http://schemas.openxmlformats.org/officeDocument/2006/relationships/printerSettings" Target="../printerSettings/printerSettings2.bin"/><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45" Type="http://schemas.openxmlformats.org/officeDocument/2006/relationships/hyperlink" Target="https://learndigital.withgoogle.com/activate/course/web-development-II"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338" Type="http://schemas.openxmlformats.org/officeDocument/2006/relationships/table" Target="../tables/table1.xm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hyperlink" Target="https://campus-ademass.com/curso/3"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336" Type="http://schemas.openxmlformats.org/officeDocument/2006/relationships/hyperlink" Target="https://campus-ademass.com/aut/11581"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 Id="rId24" Type="http://schemas.openxmlformats.org/officeDocument/2006/relationships/hyperlink" Target="https://www.udemy.com/course/desarrolla-la-logica-de-programacion-con-flujogramas" TargetMode="External"/><Relationship Id="rId66" Type="http://schemas.openxmlformats.org/officeDocument/2006/relationships/hyperlink" Target="https://www.udemy.com/course/tailwindcs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4" workbookViewId="0">
      <selection activeCell="I16" sqref="I16"/>
    </sheetView>
  </sheetViews>
  <sheetFormatPr defaultColWidth="11.5546875" defaultRowHeight="14.4" x14ac:dyDescent="0.3"/>
  <cols>
    <col min="1" max="1" width="28.33203125" bestFit="1" customWidth="1"/>
  </cols>
  <sheetData>
    <row r="1" spans="1:6" x14ac:dyDescent="0.3">
      <c r="A1" s="12" t="s">
        <v>528</v>
      </c>
      <c r="B1" s="13">
        <f ca="1">TODAY()</f>
        <v>45464</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66.95</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0.85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67.8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5"/>
  <sheetViews>
    <sheetView tabSelected="1" zoomScale="98" zoomScaleNormal="98" workbookViewId="0">
      <pane xSplit="6" ySplit="1" topLeftCell="G245" activePane="bottomRight" state="frozen"/>
      <selection pane="topRight" activeCell="G1" sqref="G1"/>
      <selection pane="bottomLeft" activeCell="A2" sqref="A2"/>
      <selection pane="bottomRight" activeCell="E263" sqref="E263"/>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M252" s="2" t="s">
        <v>1377</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'https://campus-ademass.com/aut/11581',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x14ac:dyDescent="0.3">
      <c r="A255" s="6">
        <v>254</v>
      </c>
      <c r="B255" t="s">
        <v>1374</v>
      </c>
      <c r="C255" t="s">
        <v>333</v>
      </c>
      <c r="D255" t="s">
        <v>332</v>
      </c>
      <c r="E255" s="2" t="s">
        <v>1375</v>
      </c>
      <c r="F255" t="s">
        <v>1362</v>
      </c>
      <c r="G255" s="3">
        <v>0</v>
      </c>
      <c r="H255" t="s">
        <v>47</v>
      </c>
      <c r="I255" t="s">
        <v>14</v>
      </c>
      <c r="J255" s="4">
        <v>0</v>
      </c>
      <c r="K255">
        <v>1632</v>
      </c>
      <c r="L255" s="9">
        <v>45464</v>
      </c>
      <c r="M255" s="2" t="s">
        <v>1376</v>
      </c>
      <c r="O255" t="s">
        <v>1365</v>
      </c>
      <c r="P255" t="s">
        <v>1373</v>
      </c>
      <c r="R255" t="s">
        <v>458</v>
      </c>
      <c r="S255" t="s">
        <v>14</v>
      </c>
      <c r="T255" t="s">
        <v>14</v>
      </c>
      <c r="U255" t="s">
        <v>1364</v>
      </c>
      <c r="V255" s="19" t="s">
        <v>839</v>
      </c>
      <c r="W255" t="s">
        <v>14</v>
      </c>
      <c r="AA255" t="str">
        <f>AA$1&amp;": "&amp;Tabla5[[#This Row],[id]]&amp;", "</f>
        <v xml:space="preserve">id: 254, </v>
      </c>
      <c r="AB255" t="str">
        <f>AB$1&amp;": '"&amp;Tabla5[[#This Row],[name]]&amp;"', "</f>
        <v xml:space="preserve">name: 'Curso de Laravel', </v>
      </c>
      <c r="AC255" t="str">
        <f>AC$1&amp;": '"&amp;Tabla5[[#This Row],[category]]&amp;"', "</f>
        <v xml:space="preserve">category: 'Frameworks de back-end', </v>
      </c>
      <c r="AD255" t="str">
        <f>AD$1&amp;": '"&amp;Tabla5[[#This Row],[technology]]&amp;"', "</f>
        <v xml:space="preserve">technology: 'Laravel', </v>
      </c>
      <c r="AE255" t="str">
        <f>AE$1&amp;": '"&amp;Tabla5[[#This Row],[url]]&amp;"', "</f>
        <v xml:space="preserve">url: 'https://campus-ademass.com/curso/3', </v>
      </c>
      <c r="AF255" t="str">
        <f>AF$1&amp;": '"&amp;Tabla5[[#This Row],[platform]]&amp;"', "</f>
        <v xml:space="preserve">platform: 'Ademass', </v>
      </c>
      <c r="AG255" t="str">
        <f>AG$1&amp;": "&amp;SUBSTITUTE(Tabla5[[#This Row],[costo]],",",".")&amp;", "</f>
        <v xml:space="preserve">costo: 0, </v>
      </c>
      <c r="AH255" t="str">
        <f>AH$1&amp;": '"&amp;Tabla5[[#This Row],[money]]&amp;"', "</f>
        <v xml:space="preserve">money: 'USD', </v>
      </c>
      <c r="AI255" t="str">
        <f>AI$1&amp;": "&amp;Tabla5[[#This Row],[comprado]]&amp;", "</f>
        <v xml:space="preserve">comprado: true, </v>
      </c>
      <c r="AJ255" t="str">
        <f>AJ$1&amp;": "&amp;Tabla5[[#This Row],[priority]]&amp;", "</f>
        <v xml:space="preserve">priority: 0, </v>
      </c>
      <c r="AK255" t="str">
        <f>AK$1&amp;": "&amp;Tabla5[[#This Row],[minutos]]&amp;", "</f>
        <v xml:space="preserve">minutos: 1632, </v>
      </c>
      <c r="AL255" t="str">
        <f>AL$1&amp;": "&amp;IF(Tabla5[[#This Row],[culminado]]=0,"null","'"&amp;TEXT(Tabla5[[#This Row],[culminado]],"aaaa-mm-dd")&amp;"'")&amp;", "</f>
        <v xml:space="preserve">culminado: '2024-06-21', </v>
      </c>
      <c r="AM255" t="str">
        <f>AM$1&amp;": '"&amp;Tabla5[[#This Row],[certificado]]&amp;"', "</f>
        <v xml:space="preserve">certificado: 'https://campus-ademass.com/aut/13200', </v>
      </c>
      <c r="AN255" t="str">
        <f>AN$1&amp;": '"&amp;Tabla5[[#This Row],[url_certificado]]&amp;"', "</f>
        <v xml:space="preserve">url_certificado: '', </v>
      </c>
      <c r="AO255" t="str">
        <f>AO$1&amp;": '"&amp;Tabla5[[#This Row],[instructor]]&amp;"', "</f>
        <v xml:space="preserve">instructor: 'Juan José Ruíz Muñoz', </v>
      </c>
      <c r="AP255" t="str">
        <f>AP$1&amp;": '"&amp;Tabla5[[#This Row],[description]]&amp;"', "</f>
        <v xml:space="preserve">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 xml:space="preserve">url_aux: '', </v>
      </c>
      <c r="AR255" t="str">
        <f>AR$1&amp;": '"&amp;Tabla5[[#This Row],[calificacion]]&amp;"', "</f>
        <v xml:space="preserve">calificacion: 'Excelente', </v>
      </c>
      <c r="AS255" t="str">
        <f>AS$1&amp;": "&amp;Tabla5[[#This Row],[actualizado]]&amp;", "</f>
        <v xml:space="preserve">actualizado: true, </v>
      </c>
      <c r="AT255" t="str">
        <f>AT$1&amp;": "&amp;Tabla5[[#This Row],[en_ruta]]&amp;", "</f>
        <v xml:space="preserve">en_ruta: true, </v>
      </c>
      <c r="AU255" t="str">
        <f>AU$1&amp;": '"&amp;Tabla5[[#This Row],[logo_platform]]&amp;"', "</f>
        <v xml:space="preserve">logo_platform: 'ademass', </v>
      </c>
      <c r="AV255" t="str">
        <f>AV$1&amp;": [ "&amp;Tabla5[[#This Row],[logo_technologies]]&amp;" ], "</f>
        <v xml:space="preserve">logo_technologies: [ 'laravel' ], </v>
      </c>
      <c r="AW255" t="str">
        <f>AW$1&amp;": "&amp;Tabla5[[#This Row],[mostrar]]&amp;", "</f>
        <v xml:space="preserve">mostrar: true, </v>
      </c>
      <c r="AX255" t="str">
        <f>AX$1&amp;": '"&amp;Tabla5[[#This Row],[repositorio]]&amp;"', "</f>
        <v xml:space="preserve">repositorio: '', </v>
      </c>
      <c r="AY255" t="str">
        <f>AY$1&amp;": '"&amp;Tabla5[[#This Row],[nota]]&amp;"'"</f>
        <v>nota: ''</v>
      </c>
      <c r="AZ255" t="str">
        <f t="shared" ref="AZ255" si="36">"{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 ref="E255" r:id="rId334" xr:uid="{13814128-C418-4E17-B37F-205972A04E7B}"/>
    <hyperlink ref="M255" r:id="rId335" xr:uid="{B614D87C-007B-4DA3-9B77-183BC95B5110}"/>
    <hyperlink ref="M252" r:id="rId336" xr:uid="{4B44A900-E2CE-4649-A1ED-10D23364E6E7}"/>
  </hyperlinks>
  <pageMargins left="0.7" right="0.7" top="0.75" bottom="0.75" header="0.3" footer="0.3"/>
  <pageSetup paperSize="9" orientation="portrait" r:id="rId337"/>
  <tableParts count="1">
    <tablePart r:id="rId33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74" activePane="bottomRight" state="frozen"/>
      <selection pane="topRight" activeCell="B1" sqref="B1"/>
      <selection pane="bottomLeft" activeCell="A2" sqref="A2"/>
      <selection pane="bottomRight" activeCell="B81" sqref="B81"/>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2024-06-21T15:18:38Z</dcterms:modified>
</cp:coreProperties>
</file>