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vpetrix2022\00soportes\"/>
    </mc:Choice>
  </mc:AlternateContent>
  <xr:revisionPtr revIDLastSave="0" documentId="13_ncr:1_{23F97D82-7FC9-4BE8-8094-6925386D36C3}" xr6:coauthVersionLast="47" xr6:coauthVersionMax="47" xr10:uidLastSave="{00000000-0000-0000-0000-000000000000}"/>
  <bookViews>
    <workbookView xWindow="-108" yWindow="-108" windowWidth="23256" windowHeight="12456" xr2:uid="{9E9525E9-3A51-4A38-A83E-5673FF3CE17A}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</sheets>
  <definedNames>
    <definedName name="tecnologias">Tabla1[Tecnologías]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8" i="1" l="1"/>
  <c r="S298" i="1"/>
  <c r="C297" i="1"/>
  <c r="S297" i="1"/>
  <c r="C296" i="1"/>
  <c r="S296" i="1"/>
  <c r="C295" i="1"/>
  <c r="S295" i="1"/>
  <c r="C294" i="1"/>
  <c r="S294" i="1"/>
  <c r="C293" i="1"/>
  <c r="S293" i="1"/>
  <c r="C292" i="1"/>
  <c r="S292" i="1"/>
  <c r="C291" i="1"/>
  <c r="S291" i="1"/>
  <c r="C290" i="1"/>
  <c r="S290" i="1"/>
  <c r="C289" i="1"/>
  <c r="S289" i="1"/>
  <c r="C288" i="1"/>
  <c r="S288" i="1"/>
  <c r="C287" i="1"/>
  <c r="S287" i="1"/>
  <c r="C286" i="1"/>
  <c r="S286" i="1"/>
  <c r="C285" i="1"/>
  <c r="S285" i="1"/>
  <c r="C284" i="1"/>
  <c r="S284" i="1"/>
  <c r="C283" i="1"/>
  <c r="S283" i="1"/>
  <c r="C282" i="1"/>
  <c r="S282" i="1"/>
  <c r="C281" i="1"/>
  <c r="S281" i="1"/>
  <c r="C280" i="1"/>
  <c r="S280" i="1"/>
  <c r="C279" i="1"/>
  <c r="S279" i="1"/>
  <c r="C278" i="1"/>
  <c r="S278" i="1"/>
  <c r="C277" i="1"/>
  <c r="S277" i="1"/>
  <c r="C276" i="1"/>
  <c r="S276" i="1"/>
  <c r="C275" i="1"/>
  <c r="S275" i="1"/>
  <c r="C274" i="1"/>
  <c r="S274" i="1"/>
  <c r="C273" i="1"/>
  <c r="S273" i="1"/>
  <c r="C272" i="1"/>
  <c r="S272" i="1"/>
  <c r="C271" i="1"/>
  <c r="S271" i="1"/>
  <c r="C270" i="1"/>
  <c r="S270" i="1"/>
  <c r="C269" i="1"/>
  <c r="S269" i="1"/>
  <c r="C268" i="1"/>
  <c r="S268" i="1"/>
  <c r="C267" i="1"/>
  <c r="S267" i="1"/>
  <c r="C266" i="1"/>
  <c r="S266" i="1"/>
  <c r="C265" i="1"/>
  <c r="S265" i="1"/>
  <c r="C264" i="1"/>
  <c r="S264" i="1"/>
  <c r="C263" i="1"/>
  <c r="S263" i="1"/>
  <c r="C262" i="1"/>
  <c r="S262" i="1"/>
  <c r="C261" i="1"/>
  <c r="S261" i="1"/>
  <c r="C260" i="1"/>
  <c r="S260" i="1"/>
  <c r="C259" i="1"/>
  <c r="S259" i="1"/>
  <c r="C258" i="1"/>
  <c r="S258" i="1"/>
  <c r="C257" i="1"/>
  <c r="S257" i="1"/>
  <c r="C256" i="1"/>
  <c r="S256" i="1"/>
  <c r="C255" i="1"/>
  <c r="S255" i="1"/>
  <c r="C254" i="1"/>
  <c r="S254" i="1"/>
  <c r="C253" i="1"/>
  <c r="S253" i="1"/>
  <c r="C252" i="1"/>
  <c r="S252" i="1"/>
  <c r="C251" i="1"/>
  <c r="S251" i="1"/>
  <c r="C250" i="1"/>
  <c r="S250" i="1"/>
  <c r="C249" i="1"/>
  <c r="S249" i="1"/>
  <c r="C248" i="1"/>
  <c r="S248" i="1"/>
  <c r="C247" i="1"/>
  <c r="S247" i="1"/>
  <c r="C246" i="1"/>
  <c r="S246" i="1"/>
  <c r="C245" i="1"/>
  <c r="S245" i="1"/>
  <c r="C244" i="1"/>
  <c r="S244" i="1"/>
  <c r="C243" i="1"/>
  <c r="S243" i="1"/>
  <c r="C242" i="1"/>
  <c r="S242" i="1"/>
  <c r="C241" i="1"/>
  <c r="S241" i="1"/>
  <c r="C240" i="1"/>
  <c r="S240" i="1"/>
  <c r="C239" i="1"/>
  <c r="S239" i="1"/>
  <c r="C238" i="1"/>
  <c r="S238" i="1"/>
  <c r="C237" i="1"/>
  <c r="S237" i="1"/>
  <c r="C236" i="1"/>
  <c r="S236" i="1"/>
  <c r="C235" i="1"/>
  <c r="S235" i="1"/>
  <c r="C234" i="1"/>
  <c r="S234" i="1"/>
  <c r="C233" i="1"/>
  <c r="S233" i="1"/>
  <c r="C232" i="1"/>
  <c r="S232" i="1"/>
  <c r="C231" i="1"/>
  <c r="S231" i="1"/>
  <c r="C230" i="1"/>
  <c r="S230" i="1"/>
  <c r="C229" i="1"/>
  <c r="S229" i="1"/>
  <c r="C228" i="1"/>
  <c r="S228" i="1"/>
  <c r="C227" i="1"/>
  <c r="S227" i="1"/>
  <c r="C226" i="1"/>
  <c r="S226" i="1"/>
  <c r="C225" i="1"/>
  <c r="S225" i="1"/>
  <c r="C224" i="1"/>
  <c r="S224" i="1"/>
  <c r="C223" i="1"/>
  <c r="S223" i="1"/>
  <c r="C222" i="1"/>
  <c r="S222" i="1"/>
  <c r="C221" i="1"/>
  <c r="S221" i="1"/>
  <c r="C220" i="1"/>
  <c r="S220" i="1"/>
  <c r="C219" i="1"/>
  <c r="S219" i="1"/>
  <c r="C218" i="1"/>
  <c r="S218" i="1"/>
  <c r="C217" i="1"/>
  <c r="S217" i="1"/>
  <c r="C216" i="1"/>
  <c r="S216" i="1"/>
  <c r="C215" i="1"/>
  <c r="S215" i="1"/>
  <c r="C214" i="1"/>
  <c r="S214" i="1"/>
  <c r="C213" i="1"/>
  <c r="S213" i="1"/>
  <c r="C212" i="1"/>
  <c r="S212" i="1"/>
  <c r="C211" i="1"/>
  <c r="S211" i="1"/>
  <c r="C210" i="1"/>
  <c r="S210" i="1"/>
  <c r="C209" i="1"/>
  <c r="S209" i="1"/>
  <c r="C208" i="1"/>
  <c r="S208" i="1"/>
  <c r="C207" i="1"/>
  <c r="S207" i="1"/>
  <c r="C206" i="1"/>
  <c r="S206" i="1"/>
  <c r="C205" i="1"/>
  <c r="S205" i="1"/>
  <c r="C204" i="1"/>
  <c r="S204" i="1"/>
  <c r="C203" i="1"/>
  <c r="S203" i="1"/>
  <c r="C202" i="1"/>
  <c r="S202" i="1"/>
  <c r="C201" i="1"/>
  <c r="S201" i="1"/>
  <c r="C200" i="1"/>
  <c r="S200" i="1"/>
  <c r="C199" i="1"/>
  <c r="S199" i="1"/>
  <c r="C198" i="1"/>
  <c r="S198" i="1"/>
  <c r="C197" i="1"/>
  <c r="S197" i="1"/>
  <c r="C196" i="1"/>
  <c r="S196" i="1"/>
  <c r="C195" i="1"/>
  <c r="S195" i="1"/>
  <c r="C194" i="1"/>
  <c r="S194" i="1"/>
  <c r="C193" i="1"/>
  <c r="S193" i="1"/>
  <c r="C192" i="1"/>
  <c r="S192" i="1"/>
  <c r="C191" i="1"/>
  <c r="S191" i="1"/>
  <c r="C190" i="1"/>
  <c r="S190" i="1"/>
  <c r="C189" i="1"/>
  <c r="S189" i="1"/>
  <c r="C188" i="1"/>
  <c r="S188" i="1"/>
  <c r="C187" i="1"/>
  <c r="S187" i="1"/>
  <c r="C186" i="1"/>
  <c r="S186" i="1"/>
  <c r="D185" i="1"/>
  <c r="C185" i="1" s="1"/>
  <c r="S185" i="1"/>
  <c r="C184" i="1"/>
  <c r="S184" i="1"/>
  <c r="C183" i="1"/>
  <c r="S183" i="1"/>
  <c r="C182" i="1"/>
  <c r="S182" i="1"/>
  <c r="C181" i="1"/>
  <c r="S181" i="1"/>
  <c r="C180" i="1"/>
  <c r="S180" i="1"/>
  <c r="C179" i="1"/>
  <c r="S179" i="1"/>
  <c r="C178" i="1"/>
  <c r="S178" i="1"/>
  <c r="C177" i="1"/>
  <c r="S177" i="1"/>
  <c r="C176" i="1"/>
  <c r="S176" i="1"/>
  <c r="C175" i="1"/>
  <c r="S175" i="1"/>
  <c r="C174" i="1"/>
  <c r="S174" i="1"/>
  <c r="C173" i="1"/>
  <c r="S173" i="1"/>
  <c r="C172" i="1"/>
  <c r="S172" i="1"/>
  <c r="C171" i="1"/>
  <c r="S171" i="1"/>
  <c r="C170" i="1"/>
  <c r="S170" i="1"/>
  <c r="C169" i="1"/>
  <c r="S169" i="1"/>
  <c r="C168" i="1"/>
  <c r="S168" i="1"/>
  <c r="C167" i="1"/>
  <c r="S167" i="1"/>
  <c r="C166" i="1"/>
  <c r="S166" i="1"/>
  <c r="C165" i="1"/>
  <c r="S165" i="1"/>
  <c r="C164" i="1"/>
  <c r="S164" i="1"/>
  <c r="C163" i="1"/>
  <c r="S163" i="1"/>
  <c r="F9" i="9"/>
  <c r="C162" i="1"/>
  <c r="S162" i="1"/>
  <c r="C161" i="1"/>
  <c r="S161" i="1"/>
  <c r="C160" i="1"/>
  <c r="S160" i="1"/>
  <c r="C159" i="1"/>
  <c r="S159" i="1"/>
  <c r="C158" i="1"/>
  <c r="S158" i="1"/>
  <c r="C157" i="1"/>
  <c r="S157" i="1"/>
  <c r="C156" i="1"/>
  <c r="S156" i="1"/>
  <c r="C155" i="1"/>
  <c r="S155" i="1"/>
  <c r="C154" i="1"/>
  <c r="S154" i="1"/>
  <c r="C153" i="1"/>
  <c r="S153" i="1"/>
  <c r="C152" i="1"/>
  <c r="S152" i="1"/>
  <c r="C151" i="1"/>
  <c r="S151" i="1"/>
  <c r="C150" i="1"/>
  <c r="S150" i="1"/>
  <c r="C149" i="1"/>
  <c r="S149" i="1"/>
  <c r="C148" i="1"/>
  <c r="S148" i="1"/>
  <c r="C147" i="1"/>
  <c r="S147" i="1"/>
  <c r="C146" i="1"/>
  <c r="S146" i="1"/>
  <c r="C145" i="1"/>
  <c r="S145" i="1"/>
  <c r="C144" i="1"/>
  <c r="S144" i="1"/>
  <c r="C143" i="1"/>
  <c r="S143" i="1"/>
  <c r="C142" i="1"/>
  <c r="S142" i="1"/>
  <c r="C141" i="1"/>
  <c r="S141" i="1"/>
  <c r="C140" i="1"/>
  <c r="S140" i="1"/>
  <c r="C139" i="1"/>
  <c r="S139" i="1"/>
  <c r="D9" i="9"/>
  <c r="D8" i="9"/>
  <c r="D7" i="9"/>
  <c r="C138" i="1"/>
  <c r="S138" i="1"/>
  <c r="C137" i="1"/>
  <c r="S137" i="1"/>
  <c r="C136" i="1"/>
  <c r="S136" i="1"/>
  <c r="C135" i="1"/>
  <c r="S135" i="1"/>
  <c r="C134" i="1"/>
  <c r="S134" i="1"/>
  <c r="C133" i="1"/>
  <c r="S133" i="1"/>
  <c r="C132" i="1"/>
  <c r="S132" i="1"/>
  <c r="C131" i="1"/>
  <c r="S131" i="1"/>
  <c r="D130" i="1"/>
  <c r="C130" i="1" s="1"/>
  <c r="S130" i="1"/>
  <c r="C129" i="1"/>
  <c r="S129" i="1"/>
  <c r="D128" i="1"/>
  <c r="C128" i="1" s="1"/>
  <c r="S128" i="1"/>
  <c r="C127" i="1"/>
  <c r="S127" i="1"/>
  <c r="C126" i="1"/>
  <c r="S126" i="1"/>
  <c r="C125" i="1"/>
  <c r="S125" i="1"/>
  <c r="C124" i="1"/>
  <c r="S124" i="1"/>
  <c r="C123" i="1"/>
  <c r="S123" i="1"/>
  <c r="C122" i="1"/>
  <c r="S122" i="1"/>
  <c r="C121" i="1"/>
  <c r="S121" i="1"/>
  <c r="C120" i="1"/>
  <c r="S120" i="1"/>
  <c r="C119" i="1"/>
  <c r="S119" i="1"/>
  <c r="C118" i="1"/>
  <c r="S118" i="1"/>
  <c r="C117" i="1"/>
  <c r="S117" i="1"/>
  <c r="C116" i="1"/>
  <c r="S116" i="1"/>
  <c r="C115" i="1"/>
  <c r="S115" i="1"/>
  <c r="C114" i="1"/>
  <c r="S114" i="1"/>
  <c r="C113" i="1"/>
  <c r="S113" i="1"/>
  <c r="C112" i="1"/>
  <c r="S112" i="1"/>
  <c r="C111" i="1"/>
  <c r="S111" i="1"/>
  <c r="C110" i="1"/>
  <c r="S110" i="1"/>
  <c r="C109" i="1"/>
  <c r="S109" i="1"/>
  <c r="C108" i="1"/>
  <c r="S108" i="1"/>
  <c r="D4" i="9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B4" i="9"/>
  <c r="B3" i="9"/>
  <c r="C3" i="9" s="1"/>
  <c r="C107" i="1"/>
  <c r="C106" i="1"/>
  <c r="C105" i="1"/>
  <c r="C104" i="1"/>
  <c r="C103" i="1"/>
  <c r="C102" i="1"/>
  <c r="C101" i="1"/>
  <c r="C100" i="1"/>
  <c r="C99" i="1"/>
  <c r="C98" i="1"/>
  <c r="D2" i="9" l="1"/>
  <c r="V1" i="1" s="1"/>
  <c r="C97" i="1"/>
  <c r="C96" i="1"/>
  <c r="C95" i="1"/>
  <c r="C94" i="1"/>
  <c r="C93" i="1"/>
  <c r="C92" i="1"/>
  <c r="C91" i="1"/>
  <c r="D10" i="9" l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R67" i="1"/>
  <c r="C67" i="1" s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R28" i="1"/>
  <c r="C28" i="1" s="1"/>
  <c r="C27" i="1"/>
  <c r="C26" i="1"/>
  <c r="C25" i="1"/>
  <c r="C24" i="1"/>
  <c r="C23" i="1"/>
  <c r="Q22" i="1"/>
  <c r="R22" i="1"/>
  <c r="C17" i="1"/>
  <c r="C18" i="1"/>
  <c r="C19" i="1"/>
  <c r="C20" i="1"/>
  <c r="C21" i="1"/>
  <c r="C16" i="1"/>
  <c r="D11" i="9" l="1"/>
  <c r="W1" i="1" s="1"/>
  <c r="F10" i="9"/>
  <c r="X1" i="1" s="1"/>
  <c r="C22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" i="9" l="1"/>
  <c r="C2" i="9"/>
</calcChain>
</file>

<file path=xl/sharedStrings.xml><?xml version="1.0" encoding="utf-8"?>
<sst xmlns="http://schemas.openxmlformats.org/spreadsheetml/2006/main" count="422" uniqueCount="112">
  <si>
    <t>Fecha</t>
  </si>
  <si>
    <t>Total</t>
  </si>
  <si>
    <t>Atajos VSC</t>
  </si>
  <si>
    <t>!</t>
  </si>
  <si>
    <t>Extensiones VSC</t>
  </si>
  <si>
    <t>Tecnologías</t>
  </si>
  <si>
    <t>Javascript</t>
  </si>
  <si>
    <t>Laravel</t>
  </si>
  <si>
    <t>AWS</t>
  </si>
  <si>
    <t>C++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</si>
  <si>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</si>
  <si>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</si>
  <si>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</si>
  <si>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</si>
  <si>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</si>
  <si>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</si>
  <si>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</si>
  <si>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</si>
  <si>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</si>
  <si>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</si>
  <si>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</si>
  <si>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</si>
  <si>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</si>
  <si>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</si>
  <si>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</si>
  <si>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Vue.js</t>
  </si>
  <si>
    <t>Curso</t>
  </si>
  <si>
    <t>Sección</t>
  </si>
  <si>
    <t>Video</t>
  </si>
  <si>
    <t>URL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</si>
  <si>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</si>
  <si>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</si>
  <si>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</si>
  <si>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</si>
  <si>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</si>
  <si>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</si>
  <si>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</si>
  <si>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</si>
  <si>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GitHub Copilot (GitHub)</t>
  </si>
  <si>
    <t>Comandos básicos</t>
  </si>
  <si>
    <t>Crear controlador:</t>
  </si>
  <si>
    <t>php artisan make:controller NombreController</t>
  </si>
  <si>
    <t>Nota: El nombre del controlador por convención, se recomienda escribirlo en singular.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</si>
  <si>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</si>
  <si>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</si>
  <si>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</si>
  <si>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</si>
  <si>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</si>
  <si>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</si>
  <si>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</si>
  <si>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</si>
  <si>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Vetur (Pine Wu)</t>
  </si>
  <si>
    <t>Fecha Ini:</t>
  </si>
  <si>
    <t>Fecha Fin:</t>
  </si>
  <si>
    <t>T. diario:</t>
  </si>
  <si>
    <t>Crear migración:</t>
  </si>
  <si>
    <t>Ejecutar migración</t>
  </si>
  <si>
    <t>php artisan migrate</t>
  </si>
  <si>
    <t>Revertir cambios de la última migración:</t>
  </si>
  <si>
    <t>php artisan migrate:rollback</t>
  </si>
  <si>
    <t>php artisan make:migration create_nombretabla_table</t>
  </si>
  <si>
    <t>Nota: escribri nombretabla en plural</t>
  </si>
  <si>
    <t>Destruir tablas e ejecutar migraciones:</t>
  </si>
  <si>
    <t>php artisan migrate:fresh</t>
  </si>
  <si>
    <t>php artisan migrate:refresh</t>
  </si>
  <si>
    <t>Agregar columna a una tabla:</t>
  </si>
  <si>
    <t>php artisan make:migration add_nombrecolumna_to_nombretabla_table</t>
  </si>
  <si>
    <t>Instalar Vue Router</t>
  </si>
  <si>
    <t>vue add router</t>
  </si>
  <si>
    <t>Crear estructura Documento HTML</t>
  </si>
  <si>
    <t>Crear estructura componente Vue</t>
  </si>
  <si>
    <t>vue</t>
  </si>
  <si>
    <t>Instalar Vuex</t>
  </si>
  <si>
    <t>vue add vuex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</si>
  <si>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</si>
  <si>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</si>
  <si>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</si>
  <si>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</si>
  <si>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</si>
  <si>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</si>
  <si>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composer global require "laravel/installer"</t>
  </si>
  <si>
    <t>Instalar el instalador de Laravel vía Composer</t>
  </si>
  <si>
    <t>General</t>
  </si>
  <si>
    <t>Node.js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</si>
  <si>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</si>
  <si>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</si>
  <si>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</si>
  <si>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</si>
  <si>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</si>
  <si>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</si>
  <si>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</si>
  <si>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</si>
  <si>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SQL</t>
  </si>
  <si>
    <t>Anho</t>
  </si>
  <si>
    <t>https://campus-ademass.com/curso/24</t>
  </si>
  <si>
    <t>Curso Profesional de Vue 3</t>
  </si>
  <si>
    <t>Minuto</t>
  </si>
  <si>
    <t>Mínutos meta:</t>
  </si>
  <si>
    <t>Inicio:</t>
  </si>
  <si>
    <t>Fin:</t>
  </si>
  <si>
    <t>Minutos cumplidos:</t>
  </si>
  <si>
    <t>Avance:</t>
  </si>
  <si>
    <t>React.js</t>
  </si>
  <si>
    <t>Markdown</t>
  </si>
  <si>
    <t xml:space="preserve"> </t>
  </si>
  <si>
    <t>Redis</t>
  </si>
  <si>
    <t>Arquitectura</t>
  </si>
  <si>
    <t>https://campus-ademass.com/curso/3</t>
  </si>
  <si>
    <t>Curso de Laravel</t>
  </si>
  <si>
    <t>Blockchain</t>
  </si>
  <si>
    <t>Docker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</si>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</sst>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.00\ _€_-;\-* #,##0.00\ _€_-;_-* &quot;-&quot;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1" fillId="0" borderId="0" xfId="0" applyNumberFormat="1" applyFont="1"/>
    <xf numFmtId="9" fontId="0" fillId="0" borderId="0" xfId="2" applyFont="1"/>
    <xf numFmtId="10" fontId="1" fillId="0" borderId="0" xfId="2" applyNumberFormat="1" applyFont="1"/>
    <xf numFmtId="0" fontId="0" fillId="0" borderId="0" xfId="0" applyAlignment="1">
      <alignment horizontal="right"/>
    </xf>
    <xf numFmtId="14" fontId="1" fillId="0" borderId="0" xfId="0" applyNumberFormat="1" applyFont="1"/>
  </cellXfs>
  <cellStyles count="3">
    <cellStyle name="Hyperlink" xfId="1" builtinId="8"/>
    <cellStyle name="Normal" xfId="0" builtinId="0"/>
    <cellStyle name="Percent" xfId="2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BB900-8286-45A6-904E-18FDD4B4DC1E}" name="Tabla2" displayName="Tabla2" ref="A1:S298" totalsRowShown="0" headerRowDxfId="20">
  <autoFilter ref="A1:S298" xr:uid="{D41BB900-8286-45A6-904E-18FDD4B4DC1E}">
    <filterColumn colId="18">
      <filters>
        <filter val="2024"/>
      </filters>
    </filterColumn>
  </autoFilter>
  <tableColumns count="19">
    <tableColumn id="1" xr3:uid="{6EB50BBC-A992-4ADF-BB05-ECB488BF83C1}" name="Fecha" dataDxfId="19"/>
    <tableColumn id="2" xr3:uid="{FC25AB37-9A85-4201-AB73-D88882E710FA}" name="Tecnologías" dataDxfId="18"/>
    <tableColumn id="3" xr3:uid="{D60D569B-D532-4F7C-B0AC-14266C4717EF}" name="Total" dataDxfId="17">
      <calculatedColumnFormula>SUM(D2:R2)</calculatedColumnFormula>
    </tableColumn>
    <tableColumn id="4" xr3:uid="{52571B56-1E35-479C-9AC8-F27338A9D5F2}" name="P1" dataDxfId="16"/>
    <tableColumn id="5" xr3:uid="{D14B1508-FE1B-4477-AD1D-33A6AC8C1D1C}" name="P2" dataDxfId="15"/>
    <tableColumn id="6" xr3:uid="{F8FE7BB9-63AD-4033-80CC-ACA404E7CAFB}" name="P3" dataDxfId="14"/>
    <tableColumn id="7" xr3:uid="{13B149A6-3DED-4B16-BA96-0776DD321EF3}" name="P4" dataDxfId="13"/>
    <tableColumn id="8" xr3:uid="{2B5E9130-847B-4021-8552-AFDB87D04888}" name="P5" dataDxfId="12"/>
    <tableColumn id="9" xr3:uid="{4CDB4FE2-697A-4DA9-B612-18B21FC0F0CE}" name="P6" dataDxfId="11"/>
    <tableColumn id="10" xr3:uid="{1531DFE9-921C-4AE2-B1B1-1207F08B6226}" name="P7" dataDxfId="10"/>
    <tableColumn id="11" xr3:uid="{997E472F-50C5-446C-8AAB-B55BE5FA63FB}" name="P8" dataDxfId="9"/>
    <tableColumn id="12" xr3:uid="{C5FE5953-EBB6-4F64-8531-2F3FC11C6133}" name="P9" dataDxfId="8"/>
    <tableColumn id="13" xr3:uid="{653FF7F2-3EA4-47EB-BABA-878053F26BAB}" name="P10" dataDxfId="7"/>
    <tableColumn id="14" xr3:uid="{8ACC6B97-DBBA-40EC-8EE3-D8CD7FC754D3}" name="P11" dataDxfId="6"/>
    <tableColumn id="15" xr3:uid="{DBC4F266-1246-4789-9D41-E5E543DC3F06}" name="P12" dataDxfId="5"/>
    <tableColumn id="16" xr3:uid="{D47E86D5-9170-49A7-8BE7-3FB201E2E82A}" name="P13" dataDxfId="4"/>
    <tableColumn id="17" xr3:uid="{5B1ED7FB-605B-486A-AC75-6566DF0C2259}" name="P14" dataDxfId="3"/>
    <tableColumn id="18" xr3:uid="{5E9E9242-7A0A-4D90-87FA-D71A5774E122}" name="P15" dataDxfId="2"/>
    <tableColumn id="20" xr3:uid="{5D760BBB-480A-4D6B-9876-F6CC06948E08}" name="Anho" dataDxfId="1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7769A-B222-4F9A-993F-A5C63DFC99D9}" name="Tabla1" displayName="Tabla1" ref="A1:A16" totalsRowShown="0" headerRowDxfId="0">
  <autoFilter ref="A1:A16" xr:uid="{4F07769A-B222-4F9A-993F-A5C63DFC99D9}"/>
  <sortState xmlns:xlrd2="http://schemas.microsoft.com/office/spreadsheetml/2017/richdata2" ref="A2:A16">
    <sortCondition ref="A1:A16"/>
  </sortState>
  <tableColumns count="1">
    <tableColumn id="1" xr3:uid="{AAEDA63C-5001-4ADA-84DC-0BDF6170A151}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ampus-ademass.com/curso/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FF4A-8960-4190-B595-1BF8B3DB0A5F}">
  <dimension ref="A1:X298"/>
  <sheetViews>
    <sheetView tabSelected="1" workbookViewId="0">
      <pane xSplit="3" ySplit="1" topLeftCell="D283" activePane="bottomRight" state="frozen"/>
      <selection pane="topRight" activeCell="C1" sqref="C1"/>
      <selection pane="bottomLeft" activeCell="A2" sqref="A2"/>
      <selection pane="bottomRight" activeCell="G302" sqref="G302"/>
    </sheetView>
  </sheetViews>
  <sheetFormatPr defaultColWidth="11.5546875" defaultRowHeight="14.4" x14ac:dyDescent="0.3"/>
  <cols>
    <col min="2" max="2" width="12.77734375" customWidth="1"/>
    <col min="3" max="3" width="11.5546875" style="2"/>
    <col min="4" max="18" width="7.109375" customWidth="1"/>
    <col min="19" max="19" width="11.5546875" style="13"/>
    <col min="20" max="20" width="4.6640625" customWidth="1"/>
    <col min="21" max="21" width="7.6640625" customWidth="1"/>
    <col min="22" max="22" width="8.33203125" customWidth="1"/>
    <col min="23" max="23" width="10" customWidth="1"/>
  </cols>
  <sheetData>
    <row r="1" spans="1:24" s="2" customFormat="1" x14ac:dyDescent="0.3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2" t="s">
        <v>93</v>
      </c>
      <c r="U1" s="2">
        <v>2024</v>
      </c>
      <c r="V1" s="15">
        <f>Resumen!D2</f>
        <v>41.941520467836256</v>
      </c>
      <c r="W1" s="17">
        <f>Resumen!D11</f>
        <v>0.65318761384335156</v>
      </c>
      <c r="X1" s="19">
        <f>Resumen!D7+Resumen!F10</f>
        <v>45530</v>
      </c>
    </row>
    <row r="2" spans="1:24" hidden="1" x14ac:dyDescent="0.3">
      <c r="A2" s="1">
        <v>44991</v>
      </c>
      <c r="B2" s="1" t="s">
        <v>9</v>
      </c>
      <c r="C2" s="4">
        <f t="shared" ref="C2:C8" si="0">SUM(D2:R2)</f>
        <v>8</v>
      </c>
      <c r="D2" s="3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3">
        <f>YEAR(Tabla2[[#This Row],[Fecha]])</f>
        <v>2023</v>
      </c>
      <c r="V2" s="7"/>
    </row>
    <row r="3" spans="1:24" hidden="1" x14ac:dyDescent="0.3">
      <c r="A3" s="1">
        <v>44992</v>
      </c>
      <c r="B3" s="1" t="s">
        <v>9</v>
      </c>
      <c r="C3" s="4">
        <f t="shared" si="0"/>
        <v>19</v>
      </c>
      <c r="D3" s="3">
        <v>5</v>
      </c>
      <c r="E3" s="3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3">
        <f>YEAR(Tabla2[[#This Row],[Fecha]])</f>
        <v>2023</v>
      </c>
    </row>
    <row r="4" spans="1:24" hidden="1" x14ac:dyDescent="0.3">
      <c r="A4" s="1">
        <v>45000</v>
      </c>
      <c r="B4" s="1" t="s">
        <v>8</v>
      </c>
      <c r="C4" s="4">
        <f t="shared" si="0"/>
        <v>33</v>
      </c>
      <c r="D4" s="3">
        <v>9</v>
      </c>
      <c r="E4" s="3">
        <v>9</v>
      </c>
      <c r="F4" s="3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4">
        <f>YEAR(Tabla2[[#This Row],[Fecha]])</f>
        <v>2023</v>
      </c>
    </row>
    <row r="5" spans="1:24" hidden="1" x14ac:dyDescent="0.3">
      <c r="A5" s="1">
        <v>45002</v>
      </c>
      <c r="B5" s="1" t="s">
        <v>8</v>
      </c>
      <c r="C5" s="4">
        <f t="shared" si="0"/>
        <v>31</v>
      </c>
      <c r="D5" s="3">
        <v>7</v>
      </c>
      <c r="E5" s="3">
        <v>9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3">
        <f>YEAR(Tabla2[[#This Row],[Fecha]])</f>
        <v>2023</v>
      </c>
    </row>
    <row r="6" spans="1:24" hidden="1" x14ac:dyDescent="0.3">
      <c r="A6" s="1">
        <v>45005</v>
      </c>
      <c r="B6" s="1" t="s">
        <v>7</v>
      </c>
      <c r="C6" s="4">
        <f t="shared" si="0"/>
        <v>12</v>
      </c>
      <c r="D6" s="3">
        <v>7</v>
      </c>
      <c r="E6" s="3">
        <v>4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3">
        <f>YEAR(Tabla2[[#This Row],[Fecha]])</f>
        <v>2023</v>
      </c>
    </row>
    <row r="7" spans="1:24" hidden="1" x14ac:dyDescent="0.3">
      <c r="A7" s="1">
        <v>45010</v>
      </c>
      <c r="B7" s="1" t="s">
        <v>6</v>
      </c>
      <c r="C7" s="4">
        <f t="shared" si="0"/>
        <v>64</v>
      </c>
      <c r="D7" s="3">
        <v>4</v>
      </c>
      <c r="E7" s="3">
        <v>12</v>
      </c>
      <c r="F7" s="3">
        <v>5</v>
      </c>
      <c r="G7" s="3">
        <v>5</v>
      </c>
      <c r="H7" s="3">
        <v>6</v>
      </c>
      <c r="I7" s="3">
        <v>4</v>
      </c>
      <c r="J7" s="3">
        <v>14</v>
      </c>
      <c r="K7" s="3">
        <v>6</v>
      </c>
      <c r="L7" s="3">
        <v>8</v>
      </c>
      <c r="M7" s="3"/>
      <c r="N7" s="3"/>
      <c r="O7" s="3"/>
      <c r="P7" s="3"/>
      <c r="Q7" s="3"/>
      <c r="R7" s="3"/>
      <c r="S7" s="13">
        <f>YEAR(Tabla2[[#This Row],[Fecha]])</f>
        <v>2023</v>
      </c>
    </row>
    <row r="8" spans="1:24" hidden="1" x14ac:dyDescent="0.3">
      <c r="A8" s="1">
        <v>45010</v>
      </c>
      <c r="B8" t="s">
        <v>25</v>
      </c>
      <c r="C8" s="4">
        <f t="shared" si="0"/>
        <v>34</v>
      </c>
      <c r="D8" s="3">
        <v>5</v>
      </c>
      <c r="E8" s="3">
        <v>11</v>
      </c>
      <c r="F8" s="3">
        <v>7</v>
      </c>
      <c r="G8" s="3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3">
        <f>YEAR(Tabla2[[#This Row],[Fecha]])</f>
        <v>2023</v>
      </c>
    </row>
    <row r="9" spans="1:24" hidden="1" x14ac:dyDescent="0.3">
      <c r="A9" s="1">
        <v>45018</v>
      </c>
      <c r="B9" s="1" t="s">
        <v>25</v>
      </c>
      <c r="C9" s="4">
        <f t="shared" ref="C9:C14" si="1">SUM(D9:R9)</f>
        <v>102</v>
      </c>
      <c r="D9" s="3">
        <v>5</v>
      </c>
      <c r="E9" s="3">
        <v>11</v>
      </c>
      <c r="F9" s="3">
        <v>7</v>
      </c>
      <c r="G9" s="3">
        <v>11</v>
      </c>
      <c r="H9" s="3">
        <v>10</v>
      </c>
      <c r="I9" s="3">
        <v>12</v>
      </c>
      <c r="J9" s="3">
        <v>11</v>
      </c>
      <c r="K9" s="3">
        <v>5</v>
      </c>
      <c r="L9" s="3">
        <v>11</v>
      </c>
      <c r="M9" s="3">
        <v>8</v>
      </c>
      <c r="N9" s="3">
        <v>7</v>
      </c>
      <c r="O9" s="3">
        <v>1</v>
      </c>
      <c r="P9" s="3">
        <v>3</v>
      </c>
      <c r="Q9" s="3"/>
      <c r="R9" s="3"/>
      <c r="S9" s="13">
        <f>YEAR(Tabla2[[#This Row],[Fecha]])</f>
        <v>2023</v>
      </c>
    </row>
    <row r="10" spans="1:24" hidden="1" x14ac:dyDescent="0.3">
      <c r="A10" s="1">
        <v>45021</v>
      </c>
      <c r="B10" s="1" t="s">
        <v>7</v>
      </c>
      <c r="C10" s="4">
        <f t="shared" si="1"/>
        <v>19</v>
      </c>
      <c r="D10" s="3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3">
        <f>YEAR(Tabla2[[#This Row],[Fecha]])</f>
        <v>2023</v>
      </c>
    </row>
    <row r="11" spans="1:24" hidden="1" x14ac:dyDescent="0.3">
      <c r="A11" s="1">
        <v>45022</v>
      </c>
      <c r="B11" s="1" t="s">
        <v>7</v>
      </c>
      <c r="C11" s="4">
        <f t="shared" si="1"/>
        <v>64</v>
      </c>
      <c r="D11" s="3">
        <v>6</v>
      </c>
      <c r="E11" s="3">
        <v>15</v>
      </c>
      <c r="F11" s="3">
        <v>19</v>
      </c>
      <c r="G11" s="3">
        <v>3</v>
      </c>
      <c r="H11" s="3">
        <v>17</v>
      </c>
      <c r="I11" s="3">
        <v>4</v>
      </c>
      <c r="J11" s="3"/>
      <c r="K11" s="3"/>
      <c r="L11" s="3"/>
      <c r="M11" s="3"/>
      <c r="N11" s="3"/>
      <c r="O11" s="3"/>
      <c r="P11" s="3"/>
      <c r="Q11" s="3"/>
      <c r="R11" s="3"/>
      <c r="S11" s="13">
        <f>YEAR(Tabla2[[#This Row],[Fecha]])</f>
        <v>2023</v>
      </c>
    </row>
    <row r="12" spans="1:24" hidden="1" x14ac:dyDescent="0.3">
      <c r="A12" s="1">
        <v>45022</v>
      </c>
      <c r="B12" s="1" t="s">
        <v>25</v>
      </c>
      <c r="C12" s="4">
        <f t="shared" si="1"/>
        <v>32</v>
      </c>
      <c r="D12" s="3">
        <v>9</v>
      </c>
      <c r="E12" s="3">
        <v>11</v>
      </c>
      <c r="F12" s="3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3">
        <f>YEAR(Tabla2[[#This Row],[Fecha]])</f>
        <v>2023</v>
      </c>
    </row>
    <row r="13" spans="1:24" hidden="1" x14ac:dyDescent="0.3">
      <c r="A13" s="1">
        <v>45023</v>
      </c>
      <c r="B13" s="1" t="s">
        <v>7</v>
      </c>
      <c r="C13" s="4">
        <f t="shared" si="1"/>
        <v>46</v>
      </c>
      <c r="D13" s="3">
        <v>7</v>
      </c>
      <c r="E13" s="3">
        <v>13</v>
      </c>
      <c r="F13" s="3">
        <v>14</v>
      </c>
      <c r="G13" s="3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3">
        <f>YEAR(Tabla2[[#This Row],[Fecha]])</f>
        <v>2023</v>
      </c>
    </row>
    <row r="14" spans="1:24" hidden="1" x14ac:dyDescent="0.3">
      <c r="A14" s="1">
        <v>45023</v>
      </c>
      <c r="B14" s="1" t="s">
        <v>25</v>
      </c>
      <c r="C14" s="4">
        <f t="shared" si="1"/>
        <v>92</v>
      </c>
      <c r="D14" s="3">
        <v>5</v>
      </c>
      <c r="E14" s="3">
        <v>5</v>
      </c>
      <c r="F14" s="3">
        <v>6</v>
      </c>
      <c r="G14" s="3">
        <v>7</v>
      </c>
      <c r="H14" s="3">
        <v>7</v>
      </c>
      <c r="I14" s="3">
        <v>4</v>
      </c>
      <c r="J14" s="3">
        <v>7</v>
      </c>
      <c r="K14" s="3">
        <v>5</v>
      </c>
      <c r="L14" s="3">
        <v>11</v>
      </c>
      <c r="M14" s="3">
        <v>9</v>
      </c>
      <c r="N14" s="3">
        <v>3</v>
      </c>
      <c r="O14" s="3">
        <v>4</v>
      </c>
      <c r="P14" s="3">
        <v>5</v>
      </c>
      <c r="Q14" s="3">
        <v>14</v>
      </c>
      <c r="R14" s="3"/>
      <c r="S14" s="13">
        <f>YEAR(Tabla2[[#This Row],[Fecha]])</f>
        <v>2023</v>
      </c>
    </row>
    <row r="15" spans="1:24" hidden="1" x14ac:dyDescent="0.3">
      <c r="A15" s="1">
        <v>45024</v>
      </c>
      <c r="B15" s="1" t="s">
        <v>25</v>
      </c>
      <c r="C15" s="4">
        <f t="shared" ref="C15:C20" si="2">SUM(D15:R15)</f>
        <v>84</v>
      </c>
      <c r="D15" s="3">
        <v>3</v>
      </c>
      <c r="E15" s="3">
        <v>3</v>
      </c>
      <c r="F15" s="3">
        <v>11</v>
      </c>
      <c r="G15" s="3">
        <v>7</v>
      </c>
      <c r="H15" s="3">
        <v>8</v>
      </c>
      <c r="I15" s="3">
        <v>8</v>
      </c>
      <c r="J15" s="3">
        <v>13</v>
      </c>
      <c r="K15" s="3">
        <v>7</v>
      </c>
      <c r="L15" s="3">
        <v>24</v>
      </c>
      <c r="M15" s="3"/>
      <c r="N15" s="3"/>
      <c r="O15" s="3"/>
      <c r="P15" s="3"/>
      <c r="Q15" s="3"/>
      <c r="R15" s="3"/>
      <c r="S15" s="13">
        <f>YEAR(Tabla2[[#This Row],[Fecha]])</f>
        <v>2023</v>
      </c>
    </row>
    <row r="16" spans="1:24" hidden="1" x14ac:dyDescent="0.3">
      <c r="A16" s="1">
        <v>45025</v>
      </c>
      <c r="B16" s="1" t="s">
        <v>25</v>
      </c>
      <c r="C16" s="4">
        <f t="shared" si="2"/>
        <v>83</v>
      </c>
      <c r="D16" s="3">
        <v>4</v>
      </c>
      <c r="E16" s="3">
        <v>7</v>
      </c>
      <c r="F16" s="3">
        <v>15</v>
      </c>
      <c r="G16" s="3">
        <v>7</v>
      </c>
      <c r="H16" s="3">
        <v>11</v>
      </c>
      <c r="I16" s="3">
        <v>12</v>
      </c>
      <c r="J16" s="3">
        <v>6</v>
      </c>
      <c r="K16" s="3">
        <v>12</v>
      </c>
      <c r="L16" s="3">
        <v>9</v>
      </c>
      <c r="M16" s="3"/>
      <c r="N16" s="3"/>
      <c r="O16" s="3"/>
      <c r="P16" s="3"/>
      <c r="Q16" s="3"/>
      <c r="R16" s="3"/>
      <c r="S16" s="13">
        <f>YEAR(Tabla2[[#This Row],[Fecha]])</f>
        <v>2023</v>
      </c>
    </row>
    <row r="17" spans="1:19" hidden="1" x14ac:dyDescent="0.3">
      <c r="A17" s="1">
        <v>45026</v>
      </c>
      <c r="B17" s="1" t="s">
        <v>7</v>
      </c>
      <c r="C17" s="4">
        <f t="shared" si="2"/>
        <v>30</v>
      </c>
      <c r="D17" s="3">
        <v>18</v>
      </c>
      <c r="E17" s="3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3">
        <f>YEAR(Tabla2[[#This Row],[Fecha]])</f>
        <v>2023</v>
      </c>
    </row>
    <row r="18" spans="1:19" hidden="1" x14ac:dyDescent="0.3">
      <c r="A18" s="1">
        <v>45027</v>
      </c>
      <c r="B18" s="1" t="s">
        <v>7</v>
      </c>
      <c r="C18" s="4">
        <f t="shared" si="2"/>
        <v>41</v>
      </c>
      <c r="D18" s="3">
        <v>10</v>
      </c>
      <c r="E18" s="3">
        <v>15</v>
      </c>
      <c r="F18" s="3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3">
        <f>YEAR(Tabla2[[#This Row],[Fecha]])</f>
        <v>2023</v>
      </c>
    </row>
    <row r="19" spans="1:19" hidden="1" x14ac:dyDescent="0.3">
      <c r="A19" s="1">
        <v>45028</v>
      </c>
      <c r="B19" s="1" t="s">
        <v>7</v>
      </c>
      <c r="C19" s="4">
        <f t="shared" si="2"/>
        <v>56</v>
      </c>
      <c r="D19" s="3">
        <v>23</v>
      </c>
      <c r="E19" s="3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3">
        <f>YEAR(Tabla2[[#This Row],[Fecha]])</f>
        <v>2023</v>
      </c>
    </row>
    <row r="20" spans="1:19" hidden="1" x14ac:dyDescent="0.3">
      <c r="A20" s="1">
        <v>45029</v>
      </c>
      <c r="B20" s="1" t="s">
        <v>7</v>
      </c>
      <c r="C20" s="4">
        <f t="shared" si="2"/>
        <v>38</v>
      </c>
      <c r="D20" s="3">
        <v>28</v>
      </c>
      <c r="E20" s="3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3">
        <f>YEAR(Tabla2[[#This Row],[Fecha]])</f>
        <v>2023</v>
      </c>
    </row>
    <row r="21" spans="1:19" hidden="1" x14ac:dyDescent="0.3">
      <c r="A21" s="1">
        <v>45030</v>
      </c>
      <c r="B21" s="1" t="s">
        <v>7</v>
      </c>
      <c r="C21" s="4">
        <f t="shared" ref="C21:C26" si="3">SUM(D21:R21)</f>
        <v>42</v>
      </c>
      <c r="D21" s="3">
        <v>14</v>
      </c>
      <c r="E21" s="3">
        <v>7</v>
      </c>
      <c r="F21" s="3">
        <v>12</v>
      </c>
      <c r="G21" s="3">
        <v>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3">
        <f>YEAR(Tabla2[[#This Row],[Fecha]])</f>
        <v>2023</v>
      </c>
    </row>
    <row r="22" spans="1:19" hidden="1" x14ac:dyDescent="0.3">
      <c r="A22" s="1">
        <v>45031</v>
      </c>
      <c r="B22" s="1" t="s">
        <v>25</v>
      </c>
      <c r="C22" s="4">
        <f t="shared" si="3"/>
        <v>234</v>
      </c>
      <c r="D22" s="3">
        <v>33</v>
      </c>
      <c r="E22" s="3">
        <v>15</v>
      </c>
      <c r="F22" s="3">
        <v>9</v>
      </c>
      <c r="G22" s="3">
        <v>3</v>
      </c>
      <c r="H22" s="3">
        <v>23</v>
      </c>
      <c r="I22" s="3">
        <v>6</v>
      </c>
      <c r="J22" s="3">
        <v>9</v>
      </c>
      <c r="K22" s="3">
        <v>12</v>
      </c>
      <c r="L22" s="3">
        <v>6</v>
      </c>
      <c r="M22" s="3">
        <v>6</v>
      </c>
      <c r="N22" s="3">
        <v>5</v>
      </c>
      <c r="O22" s="3">
        <v>14</v>
      </c>
      <c r="P22" s="3">
        <v>10</v>
      </c>
      <c r="Q22" s="3">
        <f>4+12+7+16+7</f>
        <v>46</v>
      </c>
      <c r="R22" s="3">
        <f>14+12+11</f>
        <v>37</v>
      </c>
      <c r="S22" s="13">
        <f>YEAR(Tabla2[[#This Row],[Fecha]])</f>
        <v>2023</v>
      </c>
    </row>
    <row r="23" spans="1:19" hidden="1" x14ac:dyDescent="0.3">
      <c r="A23" s="1">
        <v>45032</v>
      </c>
      <c r="B23" s="1" t="s">
        <v>7</v>
      </c>
      <c r="C23" s="4">
        <f t="shared" si="3"/>
        <v>44</v>
      </c>
      <c r="D23" s="3">
        <v>13</v>
      </c>
      <c r="E23" s="3">
        <v>13</v>
      </c>
      <c r="F23" s="3">
        <v>18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3">
        <f>YEAR(Tabla2[[#This Row],[Fecha]])</f>
        <v>2023</v>
      </c>
    </row>
    <row r="24" spans="1:19" hidden="1" x14ac:dyDescent="0.3">
      <c r="A24" s="1">
        <v>45033</v>
      </c>
      <c r="B24" s="1" t="s">
        <v>7</v>
      </c>
      <c r="C24" s="4">
        <f t="shared" si="3"/>
        <v>93</v>
      </c>
      <c r="D24" s="3">
        <v>30</v>
      </c>
      <c r="E24" s="3">
        <v>11</v>
      </c>
      <c r="F24" s="3">
        <v>19</v>
      </c>
      <c r="G24" s="3">
        <v>33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3">
        <f>YEAR(Tabla2[[#This Row],[Fecha]])</f>
        <v>2023</v>
      </c>
    </row>
    <row r="25" spans="1:19" hidden="1" x14ac:dyDescent="0.3">
      <c r="A25" s="1">
        <v>45034</v>
      </c>
      <c r="B25" s="1" t="s">
        <v>7</v>
      </c>
      <c r="C25" s="4">
        <f t="shared" si="3"/>
        <v>23</v>
      </c>
      <c r="D25" s="3">
        <v>11</v>
      </c>
      <c r="E25" s="3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3">
        <f>YEAR(Tabla2[[#This Row],[Fecha]])</f>
        <v>2023</v>
      </c>
    </row>
    <row r="26" spans="1:19" hidden="1" x14ac:dyDescent="0.3">
      <c r="A26" s="1">
        <v>45036</v>
      </c>
      <c r="B26" s="1" t="s">
        <v>7</v>
      </c>
      <c r="C26" s="4">
        <f t="shared" si="3"/>
        <v>46</v>
      </c>
      <c r="D26" s="3">
        <v>11</v>
      </c>
      <c r="E26" s="3">
        <v>8</v>
      </c>
      <c r="F26" s="3">
        <v>9</v>
      </c>
      <c r="G26" s="3">
        <v>4</v>
      </c>
      <c r="H26" s="3">
        <v>8</v>
      </c>
      <c r="I26" s="3">
        <v>2</v>
      </c>
      <c r="J26" s="3">
        <v>4</v>
      </c>
      <c r="K26" s="3"/>
      <c r="L26" s="3"/>
      <c r="M26" s="3"/>
      <c r="N26" s="3"/>
      <c r="O26" s="3"/>
      <c r="P26" s="3"/>
      <c r="Q26" s="3"/>
      <c r="R26" s="3"/>
      <c r="S26" s="13">
        <f>YEAR(Tabla2[[#This Row],[Fecha]])</f>
        <v>2023</v>
      </c>
    </row>
    <row r="27" spans="1:19" hidden="1" x14ac:dyDescent="0.3">
      <c r="A27" s="1">
        <v>45037</v>
      </c>
      <c r="B27" s="1" t="s">
        <v>7</v>
      </c>
      <c r="C27" s="4">
        <f t="shared" ref="C27:C33" si="4">SUM(D27:R27)</f>
        <v>14</v>
      </c>
      <c r="D27" s="3">
        <v>4</v>
      </c>
      <c r="E27" s="3">
        <v>1</v>
      </c>
      <c r="F27" s="3">
        <v>6</v>
      </c>
      <c r="G27" s="3">
        <v>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3">
        <f>YEAR(Tabla2[[#This Row],[Fecha]])</f>
        <v>2023</v>
      </c>
    </row>
    <row r="28" spans="1:19" hidden="1" x14ac:dyDescent="0.3">
      <c r="A28" s="1">
        <v>45038</v>
      </c>
      <c r="B28" s="1" t="s">
        <v>7</v>
      </c>
      <c r="C28" s="4">
        <f t="shared" si="4"/>
        <v>110</v>
      </c>
      <c r="D28" s="3">
        <v>4</v>
      </c>
      <c r="E28" s="3">
        <v>3</v>
      </c>
      <c r="F28" s="3">
        <v>3</v>
      </c>
      <c r="G28" s="3">
        <v>5</v>
      </c>
      <c r="H28" s="3">
        <v>1</v>
      </c>
      <c r="I28" s="3">
        <v>3</v>
      </c>
      <c r="J28" s="3">
        <v>9</v>
      </c>
      <c r="K28" s="3">
        <v>2</v>
      </c>
      <c r="L28" s="3">
        <v>1</v>
      </c>
      <c r="M28" s="3">
        <v>3</v>
      </c>
      <c r="N28" s="3">
        <v>1</v>
      </c>
      <c r="O28" s="3">
        <v>3</v>
      </c>
      <c r="P28" s="3">
        <v>1</v>
      </c>
      <c r="Q28" s="3">
        <v>9</v>
      </c>
      <c r="R28" s="3">
        <f>2+4+5+7+10+8+20+6</f>
        <v>62</v>
      </c>
      <c r="S28" s="13">
        <f>YEAR(Tabla2[[#This Row],[Fecha]])</f>
        <v>2023</v>
      </c>
    </row>
    <row r="29" spans="1:19" hidden="1" x14ac:dyDescent="0.3">
      <c r="A29" s="1">
        <v>45039</v>
      </c>
      <c r="B29" s="1" t="s">
        <v>7</v>
      </c>
      <c r="C29" s="4">
        <f t="shared" si="4"/>
        <v>13</v>
      </c>
      <c r="D29" s="3">
        <v>5</v>
      </c>
      <c r="E29" s="3">
        <v>5</v>
      </c>
      <c r="F29" s="3">
        <v>2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3">
        <f>YEAR(Tabla2[[#This Row],[Fecha]])</f>
        <v>2023</v>
      </c>
    </row>
    <row r="30" spans="1:19" hidden="1" x14ac:dyDescent="0.3">
      <c r="A30" s="1">
        <v>45040</v>
      </c>
      <c r="B30" s="1" t="s">
        <v>7</v>
      </c>
      <c r="C30" s="4">
        <f t="shared" si="4"/>
        <v>43</v>
      </c>
      <c r="D30" s="3">
        <v>20</v>
      </c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3">
        <f>YEAR(Tabla2[[#This Row],[Fecha]])</f>
        <v>2023</v>
      </c>
    </row>
    <row r="31" spans="1:19" hidden="1" x14ac:dyDescent="0.3">
      <c r="A31" s="1">
        <v>45041</v>
      </c>
      <c r="B31" s="1" t="s">
        <v>7</v>
      </c>
      <c r="C31" s="4">
        <f t="shared" si="4"/>
        <v>31</v>
      </c>
      <c r="D31" s="3">
        <v>13</v>
      </c>
      <c r="E31" s="3"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3">
        <f>YEAR(Tabla2[[#This Row],[Fecha]])</f>
        <v>2023</v>
      </c>
    </row>
    <row r="32" spans="1:19" hidden="1" x14ac:dyDescent="0.3">
      <c r="A32" s="1">
        <v>45042</v>
      </c>
      <c r="B32" s="1" t="s">
        <v>7</v>
      </c>
      <c r="C32" s="4">
        <f t="shared" si="4"/>
        <v>38</v>
      </c>
      <c r="D32" s="3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3">
        <f>YEAR(Tabla2[[#This Row],[Fecha]])</f>
        <v>2023</v>
      </c>
    </row>
    <row r="33" spans="1:19" hidden="1" x14ac:dyDescent="0.3">
      <c r="A33" s="1">
        <v>45043</v>
      </c>
      <c r="B33" s="1" t="s">
        <v>7</v>
      </c>
      <c r="C33" s="4">
        <f t="shared" si="4"/>
        <v>41</v>
      </c>
      <c r="D33" s="3">
        <v>5</v>
      </c>
      <c r="E33" s="3">
        <v>10</v>
      </c>
      <c r="F33" s="3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3">
        <f>YEAR(Tabla2[[#This Row],[Fecha]])</f>
        <v>2023</v>
      </c>
    </row>
    <row r="34" spans="1:19" hidden="1" x14ac:dyDescent="0.3">
      <c r="A34" s="1">
        <v>45044</v>
      </c>
      <c r="B34" s="1" t="s">
        <v>7</v>
      </c>
      <c r="C34" s="4">
        <f t="shared" ref="C34:C42" si="5">SUM(D34:R34)</f>
        <v>65</v>
      </c>
      <c r="D34" s="3">
        <v>21</v>
      </c>
      <c r="E34" s="3">
        <v>16</v>
      </c>
      <c r="F34" s="3">
        <v>4</v>
      </c>
      <c r="G34" s="3">
        <v>24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3">
        <f>YEAR(Tabla2[[#This Row],[Fecha]])</f>
        <v>2023</v>
      </c>
    </row>
    <row r="35" spans="1:19" hidden="1" x14ac:dyDescent="0.3">
      <c r="A35" s="1">
        <v>45045</v>
      </c>
      <c r="B35" s="1" t="s">
        <v>7</v>
      </c>
      <c r="C35" s="4">
        <f t="shared" si="5"/>
        <v>130</v>
      </c>
      <c r="D35" s="3">
        <v>24</v>
      </c>
      <c r="E35" s="3">
        <v>21</v>
      </c>
      <c r="F35" s="3">
        <v>15</v>
      </c>
      <c r="G35" s="3">
        <v>19</v>
      </c>
      <c r="H35" s="3">
        <v>12</v>
      </c>
      <c r="I35" s="3">
        <v>9</v>
      </c>
      <c r="J35" s="3">
        <v>8</v>
      </c>
      <c r="K35" s="3">
        <v>22</v>
      </c>
      <c r="L35" s="3"/>
      <c r="M35" s="3"/>
      <c r="N35" s="3"/>
      <c r="O35" s="3"/>
      <c r="P35" s="3"/>
      <c r="Q35" s="3"/>
      <c r="R35" s="3"/>
      <c r="S35" s="13">
        <f>YEAR(Tabla2[[#This Row],[Fecha]])</f>
        <v>2023</v>
      </c>
    </row>
    <row r="36" spans="1:19" hidden="1" x14ac:dyDescent="0.3">
      <c r="A36" s="1">
        <v>45046</v>
      </c>
      <c r="B36" s="1" t="s">
        <v>7</v>
      </c>
      <c r="C36" s="4">
        <f t="shared" si="5"/>
        <v>115</v>
      </c>
      <c r="D36" s="3">
        <v>28</v>
      </c>
      <c r="E36" s="3">
        <v>14</v>
      </c>
      <c r="F36" s="3">
        <v>7</v>
      </c>
      <c r="G36" s="3">
        <v>3</v>
      </c>
      <c r="H36" s="3">
        <v>11</v>
      </c>
      <c r="I36" s="3">
        <v>7</v>
      </c>
      <c r="J36" s="3">
        <v>10</v>
      </c>
      <c r="K36" s="3">
        <v>9</v>
      </c>
      <c r="L36" s="3">
        <v>14</v>
      </c>
      <c r="M36" s="3">
        <v>12</v>
      </c>
      <c r="N36" s="3"/>
      <c r="O36" s="3"/>
      <c r="P36" s="3"/>
      <c r="Q36" s="3"/>
      <c r="R36" s="3"/>
      <c r="S36" s="13">
        <f>YEAR(Tabla2[[#This Row],[Fecha]])</f>
        <v>2023</v>
      </c>
    </row>
    <row r="37" spans="1:19" hidden="1" x14ac:dyDescent="0.3">
      <c r="A37" s="1">
        <v>45047</v>
      </c>
      <c r="B37" s="1" t="s">
        <v>7</v>
      </c>
      <c r="C37" s="4">
        <f t="shared" si="5"/>
        <v>73</v>
      </c>
      <c r="D37" s="3">
        <v>12</v>
      </c>
      <c r="E37" s="3">
        <v>6</v>
      </c>
      <c r="F37" s="3">
        <v>5</v>
      </c>
      <c r="G37" s="3">
        <v>6</v>
      </c>
      <c r="H37" s="3">
        <v>8</v>
      </c>
      <c r="I37" s="3">
        <v>11</v>
      </c>
      <c r="J37" s="3">
        <v>8</v>
      </c>
      <c r="K37" s="3">
        <v>14</v>
      </c>
      <c r="L37" s="3">
        <v>3</v>
      </c>
      <c r="M37" s="3"/>
      <c r="N37" s="3"/>
      <c r="O37" s="3"/>
      <c r="P37" s="3"/>
      <c r="Q37" s="3"/>
      <c r="R37" s="3"/>
      <c r="S37" s="13">
        <f>YEAR(Tabla2[[#This Row],[Fecha]])</f>
        <v>2023</v>
      </c>
    </row>
    <row r="38" spans="1:19" hidden="1" x14ac:dyDescent="0.3">
      <c r="A38" s="1">
        <v>45048</v>
      </c>
      <c r="B38" s="1" t="s">
        <v>7</v>
      </c>
      <c r="C38" s="4">
        <f t="shared" si="5"/>
        <v>38</v>
      </c>
      <c r="D38" s="3">
        <v>19</v>
      </c>
      <c r="E38" s="3">
        <v>9</v>
      </c>
      <c r="F38" s="3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3">
        <f>YEAR(Tabla2[[#This Row],[Fecha]])</f>
        <v>2023</v>
      </c>
    </row>
    <row r="39" spans="1:19" hidden="1" x14ac:dyDescent="0.3">
      <c r="A39" s="1">
        <v>45049</v>
      </c>
      <c r="B39" s="1" t="s">
        <v>7</v>
      </c>
      <c r="C39" s="4">
        <f t="shared" si="5"/>
        <v>33</v>
      </c>
      <c r="D39" s="3">
        <v>10</v>
      </c>
      <c r="E39" s="3">
        <v>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3">
        <f>YEAR(Tabla2[[#This Row],[Fecha]])</f>
        <v>2023</v>
      </c>
    </row>
    <row r="40" spans="1:19" hidden="1" x14ac:dyDescent="0.3">
      <c r="A40" s="1">
        <v>45049</v>
      </c>
      <c r="B40" s="1" t="s">
        <v>8</v>
      </c>
      <c r="C40" s="4">
        <f t="shared" si="5"/>
        <v>27</v>
      </c>
      <c r="D40" s="3">
        <v>5</v>
      </c>
      <c r="E40" s="3">
        <v>11</v>
      </c>
      <c r="F40" s="3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3">
        <f>YEAR(Tabla2[[#This Row],[Fecha]])</f>
        <v>2023</v>
      </c>
    </row>
    <row r="41" spans="1:19" hidden="1" x14ac:dyDescent="0.3">
      <c r="A41" s="1">
        <v>45050</v>
      </c>
      <c r="B41" s="1" t="s">
        <v>7</v>
      </c>
      <c r="C41" s="4">
        <f t="shared" si="5"/>
        <v>36</v>
      </c>
      <c r="D41" s="3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3">
        <f>YEAR(Tabla2[[#This Row],[Fecha]])</f>
        <v>2023</v>
      </c>
    </row>
    <row r="42" spans="1:19" hidden="1" x14ac:dyDescent="0.3">
      <c r="A42" s="1">
        <v>45051</v>
      </c>
      <c r="B42" s="1" t="s">
        <v>7</v>
      </c>
      <c r="C42" s="4">
        <f t="shared" si="5"/>
        <v>31</v>
      </c>
      <c r="D42" s="3">
        <v>16</v>
      </c>
      <c r="E42" s="3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3">
        <f>YEAR(Tabla2[[#This Row],[Fecha]])</f>
        <v>2023</v>
      </c>
    </row>
    <row r="43" spans="1:19" hidden="1" x14ac:dyDescent="0.3">
      <c r="A43" s="1">
        <v>45052</v>
      </c>
      <c r="B43" s="1" t="s">
        <v>7</v>
      </c>
      <c r="C43" s="4">
        <f t="shared" ref="C43:C49" si="6">SUM(D43:R43)</f>
        <v>34</v>
      </c>
      <c r="D43" s="3">
        <v>34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3">
        <f>YEAR(Tabla2[[#This Row],[Fecha]])</f>
        <v>2023</v>
      </c>
    </row>
    <row r="44" spans="1:19" hidden="1" x14ac:dyDescent="0.3">
      <c r="A44" s="1">
        <v>45053</v>
      </c>
      <c r="B44" s="1" t="s">
        <v>7</v>
      </c>
      <c r="C44" s="4">
        <f t="shared" si="6"/>
        <v>39</v>
      </c>
      <c r="D44" s="3">
        <v>19</v>
      </c>
      <c r="E44" s="3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3">
        <f>YEAR(Tabla2[[#This Row],[Fecha]])</f>
        <v>2023</v>
      </c>
    </row>
    <row r="45" spans="1:19" hidden="1" x14ac:dyDescent="0.3">
      <c r="A45" s="1">
        <v>45058</v>
      </c>
      <c r="B45" s="1" t="s">
        <v>7</v>
      </c>
      <c r="C45" s="4">
        <f t="shared" si="6"/>
        <v>21</v>
      </c>
      <c r="D45" s="3">
        <v>12</v>
      </c>
      <c r="E45" s="3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3">
        <f>YEAR(Tabla2[[#This Row],[Fecha]])</f>
        <v>2023</v>
      </c>
    </row>
    <row r="46" spans="1:19" hidden="1" x14ac:dyDescent="0.3">
      <c r="A46" s="1">
        <v>45061</v>
      </c>
      <c r="B46" s="1" t="s">
        <v>7</v>
      </c>
      <c r="C46" s="4">
        <f t="shared" si="6"/>
        <v>61</v>
      </c>
      <c r="D46" s="3">
        <v>61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3">
        <f>YEAR(Tabla2[[#This Row],[Fecha]])</f>
        <v>2023</v>
      </c>
    </row>
    <row r="47" spans="1:19" hidden="1" x14ac:dyDescent="0.3">
      <c r="A47" s="1">
        <v>45062</v>
      </c>
      <c r="B47" s="1" t="s">
        <v>7</v>
      </c>
      <c r="C47" s="4">
        <f t="shared" si="6"/>
        <v>44</v>
      </c>
      <c r="D47" s="3">
        <v>44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3">
        <f>YEAR(Tabla2[[#This Row],[Fecha]])</f>
        <v>2023</v>
      </c>
    </row>
    <row r="48" spans="1:19" hidden="1" x14ac:dyDescent="0.3">
      <c r="A48" s="1">
        <v>45063</v>
      </c>
      <c r="B48" s="1" t="s">
        <v>7</v>
      </c>
      <c r="C48" s="4">
        <f t="shared" si="6"/>
        <v>33</v>
      </c>
      <c r="D48" s="3">
        <v>33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3">
        <f>YEAR(Tabla2[[#This Row],[Fecha]])</f>
        <v>2023</v>
      </c>
    </row>
    <row r="49" spans="1:19" hidden="1" x14ac:dyDescent="0.3">
      <c r="A49" s="1">
        <v>45065</v>
      </c>
      <c r="B49" s="1" t="s">
        <v>7</v>
      </c>
      <c r="C49" s="4">
        <f t="shared" si="6"/>
        <v>46</v>
      </c>
      <c r="D49" s="3">
        <v>23</v>
      </c>
      <c r="E49" s="3">
        <v>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3">
        <f>YEAR(Tabla2[[#This Row],[Fecha]])</f>
        <v>2023</v>
      </c>
    </row>
    <row r="50" spans="1:19" hidden="1" x14ac:dyDescent="0.3">
      <c r="A50" s="1">
        <v>45068</v>
      </c>
      <c r="B50" s="1" t="s">
        <v>7</v>
      </c>
      <c r="C50" s="4">
        <f t="shared" ref="C50:C56" si="7">SUM(D50:R50)</f>
        <v>31</v>
      </c>
      <c r="D50" s="3">
        <v>31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3">
        <f>YEAR(Tabla2[[#This Row],[Fecha]])</f>
        <v>2023</v>
      </c>
    </row>
    <row r="51" spans="1:19" hidden="1" x14ac:dyDescent="0.3">
      <c r="A51" s="1">
        <v>45069</v>
      </c>
      <c r="B51" s="1" t="s">
        <v>7</v>
      </c>
      <c r="C51" s="4">
        <f t="shared" si="7"/>
        <v>25</v>
      </c>
      <c r="D51" s="3">
        <v>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3">
        <f>YEAR(Tabla2[[#This Row],[Fecha]])</f>
        <v>2023</v>
      </c>
    </row>
    <row r="52" spans="1:19" hidden="1" x14ac:dyDescent="0.3">
      <c r="A52" s="1">
        <v>45070</v>
      </c>
      <c r="B52" s="1" t="s">
        <v>7</v>
      </c>
      <c r="C52" s="4">
        <f t="shared" si="7"/>
        <v>18</v>
      </c>
      <c r="D52" s="3">
        <v>18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3">
        <f>YEAR(Tabla2[[#This Row],[Fecha]])</f>
        <v>2023</v>
      </c>
    </row>
    <row r="53" spans="1:19" hidden="1" x14ac:dyDescent="0.3">
      <c r="A53" s="1">
        <v>45072</v>
      </c>
      <c r="B53" s="1" t="s">
        <v>7</v>
      </c>
      <c r="C53" s="4">
        <f t="shared" si="7"/>
        <v>12</v>
      </c>
      <c r="D53" s="3">
        <v>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3">
        <f>YEAR(Tabla2[[#This Row],[Fecha]])</f>
        <v>2023</v>
      </c>
    </row>
    <row r="54" spans="1:19" hidden="1" x14ac:dyDescent="0.3">
      <c r="A54" s="1">
        <v>45073</v>
      </c>
      <c r="B54" s="1" t="s">
        <v>82</v>
      </c>
      <c r="C54" s="4">
        <f t="shared" si="7"/>
        <v>12</v>
      </c>
      <c r="D54" s="3">
        <v>12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3">
        <f>YEAR(Tabla2[[#This Row],[Fecha]])</f>
        <v>2023</v>
      </c>
    </row>
    <row r="55" spans="1:19" hidden="1" x14ac:dyDescent="0.3">
      <c r="A55" s="1">
        <v>45074</v>
      </c>
      <c r="B55" s="1" t="s">
        <v>82</v>
      </c>
      <c r="C55" s="4">
        <f t="shared" si="7"/>
        <v>34</v>
      </c>
      <c r="D55" s="3">
        <v>18</v>
      </c>
      <c r="E55" s="3">
        <v>16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3">
        <f>YEAR(Tabla2[[#This Row],[Fecha]])</f>
        <v>2023</v>
      </c>
    </row>
    <row r="56" spans="1:19" hidden="1" x14ac:dyDescent="0.3">
      <c r="A56" s="1">
        <v>45074</v>
      </c>
      <c r="B56" s="1" t="s">
        <v>7</v>
      </c>
      <c r="C56" s="4">
        <f t="shared" si="7"/>
        <v>63</v>
      </c>
      <c r="D56" s="3">
        <v>4</v>
      </c>
      <c r="E56" s="3">
        <v>7</v>
      </c>
      <c r="F56" s="3">
        <v>4</v>
      </c>
      <c r="G56" s="3">
        <v>7</v>
      </c>
      <c r="H56" s="3">
        <v>24</v>
      </c>
      <c r="I56" s="3">
        <v>4</v>
      </c>
      <c r="J56" s="3">
        <v>10</v>
      </c>
      <c r="K56" s="3">
        <v>3</v>
      </c>
      <c r="L56" s="3"/>
      <c r="M56" s="3"/>
      <c r="N56" s="3"/>
      <c r="O56" s="3"/>
      <c r="P56" s="3"/>
      <c r="Q56" s="3"/>
      <c r="R56" s="3"/>
      <c r="S56" s="13">
        <f>YEAR(Tabla2[[#This Row],[Fecha]])</f>
        <v>2023</v>
      </c>
    </row>
    <row r="57" spans="1:19" hidden="1" x14ac:dyDescent="0.3">
      <c r="A57" s="1">
        <v>45075</v>
      </c>
      <c r="B57" s="1" t="s">
        <v>7</v>
      </c>
      <c r="C57" s="4">
        <f t="shared" ref="C57:C62" si="8">SUM(D57:R57)</f>
        <v>26</v>
      </c>
      <c r="D57" s="3">
        <v>12</v>
      </c>
      <c r="E57" s="3">
        <v>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3">
        <f>YEAR(Tabla2[[#This Row],[Fecha]])</f>
        <v>2023</v>
      </c>
    </row>
    <row r="58" spans="1:19" hidden="1" x14ac:dyDescent="0.3">
      <c r="A58" s="1">
        <v>45077</v>
      </c>
      <c r="B58" s="1" t="s">
        <v>7</v>
      </c>
      <c r="C58" s="4">
        <f t="shared" si="8"/>
        <v>37</v>
      </c>
      <c r="D58" s="3">
        <v>37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3">
        <f>YEAR(Tabla2[[#This Row],[Fecha]])</f>
        <v>2023</v>
      </c>
    </row>
    <row r="59" spans="1:19" hidden="1" x14ac:dyDescent="0.3">
      <c r="A59" s="1">
        <v>45130</v>
      </c>
      <c r="B59" s="1" t="s">
        <v>7</v>
      </c>
      <c r="C59" s="4">
        <f t="shared" si="8"/>
        <v>26</v>
      </c>
      <c r="D59" s="3">
        <v>14</v>
      </c>
      <c r="E59" s="3">
        <v>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3">
        <f>YEAR(Tabla2[[#This Row],[Fecha]])</f>
        <v>2023</v>
      </c>
    </row>
    <row r="60" spans="1:19" hidden="1" x14ac:dyDescent="0.3">
      <c r="A60" s="1">
        <v>45131</v>
      </c>
      <c r="B60" s="1" t="s">
        <v>7</v>
      </c>
      <c r="C60" s="4">
        <f t="shared" si="8"/>
        <v>48</v>
      </c>
      <c r="D60" s="3">
        <v>31</v>
      </c>
      <c r="E60" s="3">
        <v>12</v>
      </c>
      <c r="F60" s="3">
        <v>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3">
        <f>YEAR(Tabla2[[#This Row],[Fecha]])</f>
        <v>2023</v>
      </c>
    </row>
    <row r="61" spans="1:19" hidden="1" x14ac:dyDescent="0.3">
      <c r="A61" s="1">
        <v>45132</v>
      </c>
      <c r="B61" s="1" t="s">
        <v>83</v>
      </c>
      <c r="C61" s="4">
        <f t="shared" si="8"/>
        <v>2</v>
      </c>
      <c r="D61" s="3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3">
        <f>YEAR(Tabla2[[#This Row],[Fecha]])</f>
        <v>2023</v>
      </c>
    </row>
    <row r="62" spans="1:19" hidden="1" x14ac:dyDescent="0.3">
      <c r="A62" s="1">
        <v>45132</v>
      </c>
      <c r="B62" s="1" t="s">
        <v>6</v>
      </c>
      <c r="C62" s="4">
        <f t="shared" si="8"/>
        <v>70</v>
      </c>
      <c r="D62" s="3">
        <v>1</v>
      </c>
      <c r="E62" s="3">
        <v>1</v>
      </c>
      <c r="F62" s="3">
        <v>1</v>
      </c>
      <c r="G62" s="3">
        <v>11</v>
      </c>
      <c r="H62" s="3">
        <v>11</v>
      </c>
      <c r="I62" s="3">
        <v>5</v>
      </c>
      <c r="J62" s="3">
        <v>5</v>
      </c>
      <c r="K62" s="3">
        <v>2</v>
      </c>
      <c r="L62" s="3">
        <v>5</v>
      </c>
      <c r="M62" s="3">
        <v>8</v>
      </c>
      <c r="N62" s="3">
        <v>20</v>
      </c>
      <c r="O62" s="3"/>
      <c r="P62" s="3"/>
      <c r="Q62" s="3"/>
      <c r="R62" s="3"/>
      <c r="S62" s="13">
        <f>YEAR(Tabla2[[#This Row],[Fecha]])</f>
        <v>2023</v>
      </c>
    </row>
    <row r="63" spans="1:19" hidden="1" x14ac:dyDescent="0.3">
      <c r="A63" s="1">
        <v>45133</v>
      </c>
      <c r="B63" s="1" t="s">
        <v>6</v>
      </c>
      <c r="C63" s="4">
        <f t="shared" ref="C63:C69" si="9">SUM(D63:R63)</f>
        <v>12</v>
      </c>
      <c r="D63" s="3">
        <v>4</v>
      </c>
      <c r="E63" s="3">
        <v>4</v>
      </c>
      <c r="F63" s="3">
        <v>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3">
        <f>YEAR(Tabla2[[#This Row],[Fecha]])</f>
        <v>2023</v>
      </c>
    </row>
    <row r="64" spans="1:19" hidden="1" x14ac:dyDescent="0.3">
      <c r="A64" s="1">
        <v>45133</v>
      </c>
      <c r="B64" s="1" t="s">
        <v>25</v>
      </c>
      <c r="C64" s="4">
        <f t="shared" si="9"/>
        <v>48</v>
      </c>
      <c r="D64" s="3">
        <v>6</v>
      </c>
      <c r="E64" s="3">
        <v>2</v>
      </c>
      <c r="F64" s="3">
        <v>8</v>
      </c>
      <c r="G64" s="3">
        <v>7</v>
      </c>
      <c r="H64" s="3">
        <v>3</v>
      </c>
      <c r="I64" s="3">
        <v>3</v>
      </c>
      <c r="J64" s="3">
        <v>3</v>
      </c>
      <c r="K64" s="3">
        <v>5</v>
      </c>
      <c r="L64" s="3">
        <v>5</v>
      </c>
      <c r="M64" s="3">
        <v>6</v>
      </c>
      <c r="N64" s="3"/>
      <c r="O64" s="3"/>
      <c r="P64" s="3"/>
      <c r="Q64" s="3"/>
      <c r="R64" s="3"/>
      <c r="S64" s="13">
        <f>YEAR(Tabla2[[#This Row],[Fecha]])</f>
        <v>2023</v>
      </c>
    </row>
    <row r="65" spans="1:19" hidden="1" x14ac:dyDescent="0.3">
      <c r="A65" s="1">
        <v>45134</v>
      </c>
      <c r="B65" s="1" t="s">
        <v>25</v>
      </c>
      <c r="C65" s="4">
        <f t="shared" si="9"/>
        <v>45</v>
      </c>
      <c r="D65" s="3">
        <v>3</v>
      </c>
      <c r="E65" s="3">
        <v>4</v>
      </c>
      <c r="F65" s="3">
        <v>4</v>
      </c>
      <c r="G65" s="3">
        <v>3</v>
      </c>
      <c r="H65" s="3">
        <v>1</v>
      </c>
      <c r="I65" s="3">
        <v>3</v>
      </c>
      <c r="J65" s="3">
        <v>1</v>
      </c>
      <c r="K65" s="3">
        <v>3</v>
      </c>
      <c r="L65" s="3">
        <v>4</v>
      </c>
      <c r="M65" s="3">
        <v>8</v>
      </c>
      <c r="N65" s="3">
        <v>1</v>
      </c>
      <c r="O65" s="3">
        <v>5</v>
      </c>
      <c r="P65" s="3">
        <v>5</v>
      </c>
      <c r="Q65" s="3"/>
      <c r="R65" s="3"/>
      <c r="S65" s="13">
        <f>YEAR(Tabla2[[#This Row],[Fecha]])</f>
        <v>2023</v>
      </c>
    </row>
    <row r="66" spans="1:19" hidden="1" x14ac:dyDescent="0.3">
      <c r="A66" s="1">
        <v>45135</v>
      </c>
      <c r="B66" s="1" t="s">
        <v>25</v>
      </c>
      <c r="C66" s="4">
        <f t="shared" si="9"/>
        <v>52</v>
      </c>
      <c r="D66" s="3">
        <v>3</v>
      </c>
      <c r="E66" s="3">
        <v>14</v>
      </c>
      <c r="F66" s="3">
        <v>4</v>
      </c>
      <c r="G66" s="3">
        <v>6</v>
      </c>
      <c r="H66" s="3">
        <v>2</v>
      </c>
      <c r="I66" s="3">
        <v>2</v>
      </c>
      <c r="J66" s="3">
        <v>4</v>
      </c>
      <c r="K66" s="3">
        <v>3</v>
      </c>
      <c r="L66" s="3">
        <v>6</v>
      </c>
      <c r="M66" s="3">
        <v>1</v>
      </c>
      <c r="N66" s="3">
        <v>2</v>
      </c>
      <c r="O66" s="3">
        <v>5</v>
      </c>
      <c r="P66" s="3"/>
      <c r="Q66" s="3"/>
      <c r="R66" s="3"/>
      <c r="S66" s="13">
        <f>YEAR(Tabla2[[#This Row],[Fecha]])</f>
        <v>2023</v>
      </c>
    </row>
    <row r="67" spans="1:19" hidden="1" x14ac:dyDescent="0.3">
      <c r="A67" s="1">
        <v>45136</v>
      </c>
      <c r="B67" s="1" t="s">
        <v>25</v>
      </c>
      <c r="C67" s="4">
        <f t="shared" si="9"/>
        <v>62</v>
      </c>
      <c r="D67" s="3">
        <v>3</v>
      </c>
      <c r="E67" s="3">
        <v>5</v>
      </c>
      <c r="F67" s="3">
        <v>3</v>
      </c>
      <c r="G67" s="3">
        <v>7</v>
      </c>
      <c r="H67" s="3">
        <v>3</v>
      </c>
      <c r="I67" s="3">
        <v>4</v>
      </c>
      <c r="J67" s="3">
        <v>1</v>
      </c>
      <c r="K67" s="3">
        <v>5</v>
      </c>
      <c r="L67" s="3">
        <v>3</v>
      </c>
      <c r="M67" s="3">
        <v>2</v>
      </c>
      <c r="N67" s="3">
        <v>3</v>
      </c>
      <c r="O67" s="3">
        <v>5</v>
      </c>
      <c r="P67" s="3">
        <v>3</v>
      </c>
      <c r="Q67" s="3">
        <v>4</v>
      </c>
      <c r="R67" s="3">
        <f>3+4+4</f>
        <v>11</v>
      </c>
      <c r="S67" s="13">
        <f>YEAR(Tabla2[[#This Row],[Fecha]])</f>
        <v>2023</v>
      </c>
    </row>
    <row r="68" spans="1:19" hidden="1" x14ac:dyDescent="0.3">
      <c r="A68" s="1">
        <v>45137</v>
      </c>
      <c r="B68" s="1" t="s">
        <v>25</v>
      </c>
      <c r="C68" s="4">
        <f t="shared" si="9"/>
        <v>35</v>
      </c>
      <c r="D68" s="3">
        <v>9</v>
      </c>
      <c r="E68" s="3">
        <v>5</v>
      </c>
      <c r="F68" s="3">
        <v>1</v>
      </c>
      <c r="G68" s="3">
        <v>2</v>
      </c>
      <c r="H68" s="3">
        <v>4</v>
      </c>
      <c r="I68" s="3">
        <v>2</v>
      </c>
      <c r="J68" s="3">
        <v>2</v>
      </c>
      <c r="K68" s="3">
        <v>4</v>
      </c>
      <c r="L68" s="3">
        <v>6</v>
      </c>
      <c r="M68" s="3"/>
      <c r="N68" s="3"/>
      <c r="O68" s="3"/>
      <c r="P68" s="3"/>
      <c r="Q68" s="3"/>
      <c r="R68" s="3"/>
      <c r="S68" s="13">
        <f>YEAR(Tabla2[[#This Row],[Fecha]])</f>
        <v>2023</v>
      </c>
    </row>
    <row r="69" spans="1:19" hidden="1" x14ac:dyDescent="0.3">
      <c r="A69" s="1">
        <v>45138</v>
      </c>
      <c r="B69" s="1" t="s">
        <v>25</v>
      </c>
      <c r="C69" s="4">
        <f t="shared" si="9"/>
        <v>31</v>
      </c>
      <c r="D69" s="3">
        <v>1</v>
      </c>
      <c r="E69" s="3">
        <v>4</v>
      </c>
      <c r="F69" s="3">
        <v>3</v>
      </c>
      <c r="G69" s="3">
        <v>2</v>
      </c>
      <c r="H69" s="3">
        <v>3</v>
      </c>
      <c r="I69" s="3">
        <v>2</v>
      </c>
      <c r="J69" s="3">
        <v>3</v>
      </c>
      <c r="K69" s="3">
        <v>6</v>
      </c>
      <c r="L69" s="3">
        <v>2</v>
      </c>
      <c r="M69" s="3">
        <v>1</v>
      </c>
      <c r="N69" s="3">
        <v>2</v>
      </c>
      <c r="O69" s="3">
        <v>2</v>
      </c>
      <c r="P69" s="3"/>
      <c r="Q69" s="3"/>
      <c r="R69" s="3"/>
      <c r="S69" s="13">
        <f>YEAR(Tabla2[[#This Row],[Fecha]])</f>
        <v>2023</v>
      </c>
    </row>
    <row r="70" spans="1:19" hidden="1" x14ac:dyDescent="0.3">
      <c r="A70" s="1">
        <v>45139</v>
      </c>
      <c r="B70" s="1" t="s">
        <v>25</v>
      </c>
      <c r="C70" s="4">
        <f t="shared" ref="C70:C75" si="10">SUM(D70:R70)</f>
        <v>32</v>
      </c>
      <c r="D70" s="3">
        <v>9</v>
      </c>
      <c r="E70" s="3">
        <v>2</v>
      </c>
      <c r="F70" s="3">
        <v>4</v>
      </c>
      <c r="G70" s="3">
        <v>3</v>
      </c>
      <c r="H70" s="3">
        <v>1</v>
      </c>
      <c r="I70" s="3">
        <v>2</v>
      </c>
      <c r="J70" s="3">
        <v>1</v>
      </c>
      <c r="K70" s="3">
        <v>3</v>
      </c>
      <c r="L70" s="3">
        <v>7</v>
      </c>
      <c r="M70" s="3"/>
      <c r="N70" s="3"/>
      <c r="O70" s="3"/>
      <c r="P70" s="3"/>
      <c r="Q70" s="3"/>
      <c r="R70" s="3"/>
      <c r="S70" s="13">
        <f>YEAR(Tabla2[[#This Row],[Fecha]])</f>
        <v>2023</v>
      </c>
    </row>
    <row r="71" spans="1:19" hidden="1" x14ac:dyDescent="0.3">
      <c r="A71" s="1">
        <v>45140</v>
      </c>
      <c r="B71" s="1" t="s">
        <v>25</v>
      </c>
      <c r="C71" s="4">
        <f t="shared" si="10"/>
        <v>34</v>
      </c>
      <c r="D71" s="3">
        <v>2</v>
      </c>
      <c r="E71" s="3">
        <v>2</v>
      </c>
      <c r="F71" s="3">
        <v>2</v>
      </c>
      <c r="G71" s="3">
        <v>10</v>
      </c>
      <c r="H71" s="3">
        <v>4</v>
      </c>
      <c r="I71" s="3">
        <v>4</v>
      </c>
      <c r="J71" s="3">
        <v>5</v>
      </c>
      <c r="K71" s="3">
        <v>2</v>
      </c>
      <c r="L71" s="3">
        <v>3</v>
      </c>
      <c r="M71" s="3"/>
      <c r="N71" s="3"/>
      <c r="O71" s="3"/>
      <c r="P71" s="3"/>
      <c r="Q71" s="3"/>
      <c r="R71" s="3"/>
      <c r="S71" s="13">
        <f>YEAR(Tabla2[[#This Row],[Fecha]])</f>
        <v>2023</v>
      </c>
    </row>
    <row r="72" spans="1:19" hidden="1" x14ac:dyDescent="0.3">
      <c r="A72" s="1">
        <v>45141</v>
      </c>
      <c r="B72" s="1" t="s">
        <v>25</v>
      </c>
      <c r="C72" s="4">
        <f t="shared" si="10"/>
        <v>25</v>
      </c>
      <c r="D72" s="3">
        <v>14</v>
      </c>
      <c r="E72" s="3">
        <v>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3">
        <f>YEAR(Tabla2[[#This Row],[Fecha]])</f>
        <v>2023</v>
      </c>
    </row>
    <row r="73" spans="1:19" hidden="1" x14ac:dyDescent="0.3">
      <c r="A73" s="1">
        <v>45141</v>
      </c>
      <c r="B73" s="1" t="s">
        <v>7</v>
      </c>
      <c r="C73" s="4">
        <f t="shared" si="10"/>
        <v>8</v>
      </c>
      <c r="D73" s="3">
        <v>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3">
        <f>YEAR(Tabla2[[#This Row],[Fecha]])</f>
        <v>2023</v>
      </c>
    </row>
    <row r="74" spans="1:19" hidden="1" x14ac:dyDescent="0.3">
      <c r="A74" s="1">
        <v>45142</v>
      </c>
      <c r="B74" s="1" t="s">
        <v>25</v>
      </c>
      <c r="C74" s="4">
        <f t="shared" si="10"/>
        <v>40</v>
      </c>
      <c r="D74" s="3">
        <v>26</v>
      </c>
      <c r="E74" s="3">
        <v>14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3">
        <f>YEAR(Tabla2[[#This Row],[Fecha]])</f>
        <v>2023</v>
      </c>
    </row>
    <row r="75" spans="1:19" hidden="1" x14ac:dyDescent="0.3">
      <c r="A75" s="1">
        <v>45143</v>
      </c>
      <c r="B75" s="1" t="s">
        <v>25</v>
      </c>
      <c r="C75" s="4">
        <f t="shared" si="10"/>
        <v>36</v>
      </c>
      <c r="D75" s="3">
        <v>20</v>
      </c>
      <c r="E75" s="3">
        <v>4</v>
      </c>
      <c r="F75" s="3">
        <v>3</v>
      </c>
      <c r="G75" s="3">
        <v>5</v>
      </c>
      <c r="H75" s="3">
        <v>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13">
        <f>YEAR(Tabla2[[#This Row],[Fecha]])</f>
        <v>2023</v>
      </c>
    </row>
    <row r="76" spans="1:19" hidden="1" x14ac:dyDescent="0.3">
      <c r="A76" s="1">
        <v>45145</v>
      </c>
      <c r="B76" s="1" t="s">
        <v>25</v>
      </c>
      <c r="C76" s="4">
        <f t="shared" ref="C76:C81" si="11">SUM(D76:R76)</f>
        <v>52</v>
      </c>
      <c r="D76" s="3">
        <v>16</v>
      </c>
      <c r="E76" s="3">
        <v>7</v>
      </c>
      <c r="F76" s="3">
        <v>2</v>
      </c>
      <c r="G76" s="3">
        <v>11</v>
      </c>
      <c r="H76" s="3">
        <v>16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13">
        <f>YEAR(Tabla2[[#This Row],[Fecha]])</f>
        <v>2023</v>
      </c>
    </row>
    <row r="77" spans="1:19" hidden="1" x14ac:dyDescent="0.3">
      <c r="A77" s="1">
        <v>45147</v>
      </c>
      <c r="B77" s="1" t="s">
        <v>7</v>
      </c>
      <c r="C77" s="4">
        <f t="shared" si="11"/>
        <v>72</v>
      </c>
      <c r="D77" s="3">
        <v>7</v>
      </c>
      <c r="E77" s="3">
        <v>4</v>
      </c>
      <c r="F77" s="3">
        <v>1</v>
      </c>
      <c r="G77" s="3">
        <v>6</v>
      </c>
      <c r="H77" s="3">
        <v>8</v>
      </c>
      <c r="I77" s="3">
        <v>21</v>
      </c>
      <c r="J77" s="3">
        <v>9</v>
      </c>
      <c r="K77" s="3">
        <v>16</v>
      </c>
      <c r="L77" s="3"/>
      <c r="M77" s="3"/>
      <c r="N77" s="3"/>
      <c r="O77" s="3"/>
      <c r="P77" s="3"/>
      <c r="Q77" s="3"/>
      <c r="R77" s="3"/>
      <c r="S77" s="13">
        <f>YEAR(Tabla2[[#This Row],[Fecha]])</f>
        <v>2023</v>
      </c>
    </row>
    <row r="78" spans="1:19" hidden="1" x14ac:dyDescent="0.3">
      <c r="A78" s="1">
        <v>45148</v>
      </c>
      <c r="B78" s="1" t="s">
        <v>7</v>
      </c>
      <c r="C78" s="4">
        <f t="shared" si="11"/>
        <v>142</v>
      </c>
      <c r="D78" s="3">
        <v>6</v>
      </c>
      <c r="E78" s="3">
        <v>28</v>
      </c>
      <c r="F78" s="3">
        <v>1</v>
      </c>
      <c r="G78" s="3">
        <v>9</v>
      </c>
      <c r="H78" s="3">
        <v>14</v>
      </c>
      <c r="I78" s="3">
        <v>15</v>
      </c>
      <c r="J78" s="3">
        <v>8</v>
      </c>
      <c r="K78" s="3">
        <v>7</v>
      </c>
      <c r="L78" s="3">
        <v>7</v>
      </c>
      <c r="M78" s="3">
        <v>10</v>
      </c>
      <c r="N78" s="3">
        <v>4</v>
      </c>
      <c r="O78" s="3">
        <v>10</v>
      </c>
      <c r="P78" s="3">
        <v>12</v>
      </c>
      <c r="Q78" s="3">
        <v>3</v>
      </c>
      <c r="R78" s="3">
        <v>8</v>
      </c>
      <c r="S78" s="13">
        <f>YEAR(Tabla2[[#This Row],[Fecha]])</f>
        <v>2023</v>
      </c>
    </row>
    <row r="79" spans="1:19" hidden="1" x14ac:dyDescent="0.3">
      <c r="A79" s="1">
        <v>45148</v>
      </c>
      <c r="B79" s="1" t="s">
        <v>7</v>
      </c>
      <c r="C79" s="4">
        <f t="shared" si="11"/>
        <v>87</v>
      </c>
      <c r="D79" s="3">
        <v>8</v>
      </c>
      <c r="E79" s="3">
        <v>8</v>
      </c>
      <c r="F79" s="3">
        <v>11</v>
      </c>
      <c r="G79" s="3">
        <v>10</v>
      </c>
      <c r="H79" s="3">
        <v>14</v>
      </c>
      <c r="I79" s="3">
        <v>18</v>
      </c>
      <c r="J79" s="3">
        <v>6</v>
      </c>
      <c r="K79" s="3">
        <v>8</v>
      </c>
      <c r="L79" s="3">
        <v>4</v>
      </c>
      <c r="M79" s="3"/>
      <c r="N79" s="3"/>
      <c r="O79" s="3"/>
      <c r="P79" s="3"/>
      <c r="Q79" s="3"/>
      <c r="R79" s="3"/>
      <c r="S79" s="13">
        <f>YEAR(Tabla2[[#This Row],[Fecha]])</f>
        <v>2023</v>
      </c>
    </row>
    <row r="80" spans="1:19" hidden="1" x14ac:dyDescent="0.3">
      <c r="A80" s="1">
        <v>45149</v>
      </c>
      <c r="B80" s="1" t="s">
        <v>7</v>
      </c>
      <c r="C80" s="4">
        <f t="shared" si="11"/>
        <v>39</v>
      </c>
      <c r="D80" s="3">
        <v>9</v>
      </c>
      <c r="E80" s="3">
        <v>14</v>
      </c>
      <c r="F80" s="3">
        <v>5</v>
      </c>
      <c r="G80" s="3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3">
        <f>YEAR(Tabla2[[#This Row],[Fecha]])</f>
        <v>2023</v>
      </c>
    </row>
    <row r="81" spans="1:19" hidden="1" x14ac:dyDescent="0.3">
      <c r="A81" s="1">
        <v>45152</v>
      </c>
      <c r="B81" s="1" t="s">
        <v>7</v>
      </c>
      <c r="C81" s="4">
        <f t="shared" si="11"/>
        <v>35</v>
      </c>
      <c r="D81" s="3">
        <v>13</v>
      </c>
      <c r="E81" s="3">
        <v>3</v>
      </c>
      <c r="F81" s="3">
        <v>7</v>
      </c>
      <c r="G81" s="3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3">
        <f>YEAR(Tabla2[[#This Row],[Fecha]])</f>
        <v>2023</v>
      </c>
    </row>
    <row r="82" spans="1:19" hidden="1" x14ac:dyDescent="0.3">
      <c r="A82" s="1">
        <v>45154</v>
      </c>
      <c r="B82" s="1" t="s">
        <v>7</v>
      </c>
      <c r="C82" s="4">
        <f t="shared" ref="C82:C87" si="12">SUM(D82:R82)</f>
        <v>67</v>
      </c>
      <c r="D82" s="3">
        <v>12</v>
      </c>
      <c r="E82" s="3">
        <v>11</v>
      </c>
      <c r="F82" s="3">
        <v>3</v>
      </c>
      <c r="G82" s="3">
        <v>4</v>
      </c>
      <c r="H82" s="3">
        <v>17</v>
      </c>
      <c r="I82" s="3">
        <v>11</v>
      </c>
      <c r="J82" s="3">
        <v>9</v>
      </c>
      <c r="K82" s="3"/>
      <c r="L82" s="3"/>
      <c r="M82" s="3"/>
      <c r="N82" s="3"/>
      <c r="O82" s="3"/>
      <c r="P82" s="3"/>
      <c r="Q82" s="3"/>
      <c r="R82" s="3"/>
      <c r="S82" s="13">
        <f>YEAR(Tabla2[[#This Row],[Fecha]])</f>
        <v>2023</v>
      </c>
    </row>
    <row r="83" spans="1:19" hidden="1" x14ac:dyDescent="0.3">
      <c r="A83" s="1">
        <v>45155</v>
      </c>
      <c r="B83" s="1" t="s">
        <v>7</v>
      </c>
      <c r="C83" s="4">
        <f t="shared" si="12"/>
        <v>30</v>
      </c>
      <c r="D83" s="3">
        <v>5</v>
      </c>
      <c r="E83" s="3">
        <v>7</v>
      </c>
      <c r="F83" s="3">
        <v>12</v>
      </c>
      <c r="G83" s="3">
        <v>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3">
        <f>YEAR(Tabla2[[#This Row],[Fecha]])</f>
        <v>2023</v>
      </c>
    </row>
    <row r="84" spans="1:19" hidden="1" x14ac:dyDescent="0.3">
      <c r="A84" s="1">
        <v>45156</v>
      </c>
      <c r="B84" s="1" t="s">
        <v>7</v>
      </c>
      <c r="C84" s="4">
        <f t="shared" si="12"/>
        <v>31</v>
      </c>
      <c r="D84" s="3">
        <v>6</v>
      </c>
      <c r="E84" s="3">
        <v>14</v>
      </c>
      <c r="F84" s="3">
        <v>7</v>
      </c>
      <c r="G84" s="3">
        <v>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3">
        <f>YEAR(Tabla2[[#This Row],[Fecha]])</f>
        <v>2023</v>
      </c>
    </row>
    <row r="85" spans="1:19" hidden="1" x14ac:dyDescent="0.3">
      <c r="A85" s="1">
        <v>45157</v>
      </c>
      <c r="B85" s="1" t="s">
        <v>7</v>
      </c>
      <c r="C85" s="4">
        <f t="shared" si="12"/>
        <v>42</v>
      </c>
      <c r="D85" s="3">
        <v>10</v>
      </c>
      <c r="E85" s="3">
        <v>5</v>
      </c>
      <c r="F85" s="3">
        <v>6</v>
      </c>
      <c r="G85" s="3">
        <v>3</v>
      </c>
      <c r="H85" s="3">
        <v>11</v>
      </c>
      <c r="I85" s="3">
        <v>6</v>
      </c>
      <c r="J85" s="3">
        <v>1</v>
      </c>
      <c r="K85" s="3"/>
      <c r="L85" s="3"/>
      <c r="M85" s="3"/>
      <c r="N85" s="3"/>
      <c r="O85" s="3"/>
      <c r="P85" s="3"/>
      <c r="Q85" s="3"/>
      <c r="R85" s="3"/>
      <c r="S85" s="13">
        <f>YEAR(Tabla2[[#This Row],[Fecha]])</f>
        <v>2023</v>
      </c>
    </row>
    <row r="86" spans="1:19" hidden="1" x14ac:dyDescent="0.3">
      <c r="A86" s="1">
        <v>45158</v>
      </c>
      <c r="B86" s="1" t="s">
        <v>25</v>
      </c>
      <c r="C86" s="4">
        <f t="shared" si="12"/>
        <v>37</v>
      </c>
      <c r="D86" s="3">
        <v>12</v>
      </c>
      <c r="E86" s="3">
        <v>13</v>
      </c>
      <c r="F86" s="3">
        <v>12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3">
        <f>YEAR(Tabla2[[#This Row],[Fecha]])</f>
        <v>2023</v>
      </c>
    </row>
    <row r="87" spans="1:19" hidden="1" x14ac:dyDescent="0.3">
      <c r="A87" s="1">
        <v>45173</v>
      </c>
      <c r="B87" s="1" t="s">
        <v>25</v>
      </c>
      <c r="C87" s="4">
        <f t="shared" si="12"/>
        <v>34</v>
      </c>
      <c r="D87" s="3">
        <v>12</v>
      </c>
      <c r="E87" s="3">
        <v>22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3">
        <f>YEAR(Tabla2[[#This Row],[Fecha]])</f>
        <v>2023</v>
      </c>
    </row>
    <row r="88" spans="1:19" hidden="1" x14ac:dyDescent="0.3">
      <c r="A88" s="1">
        <v>45175</v>
      </c>
      <c r="B88" s="1" t="s">
        <v>25</v>
      </c>
      <c r="C88" s="4">
        <f t="shared" ref="C88:C94" si="13">SUM(D88:R88)</f>
        <v>17</v>
      </c>
      <c r="D88" s="3">
        <v>17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13">
        <f>YEAR(Tabla2[[#This Row],[Fecha]])</f>
        <v>2023</v>
      </c>
    </row>
    <row r="89" spans="1:19" hidden="1" x14ac:dyDescent="0.3">
      <c r="A89" s="1">
        <v>45191</v>
      </c>
      <c r="B89" s="1" t="s">
        <v>92</v>
      </c>
      <c r="C89" s="4">
        <f t="shared" si="13"/>
        <v>65</v>
      </c>
      <c r="D89" s="3">
        <v>5</v>
      </c>
      <c r="E89" s="3">
        <v>7</v>
      </c>
      <c r="F89" s="3">
        <v>9</v>
      </c>
      <c r="G89" s="3">
        <v>10</v>
      </c>
      <c r="H89" s="3">
        <v>7</v>
      </c>
      <c r="I89" s="3">
        <v>4</v>
      </c>
      <c r="J89" s="3">
        <v>5</v>
      </c>
      <c r="K89" s="3">
        <v>4</v>
      </c>
      <c r="L89" s="3">
        <v>7</v>
      </c>
      <c r="M89" s="3">
        <v>7</v>
      </c>
      <c r="N89" s="3"/>
      <c r="O89" s="3"/>
      <c r="P89" s="3"/>
      <c r="Q89" s="3"/>
      <c r="R89" s="3"/>
      <c r="S89" s="13">
        <f>YEAR(Tabla2[[#This Row],[Fecha]])</f>
        <v>2023</v>
      </c>
    </row>
    <row r="90" spans="1:19" hidden="1" x14ac:dyDescent="0.3">
      <c r="A90" s="1">
        <v>45192</v>
      </c>
      <c r="B90" s="1" t="s">
        <v>92</v>
      </c>
      <c r="C90" s="4">
        <f t="shared" si="13"/>
        <v>100</v>
      </c>
      <c r="D90" s="3">
        <v>8</v>
      </c>
      <c r="E90" s="3">
        <v>6</v>
      </c>
      <c r="F90" s="3">
        <v>8</v>
      </c>
      <c r="G90" s="3">
        <v>8</v>
      </c>
      <c r="H90" s="3">
        <v>6</v>
      </c>
      <c r="I90" s="3">
        <v>8</v>
      </c>
      <c r="J90" s="3">
        <v>6</v>
      </c>
      <c r="K90" s="3">
        <v>5</v>
      </c>
      <c r="L90" s="3">
        <v>6</v>
      </c>
      <c r="M90" s="3">
        <v>7</v>
      </c>
      <c r="N90" s="3">
        <v>5</v>
      </c>
      <c r="O90" s="3">
        <v>9</v>
      </c>
      <c r="P90" s="3">
        <v>6</v>
      </c>
      <c r="Q90" s="3">
        <v>5</v>
      </c>
      <c r="R90" s="3">
        <v>7</v>
      </c>
      <c r="S90" s="13">
        <f>YEAR(Tabla2[[#This Row],[Fecha]])</f>
        <v>2023</v>
      </c>
    </row>
    <row r="91" spans="1:19" hidden="1" x14ac:dyDescent="0.3">
      <c r="A91" s="1">
        <v>45192</v>
      </c>
      <c r="B91" s="1" t="s">
        <v>92</v>
      </c>
      <c r="C91" s="4">
        <f t="shared" si="13"/>
        <v>15</v>
      </c>
      <c r="D91" s="3">
        <v>6</v>
      </c>
      <c r="E91" s="3">
        <v>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13">
        <f>YEAR(Tabla2[[#This Row],[Fecha]])</f>
        <v>2023</v>
      </c>
    </row>
    <row r="92" spans="1:19" hidden="1" x14ac:dyDescent="0.3">
      <c r="A92" s="1">
        <v>45193</v>
      </c>
      <c r="B92" s="1" t="s">
        <v>92</v>
      </c>
      <c r="C92" s="4">
        <f t="shared" si="13"/>
        <v>49</v>
      </c>
      <c r="D92" s="3">
        <v>9</v>
      </c>
      <c r="E92" s="3">
        <v>6</v>
      </c>
      <c r="F92" s="3">
        <v>6</v>
      </c>
      <c r="G92" s="3">
        <v>4</v>
      </c>
      <c r="H92" s="3">
        <v>5</v>
      </c>
      <c r="I92" s="3">
        <v>11</v>
      </c>
      <c r="J92" s="3">
        <v>8</v>
      </c>
      <c r="K92" s="3"/>
      <c r="L92" s="3"/>
      <c r="M92" s="3"/>
      <c r="N92" s="3"/>
      <c r="O92" s="3"/>
      <c r="P92" s="3"/>
      <c r="Q92" s="3"/>
      <c r="R92" s="3"/>
      <c r="S92" s="13">
        <f>YEAR(Tabla2[[#This Row],[Fecha]])</f>
        <v>2023</v>
      </c>
    </row>
    <row r="93" spans="1:19" hidden="1" x14ac:dyDescent="0.3">
      <c r="A93" s="1">
        <v>45194</v>
      </c>
      <c r="B93" s="1" t="s">
        <v>92</v>
      </c>
      <c r="C93" s="4">
        <f t="shared" si="13"/>
        <v>33</v>
      </c>
      <c r="D93" s="3">
        <v>6</v>
      </c>
      <c r="E93" s="3">
        <v>6</v>
      </c>
      <c r="F93" s="3">
        <v>6</v>
      </c>
      <c r="G93" s="3">
        <v>9</v>
      </c>
      <c r="H93" s="3">
        <v>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13">
        <f>YEAR(Tabla2[[#This Row],[Fecha]])</f>
        <v>2023</v>
      </c>
    </row>
    <row r="94" spans="1:19" hidden="1" x14ac:dyDescent="0.3">
      <c r="A94" s="1">
        <v>45195</v>
      </c>
      <c r="B94" s="1" t="s">
        <v>92</v>
      </c>
      <c r="C94" s="4">
        <f t="shared" si="13"/>
        <v>62</v>
      </c>
      <c r="D94" s="3">
        <v>5</v>
      </c>
      <c r="E94" s="3">
        <v>7</v>
      </c>
      <c r="F94" s="3">
        <v>11</v>
      </c>
      <c r="G94" s="3">
        <v>15</v>
      </c>
      <c r="H94" s="3">
        <v>6</v>
      </c>
      <c r="I94" s="3">
        <v>6</v>
      </c>
      <c r="J94" s="3">
        <v>4</v>
      </c>
      <c r="K94" s="3">
        <v>8</v>
      </c>
      <c r="L94" s="3"/>
      <c r="M94" s="3"/>
      <c r="N94" s="3"/>
      <c r="O94" s="3"/>
      <c r="P94" s="3"/>
      <c r="Q94" s="3"/>
      <c r="R94" s="3"/>
      <c r="S94" s="13">
        <f>YEAR(Tabla2[[#This Row],[Fecha]])</f>
        <v>2023</v>
      </c>
    </row>
    <row r="95" spans="1:19" hidden="1" x14ac:dyDescent="0.3">
      <c r="A95" s="1">
        <v>45196</v>
      </c>
      <c r="B95" s="1" t="s">
        <v>92</v>
      </c>
      <c r="C95" s="4">
        <f t="shared" ref="C95:C100" si="14">SUM(D95:R95)</f>
        <v>32</v>
      </c>
      <c r="D95" s="3">
        <v>1</v>
      </c>
      <c r="E95" s="3">
        <v>1</v>
      </c>
      <c r="F95" s="3">
        <v>2</v>
      </c>
      <c r="G95" s="3">
        <v>5</v>
      </c>
      <c r="H95" s="3">
        <v>3</v>
      </c>
      <c r="I95" s="3">
        <v>4</v>
      </c>
      <c r="J95" s="3">
        <v>2</v>
      </c>
      <c r="K95" s="3">
        <v>2</v>
      </c>
      <c r="L95" s="3">
        <v>1</v>
      </c>
      <c r="M95" s="3">
        <v>3</v>
      </c>
      <c r="N95" s="3">
        <v>2</v>
      </c>
      <c r="O95" s="3">
        <v>1</v>
      </c>
      <c r="P95" s="3">
        <v>2</v>
      </c>
      <c r="Q95" s="3">
        <v>3</v>
      </c>
      <c r="R95" s="3"/>
      <c r="S95" s="13">
        <f>YEAR(Tabla2[[#This Row],[Fecha]])</f>
        <v>2023</v>
      </c>
    </row>
    <row r="96" spans="1:19" hidden="1" x14ac:dyDescent="0.3">
      <c r="A96" s="1">
        <v>45234</v>
      </c>
      <c r="B96" s="1" t="s">
        <v>7</v>
      </c>
      <c r="C96" s="4">
        <f t="shared" si="14"/>
        <v>4</v>
      </c>
      <c r="D96" s="3">
        <v>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3">
        <f>YEAR(Tabla2[[#This Row],[Fecha]])</f>
        <v>2023</v>
      </c>
    </row>
    <row r="97" spans="1:19" hidden="1" x14ac:dyDescent="0.3">
      <c r="A97" s="1">
        <v>45234</v>
      </c>
      <c r="B97" s="1" t="s">
        <v>25</v>
      </c>
      <c r="C97" s="4">
        <f t="shared" si="14"/>
        <v>34</v>
      </c>
      <c r="D97" s="3">
        <v>1</v>
      </c>
      <c r="E97" s="3">
        <v>8</v>
      </c>
      <c r="F97" s="3">
        <v>1</v>
      </c>
      <c r="G97" s="3">
        <v>6</v>
      </c>
      <c r="H97" s="3">
        <v>8</v>
      </c>
      <c r="I97" s="3">
        <v>4</v>
      </c>
      <c r="J97" s="3">
        <v>6</v>
      </c>
      <c r="K97" s="3"/>
      <c r="L97" s="3"/>
      <c r="M97" s="3"/>
      <c r="N97" s="3"/>
      <c r="O97" s="3"/>
      <c r="P97" s="3"/>
      <c r="Q97" s="3"/>
      <c r="R97" s="3"/>
      <c r="S97" s="13">
        <f>YEAR(Tabla2[[#This Row],[Fecha]])</f>
        <v>2023</v>
      </c>
    </row>
    <row r="98" spans="1:19" hidden="1" x14ac:dyDescent="0.3">
      <c r="A98" s="1">
        <v>45235</v>
      </c>
      <c r="B98" s="1" t="s">
        <v>25</v>
      </c>
      <c r="C98" s="4">
        <f t="shared" si="14"/>
        <v>37</v>
      </c>
      <c r="D98" s="3">
        <v>5</v>
      </c>
      <c r="E98" s="3">
        <v>7</v>
      </c>
      <c r="F98" s="3">
        <v>11</v>
      </c>
      <c r="G98" s="3">
        <v>1</v>
      </c>
      <c r="H98" s="3">
        <v>3</v>
      </c>
      <c r="I98" s="3">
        <v>1</v>
      </c>
      <c r="J98" s="3">
        <v>9</v>
      </c>
      <c r="K98" s="3"/>
      <c r="L98" s="3"/>
      <c r="M98" s="3"/>
      <c r="N98" s="3"/>
      <c r="O98" s="3"/>
      <c r="P98" s="3"/>
      <c r="Q98" s="3"/>
      <c r="R98" s="3"/>
      <c r="S98" s="13">
        <f>YEAR(Tabla2[[#This Row],[Fecha]])</f>
        <v>2023</v>
      </c>
    </row>
    <row r="99" spans="1:19" hidden="1" x14ac:dyDescent="0.3">
      <c r="A99" s="1">
        <v>45236</v>
      </c>
      <c r="B99" s="1" t="s">
        <v>25</v>
      </c>
      <c r="C99" s="4">
        <f t="shared" si="14"/>
        <v>25</v>
      </c>
      <c r="D99" s="3">
        <v>3</v>
      </c>
      <c r="E99" s="3">
        <v>3</v>
      </c>
      <c r="F99" s="3">
        <v>5</v>
      </c>
      <c r="G99" s="3">
        <v>5</v>
      </c>
      <c r="H99" s="3">
        <v>5</v>
      </c>
      <c r="I99" s="3">
        <v>4</v>
      </c>
      <c r="J99" s="3"/>
      <c r="K99" s="3"/>
      <c r="L99" s="3"/>
      <c r="M99" s="3"/>
      <c r="N99" s="3"/>
      <c r="O99" s="3"/>
      <c r="P99" s="3"/>
      <c r="Q99" s="3"/>
      <c r="R99" s="3"/>
      <c r="S99" s="13">
        <f>YEAR(Tabla2[[#This Row],[Fecha]])</f>
        <v>2023</v>
      </c>
    </row>
    <row r="100" spans="1:19" hidden="1" x14ac:dyDescent="0.3">
      <c r="A100" s="1">
        <v>45237</v>
      </c>
      <c r="B100" s="1" t="s">
        <v>25</v>
      </c>
      <c r="C100" s="4">
        <f t="shared" si="14"/>
        <v>42</v>
      </c>
      <c r="D100" s="3">
        <v>1</v>
      </c>
      <c r="E100" s="3">
        <v>6</v>
      </c>
      <c r="F100" s="3">
        <v>4</v>
      </c>
      <c r="G100" s="3">
        <v>3</v>
      </c>
      <c r="H100" s="3">
        <v>2</v>
      </c>
      <c r="I100" s="3">
        <v>4</v>
      </c>
      <c r="J100" s="3">
        <v>3</v>
      </c>
      <c r="K100" s="3">
        <v>3</v>
      </c>
      <c r="L100" s="3">
        <v>5</v>
      </c>
      <c r="M100" s="3">
        <v>4</v>
      </c>
      <c r="N100" s="3">
        <v>7</v>
      </c>
      <c r="O100" s="3"/>
      <c r="P100" s="3"/>
      <c r="Q100" s="3"/>
      <c r="R100" s="3"/>
      <c r="S100" s="13">
        <f>YEAR(Tabla2[[#This Row],[Fecha]])</f>
        <v>2023</v>
      </c>
    </row>
    <row r="101" spans="1:19" hidden="1" x14ac:dyDescent="0.3">
      <c r="A101" s="1">
        <v>45239</v>
      </c>
      <c r="B101" s="1" t="s">
        <v>25</v>
      </c>
      <c r="C101" s="4">
        <f t="shared" ref="C101:C106" si="15">SUM(D101:R101)</f>
        <v>30</v>
      </c>
      <c r="D101" s="3">
        <v>4</v>
      </c>
      <c r="E101" s="3">
        <v>2</v>
      </c>
      <c r="F101" s="3">
        <v>4</v>
      </c>
      <c r="G101" s="3">
        <v>1</v>
      </c>
      <c r="H101" s="3">
        <v>6</v>
      </c>
      <c r="I101" s="3">
        <v>3</v>
      </c>
      <c r="J101" s="3">
        <v>1</v>
      </c>
      <c r="K101" s="3">
        <v>8</v>
      </c>
      <c r="L101" s="3">
        <v>1</v>
      </c>
      <c r="M101" s="3"/>
      <c r="N101" s="3"/>
      <c r="O101" s="3"/>
      <c r="P101" s="3"/>
      <c r="Q101" s="3"/>
      <c r="R101" s="3"/>
      <c r="S101" s="13">
        <f>YEAR(Tabla2[[#This Row],[Fecha]])</f>
        <v>2023</v>
      </c>
    </row>
    <row r="102" spans="1:19" hidden="1" x14ac:dyDescent="0.3">
      <c r="A102" s="1">
        <v>45240</v>
      </c>
      <c r="B102" s="1" t="s">
        <v>25</v>
      </c>
      <c r="C102" s="4">
        <f t="shared" si="15"/>
        <v>12</v>
      </c>
      <c r="D102" s="3">
        <v>4</v>
      </c>
      <c r="E102" s="3">
        <v>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3">
        <f>YEAR(Tabla2[[#This Row],[Fecha]])</f>
        <v>2023</v>
      </c>
    </row>
    <row r="103" spans="1:19" x14ac:dyDescent="0.3">
      <c r="A103" s="1">
        <v>45293</v>
      </c>
      <c r="B103" s="1" t="s">
        <v>7</v>
      </c>
      <c r="C103" s="4">
        <f t="shared" si="15"/>
        <v>46</v>
      </c>
      <c r="D103" s="3">
        <v>4</v>
      </c>
      <c r="E103" s="3">
        <v>7</v>
      </c>
      <c r="F103" s="3">
        <v>4</v>
      </c>
      <c r="G103" s="3">
        <v>7</v>
      </c>
      <c r="H103" s="3">
        <v>24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3">
        <f>YEAR(Tabla2[[#This Row],[Fecha]])</f>
        <v>2024</v>
      </c>
    </row>
    <row r="104" spans="1:19" x14ac:dyDescent="0.3">
      <c r="A104" s="1">
        <v>45294</v>
      </c>
      <c r="B104" s="1" t="s">
        <v>7</v>
      </c>
      <c r="C104" s="4">
        <f t="shared" si="15"/>
        <v>32</v>
      </c>
      <c r="D104" s="3">
        <v>3</v>
      </c>
      <c r="E104" s="3">
        <v>8</v>
      </c>
      <c r="F104" s="3">
        <v>21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3">
        <f>YEAR(Tabla2[[#This Row],[Fecha]])</f>
        <v>2024</v>
      </c>
    </row>
    <row r="105" spans="1:19" x14ac:dyDescent="0.3">
      <c r="A105" s="1">
        <v>45295</v>
      </c>
      <c r="B105" s="1" t="s">
        <v>7</v>
      </c>
      <c r="C105" s="4">
        <f t="shared" si="15"/>
        <v>35</v>
      </c>
      <c r="D105" s="3">
        <v>2</v>
      </c>
      <c r="E105" s="3">
        <v>1</v>
      </c>
      <c r="F105" s="3">
        <v>1</v>
      </c>
      <c r="G105" s="3">
        <v>7</v>
      </c>
      <c r="H105" s="3">
        <v>24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3">
        <f>YEAR(Tabla2[[#This Row],[Fecha]])</f>
        <v>2024</v>
      </c>
    </row>
    <row r="106" spans="1:19" x14ac:dyDescent="0.3">
      <c r="A106" s="1">
        <v>45296</v>
      </c>
      <c r="B106" s="1" t="s">
        <v>7</v>
      </c>
      <c r="C106" s="4">
        <f t="shared" si="15"/>
        <v>27</v>
      </c>
      <c r="D106" s="3">
        <v>3</v>
      </c>
      <c r="E106" s="3">
        <v>8</v>
      </c>
      <c r="F106" s="3">
        <v>3</v>
      </c>
      <c r="G106" s="3">
        <v>5</v>
      </c>
      <c r="H106" s="3">
        <v>2</v>
      </c>
      <c r="I106" s="3">
        <v>4</v>
      </c>
      <c r="J106" s="3">
        <v>2</v>
      </c>
      <c r="K106" s="3"/>
      <c r="L106" s="3"/>
      <c r="M106" s="3"/>
      <c r="N106" s="3"/>
      <c r="O106" s="3"/>
      <c r="P106" s="3"/>
      <c r="Q106" s="3"/>
      <c r="R106" s="3"/>
      <c r="S106" s="13">
        <f>YEAR(Tabla2[[#This Row],[Fecha]])</f>
        <v>2024</v>
      </c>
    </row>
    <row r="107" spans="1:19" x14ac:dyDescent="0.3">
      <c r="A107" s="1">
        <v>45297</v>
      </c>
      <c r="B107" s="1" t="s">
        <v>7</v>
      </c>
      <c r="C107" s="4">
        <f t="shared" ref="C107:C112" si="16">SUM(D107:R107)</f>
        <v>62</v>
      </c>
      <c r="D107" s="3">
        <v>9</v>
      </c>
      <c r="E107" s="3">
        <v>8</v>
      </c>
      <c r="F107" s="3">
        <v>6</v>
      </c>
      <c r="G107" s="3">
        <v>7</v>
      </c>
      <c r="H107" s="3">
        <v>4</v>
      </c>
      <c r="I107" s="3">
        <v>8</v>
      </c>
      <c r="J107" s="3">
        <v>13</v>
      </c>
      <c r="K107" s="3">
        <v>7</v>
      </c>
      <c r="L107" s="3"/>
      <c r="M107" s="3"/>
      <c r="N107" s="3"/>
      <c r="O107" s="3"/>
      <c r="P107" s="3"/>
      <c r="Q107" s="3"/>
      <c r="R107" s="3"/>
      <c r="S107" s="13">
        <f>YEAR(Tabla2[[#This Row],[Fecha]])</f>
        <v>2024</v>
      </c>
    </row>
    <row r="108" spans="1:19" x14ac:dyDescent="0.3">
      <c r="A108" s="1">
        <v>45298</v>
      </c>
      <c r="B108" s="1" t="s">
        <v>7</v>
      </c>
      <c r="C108" s="4">
        <f t="shared" si="16"/>
        <v>54</v>
      </c>
      <c r="D108" s="3">
        <v>3</v>
      </c>
      <c r="E108" s="3">
        <v>9</v>
      </c>
      <c r="F108" s="3">
        <v>8</v>
      </c>
      <c r="G108" s="3">
        <v>4</v>
      </c>
      <c r="H108" s="3">
        <v>13</v>
      </c>
      <c r="I108" s="3">
        <v>11</v>
      </c>
      <c r="J108" s="3">
        <v>6</v>
      </c>
      <c r="K108" s="3"/>
      <c r="L108" s="3"/>
      <c r="M108" s="3"/>
      <c r="N108" s="3"/>
      <c r="O108" s="3"/>
      <c r="P108" s="3"/>
      <c r="Q108" s="3"/>
      <c r="R108" s="3"/>
      <c r="S108" s="13">
        <f>YEAR(Tabla2[[#This Row],[Fecha]])</f>
        <v>2024</v>
      </c>
    </row>
    <row r="109" spans="1:19" x14ac:dyDescent="0.3">
      <c r="A109" s="1">
        <v>45299</v>
      </c>
      <c r="B109" s="1" t="s">
        <v>7</v>
      </c>
      <c r="C109" s="4">
        <f t="shared" si="16"/>
        <v>40</v>
      </c>
      <c r="D109" s="3">
        <v>19</v>
      </c>
      <c r="E109" s="3">
        <v>6</v>
      </c>
      <c r="F109" s="3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3">
        <f>YEAR(Tabla2[[#This Row],[Fecha]])</f>
        <v>2024</v>
      </c>
    </row>
    <row r="110" spans="1:19" x14ac:dyDescent="0.3">
      <c r="A110" s="1">
        <v>45300</v>
      </c>
      <c r="B110" s="1" t="s">
        <v>7</v>
      </c>
      <c r="C110" s="4">
        <f t="shared" si="16"/>
        <v>41</v>
      </c>
      <c r="D110" s="3">
        <v>20</v>
      </c>
      <c r="E110" s="3">
        <v>4</v>
      </c>
      <c r="F110" s="3">
        <v>17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3">
        <f>YEAR(Tabla2[[#This Row],[Fecha]])</f>
        <v>2024</v>
      </c>
    </row>
    <row r="111" spans="1:19" x14ac:dyDescent="0.3">
      <c r="A111" s="1">
        <v>45301</v>
      </c>
      <c r="B111" s="1" t="s">
        <v>7</v>
      </c>
      <c r="C111" s="4">
        <f t="shared" si="16"/>
        <v>35</v>
      </c>
      <c r="D111" s="3">
        <v>8</v>
      </c>
      <c r="E111" s="3">
        <v>13</v>
      </c>
      <c r="F111" s="3">
        <v>14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3">
        <f>YEAR(Tabla2[[#This Row],[Fecha]])</f>
        <v>2024</v>
      </c>
    </row>
    <row r="112" spans="1:19" x14ac:dyDescent="0.3">
      <c r="A112" s="1">
        <v>45302</v>
      </c>
      <c r="B112" s="1" t="s">
        <v>7</v>
      </c>
      <c r="C112" s="4">
        <f t="shared" si="16"/>
        <v>31</v>
      </c>
      <c r="D112" s="3">
        <v>13</v>
      </c>
      <c r="E112" s="3">
        <v>18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3">
        <f>YEAR(Tabla2[[#This Row],[Fecha]])</f>
        <v>2024</v>
      </c>
    </row>
    <row r="113" spans="1:19" x14ac:dyDescent="0.3">
      <c r="A113" s="1">
        <v>45303</v>
      </c>
      <c r="B113" s="1" t="s">
        <v>7</v>
      </c>
      <c r="C113" s="4">
        <f t="shared" ref="C113:C118" si="17">SUM(D113:R113)</f>
        <v>39</v>
      </c>
      <c r="D113" s="3">
        <v>12</v>
      </c>
      <c r="E113" s="3">
        <v>11</v>
      </c>
      <c r="F113" s="3">
        <v>5</v>
      </c>
      <c r="G113" s="3">
        <v>11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3">
        <f>YEAR(Tabla2[[#This Row],[Fecha]])</f>
        <v>2024</v>
      </c>
    </row>
    <row r="114" spans="1:19" x14ac:dyDescent="0.3">
      <c r="A114" s="1">
        <v>45306</v>
      </c>
      <c r="B114" s="1" t="s">
        <v>7</v>
      </c>
      <c r="C114" s="4">
        <f t="shared" si="17"/>
        <v>31</v>
      </c>
      <c r="D114" s="3">
        <v>15</v>
      </c>
      <c r="E114" s="3">
        <v>16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3">
        <f>YEAR(Tabla2[[#This Row],[Fecha]])</f>
        <v>2024</v>
      </c>
    </row>
    <row r="115" spans="1:19" x14ac:dyDescent="0.3">
      <c r="A115" s="1">
        <v>45307</v>
      </c>
      <c r="B115" s="1" t="s">
        <v>7</v>
      </c>
      <c r="C115" s="4">
        <f t="shared" si="17"/>
        <v>60</v>
      </c>
      <c r="D115" s="3">
        <v>23</v>
      </c>
      <c r="E115" s="3">
        <v>4</v>
      </c>
      <c r="F115" s="3">
        <v>33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3">
        <f>YEAR(Tabla2[[#This Row],[Fecha]])</f>
        <v>2024</v>
      </c>
    </row>
    <row r="116" spans="1:19" x14ac:dyDescent="0.3">
      <c r="A116" s="1">
        <v>45308</v>
      </c>
      <c r="B116" s="1" t="s">
        <v>7</v>
      </c>
      <c r="C116" s="4">
        <f t="shared" si="17"/>
        <v>32</v>
      </c>
      <c r="D116" s="3">
        <v>22</v>
      </c>
      <c r="E116" s="3">
        <v>10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3">
        <f>YEAR(Tabla2[[#This Row],[Fecha]])</f>
        <v>2024</v>
      </c>
    </row>
    <row r="117" spans="1:19" x14ac:dyDescent="0.3">
      <c r="A117" s="1">
        <v>45309</v>
      </c>
      <c r="B117" s="1" t="s">
        <v>7</v>
      </c>
      <c r="C117" s="4">
        <f t="shared" si="17"/>
        <v>67</v>
      </c>
      <c r="D117" s="3">
        <v>14</v>
      </c>
      <c r="E117" s="3">
        <v>8</v>
      </c>
      <c r="F117" s="3">
        <v>12</v>
      </c>
      <c r="G117" s="3">
        <v>19</v>
      </c>
      <c r="H117" s="3">
        <v>14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3">
        <f>YEAR(Tabla2[[#This Row],[Fecha]])</f>
        <v>2024</v>
      </c>
    </row>
    <row r="118" spans="1:19" x14ac:dyDescent="0.3">
      <c r="A118" s="1">
        <v>45313</v>
      </c>
      <c r="B118" s="1" t="s">
        <v>7</v>
      </c>
      <c r="C118" s="4">
        <f t="shared" si="17"/>
        <v>39</v>
      </c>
      <c r="D118" s="3">
        <v>18</v>
      </c>
      <c r="E118" s="3">
        <v>21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3">
        <f>YEAR(Tabla2[[#This Row],[Fecha]])</f>
        <v>2024</v>
      </c>
    </row>
    <row r="119" spans="1:19" x14ac:dyDescent="0.3">
      <c r="A119" s="1">
        <v>45314</v>
      </c>
      <c r="B119" s="1" t="s">
        <v>7</v>
      </c>
      <c r="C119" s="4">
        <f t="shared" ref="C119:C125" si="18">SUM(D119:R119)</f>
        <v>31</v>
      </c>
      <c r="D119" s="3">
        <v>31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3">
        <f>YEAR(Tabla2[[#This Row],[Fecha]])</f>
        <v>2024</v>
      </c>
    </row>
    <row r="120" spans="1:19" x14ac:dyDescent="0.3">
      <c r="A120" s="1">
        <v>45315</v>
      </c>
      <c r="B120" s="1" t="s">
        <v>7</v>
      </c>
      <c r="C120" s="4">
        <f t="shared" si="18"/>
        <v>53</v>
      </c>
      <c r="D120" s="3">
        <v>20</v>
      </c>
      <c r="E120" s="3">
        <v>33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3">
        <f>YEAR(Tabla2[[#This Row],[Fecha]])</f>
        <v>2024</v>
      </c>
    </row>
    <row r="121" spans="1:19" x14ac:dyDescent="0.3">
      <c r="A121" s="1">
        <v>45316</v>
      </c>
      <c r="B121" s="1" t="s">
        <v>7</v>
      </c>
      <c r="C121" s="4">
        <f t="shared" si="18"/>
        <v>44</v>
      </c>
      <c r="D121" s="3">
        <v>21</v>
      </c>
      <c r="E121" s="3">
        <v>23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3">
        <f>YEAR(Tabla2[[#This Row],[Fecha]])</f>
        <v>2024</v>
      </c>
    </row>
    <row r="122" spans="1:19" x14ac:dyDescent="0.3">
      <c r="A122" s="1">
        <v>45317</v>
      </c>
      <c r="B122" s="1" t="s">
        <v>7</v>
      </c>
      <c r="C122" s="4">
        <f t="shared" si="18"/>
        <v>32</v>
      </c>
      <c r="D122" s="3">
        <v>13</v>
      </c>
      <c r="E122" s="3">
        <v>19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3">
        <f>YEAR(Tabla2[[#This Row],[Fecha]])</f>
        <v>2024</v>
      </c>
    </row>
    <row r="123" spans="1:19" x14ac:dyDescent="0.3">
      <c r="A123" s="1">
        <v>45318</v>
      </c>
      <c r="B123" s="1" t="s">
        <v>7</v>
      </c>
      <c r="C123" s="4">
        <f t="shared" si="18"/>
        <v>39</v>
      </c>
      <c r="D123" s="3">
        <v>39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3">
        <f>YEAR(Tabla2[[#This Row],[Fecha]])</f>
        <v>2024</v>
      </c>
    </row>
    <row r="124" spans="1:19" x14ac:dyDescent="0.3">
      <c r="A124" s="1">
        <v>45319</v>
      </c>
      <c r="B124" s="1" t="s">
        <v>7</v>
      </c>
      <c r="C124" s="4">
        <f t="shared" si="18"/>
        <v>36</v>
      </c>
      <c r="D124" s="3">
        <v>10</v>
      </c>
      <c r="E124" s="3">
        <v>26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3">
        <f>YEAR(Tabla2[[#This Row],[Fecha]])</f>
        <v>2024</v>
      </c>
    </row>
    <row r="125" spans="1:19" x14ac:dyDescent="0.3">
      <c r="A125" s="1">
        <v>45320</v>
      </c>
      <c r="B125" s="1" t="s">
        <v>7</v>
      </c>
      <c r="C125" s="4">
        <f t="shared" si="18"/>
        <v>37</v>
      </c>
      <c r="D125" s="3">
        <v>21</v>
      </c>
      <c r="E125" s="3">
        <v>16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3">
        <f>YEAR(Tabla2[[#This Row],[Fecha]])</f>
        <v>2024</v>
      </c>
    </row>
    <row r="126" spans="1:19" x14ac:dyDescent="0.3">
      <c r="A126" s="1">
        <v>45320</v>
      </c>
      <c r="B126" s="1" t="s">
        <v>25</v>
      </c>
      <c r="C126" s="4">
        <f t="shared" ref="C126:C131" si="19">SUM(D126:R126)</f>
        <v>22</v>
      </c>
      <c r="D126" s="3">
        <v>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3">
        <f>YEAR(Tabla2[[#This Row],[Fecha]])</f>
        <v>2024</v>
      </c>
    </row>
    <row r="127" spans="1:19" x14ac:dyDescent="0.3">
      <c r="A127" s="1">
        <v>45321</v>
      </c>
      <c r="B127" s="1" t="s">
        <v>7</v>
      </c>
      <c r="C127" s="4">
        <f t="shared" si="19"/>
        <v>19</v>
      </c>
      <c r="D127" s="3">
        <v>19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3">
        <f>YEAR(Tabla2[[#This Row],[Fecha]])</f>
        <v>2024</v>
      </c>
    </row>
    <row r="128" spans="1:19" x14ac:dyDescent="0.3">
      <c r="A128" s="1">
        <v>45321</v>
      </c>
      <c r="B128" s="1" t="s">
        <v>25</v>
      </c>
      <c r="C128" s="4">
        <f t="shared" si="19"/>
        <v>16</v>
      </c>
      <c r="D128" s="3">
        <f>38-22</f>
        <v>16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3">
        <f>YEAR(Tabla2[[#This Row],[Fecha]])</f>
        <v>2024</v>
      </c>
    </row>
    <row r="129" spans="1:21" x14ac:dyDescent="0.3">
      <c r="A129" s="1">
        <v>45322</v>
      </c>
      <c r="B129" s="1" t="s">
        <v>7</v>
      </c>
      <c r="C129" s="4">
        <f t="shared" si="19"/>
        <v>20</v>
      </c>
      <c r="D129" s="3">
        <v>10</v>
      </c>
      <c r="E129" s="3">
        <v>10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3">
        <f>YEAR(Tabla2[[#This Row],[Fecha]])</f>
        <v>2024</v>
      </c>
    </row>
    <row r="130" spans="1:21" x14ac:dyDescent="0.3">
      <c r="A130" s="1">
        <v>45322</v>
      </c>
      <c r="B130" s="1" t="s">
        <v>25</v>
      </c>
      <c r="C130" s="4">
        <f t="shared" si="19"/>
        <v>34</v>
      </c>
      <c r="D130" s="3">
        <f>60+12-D128-D126</f>
        <v>34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3">
        <f>YEAR(Tabla2[[#This Row],[Fecha]])</f>
        <v>2024</v>
      </c>
    </row>
    <row r="131" spans="1:21" x14ac:dyDescent="0.3">
      <c r="A131" s="1">
        <v>45323</v>
      </c>
      <c r="B131" s="1" t="s">
        <v>7</v>
      </c>
      <c r="C131" s="4">
        <f t="shared" si="19"/>
        <v>33</v>
      </c>
      <c r="D131" s="3">
        <v>10</v>
      </c>
      <c r="E131" s="3">
        <v>23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3">
        <f>YEAR(Tabla2[[#This Row],[Fecha]])</f>
        <v>2024</v>
      </c>
    </row>
    <row r="132" spans="1:21" x14ac:dyDescent="0.3">
      <c r="A132" s="1">
        <v>45323</v>
      </c>
      <c r="B132" s="1" t="s">
        <v>25</v>
      </c>
      <c r="C132" s="4">
        <f t="shared" ref="C132:C137" si="20">SUM(D132:R132)</f>
        <v>21</v>
      </c>
      <c r="D132" s="3">
        <v>21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3">
        <f>YEAR(Tabla2[[#This Row],[Fecha]])</f>
        <v>2024</v>
      </c>
    </row>
    <row r="133" spans="1:21" x14ac:dyDescent="0.3">
      <c r="A133" s="1">
        <v>45324</v>
      </c>
      <c r="B133" s="1" t="s">
        <v>7</v>
      </c>
      <c r="C133" s="4">
        <f t="shared" si="20"/>
        <v>36</v>
      </c>
      <c r="D133" s="3">
        <v>36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3">
        <f>YEAR(Tabla2[[#This Row],[Fecha]])</f>
        <v>2024</v>
      </c>
    </row>
    <row r="134" spans="1:21" x14ac:dyDescent="0.3">
      <c r="A134" s="1">
        <v>45324</v>
      </c>
      <c r="B134" s="1" t="s">
        <v>25</v>
      </c>
      <c r="C134" s="4">
        <f t="shared" si="20"/>
        <v>18</v>
      </c>
      <c r="D134" s="3">
        <v>18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3">
        <f>YEAR(Tabla2[[#This Row],[Fecha]])</f>
        <v>2024</v>
      </c>
      <c r="U134" s="3"/>
    </row>
    <row r="135" spans="1:21" x14ac:dyDescent="0.3">
      <c r="A135" s="1">
        <v>45326</v>
      </c>
      <c r="B135" s="1" t="s">
        <v>25</v>
      </c>
      <c r="C135" s="4">
        <f t="shared" si="20"/>
        <v>60</v>
      </c>
      <c r="D135" s="3">
        <v>19</v>
      </c>
      <c r="E135" s="3">
        <v>41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3">
        <f>YEAR(Tabla2[[#This Row],[Fecha]])</f>
        <v>2024</v>
      </c>
    </row>
    <row r="136" spans="1:21" x14ac:dyDescent="0.3">
      <c r="A136" s="1">
        <v>45327</v>
      </c>
      <c r="B136" s="1" t="s">
        <v>7</v>
      </c>
      <c r="C136" s="4">
        <f t="shared" si="20"/>
        <v>33</v>
      </c>
      <c r="D136" s="3">
        <v>17</v>
      </c>
      <c r="E136" s="3">
        <v>16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3">
        <f>YEAR(Tabla2[[#This Row],[Fecha]])</f>
        <v>2024</v>
      </c>
    </row>
    <row r="137" spans="1:21" x14ac:dyDescent="0.3">
      <c r="A137" s="1">
        <v>45328</v>
      </c>
      <c r="B137" s="1" t="s">
        <v>7</v>
      </c>
      <c r="C137" s="4">
        <f t="shared" si="20"/>
        <v>35</v>
      </c>
      <c r="D137" s="3">
        <v>35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13">
        <f>YEAR(Tabla2[[#This Row],[Fecha]])</f>
        <v>2024</v>
      </c>
    </row>
    <row r="138" spans="1:21" x14ac:dyDescent="0.3">
      <c r="A138" s="1">
        <v>45328</v>
      </c>
      <c r="B138" s="1" t="s">
        <v>25</v>
      </c>
      <c r="C138" s="4">
        <f t="shared" ref="C138:C143" si="21">SUM(D138:R138)</f>
        <v>22</v>
      </c>
      <c r="D138" s="3">
        <v>22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13">
        <f>YEAR(Tabla2[[#This Row],[Fecha]])</f>
        <v>2024</v>
      </c>
    </row>
    <row r="139" spans="1:21" x14ac:dyDescent="0.3">
      <c r="A139" s="1">
        <v>45329</v>
      </c>
      <c r="B139" s="1" t="s">
        <v>6</v>
      </c>
      <c r="C139" s="4">
        <f t="shared" si="21"/>
        <v>20</v>
      </c>
      <c r="D139" s="3">
        <v>20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3">
        <f>YEAR(Tabla2[[#This Row],[Fecha]])</f>
        <v>2024</v>
      </c>
    </row>
    <row r="140" spans="1:21" x14ac:dyDescent="0.3">
      <c r="A140" s="1">
        <v>45329</v>
      </c>
      <c r="B140" s="1" t="s">
        <v>25</v>
      </c>
      <c r="C140" s="4">
        <f t="shared" si="21"/>
        <v>31</v>
      </c>
      <c r="D140" s="3">
        <v>17</v>
      </c>
      <c r="E140" s="3">
        <v>14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3">
        <f>YEAR(Tabla2[[#This Row],[Fecha]])</f>
        <v>2024</v>
      </c>
    </row>
    <row r="141" spans="1:21" x14ac:dyDescent="0.3">
      <c r="A141" s="1">
        <v>45330</v>
      </c>
      <c r="B141" s="1" t="s">
        <v>7</v>
      </c>
      <c r="C141" s="4">
        <f t="shared" si="21"/>
        <v>32</v>
      </c>
      <c r="D141" s="3">
        <v>20</v>
      </c>
      <c r="E141" s="3">
        <v>12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3">
        <f>YEAR(Tabla2[[#This Row],[Fecha]])</f>
        <v>2024</v>
      </c>
    </row>
    <row r="142" spans="1:21" x14ac:dyDescent="0.3">
      <c r="A142" s="1">
        <v>45330</v>
      </c>
      <c r="B142" s="1" t="s">
        <v>25</v>
      </c>
      <c r="C142" s="4">
        <f t="shared" si="21"/>
        <v>14</v>
      </c>
      <c r="D142" s="3">
        <v>14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3">
        <f>YEAR(Tabla2[[#This Row],[Fecha]])</f>
        <v>2024</v>
      </c>
    </row>
    <row r="143" spans="1:21" x14ac:dyDescent="0.3">
      <c r="A143" s="1">
        <v>45331</v>
      </c>
      <c r="B143" s="1" t="s">
        <v>7</v>
      </c>
      <c r="C143" s="4">
        <f t="shared" si="21"/>
        <v>30</v>
      </c>
      <c r="D143" s="3">
        <v>10</v>
      </c>
      <c r="E143" s="3">
        <v>20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3">
        <f>YEAR(Tabla2[[#This Row],[Fecha]])</f>
        <v>2024</v>
      </c>
    </row>
    <row r="144" spans="1:21" x14ac:dyDescent="0.3">
      <c r="A144" s="1">
        <v>45334</v>
      </c>
      <c r="B144" s="1" t="s">
        <v>7</v>
      </c>
      <c r="C144" s="4">
        <f t="shared" ref="C144:C149" si="22">SUM(D144:R144)</f>
        <v>42</v>
      </c>
      <c r="D144" s="3">
        <v>42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3">
        <f>YEAR(Tabla2[[#This Row],[Fecha]])</f>
        <v>2024</v>
      </c>
    </row>
    <row r="145" spans="1:19" x14ac:dyDescent="0.3">
      <c r="A145" s="1">
        <v>45334</v>
      </c>
      <c r="B145" s="1" t="s">
        <v>25</v>
      </c>
      <c r="C145" s="4">
        <f t="shared" si="22"/>
        <v>14</v>
      </c>
      <c r="D145" s="3">
        <v>14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3">
        <f>YEAR(Tabla2[[#This Row],[Fecha]])</f>
        <v>2024</v>
      </c>
    </row>
    <row r="146" spans="1:19" x14ac:dyDescent="0.3">
      <c r="A146" s="1">
        <v>45335</v>
      </c>
      <c r="B146" s="1" t="s">
        <v>7</v>
      </c>
      <c r="C146" s="4">
        <f t="shared" si="22"/>
        <v>45</v>
      </c>
      <c r="D146" s="3">
        <v>45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3">
        <f>YEAR(Tabla2[[#This Row],[Fecha]])</f>
        <v>2024</v>
      </c>
    </row>
    <row r="147" spans="1:19" x14ac:dyDescent="0.3">
      <c r="A147" s="1">
        <v>45335</v>
      </c>
      <c r="B147" s="1" t="s">
        <v>25</v>
      </c>
      <c r="C147" s="4">
        <f t="shared" si="22"/>
        <v>52</v>
      </c>
      <c r="D147" s="3">
        <v>52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3">
        <f>YEAR(Tabla2[[#This Row],[Fecha]])</f>
        <v>2024</v>
      </c>
    </row>
    <row r="148" spans="1:19" x14ac:dyDescent="0.3">
      <c r="A148" s="1">
        <v>45336</v>
      </c>
      <c r="B148" s="1" t="s">
        <v>7</v>
      </c>
      <c r="C148" s="4">
        <f t="shared" si="22"/>
        <v>33</v>
      </c>
      <c r="D148" s="3">
        <v>33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13">
        <f>YEAR(Tabla2[[#This Row],[Fecha]])</f>
        <v>2024</v>
      </c>
    </row>
    <row r="149" spans="1:19" x14ac:dyDescent="0.3">
      <c r="A149" s="1">
        <v>45336</v>
      </c>
      <c r="B149" s="1" t="s">
        <v>25</v>
      </c>
      <c r="C149" s="4">
        <f t="shared" si="22"/>
        <v>28</v>
      </c>
      <c r="D149" s="3">
        <v>28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3">
        <f>YEAR(Tabla2[[#This Row],[Fecha]])</f>
        <v>2024</v>
      </c>
    </row>
    <row r="150" spans="1:19" x14ac:dyDescent="0.3">
      <c r="A150" s="1">
        <v>45337</v>
      </c>
      <c r="B150" s="1" t="s">
        <v>7</v>
      </c>
      <c r="C150" s="4">
        <f t="shared" ref="C150:C155" si="23">SUM(D150:R150)</f>
        <v>42</v>
      </c>
      <c r="D150" s="3">
        <v>23</v>
      </c>
      <c r="E150" s="3">
        <v>19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3">
        <f>YEAR(Tabla2[[#This Row],[Fecha]])</f>
        <v>2024</v>
      </c>
    </row>
    <row r="151" spans="1:19" x14ac:dyDescent="0.3">
      <c r="A151" s="1">
        <v>45337</v>
      </c>
      <c r="B151" s="1" t="s">
        <v>25</v>
      </c>
      <c r="C151" s="4">
        <f t="shared" si="23"/>
        <v>37</v>
      </c>
      <c r="D151" s="3">
        <v>37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3">
        <f>YEAR(Tabla2[[#This Row],[Fecha]])</f>
        <v>2024</v>
      </c>
    </row>
    <row r="152" spans="1:19" x14ac:dyDescent="0.3">
      <c r="A152" s="1">
        <v>45338</v>
      </c>
      <c r="B152" s="1" t="s">
        <v>7</v>
      </c>
      <c r="C152" s="4">
        <f t="shared" si="23"/>
        <v>24</v>
      </c>
      <c r="D152" s="3">
        <v>24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3">
        <f>YEAR(Tabla2[[#This Row],[Fecha]])</f>
        <v>2024</v>
      </c>
    </row>
    <row r="153" spans="1:19" x14ac:dyDescent="0.3">
      <c r="A153" s="1">
        <v>45338</v>
      </c>
      <c r="B153" s="1" t="s">
        <v>25</v>
      </c>
      <c r="C153" s="4">
        <f t="shared" si="23"/>
        <v>18</v>
      </c>
      <c r="D153" s="3">
        <v>18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3">
        <f>YEAR(Tabla2[[#This Row],[Fecha]])</f>
        <v>2024</v>
      </c>
    </row>
    <row r="154" spans="1:19" x14ac:dyDescent="0.3">
      <c r="A154" s="1">
        <v>45339</v>
      </c>
      <c r="B154" s="1" t="s">
        <v>7</v>
      </c>
      <c r="C154" s="4">
        <f t="shared" si="23"/>
        <v>32</v>
      </c>
      <c r="D154" s="3">
        <v>32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3">
        <f>YEAR(Tabla2[[#This Row],[Fecha]])</f>
        <v>2024</v>
      </c>
    </row>
    <row r="155" spans="1:19" x14ac:dyDescent="0.3">
      <c r="A155" s="1">
        <v>45339</v>
      </c>
      <c r="B155" s="1" t="s">
        <v>25</v>
      </c>
      <c r="C155" s="4">
        <f t="shared" si="23"/>
        <v>13</v>
      </c>
      <c r="D155" s="3">
        <v>13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3">
        <f>YEAR(Tabla2[[#This Row],[Fecha]])</f>
        <v>2024</v>
      </c>
    </row>
    <row r="156" spans="1:19" x14ac:dyDescent="0.3">
      <c r="A156" s="1">
        <v>45340</v>
      </c>
      <c r="B156" s="1" t="s">
        <v>7</v>
      </c>
      <c r="C156" s="4">
        <f t="shared" ref="C156:C161" si="24">SUM(D156:R156)</f>
        <v>45</v>
      </c>
      <c r="D156" s="3">
        <v>26</v>
      </c>
      <c r="E156" s="3">
        <v>19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3">
        <f>YEAR(Tabla2[[#This Row],[Fecha]])</f>
        <v>2024</v>
      </c>
    </row>
    <row r="157" spans="1:19" x14ac:dyDescent="0.3">
      <c r="A157" s="1">
        <v>45340</v>
      </c>
      <c r="B157" s="1" t="s">
        <v>25</v>
      </c>
      <c r="C157" s="4">
        <f t="shared" si="24"/>
        <v>40</v>
      </c>
      <c r="D157" s="3">
        <v>40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3">
        <f>YEAR(Tabla2[[#This Row],[Fecha]])</f>
        <v>2024</v>
      </c>
    </row>
    <row r="158" spans="1:19" x14ac:dyDescent="0.3">
      <c r="A158" s="1">
        <v>45341</v>
      </c>
      <c r="B158" s="1" t="s">
        <v>7</v>
      </c>
      <c r="C158" s="4">
        <f t="shared" si="24"/>
        <v>23</v>
      </c>
      <c r="D158" s="3">
        <v>13</v>
      </c>
      <c r="E158" s="3">
        <v>10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3">
        <f>YEAR(Tabla2[[#This Row],[Fecha]])</f>
        <v>2024</v>
      </c>
    </row>
    <row r="159" spans="1:19" x14ac:dyDescent="0.3">
      <c r="A159" s="1">
        <v>45341</v>
      </c>
      <c r="B159" s="1" t="s">
        <v>25</v>
      </c>
      <c r="C159" s="4">
        <f t="shared" si="24"/>
        <v>27</v>
      </c>
      <c r="D159" s="3">
        <v>27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3">
        <f>YEAR(Tabla2[[#This Row],[Fecha]])</f>
        <v>2024</v>
      </c>
    </row>
    <row r="160" spans="1:19" x14ac:dyDescent="0.3">
      <c r="A160" s="1">
        <v>45342</v>
      </c>
      <c r="B160" s="1" t="s">
        <v>7</v>
      </c>
      <c r="C160" s="4">
        <f t="shared" si="24"/>
        <v>51</v>
      </c>
      <c r="D160" s="3">
        <v>14</v>
      </c>
      <c r="E160" s="3">
        <v>37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3">
        <f>YEAR(Tabla2[[#This Row],[Fecha]])</f>
        <v>2024</v>
      </c>
    </row>
    <row r="161" spans="1:22" x14ac:dyDescent="0.3">
      <c r="A161" s="1">
        <v>45342</v>
      </c>
      <c r="B161" s="1" t="s">
        <v>25</v>
      </c>
      <c r="C161" s="4">
        <f t="shared" si="24"/>
        <v>30</v>
      </c>
      <c r="D161" s="3">
        <v>30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3">
        <f>YEAR(Tabla2[[#This Row],[Fecha]])</f>
        <v>2024</v>
      </c>
    </row>
    <row r="162" spans="1:22" x14ac:dyDescent="0.3">
      <c r="A162" s="1">
        <v>45343</v>
      </c>
      <c r="B162" s="1" t="s">
        <v>7</v>
      </c>
      <c r="C162" s="4">
        <f t="shared" ref="C162:C167" si="25">SUM(D162:R162)</f>
        <v>28</v>
      </c>
      <c r="D162" s="3">
        <v>15</v>
      </c>
      <c r="E162" s="3">
        <v>13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13">
        <f>YEAR(Tabla2[[#This Row],[Fecha]])</f>
        <v>2024</v>
      </c>
    </row>
    <row r="163" spans="1:22" x14ac:dyDescent="0.3">
      <c r="A163" s="1">
        <v>45343</v>
      </c>
      <c r="B163" s="1" t="s">
        <v>25</v>
      </c>
      <c r="C163" s="4">
        <f t="shared" si="25"/>
        <v>29</v>
      </c>
      <c r="D163" s="3">
        <v>29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13">
        <f>YEAR(Tabla2[[#This Row],[Fecha]])</f>
        <v>2024</v>
      </c>
    </row>
    <row r="164" spans="1:22" x14ac:dyDescent="0.3">
      <c r="A164" s="1">
        <v>45344</v>
      </c>
      <c r="B164" s="1" t="s">
        <v>7</v>
      </c>
      <c r="C164" s="4">
        <f t="shared" si="25"/>
        <v>32</v>
      </c>
      <c r="D164" s="3">
        <v>32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13">
        <f>YEAR(Tabla2[[#This Row],[Fecha]])</f>
        <v>2024</v>
      </c>
    </row>
    <row r="165" spans="1:22" x14ac:dyDescent="0.3">
      <c r="A165" s="1">
        <v>45344</v>
      </c>
      <c r="B165" s="1" t="s">
        <v>25</v>
      </c>
      <c r="C165" s="4">
        <f t="shared" si="25"/>
        <v>16</v>
      </c>
      <c r="D165" s="3">
        <v>16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13">
        <f>YEAR(Tabla2[[#This Row],[Fecha]])</f>
        <v>2024</v>
      </c>
    </row>
    <row r="166" spans="1:22" x14ac:dyDescent="0.3">
      <c r="A166" s="1">
        <v>45345</v>
      </c>
      <c r="B166" s="1" t="s">
        <v>7</v>
      </c>
      <c r="C166" s="4">
        <f t="shared" si="25"/>
        <v>31</v>
      </c>
      <c r="D166" s="3">
        <v>12</v>
      </c>
      <c r="E166" s="3">
        <v>5</v>
      </c>
      <c r="F166" s="3">
        <v>8</v>
      </c>
      <c r="G166" s="3">
        <v>4</v>
      </c>
      <c r="H166" s="3">
        <v>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3">
        <f>YEAR(Tabla2[[#This Row],[Fecha]])</f>
        <v>2024</v>
      </c>
    </row>
    <row r="167" spans="1:22" x14ac:dyDescent="0.3">
      <c r="A167" s="1">
        <v>45345</v>
      </c>
      <c r="B167" s="1" t="s">
        <v>25</v>
      </c>
      <c r="C167" s="4">
        <f t="shared" si="25"/>
        <v>26</v>
      </c>
      <c r="D167" s="3">
        <v>26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3">
        <f>YEAR(Tabla2[[#This Row],[Fecha]])</f>
        <v>2024</v>
      </c>
    </row>
    <row r="168" spans="1:22" x14ac:dyDescent="0.3">
      <c r="A168" s="1">
        <v>45346</v>
      </c>
      <c r="B168" s="1" t="s">
        <v>7</v>
      </c>
      <c r="C168" s="4">
        <f t="shared" ref="C168:C173" si="26">SUM(D168:R168)</f>
        <v>32</v>
      </c>
      <c r="D168" s="3">
        <v>3</v>
      </c>
      <c r="E168" s="3">
        <v>3</v>
      </c>
      <c r="F168" s="3">
        <v>5</v>
      </c>
      <c r="G168" s="3">
        <v>2</v>
      </c>
      <c r="H168" s="3">
        <v>3</v>
      </c>
      <c r="I168" s="3">
        <v>5</v>
      </c>
      <c r="J168" s="3">
        <v>11</v>
      </c>
      <c r="K168" s="3"/>
      <c r="L168" s="3"/>
      <c r="M168" s="3"/>
      <c r="N168" s="3"/>
      <c r="O168" s="3"/>
      <c r="P168" s="3"/>
      <c r="Q168" s="3"/>
      <c r="R168" s="3"/>
      <c r="S168" s="13">
        <f>YEAR(Tabla2[[#This Row],[Fecha]])</f>
        <v>2024</v>
      </c>
    </row>
    <row r="169" spans="1:22" x14ac:dyDescent="0.3">
      <c r="A169" s="1">
        <v>45346</v>
      </c>
      <c r="B169" s="1" t="s">
        <v>25</v>
      </c>
      <c r="C169" s="4">
        <f t="shared" si="26"/>
        <v>11</v>
      </c>
      <c r="D169" s="3">
        <v>11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3">
        <f>YEAR(Tabla2[[#This Row],[Fecha]])</f>
        <v>2024</v>
      </c>
    </row>
    <row r="170" spans="1:22" x14ac:dyDescent="0.3">
      <c r="A170" s="1">
        <v>45347</v>
      </c>
      <c r="B170" s="1" t="s">
        <v>7</v>
      </c>
      <c r="C170" s="4">
        <f t="shared" si="26"/>
        <v>35</v>
      </c>
      <c r="D170" s="3">
        <v>4</v>
      </c>
      <c r="E170" s="3">
        <v>6</v>
      </c>
      <c r="F170" s="3">
        <v>1</v>
      </c>
      <c r="G170" s="3">
        <v>5</v>
      </c>
      <c r="H170" s="3">
        <v>8</v>
      </c>
      <c r="I170" s="3">
        <v>4</v>
      </c>
      <c r="J170" s="3">
        <v>7</v>
      </c>
      <c r="K170" s="3"/>
      <c r="L170" s="3"/>
      <c r="M170" s="3"/>
      <c r="N170" s="3"/>
      <c r="O170" s="3"/>
      <c r="P170" s="3"/>
      <c r="Q170" s="3"/>
      <c r="R170" s="3"/>
      <c r="S170" s="13">
        <f>YEAR(Tabla2[[#This Row],[Fecha]])</f>
        <v>2024</v>
      </c>
    </row>
    <row r="171" spans="1:22" x14ac:dyDescent="0.3">
      <c r="A171" s="1">
        <v>45347</v>
      </c>
      <c r="B171" s="1" t="s">
        <v>25</v>
      </c>
      <c r="C171" s="4">
        <f t="shared" si="26"/>
        <v>15</v>
      </c>
      <c r="D171" s="3">
        <v>15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3">
        <f>YEAR(Tabla2[[#This Row],[Fecha]])</f>
        <v>2024</v>
      </c>
    </row>
    <row r="172" spans="1:22" x14ac:dyDescent="0.3">
      <c r="A172" s="1">
        <v>45348</v>
      </c>
      <c r="B172" s="1" t="s">
        <v>7</v>
      </c>
      <c r="C172" s="4">
        <f t="shared" si="26"/>
        <v>33</v>
      </c>
      <c r="D172" s="3">
        <v>8</v>
      </c>
      <c r="E172" s="3">
        <v>12</v>
      </c>
      <c r="F172" s="3">
        <v>8</v>
      </c>
      <c r="G172" s="3">
        <v>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3">
        <f>YEAR(Tabla2[[#This Row],[Fecha]])</f>
        <v>2024</v>
      </c>
    </row>
    <row r="173" spans="1:22" x14ac:dyDescent="0.3">
      <c r="A173" s="1">
        <v>45348</v>
      </c>
      <c r="B173" s="1" t="s">
        <v>25</v>
      </c>
      <c r="C173" s="4">
        <f t="shared" si="26"/>
        <v>24</v>
      </c>
      <c r="D173" s="3">
        <v>24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3">
        <f>YEAR(Tabla2[[#This Row],[Fecha]])</f>
        <v>2024</v>
      </c>
    </row>
    <row r="174" spans="1:22" x14ac:dyDescent="0.3">
      <c r="A174" s="1">
        <v>45349</v>
      </c>
      <c r="B174" s="1" t="s">
        <v>7</v>
      </c>
      <c r="C174" s="4">
        <f t="shared" ref="C174:C179" si="27">SUM(D174:R174)</f>
        <v>43</v>
      </c>
      <c r="D174" s="3">
        <v>6</v>
      </c>
      <c r="E174" s="3">
        <v>2</v>
      </c>
      <c r="F174" s="3">
        <v>13</v>
      </c>
      <c r="G174" s="3">
        <v>5</v>
      </c>
      <c r="H174" s="3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3">
        <f>YEAR(Tabla2[[#This Row],[Fecha]])</f>
        <v>2024</v>
      </c>
    </row>
    <row r="175" spans="1:22" x14ac:dyDescent="0.3">
      <c r="A175" s="1">
        <v>45349</v>
      </c>
      <c r="B175" s="1" t="s">
        <v>25</v>
      </c>
      <c r="C175" s="4">
        <f t="shared" si="27"/>
        <v>33</v>
      </c>
      <c r="D175" s="3">
        <v>9</v>
      </c>
      <c r="E175" s="3">
        <v>24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3">
        <f>YEAR(Tabla2[[#This Row],[Fecha]])</f>
        <v>2024</v>
      </c>
      <c r="V175" t="s">
        <v>104</v>
      </c>
    </row>
    <row r="176" spans="1:22" x14ac:dyDescent="0.3">
      <c r="A176" s="1">
        <v>45350</v>
      </c>
      <c r="B176" s="1" t="s">
        <v>7</v>
      </c>
      <c r="C176" s="4">
        <f t="shared" si="27"/>
        <v>33</v>
      </c>
      <c r="D176" s="3">
        <v>12</v>
      </c>
      <c r="E176" s="3">
        <v>2</v>
      </c>
      <c r="F176" s="3">
        <v>8</v>
      </c>
      <c r="G176" s="3">
        <v>11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3">
        <f>YEAR(Tabla2[[#This Row],[Fecha]])</f>
        <v>2024</v>
      </c>
    </row>
    <row r="177" spans="1:19" x14ac:dyDescent="0.3">
      <c r="A177" s="1">
        <v>45350</v>
      </c>
      <c r="B177" s="1" t="s">
        <v>25</v>
      </c>
      <c r="C177" s="4">
        <f t="shared" si="27"/>
        <v>45</v>
      </c>
      <c r="D177" s="3">
        <v>45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3">
        <f>YEAR(Tabla2[[#This Row],[Fecha]])</f>
        <v>2024</v>
      </c>
    </row>
    <row r="178" spans="1:19" x14ac:dyDescent="0.3">
      <c r="A178" s="1">
        <v>45351</v>
      </c>
      <c r="B178" s="1" t="s">
        <v>7</v>
      </c>
      <c r="C178" s="4">
        <f t="shared" si="27"/>
        <v>24</v>
      </c>
      <c r="D178" s="3">
        <v>7</v>
      </c>
      <c r="E178" s="3">
        <v>4</v>
      </c>
      <c r="F178" s="3">
        <v>4</v>
      </c>
      <c r="G178" s="3">
        <v>9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3">
        <f>YEAR(Tabla2[[#This Row],[Fecha]])</f>
        <v>2024</v>
      </c>
    </row>
    <row r="179" spans="1:19" x14ac:dyDescent="0.3">
      <c r="A179" s="1">
        <v>45351</v>
      </c>
      <c r="B179" s="1" t="s">
        <v>25</v>
      </c>
      <c r="C179" s="4">
        <f t="shared" si="27"/>
        <v>32</v>
      </c>
      <c r="D179" s="3">
        <v>32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3">
        <f>YEAR(Tabla2[[#This Row],[Fecha]])</f>
        <v>2024</v>
      </c>
    </row>
    <row r="180" spans="1:19" x14ac:dyDescent="0.3">
      <c r="A180" s="1">
        <v>45352</v>
      </c>
      <c r="B180" s="1" t="s">
        <v>7</v>
      </c>
      <c r="C180" s="4">
        <f t="shared" ref="C180:C185" si="28">SUM(D180:R180)</f>
        <v>32</v>
      </c>
      <c r="D180" s="3">
        <v>5</v>
      </c>
      <c r="E180" s="3">
        <v>3</v>
      </c>
      <c r="F180" s="3">
        <v>5</v>
      </c>
      <c r="G180" s="3">
        <v>8</v>
      </c>
      <c r="H180" s="3">
        <v>4</v>
      </c>
      <c r="I180" s="3">
        <v>4</v>
      </c>
      <c r="J180" s="3">
        <v>3</v>
      </c>
      <c r="K180" s="3"/>
      <c r="L180" s="3"/>
      <c r="M180" s="3"/>
      <c r="N180" s="3"/>
      <c r="O180" s="3"/>
      <c r="P180" s="3"/>
      <c r="Q180" s="3"/>
      <c r="R180" s="3"/>
      <c r="S180" s="13">
        <f>YEAR(Tabla2[[#This Row],[Fecha]])</f>
        <v>2024</v>
      </c>
    </row>
    <row r="181" spans="1:19" x14ac:dyDescent="0.3">
      <c r="A181" s="1">
        <v>45352</v>
      </c>
      <c r="B181" s="1" t="s">
        <v>25</v>
      </c>
      <c r="C181" s="4">
        <f t="shared" si="28"/>
        <v>32</v>
      </c>
      <c r="D181" s="3">
        <v>32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3">
        <f>YEAR(Tabla2[[#This Row],[Fecha]])</f>
        <v>2024</v>
      </c>
    </row>
    <row r="182" spans="1:19" x14ac:dyDescent="0.3">
      <c r="A182" s="1">
        <v>45353</v>
      </c>
      <c r="B182" s="1" t="s">
        <v>7</v>
      </c>
      <c r="C182" s="4">
        <f t="shared" si="28"/>
        <v>43</v>
      </c>
      <c r="D182" s="3">
        <v>3</v>
      </c>
      <c r="E182" s="3">
        <v>7</v>
      </c>
      <c r="F182" s="3">
        <v>5</v>
      </c>
      <c r="G182" s="3">
        <v>9</v>
      </c>
      <c r="H182" s="3">
        <v>4</v>
      </c>
      <c r="I182" s="3">
        <v>9</v>
      </c>
      <c r="J182" s="3">
        <v>6</v>
      </c>
      <c r="K182" s="3"/>
      <c r="L182" s="3"/>
      <c r="M182" s="3"/>
      <c r="N182" s="3"/>
      <c r="O182" s="3"/>
      <c r="P182" s="3"/>
      <c r="Q182" s="3"/>
      <c r="R182" s="3"/>
      <c r="S182" s="13">
        <f>YEAR(Tabla2[[#This Row],[Fecha]])</f>
        <v>2024</v>
      </c>
    </row>
    <row r="183" spans="1:19" x14ac:dyDescent="0.3">
      <c r="A183" s="1">
        <v>45353</v>
      </c>
      <c r="B183" s="1" t="s">
        <v>25</v>
      </c>
      <c r="C183" s="4">
        <f t="shared" si="28"/>
        <v>17</v>
      </c>
      <c r="D183" s="3">
        <v>17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13">
        <f>YEAR(Tabla2[[#This Row],[Fecha]])</f>
        <v>2024</v>
      </c>
    </row>
    <row r="184" spans="1:19" x14ac:dyDescent="0.3">
      <c r="A184" s="1">
        <v>45354</v>
      </c>
      <c r="B184" s="1" t="s">
        <v>25</v>
      </c>
      <c r="C184" s="4">
        <f t="shared" si="28"/>
        <v>23</v>
      </c>
      <c r="D184" s="3">
        <v>23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13">
        <f>YEAR(Tabla2[[#This Row],[Fecha]])</f>
        <v>2024</v>
      </c>
    </row>
    <row r="185" spans="1:19" x14ac:dyDescent="0.3">
      <c r="A185" s="1">
        <v>45354</v>
      </c>
      <c r="B185" s="1" t="s">
        <v>103</v>
      </c>
      <c r="C185" s="4">
        <f t="shared" si="28"/>
        <v>116</v>
      </c>
      <c r="D185" s="3">
        <f>120-4</f>
        <v>116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3">
        <f>YEAR(Tabla2[[#This Row],[Fecha]])</f>
        <v>2024</v>
      </c>
    </row>
    <row r="186" spans="1:19" x14ac:dyDescent="0.3">
      <c r="A186" s="1">
        <v>45355</v>
      </c>
      <c r="B186" s="1" t="s">
        <v>7</v>
      </c>
      <c r="C186" s="4">
        <f t="shared" ref="C186:C191" si="29">SUM(D186:R186)</f>
        <v>24</v>
      </c>
      <c r="D186" s="3">
        <v>24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3">
        <f>YEAR(Tabla2[[#This Row],[Fecha]])</f>
        <v>2024</v>
      </c>
    </row>
    <row r="187" spans="1:19" x14ac:dyDescent="0.3">
      <c r="A187" s="1">
        <v>45355</v>
      </c>
      <c r="B187" s="1" t="s">
        <v>25</v>
      </c>
      <c r="C187" s="4">
        <f t="shared" si="29"/>
        <v>15</v>
      </c>
      <c r="D187" s="3">
        <v>15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3">
        <f>YEAR(Tabla2[[#This Row],[Fecha]])</f>
        <v>2024</v>
      </c>
    </row>
    <row r="188" spans="1:19" x14ac:dyDescent="0.3">
      <c r="A188" s="1">
        <v>45356</v>
      </c>
      <c r="B188" s="1" t="s">
        <v>7</v>
      </c>
      <c r="C188" s="4">
        <f t="shared" si="29"/>
        <v>35</v>
      </c>
      <c r="D188" s="3">
        <v>8</v>
      </c>
      <c r="E188" s="3">
        <v>8</v>
      </c>
      <c r="F188" s="3">
        <v>5</v>
      </c>
      <c r="G188" s="3">
        <v>6</v>
      </c>
      <c r="H188" s="3">
        <v>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3">
        <f>YEAR(Tabla2[[#This Row],[Fecha]])</f>
        <v>2024</v>
      </c>
    </row>
    <row r="189" spans="1:19" x14ac:dyDescent="0.3">
      <c r="A189" s="1">
        <v>45356</v>
      </c>
      <c r="B189" s="1" t="s">
        <v>25</v>
      </c>
      <c r="C189" s="4">
        <f t="shared" si="29"/>
        <v>15</v>
      </c>
      <c r="D189" s="3">
        <v>15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3">
        <f>YEAR(Tabla2[[#This Row],[Fecha]])</f>
        <v>2024</v>
      </c>
    </row>
    <row r="190" spans="1:19" x14ac:dyDescent="0.3">
      <c r="A190" s="1">
        <v>45357</v>
      </c>
      <c r="B190" s="1" t="s">
        <v>7</v>
      </c>
      <c r="C190" s="4">
        <f t="shared" si="29"/>
        <v>34</v>
      </c>
      <c r="D190" s="3">
        <v>12</v>
      </c>
      <c r="E190" s="3">
        <v>6</v>
      </c>
      <c r="F190" s="3">
        <v>9</v>
      </c>
      <c r="G190" s="3">
        <v>7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3">
        <f>YEAR(Tabla2[[#This Row],[Fecha]])</f>
        <v>2024</v>
      </c>
    </row>
    <row r="191" spans="1:19" x14ac:dyDescent="0.3">
      <c r="A191" s="1">
        <v>45357</v>
      </c>
      <c r="B191" s="1" t="s">
        <v>25</v>
      </c>
      <c r="C191" s="4">
        <f t="shared" si="29"/>
        <v>13</v>
      </c>
      <c r="D191" s="3">
        <v>13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3">
        <f>YEAR(Tabla2[[#This Row],[Fecha]])</f>
        <v>2024</v>
      </c>
    </row>
    <row r="192" spans="1:19" x14ac:dyDescent="0.3">
      <c r="A192" s="1">
        <v>45358</v>
      </c>
      <c r="B192" s="1" t="s">
        <v>7</v>
      </c>
      <c r="C192" s="4">
        <f t="shared" ref="C192:C197" si="30">SUM(D192:R192)</f>
        <v>72</v>
      </c>
      <c r="D192" s="3">
        <v>22</v>
      </c>
      <c r="E192" s="3">
        <v>12</v>
      </c>
      <c r="F192" s="3">
        <v>15</v>
      </c>
      <c r="G192" s="3">
        <v>23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3">
        <f>YEAR(Tabla2[[#This Row],[Fecha]])</f>
        <v>2024</v>
      </c>
    </row>
    <row r="193" spans="1:19" x14ac:dyDescent="0.3">
      <c r="A193" s="1">
        <v>45358</v>
      </c>
      <c r="B193" s="1" t="s">
        <v>25</v>
      </c>
      <c r="C193" s="4">
        <f t="shared" si="30"/>
        <v>14</v>
      </c>
      <c r="D193" s="3">
        <v>14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3">
        <f>YEAR(Tabla2[[#This Row],[Fecha]])</f>
        <v>2024</v>
      </c>
    </row>
    <row r="194" spans="1:19" x14ac:dyDescent="0.3">
      <c r="A194" s="1">
        <v>45359</v>
      </c>
      <c r="B194" s="1" t="s">
        <v>7</v>
      </c>
      <c r="C194" s="4">
        <f t="shared" si="30"/>
        <v>18</v>
      </c>
      <c r="D194" s="3">
        <v>4</v>
      </c>
      <c r="E194" s="3">
        <v>14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3">
        <f>YEAR(Tabla2[[#This Row],[Fecha]])</f>
        <v>2024</v>
      </c>
    </row>
    <row r="195" spans="1:19" x14ac:dyDescent="0.3">
      <c r="A195" s="1">
        <v>45359</v>
      </c>
      <c r="B195" s="1" t="s">
        <v>25</v>
      </c>
      <c r="C195" s="4">
        <f t="shared" si="30"/>
        <v>22</v>
      </c>
      <c r="D195" s="3">
        <v>22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3">
        <f>YEAR(Tabla2[[#This Row],[Fecha]])</f>
        <v>2024</v>
      </c>
    </row>
    <row r="196" spans="1:19" x14ac:dyDescent="0.3">
      <c r="A196" s="1">
        <v>45360</v>
      </c>
      <c r="B196" s="1" t="s">
        <v>7</v>
      </c>
      <c r="C196" s="4">
        <f t="shared" si="30"/>
        <v>18</v>
      </c>
      <c r="D196" s="3">
        <v>9</v>
      </c>
      <c r="E196" s="3">
        <v>4</v>
      </c>
      <c r="F196" s="3">
        <v>3</v>
      </c>
      <c r="G196" s="3">
        <v>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3">
        <f>YEAR(Tabla2[[#This Row],[Fecha]])</f>
        <v>2024</v>
      </c>
    </row>
    <row r="197" spans="1:19" x14ac:dyDescent="0.3">
      <c r="A197" s="1">
        <v>45361</v>
      </c>
      <c r="B197" s="1" t="s">
        <v>7</v>
      </c>
      <c r="C197" s="4">
        <f t="shared" si="30"/>
        <v>34</v>
      </c>
      <c r="D197" s="3">
        <v>10</v>
      </c>
      <c r="E197" s="3">
        <v>4</v>
      </c>
      <c r="F197" s="3">
        <v>14</v>
      </c>
      <c r="G197" s="3">
        <v>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3">
        <f>YEAR(Tabla2[[#This Row],[Fecha]])</f>
        <v>2024</v>
      </c>
    </row>
    <row r="198" spans="1:19" x14ac:dyDescent="0.3">
      <c r="A198" s="1">
        <v>45362</v>
      </c>
      <c r="B198" s="1" t="s">
        <v>7</v>
      </c>
      <c r="C198" s="4">
        <f t="shared" ref="C198:C203" si="31">SUM(D198:R198)</f>
        <v>36</v>
      </c>
      <c r="D198" s="3">
        <v>14</v>
      </c>
      <c r="E198" s="3">
        <v>11</v>
      </c>
      <c r="F198" s="3">
        <v>4</v>
      </c>
      <c r="G198" s="3">
        <v>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3">
        <f>YEAR(Tabla2[[#This Row],[Fecha]])</f>
        <v>2024</v>
      </c>
    </row>
    <row r="199" spans="1:19" x14ac:dyDescent="0.3">
      <c r="A199" s="1">
        <v>45362</v>
      </c>
      <c r="B199" s="1" t="s">
        <v>105</v>
      </c>
      <c r="C199" s="4">
        <f t="shared" si="31"/>
        <v>37</v>
      </c>
      <c r="D199" s="3">
        <v>14</v>
      </c>
      <c r="E199" s="3">
        <v>13</v>
      </c>
      <c r="F199" s="3">
        <v>10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3">
        <f>YEAR(Tabla2[[#This Row],[Fecha]])</f>
        <v>2024</v>
      </c>
    </row>
    <row r="200" spans="1:19" x14ac:dyDescent="0.3">
      <c r="A200" s="1">
        <v>45363</v>
      </c>
      <c r="B200" s="1" t="s">
        <v>7</v>
      </c>
      <c r="C200" s="4">
        <f t="shared" si="31"/>
        <v>25</v>
      </c>
      <c r="D200" s="3">
        <v>2</v>
      </c>
      <c r="E200" s="3">
        <v>7</v>
      </c>
      <c r="F200" s="3">
        <v>6</v>
      </c>
      <c r="G200" s="3">
        <v>5</v>
      </c>
      <c r="H200" s="3">
        <v>3</v>
      </c>
      <c r="I200" s="3">
        <v>2</v>
      </c>
      <c r="J200" s="3"/>
      <c r="K200" s="3"/>
      <c r="L200" s="3"/>
      <c r="M200" s="3"/>
      <c r="N200" s="3"/>
      <c r="O200" s="3"/>
      <c r="P200" s="3"/>
      <c r="Q200" s="3"/>
      <c r="R200" s="3"/>
      <c r="S200" s="13">
        <f>YEAR(Tabla2[[#This Row],[Fecha]])</f>
        <v>2024</v>
      </c>
    </row>
    <row r="201" spans="1:19" x14ac:dyDescent="0.3">
      <c r="A201" s="1">
        <v>45363</v>
      </c>
      <c r="B201" s="1" t="s">
        <v>25</v>
      </c>
      <c r="C201" s="4">
        <f t="shared" si="31"/>
        <v>13</v>
      </c>
      <c r="D201" s="3">
        <v>13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3">
        <f>YEAR(Tabla2[[#This Row],[Fecha]])</f>
        <v>2024</v>
      </c>
    </row>
    <row r="202" spans="1:19" x14ac:dyDescent="0.3">
      <c r="A202" s="1">
        <v>45364</v>
      </c>
      <c r="B202" s="1" t="s">
        <v>7</v>
      </c>
      <c r="C202" s="4">
        <f t="shared" si="31"/>
        <v>32</v>
      </c>
      <c r="D202" s="3">
        <v>12</v>
      </c>
      <c r="E202" s="3">
        <v>5</v>
      </c>
      <c r="F202" s="3">
        <v>7</v>
      </c>
      <c r="G202" s="3">
        <v>5</v>
      </c>
      <c r="H202" s="3">
        <v>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3">
        <f>YEAR(Tabla2[[#This Row],[Fecha]])</f>
        <v>2024</v>
      </c>
    </row>
    <row r="203" spans="1:19" x14ac:dyDescent="0.3">
      <c r="A203" s="1">
        <v>45365</v>
      </c>
      <c r="B203" s="1" t="s">
        <v>7</v>
      </c>
      <c r="C203" s="4">
        <f t="shared" si="31"/>
        <v>24</v>
      </c>
      <c r="D203" s="3">
        <v>4</v>
      </c>
      <c r="E203" s="3">
        <v>10</v>
      </c>
      <c r="F203" s="3">
        <v>6</v>
      </c>
      <c r="G203" s="3">
        <v>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3">
        <f>YEAR(Tabla2[[#This Row],[Fecha]])</f>
        <v>2024</v>
      </c>
    </row>
    <row r="204" spans="1:19" x14ac:dyDescent="0.3">
      <c r="A204" s="1">
        <v>45366</v>
      </c>
      <c r="B204" s="1" t="s">
        <v>7</v>
      </c>
      <c r="C204" s="4">
        <f t="shared" ref="C204:C209" si="32">SUM(D204:R204)</f>
        <v>32</v>
      </c>
      <c r="D204" s="3">
        <v>1</v>
      </c>
      <c r="E204" s="3">
        <v>25</v>
      </c>
      <c r="F204" s="3">
        <v>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3">
        <f>YEAR(Tabla2[[#This Row],[Fecha]])</f>
        <v>2024</v>
      </c>
    </row>
    <row r="205" spans="1:19" x14ac:dyDescent="0.3">
      <c r="A205" s="1">
        <v>45366</v>
      </c>
      <c r="B205" s="1" t="s">
        <v>106</v>
      </c>
      <c r="C205" s="4">
        <f t="shared" si="32"/>
        <v>51</v>
      </c>
      <c r="D205" s="3">
        <v>51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3">
        <f>YEAR(Tabla2[[#This Row],[Fecha]])</f>
        <v>2024</v>
      </c>
    </row>
    <row r="206" spans="1:19" x14ac:dyDescent="0.3">
      <c r="A206" s="1">
        <v>45367</v>
      </c>
      <c r="B206" s="1" t="s">
        <v>7</v>
      </c>
      <c r="C206" s="4">
        <f t="shared" si="32"/>
        <v>36</v>
      </c>
      <c r="D206" s="3">
        <v>12</v>
      </c>
      <c r="E206" s="3">
        <v>7</v>
      </c>
      <c r="F206" s="3">
        <v>17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3">
        <f>YEAR(Tabla2[[#This Row],[Fecha]])</f>
        <v>2024</v>
      </c>
    </row>
    <row r="207" spans="1:19" x14ac:dyDescent="0.3">
      <c r="A207" s="1">
        <v>45368</v>
      </c>
      <c r="B207" s="1" t="s">
        <v>7</v>
      </c>
      <c r="C207" s="4">
        <f t="shared" si="32"/>
        <v>96</v>
      </c>
      <c r="D207" s="3">
        <v>4</v>
      </c>
      <c r="E207" s="3">
        <v>3</v>
      </c>
      <c r="F207" s="3">
        <v>9</v>
      </c>
      <c r="G207" s="3">
        <v>8</v>
      </c>
      <c r="H207" s="3">
        <v>72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3">
        <f>YEAR(Tabla2[[#This Row],[Fecha]])</f>
        <v>2024</v>
      </c>
    </row>
    <row r="208" spans="1:19" x14ac:dyDescent="0.3">
      <c r="A208" s="1">
        <v>45369</v>
      </c>
      <c r="B208" s="1" t="s">
        <v>7</v>
      </c>
      <c r="C208" s="4">
        <f t="shared" si="32"/>
        <v>71</v>
      </c>
      <c r="D208" s="3">
        <v>71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3">
        <f>YEAR(Tabla2[[#This Row],[Fecha]])</f>
        <v>2024</v>
      </c>
    </row>
    <row r="209" spans="1:19" x14ac:dyDescent="0.3">
      <c r="A209" s="1">
        <v>45369</v>
      </c>
      <c r="B209" s="1" t="s">
        <v>25</v>
      </c>
      <c r="C209" s="4">
        <f t="shared" si="32"/>
        <v>13</v>
      </c>
      <c r="D209" s="3">
        <v>13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3">
        <f>YEAR(Tabla2[[#This Row],[Fecha]])</f>
        <v>2024</v>
      </c>
    </row>
    <row r="210" spans="1:19" x14ac:dyDescent="0.3">
      <c r="A210" s="1">
        <v>45370</v>
      </c>
      <c r="B210" s="1" t="s">
        <v>7</v>
      </c>
      <c r="C210" s="4">
        <f t="shared" ref="C210:C215" si="33">SUM(D210:R210)</f>
        <v>103</v>
      </c>
      <c r="D210" s="3">
        <v>86</v>
      </c>
      <c r="E210" s="3">
        <v>5</v>
      </c>
      <c r="F210" s="3">
        <v>3</v>
      </c>
      <c r="G210" s="3">
        <v>4</v>
      </c>
      <c r="H210" s="3">
        <v>3</v>
      </c>
      <c r="I210" s="3">
        <v>2</v>
      </c>
      <c r="J210" s="3"/>
      <c r="K210" s="3"/>
      <c r="L210" s="3"/>
      <c r="M210" s="3"/>
      <c r="N210" s="3"/>
      <c r="O210" s="3"/>
      <c r="P210" s="3"/>
      <c r="Q210" s="3"/>
      <c r="R210" s="3"/>
      <c r="S210" s="13">
        <f>YEAR(Tabla2[[#This Row],[Fecha]])</f>
        <v>2024</v>
      </c>
    </row>
    <row r="211" spans="1:19" x14ac:dyDescent="0.3">
      <c r="A211" s="1">
        <v>45370</v>
      </c>
      <c r="B211" s="1" t="s">
        <v>25</v>
      </c>
      <c r="C211" s="4">
        <f t="shared" si="33"/>
        <v>17</v>
      </c>
      <c r="D211" s="3">
        <v>17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3">
        <f>YEAR(Tabla2[[#This Row],[Fecha]])</f>
        <v>2024</v>
      </c>
    </row>
    <row r="212" spans="1:19" x14ac:dyDescent="0.3">
      <c r="A212" s="1">
        <v>45371</v>
      </c>
      <c r="B212" s="1" t="s">
        <v>7</v>
      </c>
      <c r="C212" s="4">
        <f t="shared" si="33"/>
        <v>53</v>
      </c>
      <c r="D212" s="3">
        <v>53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3">
        <f>YEAR(Tabla2[[#This Row],[Fecha]])</f>
        <v>2024</v>
      </c>
    </row>
    <row r="213" spans="1:19" x14ac:dyDescent="0.3">
      <c r="A213" s="1">
        <v>45371</v>
      </c>
      <c r="B213" s="1" t="s">
        <v>25</v>
      </c>
      <c r="C213" s="4">
        <f t="shared" si="33"/>
        <v>9</v>
      </c>
      <c r="D213" s="3">
        <v>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3">
        <f>YEAR(Tabla2[[#This Row],[Fecha]])</f>
        <v>2024</v>
      </c>
    </row>
    <row r="214" spans="1:19" x14ac:dyDescent="0.3">
      <c r="A214" s="1">
        <v>45372</v>
      </c>
      <c r="B214" s="1" t="s">
        <v>7</v>
      </c>
      <c r="C214" s="4">
        <f t="shared" si="33"/>
        <v>34</v>
      </c>
      <c r="D214" s="3">
        <v>34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3">
        <f>YEAR(Tabla2[[#This Row],[Fecha]])</f>
        <v>2024</v>
      </c>
    </row>
    <row r="215" spans="1:19" x14ac:dyDescent="0.3">
      <c r="A215" s="1">
        <v>45372</v>
      </c>
      <c r="B215" s="1" t="s">
        <v>25</v>
      </c>
      <c r="C215" s="4">
        <f t="shared" si="33"/>
        <v>8</v>
      </c>
      <c r="D215" s="3">
        <v>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3">
        <f>YEAR(Tabla2[[#This Row],[Fecha]])</f>
        <v>2024</v>
      </c>
    </row>
    <row r="216" spans="1:19" x14ac:dyDescent="0.3">
      <c r="A216" s="1">
        <v>45373</v>
      </c>
      <c r="B216" s="1" t="s">
        <v>7</v>
      </c>
      <c r="C216" s="4">
        <f t="shared" ref="C216:C221" si="34">SUM(D216:R216)</f>
        <v>63</v>
      </c>
      <c r="D216" s="3">
        <v>63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3">
        <f>YEAR(Tabla2[[#This Row],[Fecha]])</f>
        <v>2024</v>
      </c>
    </row>
    <row r="217" spans="1:19" x14ac:dyDescent="0.3">
      <c r="A217" s="1">
        <v>45373</v>
      </c>
      <c r="B217" s="1" t="s">
        <v>25</v>
      </c>
      <c r="C217" s="4">
        <f t="shared" si="34"/>
        <v>7</v>
      </c>
      <c r="D217" s="3">
        <v>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3">
        <f>YEAR(Tabla2[[#This Row],[Fecha]])</f>
        <v>2024</v>
      </c>
    </row>
    <row r="218" spans="1:19" x14ac:dyDescent="0.3">
      <c r="A218" s="1">
        <v>45373</v>
      </c>
      <c r="B218" s="1" t="s">
        <v>106</v>
      </c>
      <c r="C218" s="4">
        <f t="shared" si="34"/>
        <v>51</v>
      </c>
      <c r="D218" s="3">
        <v>51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3">
        <f>YEAR(Tabla2[[#This Row],[Fecha]])</f>
        <v>2024</v>
      </c>
    </row>
    <row r="219" spans="1:19" x14ac:dyDescent="0.3">
      <c r="A219" s="1">
        <v>45375</v>
      </c>
      <c r="B219" s="1" t="s">
        <v>7</v>
      </c>
      <c r="C219" s="4">
        <f t="shared" si="34"/>
        <v>74</v>
      </c>
      <c r="D219" s="3">
        <v>74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13">
        <f>YEAR(Tabla2[[#This Row],[Fecha]])</f>
        <v>2024</v>
      </c>
    </row>
    <row r="220" spans="1:19" x14ac:dyDescent="0.3">
      <c r="A220" s="1">
        <v>45376</v>
      </c>
      <c r="B220" s="1" t="s">
        <v>7</v>
      </c>
      <c r="C220" s="4">
        <f t="shared" si="34"/>
        <v>63</v>
      </c>
      <c r="D220" s="3">
        <v>63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13">
        <f>YEAR(Tabla2[[#This Row],[Fecha]])</f>
        <v>2024</v>
      </c>
    </row>
    <row r="221" spans="1:19" x14ac:dyDescent="0.3">
      <c r="A221" s="1">
        <v>45377</v>
      </c>
      <c r="B221" s="1" t="s">
        <v>7</v>
      </c>
      <c r="C221" s="4">
        <f t="shared" si="34"/>
        <v>43</v>
      </c>
      <c r="D221" s="3">
        <v>20</v>
      </c>
      <c r="E221" s="3">
        <v>6</v>
      </c>
      <c r="F221" s="3">
        <v>2</v>
      </c>
      <c r="G221" s="3">
        <v>12</v>
      </c>
      <c r="H221" s="3">
        <v>3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13">
        <f>YEAR(Tabla2[[#This Row],[Fecha]])</f>
        <v>2024</v>
      </c>
    </row>
    <row r="222" spans="1:19" x14ac:dyDescent="0.3">
      <c r="A222" s="1">
        <v>45377</v>
      </c>
      <c r="B222" s="1" t="s">
        <v>25</v>
      </c>
      <c r="C222" s="4">
        <f t="shared" ref="C222:C227" si="35">SUM(D222:R222)</f>
        <v>6</v>
      </c>
      <c r="D222" s="3">
        <v>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13">
        <f>YEAR(Tabla2[[#This Row],[Fecha]])</f>
        <v>2024</v>
      </c>
    </row>
    <row r="223" spans="1:19" x14ac:dyDescent="0.3">
      <c r="A223" s="1">
        <v>45378</v>
      </c>
      <c r="B223" s="1" t="s">
        <v>7</v>
      </c>
      <c r="C223" s="4">
        <f t="shared" si="35"/>
        <v>30</v>
      </c>
      <c r="D223" s="3">
        <v>11</v>
      </c>
      <c r="E223" s="3">
        <v>10</v>
      </c>
      <c r="F223" s="3">
        <v>9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13">
        <f>YEAR(Tabla2[[#This Row],[Fecha]])</f>
        <v>2024</v>
      </c>
    </row>
    <row r="224" spans="1:19" x14ac:dyDescent="0.3">
      <c r="A224" s="1">
        <v>45383</v>
      </c>
      <c r="B224" s="1" t="s">
        <v>7</v>
      </c>
      <c r="C224" s="4">
        <f t="shared" si="35"/>
        <v>40</v>
      </c>
      <c r="D224" s="3">
        <v>20</v>
      </c>
      <c r="E224" s="3">
        <v>20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13">
        <f>YEAR(Tabla2[[#This Row],[Fecha]])</f>
        <v>2024</v>
      </c>
    </row>
    <row r="225" spans="1:19" x14ac:dyDescent="0.3">
      <c r="A225" s="1">
        <v>45383</v>
      </c>
      <c r="B225" s="1" t="s">
        <v>25</v>
      </c>
      <c r="C225" s="4">
        <f t="shared" si="35"/>
        <v>10</v>
      </c>
      <c r="D225" s="3">
        <v>10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13">
        <f>YEAR(Tabla2[[#This Row],[Fecha]])</f>
        <v>2024</v>
      </c>
    </row>
    <row r="226" spans="1:19" x14ac:dyDescent="0.3">
      <c r="A226" s="1">
        <v>45384</v>
      </c>
      <c r="B226" s="1" t="s">
        <v>7</v>
      </c>
      <c r="C226" s="4">
        <f t="shared" si="35"/>
        <v>39</v>
      </c>
      <c r="D226" s="3">
        <v>11</v>
      </c>
      <c r="E226" s="3">
        <v>13</v>
      </c>
      <c r="F226" s="3">
        <v>15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13">
        <f>YEAR(Tabla2[[#This Row],[Fecha]])</f>
        <v>2024</v>
      </c>
    </row>
    <row r="227" spans="1:19" x14ac:dyDescent="0.3">
      <c r="A227" s="1">
        <v>45384</v>
      </c>
      <c r="B227" s="1" t="s">
        <v>106</v>
      </c>
      <c r="C227" s="4">
        <f t="shared" si="35"/>
        <v>30</v>
      </c>
      <c r="D227" s="3">
        <v>30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13">
        <f>YEAR(Tabla2[[#This Row],[Fecha]])</f>
        <v>2024</v>
      </c>
    </row>
    <row r="228" spans="1:19" x14ac:dyDescent="0.3">
      <c r="A228" s="1">
        <v>45385</v>
      </c>
      <c r="B228" s="1" t="s">
        <v>7</v>
      </c>
      <c r="C228" s="4">
        <f t="shared" ref="C228:C233" si="36">SUM(D228:R228)</f>
        <v>38</v>
      </c>
      <c r="D228" s="3">
        <v>7</v>
      </c>
      <c r="E228" s="3">
        <v>13</v>
      </c>
      <c r="F228" s="3">
        <v>18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13">
        <f>YEAR(Tabla2[[#This Row],[Fecha]])</f>
        <v>2024</v>
      </c>
    </row>
    <row r="229" spans="1:19" x14ac:dyDescent="0.3">
      <c r="A229" s="1">
        <v>45385</v>
      </c>
      <c r="B229" s="1" t="s">
        <v>106</v>
      </c>
      <c r="C229" s="4">
        <f t="shared" si="36"/>
        <v>21</v>
      </c>
      <c r="D229" s="3">
        <v>21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13">
        <f>YEAR(Tabla2[[#This Row],[Fecha]])</f>
        <v>2024</v>
      </c>
    </row>
    <row r="230" spans="1:19" x14ac:dyDescent="0.3">
      <c r="A230" s="1">
        <v>45386</v>
      </c>
      <c r="B230" s="1" t="s">
        <v>7</v>
      </c>
      <c r="C230" s="4">
        <f t="shared" si="36"/>
        <v>30</v>
      </c>
      <c r="D230" s="3">
        <v>6</v>
      </c>
      <c r="E230" s="3">
        <v>5</v>
      </c>
      <c r="F230" s="3">
        <v>19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13">
        <f>YEAR(Tabla2[[#This Row],[Fecha]])</f>
        <v>2024</v>
      </c>
    </row>
    <row r="231" spans="1:19" x14ac:dyDescent="0.3">
      <c r="A231" s="1">
        <v>45386</v>
      </c>
      <c r="B231" s="1" t="s">
        <v>25</v>
      </c>
      <c r="C231" s="4">
        <f t="shared" si="36"/>
        <v>11</v>
      </c>
      <c r="D231" s="3">
        <v>11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13">
        <f>YEAR(Tabla2[[#This Row],[Fecha]])</f>
        <v>2024</v>
      </c>
    </row>
    <row r="232" spans="1:19" x14ac:dyDescent="0.3">
      <c r="A232" s="1">
        <v>45387</v>
      </c>
      <c r="B232" s="1" t="s">
        <v>7</v>
      </c>
      <c r="C232" s="4">
        <f t="shared" si="36"/>
        <v>46</v>
      </c>
      <c r="D232" s="3">
        <v>4</v>
      </c>
      <c r="E232" s="3">
        <v>11</v>
      </c>
      <c r="F232" s="3">
        <v>9</v>
      </c>
      <c r="G232" s="3">
        <v>4</v>
      </c>
      <c r="H232" s="3">
        <v>4</v>
      </c>
      <c r="I232" s="3">
        <v>14</v>
      </c>
      <c r="J232" s="3"/>
      <c r="K232" s="3"/>
      <c r="L232" s="3"/>
      <c r="M232" s="3"/>
      <c r="N232" s="3"/>
      <c r="O232" s="3"/>
      <c r="P232" s="3"/>
      <c r="Q232" s="3"/>
      <c r="R232" s="3"/>
      <c r="S232" s="13">
        <f>YEAR(Tabla2[[#This Row],[Fecha]])</f>
        <v>2024</v>
      </c>
    </row>
    <row r="233" spans="1:19" x14ac:dyDescent="0.3">
      <c r="A233" s="1">
        <v>45387</v>
      </c>
      <c r="B233" s="1" t="s">
        <v>25</v>
      </c>
      <c r="C233" s="4">
        <f t="shared" si="36"/>
        <v>19</v>
      </c>
      <c r="D233" s="3">
        <v>19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13">
        <f>YEAR(Tabla2[[#This Row],[Fecha]])</f>
        <v>2024</v>
      </c>
    </row>
    <row r="234" spans="1:19" x14ac:dyDescent="0.3">
      <c r="A234" s="1">
        <v>45390</v>
      </c>
      <c r="B234" s="1" t="s">
        <v>7</v>
      </c>
      <c r="C234" s="4">
        <f t="shared" ref="C234:C239" si="37">SUM(D234:R234)</f>
        <v>50</v>
      </c>
      <c r="D234" s="3">
        <v>50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13">
        <f>YEAR(Tabla2[[#This Row],[Fecha]])</f>
        <v>2024</v>
      </c>
    </row>
    <row r="235" spans="1:19" x14ac:dyDescent="0.3">
      <c r="A235" s="1">
        <v>45391</v>
      </c>
      <c r="B235" s="1" t="s">
        <v>7</v>
      </c>
      <c r="C235" s="4">
        <f t="shared" si="37"/>
        <v>40</v>
      </c>
      <c r="D235" s="3">
        <v>40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13">
        <f>YEAR(Tabla2[[#This Row],[Fecha]])</f>
        <v>2024</v>
      </c>
    </row>
    <row r="236" spans="1:19" x14ac:dyDescent="0.3">
      <c r="A236" s="1">
        <v>45392</v>
      </c>
      <c r="B236" s="1" t="s">
        <v>7</v>
      </c>
      <c r="C236" s="4">
        <f t="shared" si="37"/>
        <v>30</v>
      </c>
      <c r="D236" s="3">
        <v>30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13">
        <f>YEAR(Tabla2[[#This Row],[Fecha]])</f>
        <v>2024</v>
      </c>
    </row>
    <row r="237" spans="1:19" x14ac:dyDescent="0.3">
      <c r="A237" s="1">
        <v>45393</v>
      </c>
      <c r="B237" s="1" t="s">
        <v>7</v>
      </c>
      <c r="C237" s="4">
        <f t="shared" si="37"/>
        <v>30</v>
      </c>
      <c r="D237" s="3">
        <v>30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13">
        <f>YEAR(Tabla2[[#This Row],[Fecha]])</f>
        <v>2024</v>
      </c>
    </row>
    <row r="238" spans="1:19" x14ac:dyDescent="0.3">
      <c r="A238" s="1">
        <v>45394</v>
      </c>
      <c r="B238" s="1" t="s">
        <v>109</v>
      </c>
      <c r="C238" s="4">
        <f t="shared" si="37"/>
        <v>18</v>
      </c>
      <c r="D238" s="3">
        <v>18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13">
        <f>YEAR(Tabla2[[#This Row],[Fecha]])</f>
        <v>2024</v>
      </c>
    </row>
    <row r="239" spans="1:19" x14ac:dyDescent="0.3">
      <c r="A239" s="1">
        <v>45394</v>
      </c>
      <c r="B239" s="1" t="s">
        <v>7</v>
      </c>
      <c r="C239" s="4">
        <f t="shared" si="37"/>
        <v>20</v>
      </c>
      <c r="D239" s="3">
        <v>20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13">
        <f>YEAR(Tabla2[[#This Row],[Fecha]])</f>
        <v>2024</v>
      </c>
    </row>
    <row r="240" spans="1:19" x14ac:dyDescent="0.3">
      <c r="A240" s="1">
        <v>45395</v>
      </c>
      <c r="B240" s="1" t="s">
        <v>109</v>
      </c>
      <c r="C240" s="4">
        <f t="shared" ref="C240:C245" si="38">SUM(D240:R240)</f>
        <v>35</v>
      </c>
      <c r="D240" s="3">
        <v>16</v>
      </c>
      <c r="E240" s="3">
        <v>19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13">
        <f>YEAR(Tabla2[[#This Row],[Fecha]])</f>
        <v>2024</v>
      </c>
    </row>
    <row r="241" spans="1:19" x14ac:dyDescent="0.3">
      <c r="A241" s="1">
        <v>45396</v>
      </c>
      <c r="B241" s="1" t="s">
        <v>109</v>
      </c>
      <c r="C241" s="4">
        <f t="shared" si="38"/>
        <v>43</v>
      </c>
      <c r="D241" s="3">
        <v>13</v>
      </c>
      <c r="E241" s="3">
        <v>30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13">
        <f>YEAR(Tabla2[[#This Row],[Fecha]])</f>
        <v>2024</v>
      </c>
    </row>
    <row r="242" spans="1:19" x14ac:dyDescent="0.3">
      <c r="A242" s="1">
        <v>45397</v>
      </c>
      <c r="B242" s="1" t="s">
        <v>7</v>
      </c>
      <c r="C242" s="4">
        <f t="shared" si="38"/>
        <v>39</v>
      </c>
      <c r="D242" s="3">
        <v>39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13">
        <f>YEAR(Tabla2[[#This Row],[Fecha]])</f>
        <v>2024</v>
      </c>
    </row>
    <row r="243" spans="1:19" x14ac:dyDescent="0.3">
      <c r="A243" s="1">
        <v>45398</v>
      </c>
      <c r="B243" s="1" t="s">
        <v>7</v>
      </c>
      <c r="C243" s="4">
        <f t="shared" si="38"/>
        <v>32</v>
      </c>
      <c r="D243" s="3">
        <v>32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13">
        <f>YEAR(Tabla2[[#This Row],[Fecha]])</f>
        <v>2024</v>
      </c>
    </row>
    <row r="244" spans="1:19" x14ac:dyDescent="0.3">
      <c r="A244" s="1">
        <v>45399</v>
      </c>
      <c r="B244" s="1" t="s">
        <v>7</v>
      </c>
      <c r="C244" s="4">
        <f t="shared" si="38"/>
        <v>35</v>
      </c>
      <c r="D244" s="3">
        <v>12</v>
      </c>
      <c r="E244" s="3">
        <v>23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13">
        <f>YEAR(Tabla2[[#This Row],[Fecha]])</f>
        <v>2024</v>
      </c>
    </row>
    <row r="245" spans="1:19" x14ac:dyDescent="0.3">
      <c r="A245" s="1">
        <v>45400</v>
      </c>
      <c r="B245" s="1" t="s">
        <v>7</v>
      </c>
      <c r="C245" s="4">
        <f t="shared" si="38"/>
        <v>44</v>
      </c>
      <c r="D245" s="3">
        <v>12</v>
      </c>
      <c r="E245" s="3">
        <v>10</v>
      </c>
      <c r="F245" s="3">
        <v>22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13">
        <f>YEAR(Tabla2[[#This Row],[Fecha]])</f>
        <v>2024</v>
      </c>
    </row>
    <row r="246" spans="1:19" x14ac:dyDescent="0.3">
      <c r="A246" s="1">
        <v>45401</v>
      </c>
      <c r="B246" s="1" t="s">
        <v>7</v>
      </c>
      <c r="C246" s="4">
        <f t="shared" ref="C246:C251" si="39">SUM(D246:R246)</f>
        <v>44</v>
      </c>
      <c r="D246" s="3">
        <v>44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13">
        <f>YEAR(Tabla2[[#This Row],[Fecha]])</f>
        <v>2024</v>
      </c>
    </row>
    <row r="247" spans="1:19" x14ac:dyDescent="0.3">
      <c r="A247" s="1">
        <v>45404</v>
      </c>
      <c r="B247" s="1" t="s">
        <v>7</v>
      </c>
      <c r="C247" s="4">
        <f t="shared" si="39"/>
        <v>40</v>
      </c>
      <c r="D247" s="3">
        <v>11</v>
      </c>
      <c r="E247" s="3">
        <v>16</v>
      </c>
      <c r="F247" s="3">
        <v>13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13">
        <f>YEAR(Tabla2[[#This Row],[Fecha]])</f>
        <v>2024</v>
      </c>
    </row>
    <row r="248" spans="1:19" x14ac:dyDescent="0.3">
      <c r="A248" s="1">
        <v>45405</v>
      </c>
      <c r="B248" s="1" t="s">
        <v>7</v>
      </c>
      <c r="C248" s="4">
        <f t="shared" si="39"/>
        <v>51</v>
      </c>
      <c r="D248" s="3">
        <v>9</v>
      </c>
      <c r="E248" s="3">
        <v>8</v>
      </c>
      <c r="F248" s="3">
        <v>9</v>
      </c>
      <c r="G248" s="3">
        <v>8</v>
      </c>
      <c r="H248" s="3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3">
        <f>YEAR(Tabla2[[#This Row],[Fecha]])</f>
        <v>2024</v>
      </c>
    </row>
    <row r="249" spans="1:19" x14ac:dyDescent="0.3">
      <c r="A249" s="1">
        <v>45406</v>
      </c>
      <c r="B249" s="1" t="s">
        <v>7</v>
      </c>
      <c r="C249" s="4">
        <f t="shared" si="39"/>
        <v>47</v>
      </c>
      <c r="D249" s="3">
        <v>7</v>
      </c>
      <c r="E249" s="3">
        <v>14</v>
      </c>
      <c r="F249" s="3">
        <v>5</v>
      </c>
      <c r="G249" s="3">
        <v>15</v>
      </c>
      <c r="H249" s="3">
        <v>6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13">
        <f>YEAR(Tabla2[[#This Row],[Fecha]])</f>
        <v>2024</v>
      </c>
    </row>
    <row r="250" spans="1:19" x14ac:dyDescent="0.3">
      <c r="A250" s="1">
        <v>45407</v>
      </c>
      <c r="B250" s="1" t="s">
        <v>7</v>
      </c>
      <c r="C250" s="4">
        <f t="shared" si="39"/>
        <v>33</v>
      </c>
      <c r="D250" s="3">
        <v>24</v>
      </c>
      <c r="E250" s="3">
        <v>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13">
        <f>YEAR(Tabla2[[#This Row],[Fecha]])</f>
        <v>2024</v>
      </c>
    </row>
    <row r="251" spans="1:19" x14ac:dyDescent="0.3">
      <c r="A251" s="1">
        <v>45408</v>
      </c>
      <c r="B251" s="1" t="s">
        <v>7</v>
      </c>
      <c r="C251" s="4">
        <f t="shared" si="39"/>
        <v>41</v>
      </c>
      <c r="D251" s="3">
        <v>7</v>
      </c>
      <c r="E251" s="3">
        <v>12</v>
      </c>
      <c r="F251" s="3">
        <v>22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13">
        <f>YEAR(Tabla2[[#This Row],[Fecha]])</f>
        <v>2024</v>
      </c>
    </row>
    <row r="252" spans="1:19" x14ac:dyDescent="0.3">
      <c r="A252" s="1">
        <v>45410</v>
      </c>
      <c r="B252" s="1" t="s">
        <v>7</v>
      </c>
      <c r="C252" s="4">
        <f t="shared" ref="C252:C257" si="40">SUM(D252:R252)</f>
        <v>157</v>
      </c>
      <c r="D252" s="3">
        <v>70</v>
      </c>
      <c r="E252" s="3">
        <v>87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13">
        <f>YEAR(Tabla2[[#This Row],[Fecha]])</f>
        <v>2024</v>
      </c>
    </row>
    <row r="253" spans="1:19" x14ac:dyDescent="0.3">
      <c r="A253" s="1">
        <v>45411</v>
      </c>
      <c r="B253" s="1" t="s">
        <v>7</v>
      </c>
      <c r="C253" s="4">
        <f t="shared" si="40"/>
        <v>33</v>
      </c>
      <c r="D253" s="3">
        <v>13</v>
      </c>
      <c r="E253" s="3">
        <v>3</v>
      </c>
      <c r="F253" s="3">
        <v>4</v>
      </c>
      <c r="G253" s="3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13">
        <f>YEAR(Tabla2[[#This Row],[Fecha]])</f>
        <v>2024</v>
      </c>
    </row>
    <row r="254" spans="1:19" x14ac:dyDescent="0.3">
      <c r="A254" s="1">
        <v>45412</v>
      </c>
      <c r="B254" s="1" t="s">
        <v>7</v>
      </c>
      <c r="C254" s="4">
        <f t="shared" si="40"/>
        <v>33</v>
      </c>
      <c r="D254" s="3">
        <v>10</v>
      </c>
      <c r="E254" s="3">
        <v>18</v>
      </c>
      <c r="F254" s="3">
        <v>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13">
        <f>YEAR(Tabla2[[#This Row],[Fecha]])</f>
        <v>2024</v>
      </c>
    </row>
    <row r="255" spans="1:19" x14ac:dyDescent="0.3">
      <c r="A255" s="1">
        <v>45414</v>
      </c>
      <c r="B255" s="1" t="s">
        <v>7</v>
      </c>
      <c r="C255" s="4">
        <f t="shared" si="40"/>
        <v>22</v>
      </c>
      <c r="D255" s="3">
        <v>6</v>
      </c>
      <c r="E255" s="3">
        <v>4</v>
      </c>
      <c r="F255" s="3">
        <v>3</v>
      </c>
      <c r="G255" s="3">
        <v>7</v>
      </c>
      <c r="H255" s="3">
        <v>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13">
        <f>YEAR(Tabla2[[#This Row],[Fecha]])</f>
        <v>2024</v>
      </c>
    </row>
    <row r="256" spans="1:19" x14ac:dyDescent="0.3">
      <c r="A256" s="1">
        <v>45415</v>
      </c>
      <c r="B256" s="1" t="s">
        <v>7</v>
      </c>
      <c r="C256" s="4">
        <f t="shared" si="40"/>
        <v>37</v>
      </c>
      <c r="D256" s="3">
        <v>37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13">
        <f>YEAR(Tabla2[[#This Row],[Fecha]])</f>
        <v>2024</v>
      </c>
    </row>
    <row r="257" spans="1:19" x14ac:dyDescent="0.3">
      <c r="A257" s="1">
        <v>45418</v>
      </c>
      <c r="B257" s="1" t="s">
        <v>7</v>
      </c>
      <c r="C257" s="4">
        <f t="shared" si="40"/>
        <v>31</v>
      </c>
      <c r="D257" s="3">
        <v>20</v>
      </c>
      <c r="E257" s="3">
        <v>11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13">
        <f>YEAR(Tabla2[[#This Row],[Fecha]])</f>
        <v>2024</v>
      </c>
    </row>
    <row r="258" spans="1:19" x14ac:dyDescent="0.3">
      <c r="A258" s="1">
        <v>45419</v>
      </c>
      <c r="B258" s="1" t="s">
        <v>7</v>
      </c>
      <c r="C258" s="4">
        <f t="shared" ref="C258:C263" si="41">SUM(D258:R258)</f>
        <v>53</v>
      </c>
      <c r="D258" s="3">
        <v>5</v>
      </c>
      <c r="E258" s="3">
        <v>6</v>
      </c>
      <c r="F258" s="3">
        <v>4</v>
      </c>
      <c r="G258" s="3">
        <v>10</v>
      </c>
      <c r="H258" s="3">
        <v>8</v>
      </c>
      <c r="I258" s="3">
        <v>11</v>
      </c>
      <c r="J258" s="3">
        <v>9</v>
      </c>
      <c r="K258" s="3"/>
      <c r="L258" s="3"/>
      <c r="M258" s="3"/>
      <c r="N258" s="3"/>
      <c r="O258" s="3"/>
      <c r="P258" s="3"/>
      <c r="Q258" s="3"/>
      <c r="R258" s="3"/>
      <c r="S258" s="13">
        <f>YEAR(Tabla2[[#This Row],[Fecha]])</f>
        <v>2024</v>
      </c>
    </row>
    <row r="259" spans="1:19" x14ac:dyDescent="0.3">
      <c r="A259" s="1">
        <v>45420</v>
      </c>
      <c r="B259" s="1" t="s">
        <v>7</v>
      </c>
      <c r="C259" s="4">
        <f t="shared" si="41"/>
        <v>35</v>
      </c>
      <c r="D259" s="3">
        <v>26</v>
      </c>
      <c r="E259" s="3">
        <v>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13">
        <f>YEAR(Tabla2[[#This Row],[Fecha]])</f>
        <v>2024</v>
      </c>
    </row>
    <row r="260" spans="1:19" x14ac:dyDescent="0.3">
      <c r="A260" s="1">
        <v>45421</v>
      </c>
      <c r="B260" s="1" t="s">
        <v>7</v>
      </c>
      <c r="C260" s="4">
        <f t="shared" si="41"/>
        <v>35</v>
      </c>
      <c r="D260" s="3">
        <v>5</v>
      </c>
      <c r="E260" s="3">
        <v>12</v>
      </c>
      <c r="F260" s="3">
        <v>6</v>
      </c>
      <c r="G260" s="3">
        <v>12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13">
        <f>YEAR(Tabla2[[#This Row],[Fecha]])</f>
        <v>2024</v>
      </c>
    </row>
    <row r="261" spans="1:19" x14ac:dyDescent="0.3">
      <c r="A261" s="1">
        <v>45422</v>
      </c>
      <c r="B261" s="1" t="s">
        <v>7</v>
      </c>
      <c r="C261" s="4">
        <f t="shared" si="41"/>
        <v>32</v>
      </c>
      <c r="D261" s="3">
        <v>9</v>
      </c>
      <c r="E261" s="3">
        <v>9</v>
      </c>
      <c r="F261" s="3">
        <v>2</v>
      </c>
      <c r="G261" s="3">
        <v>5</v>
      </c>
      <c r="H261" s="3">
        <v>2</v>
      </c>
      <c r="I261" s="3">
        <v>5</v>
      </c>
      <c r="J261" s="3"/>
      <c r="K261" s="3"/>
      <c r="L261" s="3"/>
      <c r="M261" s="3"/>
      <c r="N261" s="3"/>
      <c r="O261" s="3"/>
      <c r="P261" s="3"/>
      <c r="Q261" s="3"/>
      <c r="R261" s="3"/>
      <c r="S261" s="13">
        <f>YEAR(Tabla2[[#This Row],[Fecha]])</f>
        <v>2024</v>
      </c>
    </row>
    <row r="262" spans="1:19" x14ac:dyDescent="0.3">
      <c r="A262" s="1">
        <v>45423</v>
      </c>
      <c r="B262" s="1" t="s">
        <v>110</v>
      </c>
      <c r="C262" s="4">
        <f t="shared" si="41"/>
        <v>4</v>
      </c>
      <c r="D262" s="3">
        <v>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13">
        <f>YEAR(Tabla2[[#This Row],[Fecha]])</f>
        <v>2024</v>
      </c>
    </row>
    <row r="263" spans="1:19" x14ac:dyDescent="0.3">
      <c r="A263" s="1">
        <v>45424</v>
      </c>
      <c r="B263" s="1" t="s">
        <v>110</v>
      </c>
      <c r="C263" s="4">
        <f t="shared" si="41"/>
        <v>13</v>
      </c>
      <c r="D263" s="3">
        <v>5</v>
      </c>
      <c r="E263" s="3">
        <v>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13">
        <f>YEAR(Tabla2[[#This Row],[Fecha]])</f>
        <v>2024</v>
      </c>
    </row>
    <row r="264" spans="1:19" x14ac:dyDescent="0.3">
      <c r="A264" s="1">
        <v>45425</v>
      </c>
      <c r="B264" s="1" t="s">
        <v>7</v>
      </c>
      <c r="C264" s="4">
        <f t="shared" ref="C264:C269" si="42">SUM(D264:R264)</f>
        <v>37</v>
      </c>
      <c r="D264" s="3">
        <v>6</v>
      </c>
      <c r="E264" s="3">
        <v>4</v>
      </c>
      <c r="F264" s="3">
        <v>16</v>
      </c>
      <c r="G264" s="3">
        <v>2</v>
      </c>
      <c r="H264" s="3">
        <v>4</v>
      </c>
      <c r="I264" s="3">
        <v>5</v>
      </c>
      <c r="J264" s="3"/>
      <c r="K264" s="3"/>
      <c r="L264" s="3"/>
      <c r="M264" s="3"/>
      <c r="N264" s="3"/>
      <c r="O264" s="3"/>
      <c r="P264" s="3"/>
      <c r="Q264" s="3"/>
      <c r="R264" s="3"/>
      <c r="S264" s="13">
        <f>YEAR(Tabla2[[#This Row],[Fecha]])</f>
        <v>2024</v>
      </c>
    </row>
    <row r="265" spans="1:19" x14ac:dyDescent="0.3">
      <c r="A265" s="1">
        <v>45425</v>
      </c>
      <c r="B265" s="1" t="s">
        <v>110</v>
      </c>
      <c r="C265" s="4">
        <f t="shared" si="42"/>
        <v>20</v>
      </c>
      <c r="D265" s="3">
        <v>7</v>
      </c>
      <c r="E265" s="3">
        <v>8</v>
      </c>
      <c r="F265" s="3">
        <v>5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13">
        <f>YEAR(Tabla2[[#This Row],[Fecha]])</f>
        <v>2024</v>
      </c>
    </row>
    <row r="266" spans="1:19" x14ac:dyDescent="0.3">
      <c r="A266" s="1">
        <v>45426</v>
      </c>
      <c r="B266" s="1" t="s">
        <v>7</v>
      </c>
      <c r="C266" s="4">
        <f t="shared" si="42"/>
        <v>48</v>
      </c>
      <c r="D266" s="3">
        <v>14</v>
      </c>
      <c r="E266" s="3">
        <v>15</v>
      </c>
      <c r="F266" s="3">
        <v>19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13">
        <f>YEAR(Tabla2[[#This Row],[Fecha]])</f>
        <v>2024</v>
      </c>
    </row>
    <row r="267" spans="1:19" x14ac:dyDescent="0.3">
      <c r="A267" s="1">
        <v>45426</v>
      </c>
      <c r="B267" s="1" t="s">
        <v>110</v>
      </c>
      <c r="C267" s="4">
        <f t="shared" si="42"/>
        <v>6</v>
      </c>
      <c r="D267" s="3">
        <v>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13">
        <f>YEAR(Tabla2[[#This Row],[Fecha]])</f>
        <v>2024</v>
      </c>
    </row>
    <row r="268" spans="1:19" x14ac:dyDescent="0.3">
      <c r="A268" s="1">
        <v>45427</v>
      </c>
      <c r="B268" s="1" t="s">
        <v>7</v>
      </c>
      <c r="C268" s="4">
        <f t="shared" si="42"/>
        <v>47</v>
      </c>
      <c r="D268" s="3">
        <v>8</v>
      </c>
      <c r="E268" s="3">
        <v>9</v>
      </c>
      <c r="F268" s="3">
        <v>4</v>
      </c>
      <c r="G268" s="3">
        <v>26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13">
        <f>YEAR(Tabla2[[#This Row],[Fecha]])</f>
        <v>2024</v>
      </c>
    </row>
    <row r="269" spans="1:19" x14ac:dyDescent="0.3">
      <c r="A269" s="1">
        <v>45427</v>
      </c>
      <c r="B269" s="1" t="s">
        <v>110</v>
      </c>
      <c r="C269" s="4">
        <f t="shared" si="42"/>
        <v>10</v>
      </c>
      <c r="D269" s="3">
        <v>10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13">
        <f>YEAR(Tabla2[[#This Row],[Fecha]])</f>
        <v>2024</v>
      </c>
    </row>
    <row r="270" spans="1:19" x14ac:dyDescent="0.3">
      <c r="A270" s="1">
        <v>45428</v>
      </c>
      <c r="B270" s="1" t="s">
        <v>7</v>
      </c>
      <c r="C270" s="4">
        <f t="shared" ref="C270:C275" si="43">SUM(D270:R270)</f>
        <v>31</v>
      </c>
      <c r="D270" s="3">
        <v>31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13">
        <f>YEAR(Tabla2[[#This Row],[Fecha]])</f>
        <v>2024</v>
      </c>
    </row>
    <row r="271" spans="1:19" x14ac:dyDescent="0.3">
      <c r="A271" s="1">
        <v>45429</v>
      </c>
      <c r="B271" s="1" t="s">
        <v>7</v>
      </c>
      <c r="C271" s="4">
        <f t="shared" si="43"/>
        <v>37</v>
      </c>
      <c r="D271" s="3">
        <v>15</v>
      </c>
      <c r="E271" s="3">
        <v>12</v>
      </c>
      <c r="F271" s="3">
        <v>10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13">
        <f>YEAR(Tabla2[[#This Row],[Fecha]])</f>
        <v>2024</v>
      </c>
    </row>
    <row r="272" spans="1:19" x14ac:dyDescent="0.3">
      <c r="A272" s="1">
        <v>45429</v>
      </c>
      <c r="B272" s="1" t="s">
        <v>110</v>
      </c>
      <c r="C272" s="4">
        <f t="shared" si="43"/>
        <v>11</v>
      </c>
      <c r="D272" s="3">
        <v>5</v>
      </c>
      <c r="E272" s="3">
        <v>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3">
        <f>YEAR(Tabla2[[#This Row],[Fecha]])</f>
        <v>2024</v>
      </c>
    </row>
    <row r="273" spans="1:19" x14ac:dyDescent="0.3">
      <c r="A273" s="1">
        <v>45430</v>
      </c>
      <c r="B273" s="1" t="s">
        <v>7</v>
      </c>
      <c r="C273" s="4">
        <f t="shared" si="43"/>
        <v>37</v>
      </c>
      <c r="D273" s="3">
        <v>14</v>
      </c>
      <c r="E273" s="3">
        <v>12</v>
      </c>
      <c r="F273" s="3">
        <v>11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13">
        <f>YEAR(Tabla2[[#This Row],[Fecha]])</f>
        <v>2024</v>
      </c>
    </row>
    <row r="274" spans="1:19" x14ac:dyDescent="0.3">
      <c r="A274" s="1">
        <v>45432</v>
      </c>
      <c r="B274" s="1" t="s">
        <v>7</v>
      </c>
      <c r="C274" s="4">
        <f t="shared" si="43"/>
        <v>46</v>
      </c>
      <c r="D274" s="3">
        <v>46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13">
        <f>YEAR(Tabla2[[#This Row],[Fecha]])</f>
        <v>2024</v>
      </c>
    </row>
    <row r="275" spans="1:19" x14ac:dyDescent="0.3">
      <c r="A275" s="1">
        <v>45433</v>
      </c>
      <c r="B275" s="1" t="s">
        <v>7</v>
      </c>
      <c r="C275" s="4">
        <f t="shared" si="43"/>
        <v>41</v>
      </c>
      <c r="D275" s="3">
        <v>41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13">
        <f>YEAR(Tabla2[[#This Row],[Fecha]])</f>
        <v>2024</v>
      </c>
    </row>
    <row r="276" spans="1:19" x14ac:dyDescent="0.3">
      <c r="A276" s="1">
        <v>45434</v>
      </c>
      <c r="B276" s="1" t="s">
        <v>7</v>
      </c>
      <c r="C276" s="4">
        <f t="shared" ref="C276:C281" si="44">SUM(D276:R276)</f>
        <v>42</v>
      </c>
      <c r="D276" s="3">
        <v>42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13">
        <f>YEAR(Tabla2[[#This Row],[Fecha]])</f>
        <v>2024</v>
      </c>
    </row>
    <row r="277" spans="1:19" x14ac:dyDescent="0.3">
      <c r="A277" s="1">
        <v>45435</v>
      </c>
      <c r="B277" s="1" t="s">
        <v>7</v>
      </c>
      <c r="C277" s="4">
        <f t="shared" si="44"/>
        <v>38</v>
      </c>
      <c r="D277" s="3">
        <v>38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13">
        <f>YEAR(Tabla2[[#This Row],[Fecha]])</f>
        <v>2024</v>
      </c>
    </row>
    <row r="278" spans="1:19" x14ac:dyDescent="0.3">
      <c r="A278" s="1">
        <v>45436</v>
      </c>
      <c r="B278" s="1" t="s">
        <v>7</v>
      </c>
      <c r="C278" s="4">
        <f t="shared" si="44"/>
        <v>37</v>
      </c>
      <c r="D278" s="3">
        <v>11</v>
      </c>
      <c r="E278" s="3">
        <v>7</v>
      </c>
      <c r="F278" s="3">
        <v>8</v>
      </c>
      <c r="G278" s="3">
        <v>4</v>
      </c>
      <c r="H278" s="3">
        <v>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13">
        <f>YEAR(Tabla2[[#This Row],[Fecha]])</f>
        <v>2024</v>
      </c>
    </row>
    <row r="279" spans="1:19" x14ac:dyDescent="0.3">
      <c r="A279" s="1">
        <v>45439</v>
      </c>
      <c r="B279" s="1" t="s">
        <v>7</v>
      </c>
      <c r="C279" s="4">
        <f t="shared" si="44"/>
        <v>35</v>
      </c>
      <c r="D279" s="3">
        <v>7</v>
      </c>
      <c r="E279" s="3">
        <v>10</v>
      </c>
      <c r="F279" s="3">
        <v>8</v>
      </c>
      <c r="G279" s="3">
        <v>6</v>
      </c>
      <c r="H279" s="3">
        <v>4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13">
        <f>YEAR(Tabla2[[#This Row],[Fecha]])</f>
        <v>2024</v>
      </c>
    </row>
    <row r="280" spans="1:19" x14ac:dyDescent="0.3">
      <c r="A280" s="1">
        <v>45440</v>
      </c>
      <c r="B280" s="1" t="s">
        <v>7</v>
      </c>
      <c r="C280" s="4">
        <f t="shared" si="44"/>
        <v>39</v>
      </c>
      <c r="D280" s="3">
        <v>39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13">
        <f>YEAR(Tabla2[[#This Row],[Fecha]])</f>
        <v>2024</v>
      </c>
    </row>
    <row r="281" spans="1:19" x14ac:dyDescent="0.3">
      <c r="A281" s="1">
        <v>45441</v>
      </c>
      <c r="B281" s="1" t="s">
        <v>7</v>
      </c>
      <c r="C281" s="4">
        <f t="shared" si="44"/>
        <v>33</v>
      </c>
      <c r="D281" s="3">
        <v>33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13">
        <f>YEAR(Tabla2[[#This Row],[Fecha]])</f>
        <v>2024</v>
      </c>
    </row>
    <row r="282" spans="1:19" x14ac:dyDescent="0.3">
      <c r="A282" s="1">
        <v>45442</v>
      </c>
      <c r="B282" s="1" t="s">
        <v>7</v>
      </c>
      <c r="C282" s="4">
        <f t="shared" ref="C282:C287" si="45">SUM(D282:R282)</f>
        <v>47</v>
      </c>
      <c r="D282" s="3">
        <v>47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13">
        <f>YEAR(Tabla2[[#This Row],[Fecha]])</f>
        <v>2024</v>
      </c>
    </row>
    <row r="283" spans="1:19" x14ac:dyDescent="0.3">
      <c r="A283" s="1">
        <v>45442</v>
      </c>
      <c r="B283" s="1" t="s">
        <v>25</v>
      </c>
      <c r="C283" s="4">
        <f t="shared" si="45"/>
        <v>52</v>
      </c>
      <c r="D283" s="3">
        <v>52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13">
        <f>YEAR(Tabla2[[#This Row],[Fecha]])</f>
        <v>2024</v>
      </c>
    </row>
    <row r="284" spans="1:19" x14ac:dyDescent="0.3">
      <c r="A284" s="1">
        <v>45443</v>
      </c>
      <c r="B284" s="1" t="s">
        <v>7</v>
      </c>
      <c r="C284" s="4">
        <f t="shared" si="45"/>
        <v>41</v>
      </c>
      <c r="D284" s="3">
        <v>41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13">
        <f>YEAR(Tabla2[[#This Row],[Fecha]])</f>
        <v>2024</v>
      </c>
    </row>
    <row r="285" spans="1:19" x14ac:dyDescent="0.3">
      <c r="A285" s="1">
        <v>45443</v>
      </c>
      <c r="B285" s="1" t="s">
        <v>25</v>
      </c>
      <c r="C285" s="4">
        <f t="shared" si="45"/>
        <v>35</v>
      </c>
      <c r="D285" s="3">
        <v>35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13">
        <f>YEAR(Tabla2[[#This Row],[Fecha]])</f>
        <v>2024</v>
      </c>
    </row>
    <row r="286" spans="1:19" x14ac:dyDescent="0.3">
      <c r="A286" s="1">
        <v>45446</v>
      </c>
      <c r="B286" s="1" t="s">
        <v>7</v>
      </c>
      <c r="C286" s="4">
        <f t="shared" si="45"/>
        <v>34</v>
      </c>
      <c r="D286" s="3">
        <v>34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13">
        <f>YEAR(Tabla2[[#This Row],[Fecha]])</f>
        <v>2024</v>
      </c>
    </row>
    <row r="287" spans="1:19" x14ac:dyDescent="0.3">
      <c r="A287" s="1">
        <v>45447</v>
      </c>
      <c r="B287" s="1" t="s">
        <v>7</v>
      </c>
      <c r="C287" s="4">
        <f t="shared" si="45"/>
        <v>39</v>
      </c>
      <c r="D287" s="3">
        <v>39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13">
        <f>YEAR(Tabla2[[#This Row],[Fecha]])</f>
        <v>2024</v>
      </c>
    </row>
    <row r="288" spans="1:19" x14ac:dyDescent="0.3">
      <c r="A288" s="1">
        <v>45452</v>
      </c>
      <c r="B288" s="1" t="s">
        <v>25</v>
      </c>
      <c r="C288" s="4">
        <f t="shared" ref="C288:C293" si="46">SUM(D288:R288)</f>
        <v>56</v>
      </c>
      <c r="D288" s="3">
        <v>56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13">
        <f>YEAR(Tabla2[[#This Row],[Fecha]])</f>
        <v>2024</v>
      </c>
    </row>
    <row r="289" spans="1:19" x14ac:dyDescent="0.3">
      <c r="A289" s="1">
        <v>45453</v>
      </c>
      <c r="B289" s="1" t="s">
        <v>25</v>
      </c>
      <c r="C289" s="4">
        <f t="shared" si="46"/>
        <v>60</v>
      </c>
      <c r="D289" s="3">
        <v>28</v>
      </c>
      <c r="E289" s="3">
        <v>32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13">
        <f>YEAR(Tabla2[[#This Row],[Fecha]])</f>
        <v>2024</v>
      </c>
    </row>
    <row r="290" spans="1:19" x14ac:dyDescent="0.3">
      <c r="A290" s="1">
        <v>45454</v>
      </c>
      <c r="B290" s="1" t="s">
        <v>7</v>
      </c>
      <c r="C290" s="4">
        <f t="shared" si="46"/>
        <v>71</v>
      </c>
      <c r="D290" s="3">
        <v>2</v>
      </c>
      <c r="E290" s="3">
        <v>7</v>
      </c>
      <c r="F290" s="3">
        <v>5</v>
      </c>
      <c r="G290" s="3">
        <v>7</v>
      </c>
      <c r="H290" s="3">
        <v>11</v>
      </c>
      <c r="I290" s="3">
        <v>11</v>
      </c>
      <c r="J290" s="3">
        <v>3</v>
      </c>
      <c r="K290" s="3">
        <v>11</v>
      </c>
      <c r="L290" s="3">
        <v>14</v>
      </c>
      <c r="M290" s="3"/>
      <c r="N290" s="3"/>
      <c r="O290" s="3"/>
      <c r="P290" s="3"/>
      <c r="Q290" s="3"/>
      <c r="R290" s="3"/>
      <c r="S290" s="13">
        <f>YEAR(Tabla2[[#This Row],[Fecha]])</f>
        <v>2024</v>
      </c>
    </row>
    <row r="291" spans="1:19" x14ac:dyDescent="0.3">
      <c r="A291" s="1">
        <v>45455</v>
      </c>
      <c r="B291" s="1" t="s">
        <v>7</v>
      </c>
      <c r="C291" s="4">
        <f t="shared" si="46"/>
        <v>93</v>
      </c>
      <c r="D291" s="3">
        <v>17</v>
      </c>
      <c r="E291" s="3">
        <v>2</v>
      </c>
      <c r="F291" s="3">
        <v>13</v>
      </c>
      <c r="G291" s="3">
        <v>6</v>
      </c>
      <c r="H291" s="3">
        <v>7</v>
      </c>
      <c r="I291" s="3">
        <v>14</v>
      </c>
      <c r="J291" s="3">
        <v>11</v>
      </c>
      <c r="K291" s="3">
        <v>5</v>
      </c>
      <c r="L291" s="3">
        <v>12</v>
      </c>
      <c r="M291" s="3">
        <v>6</v>
      </c>
      <c r="N291" s="3"/>
      <c r="O291" s="3"/>
      <c r="P291" s="3"/>
      <c r="Q291" s="3"/>
      <c r="R291" s="3"/>
      <c r="S291" s="13">
        <f>YEAR(Tabla2[[#This Row],[Fecha]])</f>
        <v>2024</v>
      </c>
    </row>
    <row r="292" spans="1:19" x14ac:dyDescent="0.3">
      <c r="A292" s="1">
        <v>45456</v>
      </c>
      <c r="B292" s="1" t="s">
        <v>7</v>
      </c>
      <c r="C292" s="4">
        <f t="shared" si="46"/>
        <v>60</v>
      </c>
      <c r="D292" s="3">
        <v>7</v>
      </c>
      <c r="E292" s="3">
        <v>12</v>
      </c>
      <c r="F292" s="3">
        <v>14</v>
      </c>
      <c r="G292" s="3">
        <v>9</v>
      </c>
      <c r="H292" s="3">
        <v>18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13">
        <f>YEAR(Tabla2[[#This Row],[Fecha]])</f>
        <v>2024</v>
      </c>
    </row>
    <row r="293" spans="1:19" x14ac:dyDescent="0.3">
      <c r="A293" s="1">
        <v>45457</v>
      </c>
      <c r="B293" s="1" t="s">
        <v>7</v>
      </c>
      <c r="C293" s="4">
        <f t="shared" si="46"/>
        <v>62</v>
      </c>
      <c r="D293" s="3">
        <v>8</v>
      </c>
      <c r="E293" s="3">
        <v>4</v>
      </c>
      <c r="F293" s="3">
        <v>10</v>
      </c>
      <c r="G293" s="3">
        <v>6</v>
      </c>
      <c r="H293" s="3">
        <v>13</v>
      </c>
      <c r="I293" s="3">
        <v>4</v>
      </c>
      <c r="J293" s="3">
        <v>17</v>
      </c>
      <c r="K293" s="3"/>
      <c r="L293" s="3"/>
      <c r="M293" s="3"/>
      <c r="N293" s="3"/>
      <c r="O293" s="3"/>
      <c r="P293" s="3"/>
      <c r="Q293" s="3"/>
      <c r="R293" s="3"/>
      <c r="S293" s="13">
        <f>YEAR(Tabla2[[#This Row],[Fecha]])</f>
        <v>2024</v>
      </c>
    </row>
    <row r="294" spans="1:19" x14ac:dyDescent="0.3">
      <c r="A294" s="1">
        <v>45460</v>
      </c>
      <c r="B294" s="1" t="s">
        <v>7</v>
      </c>
      <c r="C294" s="4">
        <f>SUM(D294:R294)</f>
        <v>53</v>
      </c>
      <c r="D294" s="3">
        <v>53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13">
        <f>YEAR(Tabla2[[#This Row],[Fecha]])</f>
        <v>2024</v>
      </c>
    </row>
    <row r="295" spans="1:19" x14ac:dyDescent="0.3">
      <c r="A295" s="1">
        <v>45461</v>
      </c>
      <c r="B295" s="1" t="s">
        <v>7</v>
      </c>
      <c r="C295" s="4">
        <f>SUM(D295:R295)</f>
        <v>81</v>
      </c>
      <c r="D295" s="3">
        <v>81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13">
        <f>YEAR(Tabla2[[#This Row],[Fecha]])</f>
        <v>2024</v>
      </c>
    </row>
    <row r="296" spans="1:19" x14ac:dyDescent="0.3">
      <c r="A296" s="1">
        <v>45460</v>
      </c>
      <c r="B296" s="1" t="s">
        <v>7</v>
      </c>
      <c r="C296" s="4">
        <f>SUM(D296:R296)</f>
        <v>74</v>
      </c>
      <c r="D296" s="3">
        <v>74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13">
        <f>YEAR(Tabla2[[#This Row],[Fecha]])</f>
        <v>2024</v>
      </c>
    </row>
    <row r="297" spans="1:19" x14ac:dyDescent="0.3">
      <c r="A297" s="1">
        <v>45461</v>
      </c>
      <c r="B297" s="1" t="s">
        <v>7</v>
      </c>
      <c r="C297" s="4">
        <f>SUM(D297:R297)</f>
        <v>59</v>
      </c>
      <c r="D297" s="3">
        <v>59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13">
        <f>YEAR(Tabla2[[#This Row],[Fecha]])</f>
        <v>2024</v>
      </c>
    </row>
    <row r="298" spans="1:19" x14ac:dyDescent="0.3">
      <c r="A298" s="1">
        <v>45462</v>
      </c>
      <c r="B298" s="1" t="s">
        <v>111</v>
      </c>
      <c r="C298" s="4">
        <f>SUM(D298:R298)</f>
        <v>58</v>
      </c>
      <c r="D298" s="3">
        <v>58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13">
        <f>YEAR(Tabla2[[#This Row],[Fecha]])</f>
        <v>2024</v>
      </c>
    </row>
  </sheetData>
  <phoneticPr fontId="2" type="noConversion"/>
  <dataValidations count="1">
    <dataValidation type="list" allowBlank="1" showInputMessage="1" showErrorMessage="1" sqref="B2:B1048576" xr:uid="{D6A7755B-E9B2-47F9-861F-F59F89B6DBD8}">
      <formula1>tecnologias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751-B643-4B45-918A-797418D79973}">
  <dimension ref="A1:F11"/>
  <sheetViews>
    <sheetView workbookViewId="0">
      <selection activeCell="G7" sqref="G7"/>
    </sheetView>
  </sheetViews>
  <sheetFormatPr defaultRowHeight="14.4" x14ac:dyDescent="0.3"/>
  <cols>
    <col min="1" max="1" width="10.44140625" customWidth="1"/>
    <col min="2" max="2" width="13.6640625" customWidth="1"/>
    <col min="3" max="3" width="10.5546875" bestFit="1" customWidth="1"/>
    <col min="4" max="4" width="10.77734375" bestFit="1" customWidth="1"/>
  </cols>
  <sheetData>
    <row r="1" spans="1:6" x14ac:dyDescent="0.3">
      <c r="B1" s="9" t="s">
        <v>1</v>
      </c>
      <c r="C1" s="2">
        <v>2023</v>
      </c>
      <c r="D1" s="2">
        <v>2024</v>
      </c>
    </row>
    <row r="2" spans="1:6" x14ac:dyDescent="0.3">
      <c r="A2" s="8" t="s">
        <v>54</v>
      </c>
      <c r="B2" s="10">
        <f>SUM(Tabla2[Total])/(B4-B3+1)</f>
        <v>24.887711864406779</v>
      </c>
      <c r="C2" s="10">
        <f>SUMIF(Tiempos!$S:$S,C1,Tiempos!$C:$C)/(C4-C3+1)</f>
        <v>15.199335548172758</v>
      </c>
      <c r="D2" s="10">
        <f>SUMIF(Tiempos!$S:$S,D1,Tiempos!$C:$C)/(D4-D3+1)</f>
        <v>41.941520467836256</v>
      </c>
    </row>
    <row r="3" spans="1:6" x14ac:dyDescent="0.3">
      <c r="A3" s="8" t="s">
        <v>52</v>
      </c>
      <c r="B3" s="11">
        <f>MIN(Tabla2[Fecha])</f>
        <v>44991</v>
      </c>
      <c r="C3" s="11">
        <f>B3</f>
        <v>44991</v>
      </c>
      <c r="D3" s="11">
        <v>45292</v>
      </c>
    </row>
    <row r="4" spans="1:6" x14ac:dyDescent="0.3">
      <c r="A4" s="8" t="s">
        <v>53</v>
      </c>
      <c r="B4" s="11">
        <f>MAX(Tabla2[Fecha])</f>
        <v>45462</v>
      </c>
      <c r="C4" s="11">
        <v>45291</v>
      </c>
      <c r="D4" s="11">
        <f>MAX(Tabla2[Fecha])</f>
        <v>45462</v>
      </c>
    </row>
    <row r="7" spans="1:6" x14ac:dyDescent="0.3">
      <c r="C7" s="18" t="s">
        <v>98</v>
      </c>
      <c r="D7" s="1">
        <f>D3</f>
        <v>45292</v>
      </c>
    </row>
    <row r="8" spans="1:6" x14ac:dyDescent="0.3">
      <c r="C8" s="18" t="s">
        <v>99</v>
      </c>
      <c r="D8" s="1">
        <f>DATE(D1,12,31)</f>
        <v>45657</v>
      </c>
    </row>
    <row r="9" spans="1:6" x14ac:dyDescent="0.3">
      <c r="C9" s="18" t="s">
        <v>97</v>
      </c>
      <c r="D9">
        <f>(D8-D7+1)*30</f>
        <v>10980</v>
      </c>
      <c r="F9">
        <f>D8-D7</f>
        <v>365</v>
      </c>
    </row>
    <row r="10" spans="1:6" x14ac:dyDescent="0.3">
      <c r="C10" s="18" t="s">
        <v>100</v>
      </c>
      <c r="D10">
        <f>(D4-D3+1)*D2</f>
        <v>7172</v>
      </c>
      <c r="F10">
        <f>ROUND(D10*F9/D9,0)</f>
        <v>238</v>
      </c>
    </row>
    <row r="11" spans="1:6" x14ac:dyDescent="0.3">
      <c r="C11" s="18" t="s">
        <v>101</v>
      </c>
      <c r="D11" s="16">
        <f>D10/D9</f>
        <v>0.65318761384335156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BC95-BDDC-4BA0-8C32-B1D087D6F575}">
  <dimension ref="A1:A16"/>
  <sheetViews>
    <sheetView workbookViewId="0">
      <selection activeCell="C8" sqref="C8"/>
    </sheetView>
  </sheetViews>
  <sheetFormatPr defaultColWidth="11.5546875" defaultRowHeight="14.4" x14ac:dyDescent="0.3"/>
  <cols>
    <col min="1" max="1" width="12.77734375" customWidth="1"/>
  </cols>
  <sheetData>
    <row r="1" spans="1:1" x14ac:dyDescent="0.3">
      <c r="A1" s="2" t="s">
        <v>5</v>
      </c>
    </row>
    <row r="2" spans="1:1" x14ac:dyDescent="0.3">
      <c r="A2" t="s">
        <v>106</v>
      </c>
    </row>
    <row r="3" spans="1:1" x14ac:dyDescent="0.3">
      <c r="A3" t="s">
        <v>8</v>
      </c>
    </row>
    <row r="4" spans="1:1" x14ac:dyDescent="0.3">
      <c r="A4" t="s">
        <v>109</v>
      </c>
    </row>
    <row r="5" spans="1:1" x14ac:dyDescent="0.3">
      <c r="A5" t="s">
        <v>9</v>
      </c>
    </row>
    <row r="6" spans="1:1" x14ac:dyDescent="0.3">
      <c r="A6" t="s">
        <v>110</v>
      </c>
    </row>
    <row r="7" spans="1:1" x14ac:dyDescent="0.3">
      <c r="A7" t="s">
        <v>82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103</v>
      </c>
    </row>
    <row r="11" spans="1:1" x14ac:dyDescent="0.3">
      <c r="A11" t="s">
        <v>83</v>
      </c>
    </row>
    <row r="12" spans="1:1" x14ac:dyDescent="0.3">
      <c r="A12" t="s">
        <v>102</v>
      </c>
    </row>
    <row r="13" spans="1:1" x14ac:dyDescent="0.3">
      <c r="A13" t="s">
        <v>105</v>
      </c>
    </row>
    <row r="14" spans="1:1" x14ac:dyDescent="0.3">
      <c r="A14" t="s">
        <v>111</v>
      </c>
    </row>
    <row r="15" spans="1:1" x14ac:dyDescent="0.3">
      <c r="A15" t="s">
        <v>92</v>
      </c>
    </row>
    <row r="16" spans="1:1" x14ac:dyDescent="0.3">
      <c r="A16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85-2EF3-4D94-ACF6-BAA9EB33241A}">
  <dimension ref="A1:D22"/>
  <sheetViews>
    <sheetView workbookViewId="0">
      <selection activeCell="F8" sqref="F8"/>
    </sheetView>
  </sheetViews>
  <sheetFormatPr defaultColWidth="11.5546875" defaultRowHeight="14.4" x14ac:dyDescent="0.3"/>
  <cols>
    <col min="1" max="1" width="18" bestFit="1" customWidth="1"/>
  </cols>
  <sheetData>
    <row r="1" spans="1:4" x14ac:dyDescent="0.3">
      <c r="A1" s="2" t="s">
        <v>26</v>
      </c>
      <c r="B1" s="5" t="s">
        <v>108</v>
      </c>
    </row>
    <row r="2" spans="1:4" x14ac:dyDescent="0.3">
      <c r="A2" s="2" t="s">
        <v>29</v>
      </c>
      <c r="B2" s="6" t="s">
        <v>107</v>
      </c>
    </row>
    <row r="3" spans="1:4" x14ac:dyDescent="0.3">
      <c r="A3" s="2" t="s">
        <v>27</v>
      </c>
      <c r="B3" s="5"/>
    </row>
    <row r="4" spans="1:4" x14ac:dyDescent="0.3">
      <c r="A4" s="2" t="s">
        <v>28</v>
      </c>
      <c r="B4" s="5">
        <v>21</v>
      </c>
      <c r="C4" t="s">
        <v>96</v>
      </c>
      <c r="D4">
        <v>0</v>
      </c>
    </row>
    <row r="6" spans="1:4" x14ac:dyDescent="0.3">
      <c r="A6" s="2" t="s">
        <v>26</v>
      </c>
      <c r="B6" s="5" t="s">
        <v>95</v>
      </c>
    </row>
    <row r="7" spans="1:4" x14ac:dyDescent="0.3">
      <c r="A7" s="2" t="s">
        <v>29</v>
      </c>
      <c r="B7" s="6" t="s">
        <v>94</v>
      </c>
    </row>
    <row r="8" spans="1:4" x14ac:dyDescent="0.3">
      <c r="A8" s="2" t="s">
        <v>27</v>
      </c>
      <c r="B8" s="5"/>
    </row>
    <row r="9" spans="1:4" x14ac:dyDescent="0.3">
      <c r="A9" s="2" t="s">
        <v>28</v>
      </c>
      <c r="B9" s="5">
        <v>20</v>
      </c>
      <c r="C9" t="s">
        <v>96</v>
      </c>
      <c r="D9">
        <v>0</v>
      </c>
    </row>
    <row r="11" spans="1:4" x14ac:dyDescent="0.3">
      <c r="A11" s="2" t="s">
        <v>26</v>
      </c>
      <c r="B11" s="5"/>
    </row>
    <row r="12" spans="1:4" x14ac:dyDescent="0.3">
      <c r="A12" s="2" t="s">
        <v>29</v>
      </c>
      <c r="B12" s="6"/>
    </row>
    <row r="13" spans="1:4" x14ac:dyDescent="0.3">
      <c r="A13" s="2" t="s">
        <v>27</v>
      </c>
      <c r="B13" s="5"/>
    </row>
    <row r="14" spans="1:4" x14ac:dyDescent="0.3">
      <c r="A14" s="2" t="s">
        <v>28</v>
      </c>
      <c r="B14" s="5"/>
    </row>
    <row r="18" spans="1:4" x14ac:dyDescent="0.3">
      <c r="A18" t="s">
        <v>84</v>
      </c>
      <c r="B18" t="s">
        <v>26</v>
      </c>
      <c r="C18" t="s">
        <v>29</v>
      </c>
      <c r="D18" t="s">
        <v>85</v>
      </c>
    </row>
    <row r="20" spans="1:4" x14ac:dyDescent="0.3">
      <c r="A20">
        <v>2</v>
      </c>
      <c r="B20" t="s">
        <v>86</v>
      </c>
      <c r="C20" t="s">
        <v>87</v>
      </c>
      <c r="D20">
        <v>2</v>
      </c>
    </row>
    <row r="21" spans="1:4" x14ac:dyDescent="0.3">
      <c r="A21">
        <v>3</v>
      </c>
      <c r="B21" t="s">
        <v>88</v>
      </c>
      <c r="C21" t="s">
        <v>89</v>
      </c>
      <c r="D21">
        <v>1</v>
      </c>
    </row>
    <row r="22" spans="1:4" x14ac:dyDescent="0.3">
      <c r="A22">
        <v>4</v>
      </c>
      <c r="B22" t="s">
        <v>90</v>
      </c>
      <c r="C22" t="s">
        <v>91</v>
      </c>
      <c r="D22">
        <v>1</v>
      </c>
    </row>
  </sheetData>
  <hyperlinks>
    <hyperlink ref="B7" r:id="rId1" xr:uid="{E6B9C772-CFC6-4625-95DB-9816720157D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094A-AC76-43DD-815B-F44FC879D1DB}">
  <dimension ref="A1:B5"/>
  <sheetViews>
    <sheetView workbookViewId="0">
      <selection activeCell="B6" sqref="B6"/>
    </sheetView>
  </sheetViews>
  <sheetFormatPr defaultColWidth="11.5546875" defaultRowHeight="14.4" x14ac:dyDescent="0.3"/>
  <cols>
    <col min="1" max="1" width="15.77734375" bestFit="1" customWidth="1"/>
  </cols>
  <sheetData>
    <row r="1" spans="1:2" x14ac:dyDescent="0.3">
      <c r="A1" s="2" t="s">
        <v>2</v>
      </c>
    </row>
    <row r="2" spans="1:2" x14ac:dyDescent="0.3">
      <c r="A2" t="s">
        <v>69</v>
      </c>
    </row>
    <row r="3" spans="1:2" x14ac:dyDescent="0.3">
      <c r="B3" t="s">
        <v>3</v>
      </c>
    </row>
    <row r="4" spans="1:2" x14ac:dyDescent="0.3">
      <c r="A4" t="s">
        <v>70</v>
      </c>
    </row>
    <row r="5" spans="1:2" x14ac:dyDescent="0.3">
      <c r="B5" t="s">
        <v>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26CB-425F-4991-B1A5-CE4F0FE1F223}">
  <dimension ref="A1:A11"/>
  <sheetViews>
    <sheetView workbookViewId="0">
      <selection activeCell="A12" sqref="A12"/>
    </sheetView>
  </sheetViews>
  <sheetFormatPr defaultColWidth="11.5546875" defaultRowHeight="14.4" x14ac:dyDescent="0.3"/>
  <sheetData>
    <row r="1" spans="1:1" x14ac:dyDescent="0.3">
      <c r="A1" s="2" t="s">
        <v>4</v>
      </c>
    </row>
    <row r="2" spans="1:1" x14ac:dyDescent="0.3">
      <c r="A2" t="s">
        <v>38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B12-76A4-4189-89FC-54E895581664}">
  <sheetPr>
    <tabColor rgb="FFFF0000"/>
  </sheetPr>
  <dimension ref="A1:C24"/>
  <sheetViews>
    <sheetView workbookViewId="0">
      <selection activeCell="A3" sqref="A3"/>
    </sheetView>
  </sheetViews>
  <sheetFormatPr defaultColWidth="11.5546875" defaultRowHeight="14.4" x14ac:dyDescent="0.3"/>
  <sheetData>
    <row r="1" spans="1:3" x14ac:dyDescent="0.3">
      <c r="A1" t="s">
        <v>39</v>
      </c>
    </row>
    <row r="2" spans="1:3" x14ac:dyDescent="0.3">
      <c r="A2" t="s">
        <v>81</v>
      </c>
    </row>
    <row r="3" spans="1:3" x14ac:dyDescent="0.3">
      <c r="B3" t="s">
        <v>80</v>
      </c>
    </row>
    <row r="4" spans="1:3" x14ac:dyDescent="0.3">
      <c r="A4" t="s">
        <v>40</v>
      </c>
    </row>
    <row r="5" spans="1:3" x14ac:dyDescent="0.3">
      <c r="B5" t="s">
        <v>41</v>
      </c>
    </row>
    <row r="6" spans="1:3" x14ac:dyDescent="0.3">
      <c r="C6" t="s">
        <v>42</v>
      </c>
    </row>
    <row r="7" spans="1:3" x14ac:dyDescent="0.3">
      <c r="A7" t="s">
        <v>55</v>
      </c>
    </row>
    <row r="8" spans="1:3" x14ac:dyDescent="0.3">
      <c r="B8" t="s">
        <v>60</v>
      </c>
    </row>
    <row r="9" spans="1:3" x14ac:dyDescent="0.3">
      <c r="C9" t="s">
        <v>61</v>
      </c>
    </row>
    <row r="10" spans="1:3" x14ac:dyDescent="0.3">
      <c r="A10" t="s">
        <v>65</v>
      </c>
    </row>
    <row r="11" spans="1:3" x14ac:dyDescent="0.3">
      <c r="B11" t="s">
        <v>66</v>
      </c>
    </row>
    <row r="12" spans="1:3" x14ac:dyDescent="0.3">
      <c r="A12" t="s">
        <v>56</v>
      </c>
    </row>
    <row r="13" spans="1:3" x14ac:dyDescent="0.3">
      <c r="B13" t="s">
        <v>57</v>
      </c>
    </row>
    <row r="14" spans="1:3" x14ac:dyDescent="0.3">
      <c r="A14" t="s">
        <v>58</v>
      </c>
    </row>
    <row r="15" spans="1:3" x14ac:dyDescent="0.3">
      <c r="B15" t="s">
        <v>59</v>
      </c>
    </row>
    <row r="16" spans="1:3" x14ac:dyDescent="0.3">
      <c r="A16" t="s">
        <v>62</v>
      </c>
    </row>
    <row r="17" spans="1:2" x14ac:dyDescent="0.3">
      <c r="B17" t="s">
        <v>63</v>
      </c>
    </row>
    <row r="18" spans="1:2" x14ac:dyDescent="0.3">
      <c r="B18" t="s">
        <v>64</v>
      </c>
    </row>
    <row r="19" spans="1:2" x14ac:dyDescent="0.3">
      <c r="A19" t="s">
        <v>74</v>
      </c>
    </row>
    <row r="20" spans="1:2" x14ac:dyDescent="0.3">
      <c r="B20" t="s">
        <v>75</v>
      </c>
    </row>
    <row r="21" spans="1:2" x14ac:dyDescent="0.3">
      <c r="A21" t="s">
        <v>76</v>
      </c>
    </row>
    <row r="22" spans="1:2" x14ac:dyDescent="0.3">
      <c r="B22" t="s">
        <v>77</v>
      </c>
    </row>
    <row r="23" spans="1:2" x14ac:dyDescent="0.3">
      <c r="A23" t="s">
        <v>78</v>
      </c>
    </row>
    <row r="24" spans="1:2" x14ac:dyDescent="0.3">
      <c r="B2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6FA-D899-460C-8687-DD2AE28D61A7}">
  <sheetPr>
    <tabColor rgb="FF00B050"/>
  </sheetPr>
  <dimension ref="A1:C12"/>
  <sheetViews>
    <sheetView topLeftCell="A2" workbookViewId="0">
      <selection activeCell="B13" sqref="B13"/>
    </sheetView>
  </sheetViews>
  <sheetFormatPr defaultColWidth="11.5546875" defaultRowHeight="14.4" x14ac:dyDescent="0.3"/>
  <sheetData>
    <row r="1" spans="1:3" x14ac:dyDescent="0.3">
      <c r="A1" t="s">
        <v>43</v>
      </c>
    </row>
    <row r="2" spans="1:3" x14ac:dyDescent="0.3">
      <c r="B2" t="s">
        <v>44</v>
      </c>
    </row>
    <row r="3" spans="1:3" x14ac:dyDescent="0.3">
      <c r="B3" t="s">
        <v>45</v>
      </c>
    </row>
    <row r="4" spans="1:3" x14ac:dyDescent="0.3">
      <c r="C4" t="s">
        <v>46</v>
      </c>
    </row>
    <row r="5" spans="1:3" x14ac:dyDescent="0.3">
      <c r="C5" t="s">
        <v>47</v>
      </c>
    </row>
    <row r="6" spans="1:3" x14ac:dyDescent="0.3">
      <c r="C6" t="s">
        <v>48</v>
      </c>
    </row>
    <row r="7" spans="1:3" x14ac:dyDescent="0.3">
      <c r="A7" t="s">
        <v>49</v>
      </c>
    </row>
    <row r="8" spans="1:3" x14ac:dyDescent="0.3">
      <c r="B8" t="s">
        <v>50</v>
      </c>
    </row>
    <row r="9" spans="1:3" x14ac:dyDescent="0.3">
      <c r="A9" t="s">
        <v>67</v>
      </c>
    </row>
    <row r="10" spans="1:3" x14ac:dyDescent="0.3">
      <c r="B10" t="s">
        <v>68</v>
      </c>
    </row>
    <row r="11" spans="1:3" x14ac:dyDescent="0.3">
      <c r="A11" t="s">
        <v>72</v>
      </c>
    </row>
    <row r="12" spans="1:3" x14ac:dyDescent="0.3">
      <c r="B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tecnologias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Pedro Bazo</cp:lastModifiedBy>
  <dcterms:created xsi:type="dcterms:W3CDTF">2023-03-06T10:51:10Z</dcterms:created>
  <dcterms:modified xsi:type="dcterms:W3CDTF">2024-06-21T06:16:29Z</dcterms:modified>
</cp:coreProperties>
</file>