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laragon\www\cvpetrix2022\00soportes\Portafolio\Carrera propuesta para Desarrollador web\"/>
    </mc:Choice>
  </mc:AlternateContent>
  <xr:revisionPtr revIDLastSave="0" documentId="13_ncr:1_{3BF7B44E-1120-455E-B0D2-12C532C9A342}" xr6:coauthVersionLast="47" xr6:coauthVersionMax="47" xr10:uidLastSave="{00000000-0000-0000-0000-000000000000}"/>
  <bookViews>
    <workbookView xWindow="-108" yWindow="-108" windowWidth="23256" windowHeight="12456"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243" i="1" l="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43" i="1" l="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<sst xmlns="http://schemas.openxmlformats.org/spreadsheetml/2006/main" count="4164" uniqueCount="1321">
  <si>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</si>
  <si>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</si>
  <si>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</si>
  <si>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</si>
  <si>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</si>
  <si>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</si>
  <si>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</si>
  <si>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</si>
  <si>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</si>
  <si>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</si>
  <si>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</si>
  <si>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</si>
  <si>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</si>
  <si>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</si>
  <si>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</si>
  <si>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</si>
  <si>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</si>
  <si>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</si>
  <si>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</si>
  <si>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</si>
  <si>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</si>
  <si>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</si>
  <si>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</si>
  <si>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</si>
  <si>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</si>
  <si>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</si>
  <si>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</si>
  <si>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</si>
  <si>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</si>
  <si>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</si>
  <si>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</si>
  <si>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</si>
  <si>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</si>
  <si>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</si>
  <si>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</si>
  <si>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</si>
  <si>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</si>
  <si>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</si>
  <si>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</si>
  <si>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</si>
  <si>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</si>
  <si>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</si>
  <si>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</si>
  <si>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</si>
  <si>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</si>
  <si>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</si>
  <si>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</si>
  <si>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</si>
  <si>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</si>
  <si>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</si>
  <si>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</si>
  <si>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</si>
  <si>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</si>
  <si>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</si>
  <si>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</si>
  <si>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</si>
  <si>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</si>
  <si>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</si>
  <si>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</si>
  <si>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</si>
  <si>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</si>
  <si>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</si>
  <si>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</si>
  <si>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</si>
  <si>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</si>
  <si>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</si>
  <si>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</si>
  <si>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</si>
  <si>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</si>
  <si>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</si>
  <si>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</si>
  <si>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</si>
  <si>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</si>
  <si>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</si>
  <si>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</si>
  <si>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</si>
  <si>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</si>
  <si>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</si>
  <si>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</si>
  <si>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</si>
  <si>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</si>
  <si>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</si>
  <si>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</si>
  <si>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</si>
  <si>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</si>
  <si>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</si>
  <si>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</si>
  <si>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</si>
  <si>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</si>
  <si>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</si>
  <si>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</si>
  <si>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</si>
  <si>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</si>
  <si>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</si>
  <si>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</si>
  <si>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</si>
  <si>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</si>
  <si>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</si>
  <si>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</si>
  <si>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</si>
  <si>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</si>
  <si>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</si>
  <si>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</si>
  <si>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</si>
  <si>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</si>
  <si>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</si>
  <si>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</si>
  <si>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</si>
  <si>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</si>
  <si>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</si>
  <si>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</si>
  <si>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</si>
  <si>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</si>
  <si>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</si>
  <si>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</si>
  <si>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</si>
  <si>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</si>
  <si>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</si>
  <si>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</si>
  <si>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</si>
  <si>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</si>
  <si>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</si>
  <si>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</si>
  <si>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</si>
  <si>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</si>
  <si>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</si>
  <si>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</si>
  <si>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</si>
  <si>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</si>
  <si>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</si>
  <si>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</si>
  <si>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</si>
  <si>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</si>
  <si>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</si>
  <si>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</si>
  <si>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</si>
  <si>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</si>
  <si>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</si>
  <si>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</si>
  <si>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</si>
  <si>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</si>
  <si>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</si>
  <si>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</si>
  <si>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</si>
  <si>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</si>
  <si>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</si>
  <si>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</si>
  <si>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</si>
  <si>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</si>
  <si>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</si>
  <si>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</si>
  <si>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</si>
  <si>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</si>
  <si>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</si>
  <si>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</si>
  <si>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</si>
  <si>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</si>
  <si>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</si>
  <si>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</si>
  <si>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</si>
  <si>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</si>
  <si>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</si>
  <si>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</si>
  <si>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</si>
  <si>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</si>
  <si>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</si>
  <si>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</si>
  <si>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</si>
  <si>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</si>
  <si>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</si>
  <si>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</si>
  <si>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</si>
  <si>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</si>
  <si>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</si>
  <si>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</si>
  <si>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</si>
  <si>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</si>
  <si>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</si>
  <si>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</si>
  <si>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</si>
  <si>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</si>
  <si>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</si>
  <si>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</si>
  <si>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</si>
  <si>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</si>
  <si>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</si>
  <si>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</si>
  <si>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</si>
  <si>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</si>
  <si>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</si>
  <si>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</si>
  <si>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</si>
  <si>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</si>
  <si>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</si>
  <si>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</si>
  <si>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</si>
  <si>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</si>
  <si>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</si>
  <si>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</si>
  <si>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</si>
  <si>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</si>
  <si>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</si>
  <si>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</si>
  <si>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</si>
  <si>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</si>
  <si>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</si>
  <si>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</si>
  <si>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</si>
  <si>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</si>
  <si>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</si>
  <si>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</si>
  <si>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</si>
  <si>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</si>
  <si>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</si>
  <si>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</si>
  <si>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</si>
  <si>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</si>
  <si>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</si>
  <si>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</si>
  <si>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</si>
  <si>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</si>
  <si>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</si>
  <si>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</si>
  <si>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</si>
  <si>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</si>
  <si>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</si>
  <si>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</si>
  <si>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</si>
  <si>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</si>
  <si>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</si>
  <si>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</si>
  <si>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</si>
  <si>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</si>
  <si>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</si>
  <si>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</si>
  <si>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</si>
  <si>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</si>
  <si>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</si>
  <si>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</si>
  <si>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</si>
  <si>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</si>
  <si>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</si>
  <si>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</si>
  <si>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</si>
  <si>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</si>
  <si>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</si>
  <si>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</si>
  <si>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</si>
  <si>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</si>
  <si>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</si>
  <si>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</si>
  <si>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</si>
  <si>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</si>
  <si>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</si>
  <si>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</si>
  <si>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</si>
  <si>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</si>
  <si>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</si>
  <si>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</si>
  <si>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</si>
  <si>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</si>
  <si>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</si>
  <si>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</si>
  <si>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</si>
  <si>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</si>
  <si>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</si>
  <si>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</si>
  <si>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</si>
  <si>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</si>
  <si>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</si>
  <si>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</si>
  <si>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</si>
  <si>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</si>
  <si>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</si>
  <si>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</si>
  <si>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</si>
  <si>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</si>
  <si>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</si>
  <si>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</si>
  <si>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</si>
  <si>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</si>
  <si>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</si>
  <si>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</si>
  <si>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</si>
  <si>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</si>
  <si>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</si>
  <si>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</si>
  <si>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</si>
  <si>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</si>
  <si>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</si>
  <si>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</si>
  <si>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</si>
  <si>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</si>
  <si>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</si>
  <si>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</si>
  <si>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</si>
  <si>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</si>
  <si>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</si>
  <si>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</si>
  <si>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</si>
  <si>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</si>
  <si>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</si>
  <si>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</si>
  <si>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</si>
  <si>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</si>
  <si>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</si>
  <si>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</si>
  <si>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</si>
  <si>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</si>
  <si>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</si>
  <si>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</si>
  <si>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</si>
  <si>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</si>
  <si>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</si>
  <si>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</si>
  <si>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</si>
  <si>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</si>
  <si>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</si>
  <si>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</si>
  <si>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</si>
  <si>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</si>
  <si>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</si>
  <si>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</si>
  <si>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</si>
  <si>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</si>
  <si>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</si>
  <si>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</si>
  <si>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</si>
  <si>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</si>
  <si>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</si>
  <si>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</si>
  <si>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</si>
  <si>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</si>
  <si>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</si>
  <si>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</si>
  <si>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</si>
  <si>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</si>
  <si>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</si>
  <si>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</si>
  <si>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</si>
  <si>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</si>
  <si>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</si>
  <si>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</si>
  <si>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</si>
  <si>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</si>
  <si>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</si>
  <si>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</si>
  <si>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</si>
  <si>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</si>
  <si>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</si>
  <si>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</si>
  <si>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</si>
  <si>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</si>
  <si>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</si>
  <si>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</si>
  <si>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</si>
  <si>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</si>
  <si>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</si>
  <si>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</si>
  <si>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</si>
  <si>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</si>
  <si>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</si>
  <si>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</si>
  <si>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</si>
  <si>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</si>
  <si>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</si>
  <si>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</si>
  <si>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</si>
  <si>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</si>
  <si>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</si>
  <si>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</si>
  <si>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</si>
  <si>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</si>
  <si>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</si>
  <si>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</si>
  <si>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</si>
  <si>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</si>
  <si>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</si>
  <si>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</si>
  <si>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</si>
  <si>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</si>
  <si>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</si>
  <si>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</si>
  <si>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</si>
  <si>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</si>
  <si>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</si>
  <si>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</si>
  <si>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</si>
  <si>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</si>
  <si>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</si>
  <si>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</si>
  <si>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</si>
  <si>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</si>
  <si>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</si>
  <si>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</si>
  <si>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</si>
  <si>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</si>
  <si>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</si>
  <si>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</si>
  <si>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</si>
  <si>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</si>
  <si>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</si>
  <si>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</si>
  <si>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</si>
  <si>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</si>
  <si>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</si>
  <si>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</si>
  <si>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</si>
  <si>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</si>
  <si>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</si>
  <si>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</si>
  <si>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</si>
  <si>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</si>
  <si>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</si>
  <si>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</si>
  <si>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</si>
  <si>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</si>
  <si>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</si>
  <si>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</si>
  <si>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</si>
  <si>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</si>
  <si>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</si>
  <si>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</si>
  <si>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</si>
  <si>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</si>
  <si>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</si>
  <si>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</si>
  <si>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</si>
  <si>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</si>
  <si>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</si>
  <si>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</si>
  <si>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</si>
  <si>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</si>
  <si>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</si>
  <si>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</si>
  <si>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</si>
  <si>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</si>
  <si>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</si>
  <si>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</si>
  <si>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</si>
  <si>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</si>
  <si>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</si>
  <si>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</si>
  <si>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</si>
  <si>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</si>
  <si>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</si>
  <si>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</si>
  <si>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</si>
  <si>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</si>
  <si>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</si>
  <si>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</si>
  <si>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</si>
  <si>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</si>
  <si>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</si>
  <si>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</si>
  <si>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</si>
  <si>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</si>
  <si>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</si>
  <si>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</si>
  <si>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</si>
  <si>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</si>
  <si>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</si>
  <si>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</si>
  <si>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</si>
  <si>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</si>
  <si>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</si>
  <si>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</si>
  <si>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</si>
  <si>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</si>
  <si>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</si>
  <si>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</si>
  <si>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</si>
  <si>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</si>
  <si>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</si>
  <si>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</si>
  <si>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</si>
  <si>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</si>
  <si>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</si>
  <si>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</si>
  <si>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</si>
  <si>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</si>
  <si>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</si>
  <si>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</si>
  <si>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</si>
  <si>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</si>
  <si>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</si>
  <si>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</si>
  <si>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</si>
  <si>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</si>
  <si>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</si>
  <si>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</si>
  <si>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</si>
  <si>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</si>
  <si>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</si>
  <si>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</si>
  <si>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</si>
  <si>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</si>
  <si>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</si>
  <si>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</si>
  <si>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</si>
  <si>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</si>
  <si>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</si>
  <si>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</si>
  <si>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</si>
  <si>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</si>
  <si>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</si>
  <si>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</si>
  <si>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</si>
  <si>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</si>
  <si>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</si>
  <si>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</si>
  <si>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</si>
  <si>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</si>
  <si>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</si>
  <si>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</si>
  <si>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</si>
  <si>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</si>
  <si>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</si>
  <si>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</si>
  <si>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</si>
  <si>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</si>
  <si>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</si>
  <si>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</si>
  <si>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</si>
  <si>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</si>
  <si>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</si>
  <si>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</si>
  <si>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</si>
  <si>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</si>
  <si>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</si>
  <si>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</si>
  <si>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</si>
  <si>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</si>
  <si>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</si>
  <si>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</si>
  <si>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</si>
  <si>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</si>
  <si>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</si>
  <si>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</si>
  <si>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</si>
  <si>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</si>
  <si>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</si>
  <si>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</si>
  <si>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</si>
  <si>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</si>
  <si>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</si>
  <si>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</si>
  <si>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</si>
  <si>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</si>
  <si>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</si>
  <si>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</si>
  <si>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</si>
  <si>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</si>
  <si>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</si>
  <si>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</si>
  <si>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</si>
  <si>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</si>
  <si>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</si>
  <si>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</si>
  <si>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</si>
  <si>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</si>
  <si>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</si>
  <si>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</si>
  <si>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</si>
  <si>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</si>
  <si>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</si>
  <si>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</si>
  <si>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</si>
  <si>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</si>
  <si>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</si>
  <si>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</si>
  <si>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</si>
  <si>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</si>
  <si>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</si>
  <si>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</si>
  <si>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</si>
  <si>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</si>
  <si>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</si>
  <si>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</si>
  <si>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</si>
  <si>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</si>
  <si>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</si>
  <si>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</si>
  <si>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</si>
  <si>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</si>
  <si>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</si>
  <si>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</si>
  <si>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</si>
  <si>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</si>
  <si>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</si>
  <si>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</si>
  <si>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</si>
  <si>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</si>
  <si>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</si>
  <si>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</si>
  <si>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</si>
  <si>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</si>
  <si>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</si>
  <si>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</si>
  <si>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</si>
  <si>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</si>
  <si>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</si>
  <si>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</si>
  <si>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</si>
  <si>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</si>
  <si>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</si>
  <si>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</si>
  <si>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</si>
  <si>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</si>
  <si>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</si>
  <si>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</si>
  <si>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</si>
  <si>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</si>
  <si>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</si>
  <si>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</si>
  <si>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</si>
  <si>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</si>
  <si>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</si>
  <si>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</si>
  <si>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</si>
  <si>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</si>
  <si>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</si>
  <si>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</si>
  <si>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</si>
  <si>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</si>
  <si>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</si>
  <si>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</si>
  <si>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</si>
  <si>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</si>
  <si>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</si>
  <si>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</si>
  <si>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</si>
  <si>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</si>
  <si>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</si>
  <si>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</si>
  <si>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</si>
  <si>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</si>
  <si>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</si>
  <si>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</si>
  <si>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</si>
  <si>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</si>
  <si>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</si>
  <si>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</si>
  <si>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</si>
  <si>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</si>
  <si>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</si>
  <si>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</si>
  <si>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</si>
  <si>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</si>
  <si>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</si>
  <si>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</si>
  <si>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</si>
  <si>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</si>
  <si>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</si>
  <si>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</si>
  <si>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</si>
  <si>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</si>
  <si>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</si>
  <si>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</si>
  <si>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</si>
  <si>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</si>
  <si>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</si>
  <si>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</si>
  <si>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</si>
  <si>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</si>
  <si>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</si>
  <si>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</si>
  <si>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</si>
  <si>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</si>
  <si>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</si>
  <si>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</si>
  <si>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</si>
  <si>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</si>
  <si>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</si>
  <si>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</si>
  <si>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</si>
  <si>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</si>
  <si>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</si>
  <si>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</si>
  <si>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</si>
  <si>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</si>
  <si>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</si>
  <si>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</si>
  <si>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</si>
  <si>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</si>
  <si>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</si>
  <si>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</si>
  <si>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</si>
  <si>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</si>
  <si>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</si>
  <si>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</si>
  <si>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</si>
  <si>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</si>
  <si>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</si>
  <si>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</si>
  <si>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</si>
  <si>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</si>
  <si>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</si>
  <si>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</si>
  <si>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</si>
  <si>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</si>
  <si>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</si>
  <si>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</si>
  <si>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</si>
  <si>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</si>
  <si>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</si>
  <si>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</si>
  <si>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</si>
  <si>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</si>
  <si>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</si>
  <si>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</si>
  <si>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</si>
  <si>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</si>
  <si>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</si>
  <si>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</si>
  <si>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</si>
  <si>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</si>
  <si>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</si>
  <si>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</si>
  <si>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</si>
  <si>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</si>
  <si>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</si>
  <si>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</si>
  <si>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</si>
  <si>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</si>
  <si>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</si>
  <si>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</si>
  <si>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</si>
  <si>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</si>
  <si>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</si>
  <si>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</si>
  <si>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</si>
  <si>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</si>
  <si>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</si>
  <si>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</si>
  <si>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</si>
  <si>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</si>
  <si>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</si>
  <si>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</si>
  <si>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</si>
  <si>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</si>
  <si>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</si>
  <si>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</si>
  <si>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</si>
  <si>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</si>
  <si>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</si>
  <si>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</si>
  <si>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</si>
  <si>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</si>
  <si>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</si>
  <si>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</si>
  <si>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</si>
  <si>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</si>
  <si>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</si>
  <si>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</si>
  <si>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</si>
  <si>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</si>
  <si>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</si>
  <si>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</si>
  <si>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</si>
  <si>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</si>
  <si>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</si>
  <si>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</si>
  <si>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</si>
  <si>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</si>
  <si>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</si>
  <si>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</si>
  <si>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</si>
  <si>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</si>
  <si>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</si>
  <si>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</si>
  <si>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</si>
  <si>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</si>
  <si>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</si>
  <si>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</si>
  <si>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</si>
  <si>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</si>
  <si>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</si>
  <si>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</si>
  <si>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</si>
  <si>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</si>
  <si>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</si>
  <si>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</si>
  <si>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</si>
  <si>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</si>
  <si>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</si>
  <si>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</si>
  <si>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</si>
  <si>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</si>
  <si>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</si>
  <si>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</si>
  <si>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</si>
  <si>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</si>
  <si>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</si>
  <si>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</si>
  <si>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</si>
  <si>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</si>
  <si>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</si>
  <si>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</si>
  <si>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</si>
  <si>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</si>
  <si>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</si>
  <si>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</si>
  <si>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</si>
  <si>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</si>
  <si>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</si>
  <si>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</si>
  <si>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</si>
  <si>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</si>
  <si>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</si>
  <si>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</si>
  <si>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</si>
  <si>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</si>
  <si>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</si>
  <si>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</si>
  <si>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</si>
  <si>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</si>
  <si>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</si>
  <si>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</si>
  <si>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</si>
  <si>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</si>
  <si>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</si>
  <si>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</si>
  <si>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</si>
  <si>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</si>
  <si>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</si>
  <si>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</si>
  <si>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</si>
  <si>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</si>
  <si>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</si>
  <si>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</si>
  <si>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</si>
  <si>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</si>
  <si>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</si>
  <si>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</si>
  <si>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</si>
  <si>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</si>
  <si>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</si>
  <si>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</si>
  <si>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</si>
  <si>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</si>
  <si>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</si>
  <si>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</si>
  <si>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</si>
  <si>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</si>
  <si>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</si>
  <si>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</si>
  <si>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</si>
  <si>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</si>
  <si>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</si>
  <si>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</si>
  <si>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</si>
  <si>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</si>
  <si>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</si>
  <si>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</si>
  <si>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</si>
  <si>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</si>
  <si>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</si>
  <si>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</si>
  <si>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</si>
  <si>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</si>
  <si>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</si>
  <si>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</si>
  <si>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</si>
  <si>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</si>
  <si>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</si>
  <si>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</si>
  <si>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</si>
  <si>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</si>
  <si>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</si>
  <si>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</si>
  <si>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</si>
  <si>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</si>
  <si>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</si>
  <si>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</si>
  <si>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</si>
  <si>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</si>
  <si>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</si>
  <si>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</si>
  <si>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</si>
  <si>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</si>
  <si>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</si>
  <si>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</si>
  <si>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</si>
  <si>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</si>
  <si>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</si>
  <si>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</si>
  <si>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</si>
  <si>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</si>
  <si>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</si>
  <si>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</si>
  <si>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</si>
  <si>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</si>
  <si>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</si>
  <si>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</si>
  <si>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</si>
  <si>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</si>
  <si>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</si>
  <si>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</si>
  <si>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</si>
  <si>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</si>
  <si>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</si>
  <si>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</si>
  <si>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</si>
  <si>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</si>
  <si>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</si>
  <si>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</si>
  <si>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</si>
  <si>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</si>
  <si>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</si>
  <si>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</si>
  <si>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</si>
  <si>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</si>
  <si>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</si>
  <si>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</si>
  <si>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</si>
  <si>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</si>
  <si>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</si>
  <si>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</si>
  <si>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</si>
  <si>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</si>
  <si>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</si>
  <si>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</si>
  <si>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</si>
  <si>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</si>
  <si>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</si>
  <si>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</si>
  <si>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</si>
  <si>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</si>
  <si>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</si>
  <si>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</si>
  <si>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</si>
  <si>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</si>
  <si>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</si>
  <si>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</si>
  <si>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</si>
  <si>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</si>
  <si>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</si>
  <si>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</si>
  <si>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</si>
  <si>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</si>
  <si>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</si>
  <si>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</si>
  <si>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</si>
  <si>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</si>
  <si>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</si>
  <si>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</si>
  <si>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</si>
  <si>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</si>
  <si>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</si>
  <si>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</si>
  <si>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</si>
  <si>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</si>
  <si>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</si>
  <si>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</si>
  <si>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</si>
  <si>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</si>
  <si>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</si>
  <si>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</si>
  <si>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</si>
  <si>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</si>
  <si>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</si>
  <si>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</si>
  <si>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</si>
  <si>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</si>
  <si>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</si>
  <si>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</si>
  <si>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</si>
  <si>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</si>
  <si>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</si>
  <si>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</si>
  <si>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</si>
  <si>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</si>
  <si>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</si>
  <si>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</si>
  <si>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</si>
  <si>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</si>
  <si>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</si>
  <si>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</si>
  <si>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</si>
  <si>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</si>
  <si>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</si>
  <si>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</si>
  <si>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</si>
  <si>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</si>
  <si>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</si>
  <si>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</si>
  <si>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</si>
  <si>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</si>
  <si>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</si>
  <si>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</si>
  <si>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</si>
  <si>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</si>
  <si>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</si>
  <si>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</si>
  <si>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</si>
  <si>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</si>
  <si>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</si>
  <si>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</si>
  <si>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</si>
  <si>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</si>
  <si>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</si>
  <si>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</si>
  <si>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</si>
  <si>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</si>
  <si>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</si>
  <si>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</si>
  <si>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</si>
  <si>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</si>
  <si>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</si>
  <si>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</si>
  <si>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</si>
  <si>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</si>
  <si>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</si>
  <si>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</si>
  <si>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</si>
  <si>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</si>
  <si>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</si>
  <si>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</si>
  <si>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</si>
  <si>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</si>
  <si>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</si>
  <si>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</si>
  <si>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</si>
  <si>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</si>
  <si>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</si>
  <si>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</si>
  <si>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</si>
  <si>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</si>
  <si>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</si>
  <si>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</si>
  <si>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</si>
  <si>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</si>
  <si>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</si>
  <si>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</si>
  <si>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</si>
  <si>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</si>
  <si>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</si>
  <si>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</si>
  <si>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</si>
  <si>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</si>
  <si>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</si>
  <si>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</si>
  <si>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</si>
  <si>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</si>
  <si>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</si>
  <si>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</si>
  <si>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</si>
  <si>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</si>
  <si>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</si>
  <si>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</si>
  <si>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</si>
  <si>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</si>
  <si>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</si>
  <si>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</si>
  <si>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</si>
  <si>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</si>
  <si>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</si>
  <si>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</si>
  <si>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</si>
  <si>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</si>
  <si>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</si>
  <si>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</si>
  <si>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</si>
  <si>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</si>
  <si>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</si>
  <si>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</si>
  <si>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</si>
  <si>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</si>
  <si>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</si>
  <si>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</si>
  <si>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</si>
  <si>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</si>
  <si>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</si>
  <si>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</si>
  <si>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</si>
  <si>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</si>
  <si>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</si>
  <si>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</si>
  <si>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</si>
  <si>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</si>
  <si>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</si>
  <si>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</si>
  <si>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</si>
  <si>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</si>
  <si>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</si>
  <si>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</si>
  <si>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</si>
  <si>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</si>
  <si>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</si>
  <si>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</si>
  <si>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</si>
  <si>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</si>
  <si>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</si>
  <si>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</si>
  <si>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</si>
  <si>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</si>
  <si>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</si>
  <si>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</si>
  <si>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</si>
  <si>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</si>
  <si>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</si>
  <si>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</si>
  <si>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</si>
  <si>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</si>
  <si>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</si>
  <si>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</si>
  <si>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</si>
  <si>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</si>
  <si>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</si>
  <si>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</si>
  <si>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</si>
  <si>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</si>
  <si>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</si>
  <si>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</si>
  <si>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</si>
  <si>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</si>
  <si>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</si>
  <si>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</si>
  <si>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</si>
  <si>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</si>
  <si>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</si>
  <si>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</si>
  <si>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</si>
  <si>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</si>
  <si>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'docker','laravel','mongodb','phyton','mysql'</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</si>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</sst>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xf numFmtId="0" fontId="0" fillId="0" borderId="0" xfId="0" applyFill="1"/>
  </cellXfs>
  <cellStyles count="2">
    <cellStyle name="Hipervínculo" xfId="1" builtinId="8"/>
    <cellStyle name="Normal" xfId="0" builtinId="0"/>
  </cellStyles>
  <dxfs count="10">
    <dxf>
      <fill>
        <patternFill>
          <bgColor rgb="FFFF0000"/>
        </patternFill>
      </fill>
    </dxf>
    <dxf>
      <font>
        <b/>
        <i val="0"/>
        <strike val="0"/>
        <condense val="0"/>
        <extend val="0"/>
        <outline val="0"/>
        <shadow val="0"/>
        <u val="none"/>
        <vertAlign val="baseline"/>
        <sz val="11"/>
        <color theme="1"/>
        <name val="Calibri"/>
        <family val="2"/>
        <scheme val="minor"/>
      </font>
    </dxf>
    <dxf>
      <fill>
        <patternFill>
          <bgColor rgb="FFFF0000"/>
        </patternFill>
      </fill>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
      <font>
        <b/>
        <i val="0"/>
        <color rgb="FFFF0000"/>
      </font>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44" totalsRowShown="0" headerRowDxfId="7">
  <autoFilter ref="A1:Y244" xr:uid="{35821B52-E1A3-4F68-8264-95586991A61F}"/>
  <sortState xmlns:xlrd2="http://schemas.microsoft.com/office/spreadsheetml/2017/richdata2" ref="A4:X167">
    <sortCondition ref="A1:A167"/>
  </sortState>
  <tableColumns count="25">
    <tableColumn id="1" xr3:uid="{6EC704AD-AD44-4DB4-918A-B83D695DE3A1}" name="id" dataDxfId="6"/>
    <tableColumn id="2" xr3:uid="{B6F432CE-A60E-4F0D-A068-BDBB9D7A889D}" name="name"/>
    <tableColumn id="3" xr3:uid="{CBF16A43-3D5D-48FC-889C-DDFFC90864C6}" name="category"/>
    <tableColumn id="4" xr3:uid="{A413336C-15DF-455C-AE67-3338C4704783}" name="technology"/>
    <tableColumn id="5" xr3:uid="{60D649E9-0DAB-4D18-A438-7540D6003181}" name="url" dataCellStyle="Hipervínculo"/>
    <tableColumn id="6" xr3:uid="{9830F84C-0142-4D75-BB99-D04B24D36BF1}" name="platform"/>
    <tableColumn id="7" xr3:uid="{E2ACB74C-7FD5-4AD9-83E2-4A21192DB0D4}" name="costo" dataDxfId="5"/>
    <tableColumn id="8" xr3:uid="{44ECA173-471E-42B1-AA33-2E4923E72500}" name="money"/>
    <tableColumn id="9" xr3:uid="{47CD3EE7-ACA8-4A3C-954B-5ED7DDEE8E2E}" name="comprado"/>
    <tableColumn id="10" xr3:uid="{67D3F461-8DCC-49E8-A6CC-61700C7F7434}" name="priority" dataDxfId="4"/>
    <tableColumn id="11" xr3:uid="{1BF73A1E-992B-4FA8-A326-8402B55BBD45}" name="minutos"/>
    <tableColumn id="12" xr3:uid="{C44892B3-5714-4E96-B162-9A8BF12FA266}" name="culminado" dataDxfId="3"/>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2" totalsRowShown="0">
  <autoFilter ref="A1:B142" xr:uid="{067E9773-6429-4990-A4BC-176AC8A0C3C6}"/>
  <sortState xmlns:xlrd2="http://schemas.microsoft.com/office/spreadsheetml/2017/richdata2" ref="A2:B142">
    <sortCondition ref="B1:B142"/>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1">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4" totalsRowShown="0">
  <autoFilter ref="A1:B24" xr:uid="{E11171C7-9CCC-440D-8DB0-90787DC07521}"/>
  <sortState xmlns:xlrd2="http://schemas.microsoft.com/office/spreadsheetml/2017/richdata2" ref="A2:B24">
    <sortCondition ref="B1:B24"/>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0" totalsRowShown="0">
  <autoFilter ref="A1:B80" xr:uid="{5EE0C748-5543-4126-BF37-9C7AFE320B4E}"/>
  <sortState xmlns:xlrd2="http://schemas.microsoft.com/office/spreadsheetml/2017/richdata2" ref="A2:B78">
    <sortCondition ref="B1:B78"/>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281" Type="http://schemas.openxmlformats.org/officeDocument/2006/relationships/hyperlink" Target="http://www.linkedin.com/learning/devops-con-un-caf&#233;" TargetMode="External"/><Relationship Id="rId316" Type="http://schemas.openxmlformats.org/officeDocument/2006/relationships/printerSettings" Target="../printerSettings/printerSettings2.bin"/><Relationship Id="rId34" Type="http://schemas.openxmlformats.org/officeDocument/2006/relationships/hyperlink" Target="https://www.udemy.com/course/aprende-a-disenar-una-api-restful-correctamente" TargetMode="External"/><Relationship Id="rId55" Type="http://schemas.openxmlformats.org/officeDocument/2006/relationships/hyperlink" Target="https://www.udemy.com/course/crea-una-landing-page-moderna-con-html-css-y-javascript" TargetMode="External"/><Relationship Id="rId76" Type="http://schemas.openxmlformats.org/officeDocument/2006/relationships/hyperlink" Target="https://codersfree.com/cursos/aprende-vue-3-desde-cero-mas-inertia"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62" Type="http://schemas.openxmlformats.org/officeDocument/2006/relationships/hyperlink" Target="https://www.udemy.com/course/como-subir-multiples-archivos-en-laravel" TargetMode="External"/><Relationship Id="rId183" Type="http://schemas.openxmlformats.org/officeDocument/2006/relationships/hyperlink" Target="https://www.udemy.com/course/introduccion-a-google-cloud-platform" TargetMode="External"/><Relationship Id="rId218" Type="http://schemas.openxmlformats.org/officeDocument/2006/relationships/hyperlink" Target="https://www.linkedin.com/learning/fundamentos-de-la-gestion-del-tiempo"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71" Type="http://schemas.openxmlformats.org/officeDocument/2006/relationships/hyperlink" Target="https://github.com/petrix12/openbootcamp2022/blob/main/apuntes/001_introduccion_a_la_programacion.md"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24" Type="http://schemas.openxmlformats.org/officeDocument/2006/relationships/hyperlink" Target="https://www.udemy.com/course/desarrolla-la-logica-de-programacion-con-flujogramas" TargetMode="External"/><Relationship Id="rId45" Type="http://schemas.openxmlformats.org/officeDocument/2006/relationships/hyperlink" Target="https://learndigital.withgoogle.com/activate/course/web-development-II" TargetMode="External"/><Relationship Id="rId66" Type="http://schemas.openxmlformats.org/officeDocument/2006/relationships/hyperlink" Target="https://www.udemy.com/course/tailwindcss"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31" Type="http://schemas.openxmlformats.org/officeDocument/2006/relationships/hyperlink" Target="https://platzi.com/clases/1050-programacion-basica/5104-que-es-htmlcssjs"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73" Type="http://schemas.openxmlformats.org/officeDocument/2006/relationships/hyperlink" Target="https://codersfree.com/cursos/aprende-a-crear-una-plataforma-de-cursos-con-laravel"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29" Type="http://schemas.openxmlformats.org/officeDocument/2006/relationships/hyperlink" Target="https://www.udemy.com/course/crea-interfaces-graficas-para-escritorio-con-python-y-pyqt" TargetMode="External"/><Relationship Id="rId240" Type="http://schemas.openxmlformats.org/officeDocument/2006/relationships/hyperlink" Target="https://www.udemy.com/course/ruby-poo"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table" Target="../tables/table1.xm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tabSelected="1" workbookViewId="0">
      <selection activeCell="G6" sqref="G6"/>
    </sheetView>
  </sheetViews>
  <sheetFormatPr baseColWidth="10" defaultRowHeight="14.4" x14ac:dyDescent="0.3"/>
  <cols>
    <col min="1" max="1" width="28.33203125" bestFit="1" customWidth="1"/>
  </cols>
  <sheetData>
    <row r="1" spans="1:6" x14ac:dyDescent="0.3">
      <c r="A1" s="12" t="s">
        <v>528</v>
      </c>
      <c r="B1" s="13">
        <f ca="1">TODAY()</f>
        <v>44922</v>
      </c>
      <c r="E1" s="21">
        <f>SUMIF(courses!J:J,1,courses!K:K)/60</f>
        <v>277.01666666666665</v>
      </c>
      <c r="F1" s="21">
        <f>E1/365*60</f>
        <v>45.536986301369858</v>
      </c>
    </row>
    <row r="2" spans="1:6" x14ac:dyDescent="0.3">
      <c r="B2" s="11"/>
    </row>
    <row r="3" spans="1:6" x14ac:dyDescent="0.3">
      <c r="A3" s="14" t="s">
        <v>527</v>
      </c>
      <c r="B3" s="14">
        <f t="shared" ref="B3:D3" ca="1" si="0">+C3-1</f>
        <v>2018</v>
      </c>
      <c r="C3" s="14">
        <f t="shared" ca="1" si="0"/>
        <v>2019</v>
      </c>
      <c r="D3" s="14">
        <f t="shared" ca="1" si="0"/>
        <v>2020</v>
      </c>
      <c r="E3" s="14">
        <f ca="1">+F3-1</f>
        <v>2021</v>
      </c>
      <c r="F3" s="14">
        <f ca="1">YEAR(B1)</f>
        <v>2022</v>
      </c>
    </row>
    <row r="4" spans="1:6" x14ac:dyDescent="0.3">
      <c r="A4" s="18" t="s">
        <v>438</v>
      </c>
      <c r="B4" s="15">
        <f ca="1">SUMIFS(courses!$K:$K,courses!$C:$C,Dashboard!$A4,courses!$L:$L,"&gt;=1-1-"&amp;B$3,courses!$L:$L,"&lt;=31-12-"&amp;B$3)/60</f>
        <v>0</v>
      </c>
      <c r="C4" s="15">
        <f ca="1">SUMIFS(courses!$K:$K,courses!$C:$C,Dashboard!$A4,courses!$L:$L,"&gt;=1-1-"&amp;C$3,courses!$L:$L,"&lt;=31-12-"&amp;C$3)/60</f>
        <v>0</v>
      </c>
      <c r="D4" s="15">
        <f ca="1">SUMIFS(courses!$K:$K,courses!$C:$C,Dashboard!$A4,courses!$L:$L,"&gt;=1-1-"&amp;D$3,courses!$L:$L,"&lt;=31-12-"&amp;D$3)/60</f>
        <v>37.06666666666667</v>
      </c>
      <c r="E4" s="15">
        <f ca="1">SUMIFS(courses!$K:$K,courses!$C:$C,Dashboard!$A4,courses!$L:$L,"&gt;=1-1-"&amp;E$3,courses!$L:$L,"&lt;=31-12-"&amp;E$3)/60</f>
        <v>0</v>
      </c>
      <c r="F4" s="15">
        <f ca="1">SUMIFS(courses!$K:$K,courses!$C:$C,Dashboard!$A4,courses!$L:$L,"&gt;=1-1-"&amp;F$3,courses!$L:$L,"&lt;=31-12-"&amp;F$3)/60</f>
        <v>40.799999999999997</v>
      </c>
    </row>
    <row r="5" spans="1:6" x14ac:dyDescent="0.3">
      <c r="A5" s="18" t="s">
        <v>374</v>
      </c>
      <c r="B5" s="15">
        <f ca="1">SUMIFS(courses!$K:$K,courses!$C:$C,Dashboard!$A5,courses!$L:$L,"&gt;=1-1-"&amp;B$3,courses!$L:$L,"&lt;=31-12-"&amp;B$3)/60</f>
        <v>0</v>
      </c>
      <c r="C5" s="15">
        <f ca="1">SUMIFS(courses!$K:$K,courses!$C:$C,Dashboard!$A5,courses!$L:$L,"&gt;=1-1-"&amp;C$3,courses!$L:$L,"&lt;=31-12-"&amp;C$3)/60</f>
        <v>0</v>
      </c>
      <c r="D5" s="15">
        <f ca="1">SUMIFS(courses!$K:$K,courses!$C:$C,Dashboard!$A5,courses!$L:$L,"&gt;=1-1-"&amp;D$3,courses!$L:$L,"&lt;=31-12-"&amp;D$3)/60</f>
        <v>26.816666666666666</v>
      </c>
      <c r="E5" s="15">
        <f ca="1">SUMIFS(courses!$K:$K,courses!$C:$C,Dashboard!$A5,courses!$L:$L,"&gt;=1-1-"&amp;E$3,courses!$L:$L,"&lt;=31-12-"&amp;E$3)/60</f>
        <v>0</v>
      </c>
      <c r="F5" s="15">
        <f ca="1">SUMIFS(courses!$K:$K,courses!$C:$C,Dashboard!$A5,courses!$L:$L,"&gt;=1-1-"&amp;F$3,courses!$L:$L,"&lt;=31-12-"&amp;F$3)/60</f>
        <v>0</v>
      </c>
    </row>
    <row r="6" spans="1:6" x14ac:dyDescent="0.3">
      <c r="A6" s="18" t="s">
        <v>614</v>
      </c>
      <c r="B6" s="15">
        <f ca="1">SUMIFS(courses!$K:$K,courses!$C:$C,Dashboard!$A6,courses!$L:$L,"&gt;=1-1-"&amp;B$3,courses!$L:$L,"&lt;=31-12-"&amp;B$3)/60</f>
        <v>0</v>
      </c>
      <c r="C6" s="15">
        <f ca="1">SUMIFS(courses!$K:$K,courses!$C:$C,Dashboard!$A6,courses!$L:$L,"&gt;=1-1-"&amp;C$3,courses!$L:$L,"&lt;=31-12-"&amp;C$3)/60</f>
        <v>0</v>
      </c>
      <c r="D6" s="15">
        <f ca="1">SUMIFS(courses!$K:$K,courses!$C:$C,Dashboard!$A6,courses!$L:$L,"&gt;=1-1-"&amp;D$3,courses!$L:$L,"&lt;=31-12-"&amp;D$3)/60</f>
        <v>4.9000000000000004</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0</v>
      </c>
      <c r="C7" s="15">
        <f ca="1">SUMIFS(courses!$K:$K,courses!$C:$C,Dashboard!$A7,courses!$L:$L,"&gt;=1-1-"&amp;C$3,courses!$L:$L,"&lt;=31-12-"&amp;C$3)/60</f>
        <v>0</v>
      </c>
      <c r="D7" s="15">
        <f ca="1">SUMIFS(courses!$K:$K,courses!$C:$C,Dashboard!$A7,courses!$L:$L,"&gt;=1-1-"&amp;D$3,courses!$L:$L,"&lt;=31-12-"&amp;D$3)/60</f>
        <v>40</v>
      </c>
      <c r="E7" s="15">
        <f ca="1">SUMIFS(courses!$K:$K,courses!$C:$C,Dashboard!$A7,courses!$L:$L,"&gt;=1-1-"&amp;E$3,courses!$L:$L,"&lt;=31-12-"&amp;E$3)/60</f>
        <v>10</v>
      </c>
      <c r="F7" s="15">
        <f ca="1">SUMIFS(courses!$K:$K,courses!$C:$C,Dashboard!$A7,courses!$L:$L,"&gt;=1-1-"&amp;F$3,courses!$L:$L,"&lt;=31-12-"&amp;F$3)/60</f>
        <v>0</v>
      </c>
    </row>
    <row r="8" spans="1:6" x14ac:dyDescent="0.3">
      <c r="A8" s="18" t="s">
        <v>435</v>
      </c>
      <c r="B8" s="15">
        <f ca="1">SUMIFS(courses!$K:$K,courses!$C:$C,Dashboard!$A8,courses!$L:$L,"&gt;=1-1-"&amp;B$3,courses!$L:$L,"&lt;=31-12-"&amp;B$3)/60</f>
        <v>0</v>
      </c>
      <c r="C8" s="15">
        <f ca="1">SUMIFS(courses!$K:$K,courses!$C:$C,Dashboard!$A8,courses!$L:$L,"&gt;=1-1-"&amp;C$3,courses!$L:$L,"&lt;=31-12-"&amp;C$3)/60</f>
        <v>0</v>
      </c>
      <c r="D8" s="15">
        <f ca="1">SUMIFS(courses!$K:$K,courses!$C:$C,Dashboard!$A8,courses!$L:$L,"&gt;=1-1-"&amp;D$3,courses!$L:$L,"&lt;=31-12-"&amp;D$3)/60</f>
        <v>0.16666666666666666</v>
      </c>
      <c r="E8" s="15">
        <f ca="1">SUMIFS(courses!$K:$K,courses!$C:$C,Dashboard!$A8,courses!$L:$L,"&gt;=1-1-"&amp;E$3,courses!$L:$L,"&lt;=31-12-"&amp;E$3)/60</f>
        <v>3.8666666666666667</v>
      </c>
      <c r="F8" s="15">
        <f ca="1">SUMIFS(courses!$K:$K,courses!$C:$C,Dashboard!$A8,courses!$L:$L,"&gt;=1-1-"&amp;F$3,courses!$L:$L,"&lt;=31-12-"&amp;F$3)/60</f>
        <v>5.8166666666666664</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0</v>
      </c>
      <c r="C10" s="15">
        <f ca="1">SUMIFS(courses!$K:$K,courses!$C:$C,Dashboard!$A10,courses!$L:$L,"&gt;=1-1-"&amp;C$3,courses!$L:$L,"&lt;=31-12-"&amp;C$3)/60</f>
        <v>0</v>
      </c>
      <c r="D10" s="15">
        <f ca="1">SUMIFS(courses!$K:$K,courses!$C:$C,Dashboard!$A10,courses!$L:$L,"&gt;=1-1-"&amp;D$3,courses!$L:$L,"&lt;=31-12-"&amp;D$3)/60</f>
        <v>5.416666666666667</v>
      </c>
      <c r="E10" s="15">
        <f ca="1">SUMIFS(courses!$K:$K,courses!$C:$C,Dashboard!$A10,courses!$L:$L,"&gt;=1-1-"&amp;E$3,courses!$L:$L,"&lt;=31-12-"&amp;E$3)/60</f>
        <v>62.466666666666669</v>
      </c>
      <c r="F10" s="15">
        <f ca="1">SUMIFS(courses!$K:$K,courses!$C:$C,Dashboard!$A10,courses!$L:$L,"&gt;=1-1-"&amp;F$3,courses!$L:$L,"&lt;=31-12-"&amp;F$3)/60</f>
        <v>14.216666666666667</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0</v>
      </c>
      <c r="C12" s="15">
        <f ca="1">SUMIFS(courses!$K:$K,courses!$C:$C,Dashboard!$A12,courses!$L:$L,"&gt;=1-1-"&amp;C$3,courses!$L:$L,"&lt;=31-12-"&amp;C$3)/60</f>
        <v>0</v>
      </c>
      <c r="D12" s="15">
        <f ca="1">SUMIFS(courses!$K:$K,courses!$C:$C,Dashboard!$A12,courses!$L:$L,"&gt;=1-1-"&amp;D$3,courses!$L:$L,"&lt;=31-12-"&amp;D$3)/60</f>
        <v>16</v>
      </c>
      <c r="E12" s="15">
        <f ca="1">SUMIFS(courses!$K:$K,courses!$C:$C,Dashboard!$A12,courses!$L:$L,"&gt;=1-1-"&amp;E$3,courses!$L:$L,"&lt;=31-12-"&amp;E$3)/60</f>
        <v>4.25</v>
      </c>
      <c r="F12" s="15">
        <f ca="1">SUMIFS(courses!$K:$K,courses!$C:$C,Dashboard!$A12,courses!$L:$L,"&gt;=1-1-"&amp;F$3,courses!$L:$L,"&lt;=31-12-"&amp;F$3)/60</f>
        <v>26.283333333333335</v>
      </c>
    </row>
    <row r="13" spans="1:6" x14ac:dyDescent="0.3">
      <c r="A13" s="18" t="s">
        <v>171</v>
      </c>
      <c r="B13" s="15">
        <f ca="1">SUMIFS(courses!$K:$K,courses!$C:$C,Dashboard!$A13,courses!$L:$L,"&gt;=1-1-"&amp;B$3,courses!$L:$L,"&lt;=31-12-"&amp;B$3)/60</f>
        <v>0</v>
      </c>
      <c r="C13" s="15">
        <f ca="1">SUMIFS(courses!$K:$K,courses!$C:$C,Dashboard!$A13,courses!$L:$L,"&gt;=1-1-"&amp;C$3,courses!$L:$L,"&lt;=31-12-"&amp;C$3)/60</f>
        <v>0</v>
      </c>
      <c r="D13" s="15">
        <f ca="1">SUMIFS(courses!$K:$K,courses!$C:$C,Dashboard!$A13,courses!$L:$L,"&gt;=1-1-"&amp;D$3,courses!$L:$L,"&lt;=31-12-"&amp;D$3)/60</f>
        <v>160.83333333333334</v>
      </c>
      <c r="E13" s="15">
        <f ca="1">SUMIFS(courses!$K:$K,courses!$C:$C,Dashboard!$A13,courses!$L:$L,"&gt;=1-1-"&amp;E$3,courses!$L:$L,"&lt;=31-12-"&amp;E$3)/60</f>
        <v>0</v>
      </c>
      <c r="F13" s="15">
        <f ca="1">SUMIFS(courses!$K:$K,courses!$C:$C,Dashboard!$A13,courses!$L:$L,"&gt;=1-1-"&amp;F$3,courses!$L:$L,"&lt;=31-12-"&amp;F$3)/60</f>
        <v>33.116666666666667</v>
      </c>
    </row>
    <row r="14" spans="1:6" x14ac:dyDescent="0.3">
      <c r="A14" s="18" t="s">
        <v>3</v>
      </c>
      <c r="B14" s="15">
        <f ca="1">SUMIFS(courses!$K:$K,courses!$C:$C,Dashboard!$A14,courses!$L:$L,"&gt;=1-1-"&amp;B$3,courses!$L:$L,"&lt;=31-12-"&amp;B$3)/60</f>
        <v>0</v>
      </c>
      <c r="C14" s="15">
        <f ca="1">SUMIFS(courses!$K:$K,courses!$C:$C,Dashboard!$A14,courses!$L:$L,"&gt;=1-1-"&amp;C$3,courses!$L:$L,"&lt;=31-12-"&amp;C$3)/60</f>
        <v>0</v>
      </c>
      <c r="D14" s="15">
        <f ca="1">SUMIFS(courses!$K:$K,courses!$C:$C,Dashboard!$A14,courses!$L:$L,"&gt;=1-1-"&amp;D$3,courses!$L:$L,"&lt;=31-12-"&amp;D$3)/60</f>
        <v>3.3</v>
      </c>
      <c r="E14" s="15">
        <f ca="1">SUMIFS(courses!$K:$K,courses!$C:$C,Dashboard!$A14,courses!$L:$L,"&gt;=1-1-"&amp;E$3,courses!$L:$L,"&lt;=31-12-"&amp;E$3)/60</f>
        <v>34.31666666666667</v>
      </c>
      <c r="F14" s="15">
        <f ca="1">SUMIFS(courses!$K:$K,courses!$C:$C,Dashboard!$A14,courses!$L:$L,"&gt;=1-1-"&amp;F$3,courses!$L:$L,"&lt;=31-12-"&amp;F$3)/60</f>
        <v>39.9</v>
      </c>
    </row>
    <row r="15" spans="1:6" x14ac:dyDescent="0.3">
      <c r="A15" s="18" t="s">
        <v>337</v>
      </c>
      <c r="B15" s="15">
        <f ca="1">SUMIFS(courses!$K:$K,courses!$C:$C,Dashboard!$A15,courses!$L:$L,"&gt;=1-1-"&amp;B$3,courses!$L:$L,"&lt;=31-12-"&amp;B$3)/60</f>
        <v>0</v>
      </c>
      <c r="C15" s="15">
        <f ca="1">SUMIFS(courses!$K:$K,courses!$C:$C,Dashboard!$A15,courses!$L:$L,"&gt;=1-1-"&amp;C$3,courses!$L:$L,"&lt;=31-12-"&amp;C$3)/60</f>
        <v>0</v>
      </c>
      <c r="D15" s="15">
        <f ca="1">SUMIFS(courses!$K:$K,courses!$C:$C,Dashboard!$A15,courses!$L:$L,"&gt;=1-1-"&amp;D$3,courses!$L:$L,"&lt;=31-12-"&amp;D$3)/60</f>
        <v>6.25</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0</v>
      </c>
      <c r="C16" s="15">
        <f ca="1">SUMIFS(courses!$K:$K,courses!$C:$C,Dashboard!$A16,courses!$L:$L,"&gt;=1-1-"&amp;C$3,courses!$L:$L,"&lt;=31-12-"&amp;C$3)/60</f>
        <v>0</v>
      </c>
      <c r="D16" s="15">
        <f ca="1">SUMIFS(courses!$K:$K,courses!$C:$C,Dashboard!$A16,courses!$L:$L,"&gt;=1-1-"&amp;D$3,courses!$L:$L,"&lt;=31-12-"&amp;D$3)/60</f>
        <v>2.6166666666666667</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0</v>
      </c>
      <c r="C17" s="15">
        <f ca="1">SUMIFS(courses!$K:$K,courses!$C:$C,Dashboard!$A17,courses!$L:$L,"&gt;=1-1-"&amp;C$3,courses!$L:$L,"&lt;=31-12-"&amp;C$3)/60</f>
        <v>0</v>
      </c>
      <c r="D17" s="15">
        <f ca="1">SUMIFS(courses!$K:$K,courses!$C:$C,Dashboard!$A17,courses!$L:$L,"&gt;=1-1-"&amp;D$3,courses!$L:$L,"&lt;=31-12-"&amp;D$3)/60</f>
        <v>6.0333333333333332</v>
      </c>
      <c r="E17" s="15">
        <f ca="1">SUMIFS(courses!$K:$K,courses!$C:$C,Dashboard!$A17,courses!$L:$L,"&gt;=1-1-"&amp;E$3,courses!$L:$L,"&lt;=31-12-"&amp;E$3)/60</f>
        <v>0</v>
      </c>
      <c r="F17" s="15">
        <f ca="1">SUMIFS(courses!$K:$K,courses!$C:$C,Dashboard!$A17,courses!$L:$L,"&gt;=1-1-"&amp;F$3,courses!$L:$L,"&lt;=31-12-"&amp;F$3)/60</f>
        <v>28.8</v>
      </c>
    </row>
    <row r="18" spans="1:6" x14ac:dyDescent="0.3">
      <c r="A18" s="18" t="s">
        <v>655</v>
      </c>
      <c r="B18" s="15">
        <f ca="1">SUMIFS(courses!$K:$K,courses!$C:$C,Dashboard!$A18,courses!$L:$L,"&gt;=1-1-"&amp;B$3,courses!$L:$L,"&lt;=31-12-"&amp;B$3)/60</f>
        <v>0</v>
      </c>
      <c r="C18" s="15">
        <f ca="1">SUMIFS(courses!$K:$K,courses!$C:$C,Dashboard!$A18,courses!$L:$L,"&gt;=1-1-"&amp;C$3,courses!$L:$L,"&lt;=31-12-"&amp;C$3)/60</f>
        <v>0</v>
      </c>
      <c r="D18" s="15">
        <f ca="1">SUMIFS(courses!$K:$K,courses!$C:$C,Dashboard!$A18,courses!$L:$L,"&gt;=1-1-"&amp;D$3,courses!$L:$L,"&lt;=31-12-"&amp;D$3)/60</f>
        <v>4.6500000000000004</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0</v>
      </c>
      <c r="C19" s="15">
        <f ca="1">SUMIFS(courses!$K:$K,courses!$C:$C,Dashboard!$A19,courses!$L:$L,"&gt;=1-1-"&amp;C$3,courses!$L:$L,"&lt;=31-12-"&amp;C$3)/60</f>
        <v>0</v>
      </c>
      <c r="D19" s="15">
        <f ca="1">SUMIFS(courses!$K:$K,courses!$C:$C,Dashboard!$A19,courses!$L:$L,"&gt;=1-1-"&amp;D$3,courses!$L:$L,"&lt;=31-12-"&amp;D$3)/60</f>
        <v>2.3166666666666669</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0</v>
      </c>
      <c r="C20" s="15">
        <f ca="1">SUMIFS(courses!$K:$K,courses!$C:$C,Dashboard!$A20,courses!$L:$L,"&gt;=1-1-"&amp;C$3,courses!$L:$L,"&lt;=31-12-"&amp;C$3)/60</f>
        <v>0</v>
      </c>
      <c r="D20" s="15">
        <f ca="1">SUMIFS(courses!$K:$K,courses!$C:$C,Dashboard!$A20,courses!$L:$L,"&gt;=1-1-"&amp;D$3,courses!$L:$L,"&lt;=31-12-"&amp;D$3)/60</f>
        <v>53.966666666666669</v>
      </c>
      <c r="E20" s="15">
        <f ca="1">SUMIFS(courses!$K:$K,courses!$C:$C,Dashboard!$A20,courses!$L:$L,"&gt;=1-1-"&amp;E$3,courses!$L:$L,"&lt;=31-12-"&amp;E$3)/60</f>
        <v>19.983333333333334</v>
      </c>
      <c r="F20" s="15">
        <f ca="1">SUMIFS(courses!$K:$K,courses!$C:$C,Dashboard!$A20,courses!$L:$L,"&gt;=1-1-"&amp;F$3,courses!$L:$L,"&lt;=31-12-"&amp;F$3)/60</f>
        <v>24.55</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0</v>
      </c>
      <c r="C23" s="15">
        <f ca="1">SUMIFS(courses!$K:$K,courses!$C:$C,Dashboard!$A23,courses!$L:$L,"&gt;=1-1-"&amp;C$3,courses!$L:$L,"&lt;=31-12-"&amp;C$3)/60</f>
        <v>0</v>
      </c>
      <c r="D23" s="15">
        <f ca="1">SUMIFS(courses!$K:$K,courses!$C:$C,Dashboard!$A23,courses!$L:$L,"&gt;=1-1-"&amp;D$3,courses!$L:$L,"&lt;=31-12-"&amp;D$3)/60</f>
        <v>160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0</v>
      </c>
      <c r="C24" s="15">
        <f ca="1">SUMIFS(courses!$K:$K,courses!$C:$C,Dashboard!$A24,courses!$L:$L,"&gt;=1-1-"&amp;C$3,courses!$L:$L,"&lt;=31-12-"&amp;C$3)/60</f>
        <v>0</v>
      </c>
      <c r="D24" s="15">
        <f ca="1">SUMIFS(courses!$K:$K,courses!$C:$C,Dashboard!$A24,courses!$L:$L,"&gt;=1-1-"&amp;D$3,courses!$L:$L,"&lt;=31-12-"&amp;D$3)/60</f>
        <v>100.91666666666667</v>
      </c>
      <c r="E24" s="15">
        <f ca="1">SUMIFS(courses!$K:$K,courses!$C:$C,Dashboard!$A24,courses!$L:$L,"&gt;=1-1-"&amp;E$3,courses!$L:$L,"&lt;=31-12-"&amp;E$3)/60</f>
        <v>45.55</v>
      </c>
      <c r="F24" s="15">
        <f ca="1">SUMIFS(courses!$K:$K,courses!$C:$C,Dashboard!$A24,courses!$L:$L,"&gt;=1-1-"&amp;F$3,courses!$L:$L,"&lt;=31-12-"&amp;F$3)/60</f>
        <v>16.5</v>
      </c>
    </row>
    <row r="25" spans="1:6" x14ac:dyDescent="0.3">
      <c r="A25" s="16" t="s">
        <v>529</v>
      </c>
      <c r="B25" s="17">
        <f ca="1">SUM(B4:B24)</f>
        <v>0</v>
      </c>
      <c r="C25" s="17">
        <f t="shared" ref="C25:F25" ca="1" si="1">SUM(C4:C24)</f>
        <v>0</v>
      </c>
      <c r="D25" s="17">
        <f t="shared" ca="1" si="1"/>
        <v>631.25</v>
      </c>
      <c r="E25" s="17">
        <f t="shared" ca="1" si="1"/>
        <v>180.43333333333334</v>
      </c>
      <c r="F25" s="17">
        <f t="shared" ca="1" si="1"/>
        <v>229.98333333333335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44"/>
  <sheetViews>
    <sheetView zoomScale="98" zoomScaleNormal="98" workbookViewId="0">
      <pane xSplit="6" ySplit="1" topLeftCell="P210" activePane="bottomRight" state="frozen"/>
      <selection pane="topRight" activeCell="G1" sqref="G1"/>
      <selection pane="bottomLeft" activeCell="A2" sqref="A2"/>
      <selection pane="bottomRight" activeCell="A214" sqref="A214"/>
    </sheetView>
  </sheetViews>
  <sheetFormatPr baseColWidth="10"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x14ac:dyDescent="0.3">
      <c r="A36" s="5">
        <v>35</v>
      </c>
      <c r="B36" t="s">
        <v>1277</v>
      </c>
      <c r="C36" t="s">
        <v>260</v>
      </c>
      <c r="D36" t="s">
        <v>317</v>
      </c>
      <c r="E36" s="2" t="s">
        <v>1278</v>
      </c>
      <c r="F36" t="s">
        <v>8</v>
      </c>
      <c r="G36" s="3">
        <v>0</v>
      </c>
      <c r="H36" t="s">
        <v>10</v>
      </c>
      <c r="I36" t="s">
        <v>14</v>
      </c>
      <c r="J36" s="4">
        <v>0</v>
      </c>
      <c r="K36">
        <f>60+33</f>
        <v>93</v>
      </c>
      <c r="O36" t="s">
        <v>1279</v>
      </c>
      <c r="P36" t="s">
        <v>1280</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x14ac:dyDescent="0.3">
      <c r="A90" s="5">
        <v>89</v>
      </c>
      <c r="B90" t="s">
        <v>324</v>
      </c>
      <c r="C90" t="s">
        <v>260</v>
      </c>
      <c r="D90" t="s">
        <v>317</v>
      </c>
      <c r="E90" s="2" t="s">
        <v>325</v>
      </c>
      <c r="F90" t="s">
        <v>8</v>
      </c>
      <c r="G90" s="3">
        <v>0</v>
      </c>
      <c r="H90" t="s">
        <v>10</v>
      </c>
      <c r="I90" t="s">
        <v>14</v>
      </c>
      <c r="J90" s="4">
        <v>0</v>
      </c>
      <c r="K90">
        <f>36.5*60</f>
        <v>2190</v>
      </c>
      <c r="O90" t="s">
        <v>265</v>
      </c>
      <c r="P90" t="s">
        <v>1258</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x14ac:dyDescent="0.3">
      <c r="A103" s="6">
        <v>102</v>
      </c>
      <c r="B103" t="s">
        <v>375</v>
      </c>
      <c r="C103" t="s">
        <v>374</v>
      </c>
      <c r="D103" t="s">
        <v>282</v>
      </c>
      <c r="E103" s="2" t="s">
        <v>373</v>
      </c>
      <c r="F103" t="s">
        <v>1233</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x14ac:dyDescent="0.3">
      <c r="A106" s="6">
        <v>105</v>
      </c>
      <c r="B106" t="s">
        <v>389</v>
      </c>
      <c r="C106" t="s">
        <v>113</v>
      </c>
      <c r="D106" t="s">
        <v>132</v>
      </c>
      <c r="E106" s="2" t="s">
        <v>388</v>
      </c>
      <c r="F106" t="s">
        <v>1233</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x14ac:dyDescent="0.3">
      <c r="A107" s="6">
        <v>106</v>
      </c>
      <c r="B107" t="s">
        <v>393</v>
      </c>
      <c r="C107" t="s">
        <v>171</v>
      </c>
      <c r="D107" t="s">
        <v>282</v>
      </c>
      <c r="E107" s="2" t="s">
        <v>392</v>
      </c>
      <c r="F107" t="s">
        <v>1233</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1195</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x14ac:dyDescent="0.3">
      <c r="A116" s="6">
        <v>115</v>
      </c>
      <c r="B116" t="s">
        <v>447</v>
      </c>
      <c r="C116" t="s">
        <v>438</v>
      </c>
      <c r="D116" t="s">
        <v>282</v>
      </c>
      <c r="E116" s="2" t="s">
        <v>448</v>
      </c>
      <c r="F116" t="s">
        <v>1233</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1165</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1165</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1165</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1165</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1165</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1165</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1165</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x14ac:dyDescent="0.3">
      <c r="A145" s="6">
        <v>144</v>
      </c>
      <c r="B145" t="s">
        <v>540</v>
      </c>
      <c r="C145" t="s">
        <v>435</v>
      </c>
      <c r="D145" t="s">
        <v>282</v>
      </c>
      <c r="E145" s="2" t="s">
        <v>541</v>
      </c>
      <c r="F145" t="s">
        <v>520</v>
      </c>
      <c r="G145" s="3">
        <v>0</v>
      </c>
      <c r="H145" t="s">
        <v>47</v>
      </c>
      <c r="I145" t="s">
        <v>14</v>
      </c>
      <c r="J145" s="4">
        <v>0</v>
      </c>
      <c r="K145">
        <v>52</v>
      </c>
      <c r="L145" s="9">
        <v>44316</v>
      </c>
      <c r="M145" t="s">
        <v>147</v>
      </c>
      <c r="O145" t="s">
        <v>1165</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1294</v>
      </c>
      <c r="O156" t="s">
        <v>48</v>
      </c>
      <c r="P156" t="s">
        <v>587</v>
      </c>
      <c r="R156" t="s">
        <v>458</v>
      </c>
      <c r="S156" t="s">
        <v>14</v>
      </c>
      <c r="T156" t="s">
        <v>14</v>
      </c>
      <c r="U156" t="s">
        <v>770</v>
      </c>
      <c r="V156" s="19" t="s">
        <v>861</v>
      </c>
      <c r="W156" s="19" t="s">
        <v>15</v>
      </c>
      <c r="X156" s="2" t="s">
        <v>1295</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x14ac:dyDescent="0.3">
      <c r="A163" s="6">
        <v>162</v>
      </c>
      <c r="B163" s="19" t="s">
        <v>1232</v>
      </c>
      <c r="C163" t="s">
        <v>435</v>
      </c>
      <c r="D163" t="s">
        <v>282</v>
      </c>
      <c r="E163" s="2" t="s">
        <v>626</v>
      </c>
      <c r="F163" t="s">
        <v>475</v>
      </c>
      <c r="G163" s="3">
        <v>0</v>
      </c>
      <c r="H163" t="s">
        <v>47</v>
      </c>
      <c r="I163" t="s">
        <v>14</v>
      </c>
      <c r="J163" s="4">
        <v>0</v>
      </c>
      <c r="K163">
        <v>10</v>
      </c>
      <c r="L163" s="9">
        <v>44082</v>
      </c>
      <c r="N163" s="2" t="s">
        <v>1225</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x14ac:dyDescent="0.3">
      <c r="A164" s="6">
        <v>163</v>
      </c>
      <c r="B164" t="s">
        <v>629</v>
      </c>
      <c r="C164" t="s">
        <v>628</v>
      </c>
      <c r="D164" t="s">
        <v>628</v>
      </c>
      <c r="E164" s="2" t="s">
        <v>630</v>
      </c>
      <c r="F164" t="s">
        <v>475</v>
      </c>
      <c r="G164" s="3">
        <v>0</v>
      </c>
      <c r="H164" t="s">
        <v>47</v>
      </c>
      <c r="I164" t="s">
        <v>14</v>
      </c>
      <c r="J164" s="4">
        <v>0</v>
      </c>
      <c r="K164">
        <v>51</v>
      </c>
      <c r="L164" s="9">
        <v>44082</v>
      </c>
      <c r="N164" s="2" t="s">
        <v>1226</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x14ac:dyDescent="0.3">
      <c r="A168" s="6">
        <v>167</v>
      </c>
      <c r="B168" t="s">
        <v>653</v>
      </c>
      <c r="C168" t="s">
        <v>655</v>
      </c>
      <c r="D168" t="s">
        <v>654</v>
      </c>
      <c r="E168" s="2" t="s">
        <v>656</v>
      </c>
      <c r="F168" t="s">
        <v>475</v>
      </c>
      <c r="G168" s="3">
        <v>0</v>
      </c>
      <c r="H168" t="s">
        <v>47</v>
      </c>
      <c r="I168" t="s">
        <v>14</v>
      </c>
      <c r="J168" s="4">
        <v>0</v>
      </c>
      <c r="K168">
        <f>60+41</f>
        <v>101</v>
      </c>
      <c r="L168" s="9">
        <v>44068</v>
      </c>
      <c r="N168" s="2" t="s">
        <v>1227</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x14ac:dyDescent="0.3">
      <c r="A170" s="6">
        <v>169</v>
      </c>
      <c r="B170" t="s">
        <v>665</v>
      </c>
      <c r="C170" t="s">
        <v>113</v>
      </c>
      <c r="D170" t="s">
        <v>282</v>
      </c>
      <c r="E170" s="2" t="s">
        <v>664</v>
      </c>
      <c r="F170" t="s">
        <v>475</v>
      </c>
      <c r="G170" s="3">
        <v>0</v>
      </c>
      <c r="H170" t="s">
        <v>47</v>
      </c>
      <c r="I170" t="s">
        <v>14</v>
      </c>
      <c r="J170" s="4">
        <v>0</v>
      </c>
      <c r="K170">
        <f>5*60+48</f>
        <v>348</v>
      </c>
      <c r="L170" s="9">
        <v>44076</v>
      </c>
      <c r="N170" s="2" t="s">
        <v>1228</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x14ac:dyDescent="0.3">
      <c r="A172" s="6">
        <v>171</v>
      </c>
      <c r="B172" t="s">
        <v>673</v>
      </c>
      <c r="C172" t="s">
        <v>655</v>
      </c>
      <c r="D172" t="s">
        <v>282</v>
      </c>
      <c r="E172" s="2" t="s">
        <v>674</v>
      </c>
      <c r="F172" t="s">
        <v>475</v>
      </c>
      <c r="G172" s="3">
        <v>0</v>
      </c>
      <c r="H172" t="s">
        <v>47</v>
      </c>
      <c r="I172" t="s">
        <v>14</v>
      </c>
      <c r="J172" s="4">
        <v>0</v>
      </c>
      <c r="K172">
        <f>60+26</f>
        <v>86</v>
      </c>
      <c r="L172" s="9">
        <v>44059</v>
      </c>
      <c r="N172" s="2" t="s">
        <v>1230</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x14ac:dyDescent="0.3">
      <c r="A173" s="6">
        <v>172</v>
      </c>
      <c r="B173" t="s">
        <v>677</v>
      </c>
      <c r="C173" t="s">
        <v>628</v>
      </c>
      <c r="D173" t="s">
        <v>628</v>
      </c>
      <c r="E173" s="2" t="s">
        <v>678</v>
      </c>
      <c r="F173" t="s">
        <v>475</v>
      </c>
      <c r="G173" s="3">
        <v>0</v>
      </c>
      <c r="H173" t="s">
        <v>47</v>
      </c>
      <c r="I173" t="s">
        <v>14</v>
      </c>
      <c r="J173" s="4">
        <v>0</v>
      </c>
      <c r="K173">
        <f>60+28</f>
        <v>88</v>
      </c>
      <c r="L173" s="9">
        <v>44056</v>
      </c>
      <c r="N173" s="2" t="s">
        <v>1231</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x14ac:dyDescent="0.3">
      <c r="A175" s="6">
        <v>174</v>
      </c>
      <c r="B175" t="s">
        <v>936</v>
      </c>
      <c r="C175" t="s">
        <v>302</v>
      </c>
      <c r="D175" s="19" t="s">
        <v>306</v>
      </c>
      <c r="E175" s="2" t="s">
        <v>686</v>
      </c>
      <c r="F175" t="s">
        <v>8</v>
      </c>
      <c r="G175" s="3">
        <v>12.99</v>
      </c>
      <c r="H175" t="s">
        <v>10</v>
      </c>
      <c r="I175" t="s">
        <v>14</v>
      </c>
      <c r="J175" s="4">
        <v>0</v>
      </c>
      <c r="K175">
        <f>16.5*60</f>
        <v>990</v>
      </c>
      <c r="L175" s="9">
        <v>44649</v>
      </c>
      <c r="M175" t="s">
        <v>1145</v>
      </c>
      <c r="N175" s="2" t="s">
        <v>1194</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x14ac:dyDescent="0.3">
      <c r="A178" s="6">
        <v>177</v>
      </c>
      <c r="B178" s="19" t="s">
        <v>939</v>
      </c>
      <c r="C178" t="s">
        <v>438</v>
      </c>
      <c r="D178" t="s">
        <v>497</v>
      </c>
      <c r="E178" s="2" t="s">
        <v>690</v>
      </c>
      <c r="F178" t="s">
        <v>8</v>
      </c>
      <c r="G178" s="3">
        <v>0</v>
      </c>
      <c r="H178" t="s">
        <v>10</v>
      </c>
      <c r="I178" t="s">
        <v>14</v>
      </c>
      <c r="J178" s="4">
        <v>0</v>
      </c>
      <c r="K178">
        <f>12*60+13</f>
        <v>733</v>
      </c>
      <c r="L178" s="9">
        <v>44846</v>
      </c>
      <c r="M178" t="s">
        <v>1289</v>
      </c>
      <c r="N178" s="2" t="s">
        <v>1290</v>
      </c>
      <c r="O178" t="s">
        <v>1291</v>
      </c>
      <c r="P178" t="s">
        <v>691</v>
      </c>
      <c r="R178" t="s">
        <v>507</v>
      </c>
      <c r="S178" t="s">
        <v>14</v>
      </c>
      <c r="T178" t="s">
        <v>14</v>
      </c>
      <c r="U178" t="s">
        <v>783</v>
      </c>
      <c r="V178" s="19" t="s">
        <v>1292</v>
      </c>
      <c r="W178" s="19" t="s">
        <v>15</v>
      </c>
      <c r="X178" s="2" t="s">
        <v>1293</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x14ac:dyDescent="0.3">
      <c r="A199" s="6">
        <v>198</v>
      </c>
      <c r="B199" t="s">
        <v>748</v>
      </c>
      <c r="C199" t="s">
        <v>628</v>
      </c>
      <c r="D199" t="s">
        <v>628</v>
      </c>
      <c r="E199" s="2"/>
      <c r="F199" t="s">
        <v>736</v>
      </c>
      <c r="G199" s="3">
        <v>0</v>
      </c>
      <c r="H199" t="s">
        <v>756</v>
      </c>
      <c r="I199" t="s">
        <v>14</v>
      </c>
      <c r="J199" s="4">
        <v>0</v>
      </c>
      <c r="K199">
        <f>24*60</f>
        <v>1440</v>
      </c>
      <c r="L199" s="9">
        <v>40066</v>
      </c>
      <c r="O199" t="s">
        <v>1229</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x14ac:dyDescent="0.3">
      <c r="A211" s="6">
        <v>210</v>
      </c>
      <c r="B211" t="s">
        <v>1054</v>
      </c>
      <c r="C211" t="s">
        <v>260</v>
      </c>
      <c r="D211" t="s">
        <v>1056</v>
      </c>
      <c r="E211" s="2" t="s">
        <v>1053</v>
      </c>
      <c r="F211" t="s">
        <v>8</v>
      </c>
      <c r="G211" s="3">
        <v>12.99</v>
      </c>
      <c r="H211" t="s">
        <v>10</v>
      </c>
      <c r="I211" t="s">
        <v>14</v>
      </c>
      <c r="J211" s="4">
        <v>0</v>
      </c>
      <c r="K211">
        <f>9*60+1</f>
        <v>541</v>
      </c>
      <c r="L211" s="9">
        <v>44660</v>
      </c>
      <c r="M211" t="s">
        <v>1150</v>
      </c>
      <c r="N211" s="2" t="s">
        <v>1193</v>
      </c>
      <c r="O211" t="s">
        <v>1149</v>
      </c>
      <c r="P211" t="s">
        <v>1055</v>
      </c>
      <c r="R211" t="s">
        <v>507</v>
      </c>
      <c r="S211" t="s">
        <v>14</v>
      </c>
      <c r="T211" t="s">
        <v>14</v>
      </c>
      <c r="U211" t="s">
        <v>783</v>
      </c>
      <c r="V211" s="19" t="s">
        <v>1123</v>
      </c>
      <c r="W211" t="s">
        <v>14</v>
      </c>
      <c r="X211" s="2" t="s">
        <v>1146</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x14ac:dyDescent="0.3">
      <c r="A213" s="6">
        <v>212</v>
      </c>
      <c r="B213" t="s">
        <v>1064</v>
      </c>
      <c r="C213" t="s">
        <v>438</v>
      </c>
      <c r="D213" t="s">
        <v>497</v>
      </c>
      <c r="E213" s="2" t="s">
        <v>1063</v>
      </c>
      <c r="F213" t="s">
        <v>8</v>
      </c>
      <c r="G213" s="3">
        <v>9.99</v>
      </c>
      <c r="H213" t="s">
        <v>10</v>
      </c>
      <c r="I213" t="s">
        <v>14</v>
      </c>
      <c r="J213" s="4">
        <v>0</v>
      </c>
      <c r="K213">
        <f>28*60+35</f>
        <v>1715</v>
      </c>
      <c r="L213" s="9">
        <v>44873</v>
      </c>
      <c r="M213" t="s">
        <v>1301</v>
      </c>
      <c r="N213" s="2" t="s">
        <v>1302</v>
      </c>
      <c r="O213" t="s">
        <v>30</v>
      </c>
      <c r="P213" t="s">
        <v>1065</v>
      </c>
      <c r="R213" t="s">
        <v>507</v>
      </c>
      <c r="S213" t="s">
        <v>14</v>
      </c>
      <c r="T213" t="s">
        <v>14</v>
      </c>
      <c r="U213" t="s">
        <v>783</v>
      </c>
      <c r="V213" s="19" t="s">
        <v>1308</v>
      </c>
      <c r="W213" t="s">
        <v>14</v>
      </c>
      <c r="X213" s="2" t="s">
        <v>1303</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x14ac:dyDescent="0.3">
      <c r="A214" s="6">
        <v>213</v>
      </c>
      <c r="B214" t="s">
        <v>1066</v>
      </c>
      <c r="C214" t="s">
        <v>3</v>
      </c>
      <c r="D214" t="s">
        <v>40</v>
      </c>
      <c r="E214" s="2" t="s">
        <v>1067</v>
      </c>
      <c r="F214" t="s">
        <v>8</v>
      </c>
      <c r="G214" s="3">
        <v>9.99</v>
      </c>
      <c r="H214" t="s">
        <v>10</v>
      </c>
      <c r="I214" t="s">
        <v>14</v>
      </c>
      <c r="J214" s="4">
        <v>0</v>
      </c>
      <c r="K214">
        <f>8*60+55</f>
        <v>535</v>
      </c>
      <c r="L214" s="9">
        <v>44922</v>
      </c>
      <c r="M214" t="s">
        <v>1319</v>
      </c>
      <c r="N214" s="2" t="s">
        <v>1318</v>
      </c>
      <c r="O214" t="s">
        <v>431</v>
      </c>
      <c r="P214" t="s">
        <v>1068</v>
      </c>
      <c r="R214" t="s">
        <v>433</v>
      </c>
      <c r="S214" t="s">
        <v>14</v>
      </c>
      <c r="T214" t="s">
        <v>14</v>
      </c>
      <c r="U214" t="s">
        <v>783</v>
      </c>
      <c r="V214" s="19" t="s">
        <v>1125</v>
      </c>
      <c r="W214" t="s">
        <v>14</v>
      </c>
      <c r="X214" s="2" t="s">
        <v>1320</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'docker','laravel','mongodb','phyton','mysql'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'docker','laravel','mongodb','phyton','mysql' ], mostrar: true, repositorio: 'https://github.com/petrix12/docker2022', nota: '' },</v>
      </c>
    </row>
    <row r="215" spans="1:52" x14ac:dyDescent="0.3">
      <c r="A215" s="5">
        <v>214</v>
      </c>
      <c r="B215" t="s">
        <v>1161</v>
      </c>
      <c r="C215" t="s">
        <v>438</v>
      </c>
      <c r="D215" t="s">
        <v>1128</v>
      </c>
      <c r="E215" s="2" t="s">
        <v>1126</v>
      </c>
      <c r="F215" t="s">
        <v>8</v>
      </c>
      <c r="G215" s="3">
        <v>0</v>
      </c>
      <c r="H215" t="s">
        <v>10</v>
      </c>
      <c r="I215" t="s">
        <v>14</v>
      </c>
      <c r="J215" s="4">
        <v>0</v>
      </c>
      <c r="K215">
        <f>15*60+4</f>
        <v>904</v>
      </c>
      <c r="O215" t="s">
        <v>1162</v>
      </c>
      <c r="P215" t="s">
        <v>1163</v>
      </c>
      <c r="R215" t="s">
        <v>433</v>
      </c>
      <c r="S215" t="s">
        <v>14</v>
      </c>
      <c r="T215" t="s">
        <v>14</v>
      </c>
      <c r="U215" t="s">
        <v>783</v>
      </c>
      <c r="V215" s="19" t="s">
        <v>1164</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x14ac:dyDescent="0.3">
      <c r="A216" s="5">
        <v>215</v>
      </c>
      <c r="B216" t="s">
        <v>1176</v>
      </c>
      <c r="C216" t="s">
        <v>438</v>
      </c>
      <c r="D216" t="s">
        <v>1128</v>
      </c>
      <c r="E216" s="2" t="s">
        <v>1127</v>
      </c>
      <c r="F216" t="s">
        <v>8</v>
      </c>
      <c r="G216" s="3">
        <v>0</v>
      </c>
      <c r="H216" t="s">
        <v>10</v>
      </c>
      <c r="I216" t="s">
        <v>14</v>
      </c>
      <c r="J216" s="4">
        <v>0</v>
      </c>
      <c r="K216">
        <f>60+52</f>
        <v>112</v>
      </c>
      <c r="O216" t="s">
        <v>1177</v>
      </c>
      <c r="P216" t="s">
        <v>1178</v>
      </c>
      <c r="R216" t="s">
        <v>433</v>
      </c>
      <c r="S216" t="s">
        <v>14</v>
      </c>
      <c r="T216" t="s">
        <v>15</v>
      </c>
      <c r="U216" t="s">
        <v>783</v>
      </c>
      <c r="V216" s="19" t="s">
        <v>1164</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x14ac:dyDescent="0.3">
      <c r="A217" s="5">
        <v>216</v>
      </c>
      <c r="B217" t="s">
        <v>1187</v>
      </c>
      <c r="C217" t="s">
        <v>438</v>
      </c>
      <c r="D217" t="s">
        <v>440</v>
      </c>
      <c r="E217" s="2" t="s">
        <v>1129</v>
      </c>
      <c r="F217" t="s">
        <v>8</v>
      </c>
      <c r="G217" s="3">
        <v>0</v>
      </c>
      <c r="H217" t="s">
        <v>10</v>
      </c>
      <c r="I217" t="s">
        <v>14</v>
      </c>
      <c r="J217" s="4">
        <v>0</v>
      </c>
      <c r="K217">
        <f>105*60+53</f>
        <v>6353</v>
      </c>
      <c r="O217" t="s">
        <v>185</v>
      </c>
      <c r="P217" t="s">
        <v>1188</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x14ac:dyDescent="0.3">
      <c r="A218" s="5">
        <v>217</v>
      </c>
      <c r="B218" t="s">
        <v>1189</v>
      </c>
      <c r="C218" t="s">
        <v>438</v>
      </c>
      <c r="D218" t="s">
        <v>1132</v>
      </c>
      <c r="E218" s="2" t="s">
        <v>1130</v>
      </c>
      <c r="F218" t="s">
        <v>8</v>
      </c>
      <c r="G218" s="3">
        <v>0</v>
      </c>
      <c r="H218" t="s">
        <v>10</v>
      </c>
      <c r="I218" t="s">
        <v>14</v>
      </c>
      <c r="J218" s="4">
        <v>0</v>
      </c>
      <c r="K218">
        <f>4*60+26</f>
        <v>266</v>
      </c>
      <c r="O218" t="s">
        <v>1190</v>
      </c>
      <c r="P218" t="s">
        <v>1191</v>
      </c>
      <c r="R218" t="s">
        <v>433</v>
      </c>
      <c r="S218" t="s">
        <v>14</v>
      </c>
      <c r="T218" t="s">
        <v>15</v>
      </c>
      <c r="U218" t="s">
        <v>783</v>
      </c>
      <c r="V218" s="19" t="s">
        <v>1192</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x14ac:dyDescent="0.3">
      <c r="A219" s="5">
        <v>218</v>
      </c>
      <c r="B219" t="s">
        <v>1199</v>
      </c>
      <c r="C219" t="s">
        <v>438</v>
      </c>
      <c r="D219" t="s">
        <v>1132</v>
      </c>
      <c r="E219" s="2" t="s">
        <v>1131</v>
      </c>
      <c r="F219" t="s">
        <v>8</v>
      </c>
      <c r="G219" s="3">
        <v>0</v>
      </c>
      <c r="H219" t="s">
        <v>10</v>
      </c>
      <c r="I219" t="s">
        <v>14</v>
      </c>
      <c r="J219" s="4">
        <v>0</v>
      </c>
      <c r="K219">
        <f>25*60+19</f>
        <v>1519</v>
      </c>
      <c r="O219" t="s">
        <v>160</v>
      </c>
      <c r="P219" t="s">
        <v>1200</v>
      </c>
      <c r="R219" t="s">
        <v>433</v>
      </c>
      <c r="S219" t="s">
        <v>14</v>
      </c>
      <c r="T219" t="s">
        <v>15</v>
      </c>
      <c r="U219" t="s">
        <v>783</v>
      </c>
      <c r="V219" s="19" t="s">
        <v>1201</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x14ac:dyDescent="0.3">
      <c r="A220" s="5">
        <v>219</v>
      </c>
      <c r="B220" t="s">
        <v>1202</v>
      </c>
      <c r="C220" t="s">
        <v>333</v>
      </c>
      <c r="D220" t="s">
        <v>1134</v>
      </c>
      <c r="E220" s="2" t="s">
        <v>1133</v>
      </c>
      <c r="F220" t="s">
        <v>8</v>
      </c>
      <c r="G220" s="3">
        <v>0</v>
      </c>
      <c r="H220" t="s">
        <v>10</v>
      </c>
      <c r="I220" t="s">
        <v>14</v>
      </c>
      <c r="J220" s="4">
        <v>0</v>
      </c>
      <c r="K220">
        <f>74*60+15</f>
        <v>4455</v>
      </c>
      <c r="O220" t="s">
        <v>185</v>
      </c>
      <c r="P220" t="s">
        <v>1203</v>
      </c>
      <c r="R220" t="s">
        <v>433</v>
      </c>
      <c r="S220" t="s">
        <v>14</v>
      </c>
      <c r="T220" t="s">
        <v>15</v>
      </c>
      <c r="U220" t="s">
        <v>783</v>
      </c>
      <c r="V220" s="19" t="s">
        <v>1204</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x14ac:dyDescent="0.3">
      <c r="A221" s="5">
        <v>220</v>
      </c>
      <c r="B221" t="s">
        <v>1135</v>
      </c>
      <c r="C221" t="s">
        <v>374</v>
      </c>
      <c r="D221" t="s">
        <v>1136</v>
      </c>
      <c r="E221" s="2" t="s">
        <v>1155</v>
      </c>
      <c r="F221" t="s">
        <v>8</v>
      </c>
      <c r="G221" s="3">
        <v>0</v>
      </c>
      <c r="H221" t="s">
        <v>10</v>
      </c>
      <c r="I221" t="s">
        <v>14</v>
      </c>
      <c r="J221" s="4">
        <v>0</v>
      </c>
      <c r="K221">
        <f>15*60+50</f>
        <v>950</v>
      </c>
      <c r="O221" t="s">
        <v>1172</v>
      </c>
      <c r="P221" t="s">
        <v>1173</v>
      </c>
      <c r="R221" t="s">
        <v>433</v>
      </c>
      <c r="S221" t="s">
        <v>14</v>
      </c>
      <c r="T221" t="s">
        <v>15</v>
      </c>
      <c r="U221" t="s">
        <v>783</v>
      </c>
      <c r="V221" s="19" t="s">
        <v>1174</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x14ac:dyDescent="0.3">
      <c r="A222" s="10">
        <v>221</v>
      </c>
      <c r="B222" t="s">
        <v>1206</v>
      </c>
      <c r="C222" t="s">
        <v>374</v>
      </c>
      <c r="D222" t="s">
        <v>1138</v>
      </c>
      <c r="E222" s="2" t="s">
        <v>1137</v>
      </c>
      <c r="F222" t="s">
        <v>8</v>
      </c>
      <c r="G222" s="3">
        <v>9.99</v>
      </c>
      <c r="H222" t="s">
        <v>10</v>
      </c>
      <c r="I222" t="s">
        <v>15</v>
      </c>
      <c r="J222" s="4">
        <v>0</v>
      </c>
      <c r="K222">
        <f>5*60+27</f>
        <v>327</v>
      </c>
      <c r="O222" t="s">
        <v>1207</v>
      </c>
      <c r="P222" t="s">
        <v>1208</v>
      </c>
      <c r="R222" t="s">
        <v>433</v>
      </c>
      <c r="S222" t="s">
        <v>14</v>
      </c>
      <c r="T222" t="s">
        <v>15</v>
      </c>
      <c r="U222" t="s">
        <v>783</v>
      </c>
      <c r="V222" s="19" t="s">
        <v>1205</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x14ac:dyDescent="0.3">
      <c r="A223" s="10">
        <v>222</v>
      </c>
      <c r="B223" t="s">
        <v>1209</v>
      </c>
      <c r="C223" t="s">
        <v>374</v>
      </c>
      <c r="D223" t="s">
        <v>1140</v>
      </c>
      <c r="E223" s="2" t="s">
        <v>1139</v>
      </c>
      <c r="F223" t="s">
        <v>8</v>
      </c>
      <c r="G223" s="3">
        <v>9.99</v>
      </c>
      <c r="H223" t="s">
        <v>10</v>
      </c>
      <c r="I223" t="s">
        <v>15</v>
      </c>
      <c r="J223" s="4">
        <v>0</v>
      </c>
      <c r="K223">
        <f>6*60+52</f>
        <v>412</v>
      </c>
      <c r="O223" t="s">
        <v>1210</v>
      </c>
      <c r="P223" t="s">
        <v>1211</v>
      </c>
      <c r="R223" t="s">
        <v>433</v>
      </c>
      <c r="S223" t="s">
        <v>14</v>
      </c>
      <c r="T223" t="s">
        <v>15</v>
      </c>
      <c r="U223" t="s">
        <v>783</v>
      </c>
      <c r="V223" s="19" t="s">
        <v>1212</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x14ac:dyDescent="0.3">
      <c r="A224" s="5">
        <v>223</v>
      </c>
      <c r="B224" t="s">
        <v>1260</v>
      </c>
      <c r="C224" t="s">
        <v>374</v>
      </c>
      <c r="D224" t="s">
        <v>1142</v>
      </c>
      <c r="E224" s="2" t="s">
        <v>1141</v>
      </c>
      <c r="F224" t="s">
        <v>8</v>
      </c>
      <c r="G224" s="3">
        <v>0</v>
      </c>
      <c r="H224" t="s">
        <v>10</v>
      </c>
      <c r="I224" t="s">
        <v>14</v>
      </c>
      <c r="J224" s="4">
        <v>0</v>
      </c>
      <c r="K224">
        <f>60+54</f>
        <v>114</v>
      </c>
      <c r="O224" t="s">
        <v>1261</v>
      </c>
      <c r="P224" t="s">
        <v>1262</v>
      </c>
      <c r="R224" t="s">
        <v>433</v>
      </c>
      <c r="S224" t="s">
        <v>14</v>
      </c>
      <c r="T224" t="s">
        <v>15</v>
      </c>
      <c r="U224" t="s">
        <v>783</v>
      </c>
      <c r="V224" s="19" t="s">
        <v>1263</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x14ac:dyDescent="0.3">
      <c r="A225" s="5">
        <v>224</v>
      </c>
      <c r="B225" t="s">
        <v>1264</v>
      </c>
      <c r="C225" t="s">
        <v>374</v>
      </c>
      <c r="D225" t="s">
        <v>1144</v>
      </c>
      <c r="E225" s="2" t="s">
        <v>1143</v>
      </c>
      <c r="F225" t="s">
        <v>8</v>
      </c>
      <c r="G225" s="3">
        <v>0</v>
      </c>
      <c r="H225" t="s">
        <v>10</v>
      </c>
      <c r="I225" t="s">
        <v>14</v>
      </c>
      <c r="J225" s="4">
        <v>0</v>
      </c>
      <c r="K225">
        <f>7*60+23</f>
        <v>443</v>
      </c>
      <c r="O225" t="s">
        <v>1266</v>
      </c>
      <c r="P225" t="s">
        <v>1265</v>
      </c>
      <c r="R225" t="s">
        <v>433</v>
      </c>
      <c r="S225" t="s">
        <v>14</v>
      </c>
      <c r="T225" t="s">
        <v>15</v>
      </c>
      <c r="U225" t="s">
        <v>783</v>
      </c>
      <c r="V225" s="19" t="s">
        <v>1267</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x14ac:dyDescent="0.3">
      <c r="A226" s="5">
        <v>225</v>
      </c>
      <c r="B226" t="s">
        <v>1268</v>
      </c>
      <c r="C226" t="s">
        <v>374</v>
      </c>
      <c r="D226" t="s">
        <v>1138</v>
      </c>
      <c r="E226" s="2" t="s">
        <v>1147</v>
      </c>
      <c r="F226" t="s">
        <v>8</v>
      </c>
      <c r="G226" s="3">
        <v>0</v>
      </c>
      <c r="H226" t="s">
        <v>10</v>
      </c>
      <c r="I226" t="s">
        <v>14</v>
      </c>
      <c r="J226" s="4">
        <v>0</v>
      </c>
      <c r="K226">
        <f>2*60+43</f>
        <v>163</v>
      </c>
      <c r="O226" t="s">
        <v>1207</v>
      </c>
      <c r="P226" t="s">
        <v>1269</v>
      </c>
      <c r="R226" t="s">
        <v>433</v>
      </c>
      <c r="S226" t="s">
        <v>14</v>
      </c>
      <c r="T226" t="s">
        <v>15</v>
      </c>
      <c r="U226" t="s">
        <v>783</v>
      </c>
      <c r="V226" s="19" t="s">
        <v>1205</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x14ac:dyDescent="0.3">
      <c r="A227" s="5">
        <v>226</v>
      </c>
      <c r="B227" t="s">
        <v>1270</v>
      </c>
      <c r="C227" t="s">
        <v>438</v>
      </c>
      <c r="D227" t="s">
        <v>1128</v>
      </c>
      <c r="E227" s="2" t="s">
        <v>1148</v>
      </c>
      <c r="F227" t="s">
        <v>8</v>
      </c>
      <c r="G227" s="3">
        <v>0</v>
      </c>
      <c r="H227" t="s">
        <v>10</v>
      </c>
      <c r="I227" t="s">
        <v>14</v>
      </c>
      <c r="J227" s="4">
        <v>0</v>
      </c>
      <c r="K227">
        <f>14*60+37</f>
        <v>877</v>
      </c>
      <c r="O227" t="s">
        <v>703</v>
      </c>
      <c r="P227" t="s">
        <v>1271</v>
      </c>
      <c r="R227" t="s">
        <v>433</v>
      </c>
      <c r="S227" t="s">
        <v>14</v>
      </c>
      <c r="T227" t="s">
        <v>15</v>
      </c>
      <c r="U227" t="s">
        <v>783</v>
      </c>
      <c r="V227" s="19" t="s">
        <v>1272</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x14ac:dyDescent="0.3">
      <c r="A228" s="5">
        <v>227</v>
      </c>
      <c r="B228" t="s">
        <v>1273</v>
      </c>
      <c r="C228" t="s">
        <v>333</v>
      </c>
      <c r="D228" t="s">
        <v>1152</v>
      </c>
      <c r="E228" s="2" t="s">
        <v>1151</v>
      </c>
      <c r="F228" t="s">
        <v>8</v>
      </c>
      <c r="G228" s="3">
        <v>0</v>
      </c>
      <c r="H228" t="s">
        <v>10</v>
      </c>
      <c r="I228" t="s">
        <v>14</v>
      </c>
      <c r="J228" s="4">
        <v>0</v>
      </c>
      <c r="K228">
        <f>4*60+24</f>
        <v>264</v>
      </c>
      <c r="O228" t="s">
        <v>1274</v>
      </c>
      <c r="P228" t="s">
        <v>1275</v>
      </c>
      <c r="R228" t="s">
        <v>433</v>
      </c>
      <c r="S228" t="s">
        <v>14</v>
      </c>
      <c r="T228" t="s">
        <v>15</v>
      </c>
      <c r="U228" t="s">
        <v>783</v>
      </c>
      <c r="V228" s="19" t="s">
        <v>1276</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x14ac:dyDescent="0.3">
      <c r="A229" s="5">
        <v>228</v>
      </c>
      <c r="B229" t="s">
        <v>154</v>
      </c>
      <c r="C229" t="s">
        <v>333</v>
      </c>
      <c r="D229" t="s">
        <v>1153</v>
      </c>
      <c r="E229" s="2" t="s">
        <v>1154</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x14ac:dyDescent="0.3">
      <c r="A230" s="7">
        <v>229</v>
      </c>
      <c r="B230" t="s">
        <v>1156</v>
      </c>
      <c r="C230" t="s">
        <v>113</v>
      </c>
      <c r="D230" t="s">
        <v>145</v>
      </c>
      <c r="E230" s="2" t="s">
        <v>1157</v>
      </c>
      <c r="F230" t="s">
        <v>8</v>
      </c>
      <c r="G230" s="3">
        <v>0</v>
      </c>
      <c r="H230" t="s">
        <v>10</v>
      </c>
      <c r="I230" t="s">
        <v>14</v>
      </c>
      <c r="J230" s="4">
        <v>1</v>
      </c>
      <c r="K230">
        <f>9*60+29</f>
        <v>569</v>
      </c>
      <c r="O230" t="s">
        <v>1158</v>
      </c>
      <c r="P230" t="s">
        <v>1159</v>
      </c>
      <c r="R230" t="s">
        <v>458</v>
      </c>
      <c r="S230" t="s">
        <v>14</v>
      </c>
      <c r="T230" t="s">
        <v>14</v>
      </c>
      <c r="U230" t="s">
        <v>783</v>
      </c>
      <c r="V230" s="19" t="s">
        <v>1160</v>
      </c>
      <c r="W230" t="s">
        <v>14</v>
      </c>
      <c r="X230" s="2" t="s">
        <v>1186</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x14ac:dyDescent="0.3">
      <c r="A231" s="6">
        <v>230</v>
      </c>
      <c r="B231" t="s">
        <v>1166</v>
      </c>
      <c r="C231" t="s">
        <v>113</v>
      </c>
      <c r="D231" t="s">
        <v>114</v>
      </c>
      <c r="E231" s="2" t="s">
        <v>1167</v>
      </c>
      <c r="F231" t="s">
        <v>1168</v>
      </c>
      <c r="G231" s="3">
        <v>0</v>
      </c>
      <c r="H231" t="s">
        <v>10</v>
      </c>
      <c r="I231" t="s">
        <v>14</v>
      </c>
      <c r="J231" s="4">
        <v>0</v>
      </c>
      <c r="K231">
        <f>9*60+33</f>
        <v>573</v>
      </c>
      <c r="L231" s="9">
        <v>44712</v>
      </c>
      <c r="M231" t="s">
        <v>1213</v>
      </c>
      <c r="N231" s="2" t="s">
        <v>1214</v>
      </c>
      <c r="O231" t="s">
        <v>1171</v>
      </c>
      <c r="P231" t="s">
        <v>1170</v>
      </c>
      <c r="R231" t="s">
        <v>507</v>
      </c>
      <c r="S231" t="s">
        <v>14</v>
      </c>
      <c r="T231" t="s">
        <v>14</v>
      </c>
      <c r="U231" t="s">
        <v>1169</v>
      </c>
      <c r="V231" s="19" t="s">
        <v>837</v>
      </c>
      <c r="W231" t="s">
        <v>15</v>
      </c>
      <c r="X231" s="2" t="s">
        <v>1175</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x14ac:dyDescent="0.3">
      <c r="A232" s="7">
        <v>231</v>
      </c>
      <c r="B232" t="s">
        <v>1183</v>
      </c>
      <c r="C232" t="s">
        <v>260</v>
      </c>
      <c r="D232" t="s">
        <v>786</v>
      </c>
      <c r="E232" s="2" t="s">
        <v>1184</v>
      </c>
      <c r="F232" t="s">
        <v>8</v>
      </c>
      <c r="G232" s="3">
        <v>0</v>
      </c>
      <c r="H232" t="s">
        <v>10</v>
      </c>
      <c r="I232" t="s">
        <v>14</v>
      </c>
      <c r="J232" s="4">
        <v>1</v>
      </c>
      <c r="K232">
        <f>13*60+11</f>
        <v>791</v>
      </c>
      <c r="O232" t="s">
        <v>1158</v>
      </c>
      <c r="P232" t="s">
        <v>1185</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x14ac:dyDescent="0.3">
      <c r="A233" s="6">
        <v>232</v>
      </c>
      <c r="B233" t="s">
        <v>1215</v>
      </c>
      <c r="C233" t="s">
        <v>439</v>
      </c>
      <c r="D233" t="s">
        <v>692</v>
      </c>
      <c r="E233" s="2" t="s">
        <v>1196</v>
      </c>
      <c r="F233" t="s">
        <v>1168</v>
      </c>
      <c r="G233" s="3">
        <v>0</v>
      </c>
      <c r="H233" t="s">
        <v>10</v>
      </c>
      <c r="I233" t="s">
        <v>14</v>
      </c>
      <c r="J233" s="4">
        <v>0</v>
      </c>
      <c r="K233">
        <f>13*60+55</f>
        <v>835</v>
      </c>
      <c r="L233" s="9">
        <v>44712</v>
      </c>
      <c r="M233" t="s">
        <v>1216</v>
      </c>
      <c r="N233" s="2" t="s">
        <v>1217</v>
      </c>
      <c r="O233" t="s">
        <v>1171</v>
      </c>
      <c r="P233" t="s">
        <v>1197</v>
      </c>
      <c r="R233" t="s">
        <v>507</v>
      </c>
      <c r="S233" t="s">
        <v>14</v>
      </c>
      <c r="T233" t="s">
        <v>14</v>
      </c>
      <c r="U233" t="s">
        <v>1169</v>
      </c>
      <c r="V233" s="19" t="s">
        <v>864</v>
      </c>
      <c r="W233" t="s">
        <v>15</v>
      </c>
      <c r="X233" s="2" t="s">
        <v>1198</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x14ac:dyDescent="0.3">
      <c r="A234" s="6">
        <v>233</v>
      </c>
      <c r="B234" t="s">
        <v>1218</v>
      </c>
      <c r="C234" t="s">
        <v>171</v>
      </c>
      <c r="D234" t="s">
        <v>282</v>
      </c>
      <c r="E234" s="2" t="s">
        <v>1219</v>
      </c>
      <c r="F234" t="s">
        <v>1168</v>
      </c>
      <c r="G234" s="3">
        <v>0</v>
      </c>
      <c r="H234" t="s">
        <v>10</v>
      </c>
      <c r="I234" t="s">
        <v>14</v>
      </c>
      <c r="J234" s="4">
        <v>0</v>
      </c>
      <c r="K234">
        <f>17*60+43</f>
        <v>1063</v>
      </c>
      <c r="L234" s="9">
        <v>44733</v>
      </c>
      <c r="M234" t="s">
        <v>1224</v>
      </c>
      <c r="N234" s="2" t="s">
        <v>1223</v>
      </c>
      <c r="O234" t="s">
        <v>1220</v>
      </c>
      <c r="P234" t="s">
        <v>1222</v>
      </c>
      <c r="R234" t="s">
        <v>507</v>
      </c>
      <c r="S234" t="s">
        <v>14</v>
      </c>
      <c r="T234" t="s">
        <v>14</v>
      </c>
      <c r="U234" t="s">
        <v>1169</v>
      </c>
      <c r="V234" s="19" t="s">
        <v>1080</v>
      </c>
      <c r="W234" t="s">
        <v>15</v>
      </c>
      <c r="X234" s="2" t="s">
        <v>1221</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x14ac:dyDescent="0.3">
      <c r="A235" s="6">
        <v>234</v>
      </c>
      <c r="B235" t="s">
        <v>1234</v>
      </c>
      <c r="C235" t="s">
        <v>171</v>
      </c>
      <c r="D235" t="s">
        <v>183</v>
      </c>
      <c r="E235" s="2" t="s">
        <v>1235</v>
      </c>
      <c r="F235" t="s">
        <v>1168</v>
      </c>
      <c r="G235" s="3">
        <v>0</v>
      </c>
      <c r="H235" t="s">
        <v>10</v>
      </c>
      <c r="I235" t="s">
        <v>14</v>
      </c>
      <c r="J235" s="4">
        <v>0</v>
      </c>
      <c r="K235">
        <f>15*60+24</f>
        <v>924</v>
      </c>
      <c r="L235" s="9">
        <v>44746</v>
      </c>
      <c r="M235" t="s">
        <v>1237</v>
      </c>
      <c r="N235" s="2" t="s">
        <v>1236</v>
      </c>
      <c r="O235" t="s">
        <v>1220</v>
      </c>
      <c r="P235" t="s">
        <v>1238</v>
      </c>
      <c r="R235" t="s">
        <v>507</v>
      </c>
      <c r="S235" t="s">
        <v>14</v>
      </c>
      <c r="T235" t="s">
        <v>14</v>
      </c>
      <c r="U235" t="s">
        <v>1169</v>
      </c>
      <c r="V235" s="19" t="s">
        <v>1246</v>
      </c>
      <c r="W235" t="s">
        <v>15</v>
      </c>
      <c r="X235" s="2" t="s">
        <v>1239</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x14ac:dyDescent="0.3">
      <c r="A236" s="6">
        <v>235</v>
      </c>
      <c r="B236" t="s">
        <v>19</v>
      </c>
      <c r="C236" t="s">
        <v>3</v>
      </c>
      <c r="D236" t="s">
        <v>19</v>
      </c>
      <c r="E236" s="2" t="s">
        <v>1240</v>
      </c>
      <c r="F236" t="s">
        <v>1168</v>
      </c>
      <c r="G236" s="3">
        <v>0</v>
      </c>
      <c r="H236" t="s">
        <v>10</v>
      </c>
      <c r="I236" t="s">
        <v>14</v>
      </c>
      <c r="J236" s="4">
        <v>0</v>
      </c>
      <c r="K236">
        <f>16*60+16</f>
        <v>976</v>
      </c>
      <c r="L236" s="9">
        <v>44756</v>
      </c>
      <c r="M236" t="s">
        <v>1242</v>
      </c>
      <c r="N236" s="2" t="s">
        <v>1241</v>
      </c>
      <c r="O236" t="s">
        <v>1171</v>
      </c>
      <c r="P236" t="s">
        <v>1243</v>
      </c>
      <c r="R236" t="s">
        <v>446</v>
      </c>
      <c r="S236" t="s">
        <v>14</v>
      </c>
      <c r="T236" t="s">
        <v>14</v>
      </c>
      <c r="U236" t="s">
        <v>1169</v>
      </c>
      <c r="V236" s="19" t="s">
        <v>1244</v>
      </c>
      <c r="W236" t="s">
        <v>15</v>
      </c>
      <c r="X236" s="2" t="s">
        <v>1245</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x14ac:dyDescent="0.3">
      <c r="A237" s="6">
        <v>236</v>
      </c>
      <c r="B237" t="s">
        <v>1247</v>
      </c>
      <c r="C237" t="s">
        <v>439</v>
      </c>
      <c r="D237" t="s">
        <v>440</v>
      </c>
      <c r="E237" s="2" t="s">
        <v>1248</v>
      </c>
      <c r="F237" t="s">
        <v>1168</v>
      </c>
      <c r="G237" s="3">
        <v>0</v>
      </c>
      <c r="H237" t="s">
        <v>10</v>
      </c>
      <c r="I237" t="s">
        <v>14</v>
      </c>
      <c r="J237" s="4">
        <v>0</v>
      </c>
      <c r="K237">
        <f>14*60+53</f>
        <v>893</v>
      </c>
      <c r="L237" s="9">
        <v>44812</v>
      </c>
      <c r="M237" t="s">
        <v>1249</v>
      </c>
      <c r="N237" s="2" t="s">
        <v>1250</v>
      </c>
      <c r="O237" t="s">
        <v>1251</v>
      </c>
      <c r="P237" t="s">
        <v>1252</v>
      </c>
      <c r="R237" t="s">
        <v>446</v>
      </c>
      <c r="S237" t="s">
        <v>14</v>
      </c>
      <c r="T237" t="s">
        <v>14</v>
      </c>
      <c r="U237" t="s">
        <v>1169</v>
      </c>
      <c r="V237" s="19" t="s">
        <v>837</v>
      </c>
      <c r="W237" t="s">
        <v>15</v>
      </c>
      <c r="X237" s="2" t="s">
        <v>1253</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x14ac:dyDescent="0.3">
      <c r="A238" s="6">
        <v>237</v>
      </c>
      <c r="B238" t="s">
        <v>1254</v>
      </c>
      <c r="C238" t="s">
        <v>260</v>
      </c>
      <c r="D238" t="s">
        <v>317</v>
      </c>
      <c r="E238" s="2" t="s">
        <v>1255</v>
      </c>
      <c r="F238" t="s">
        <v>8</v>
      </c>
      <c r="G238" s="3">
        <v>0</v>
      </c>
      <c r="H238" t="s">
        <v>10</v>
      </c>
      <c r="I238" t="s">
        <v>14</v>
      </c>
      <c r="J238" s="4">
        <v>0</v>
      </c>
      <c r="K238">
        <f>60+33</f>
        <v>93</v>
      </c>
      <c r="L238" s="9">
        <v>44825</v>
      </c>
      <c r="M238" t="s">
        <v>147</v>
      </c>
      <c r="O238" t="s">
        <v>1256</v>
      </c>
      <c r="P238" t="s">
        <v>1257</v>
      </c>
      <c r="R238" t="s">
        <v>446</v>
      </c>
      <c r="S238" t="s">
        <v>15</v>
      </c>
      <c r="T238" t="s">
        <v>15</v>
      </c>
      <c r="U238" t="s">
        <v>783</v>
      </c>
      <c r="V238" s="19" t="s">
        <v>852</v>
      </c>
      <c r="W238" s="19" t="s">
        <v>15</v>
      </c>
      <c r="X238" s="2" t="s">
        <v>1259</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1281</v>
      </c>
      <c r="C239" t="s">
        <v>333</v>
      </c>
      <c r="D239" t="s">
        <v>332</v>
      </c>
      <c r="E239" s="2" t="s">
        <v>1282</v>
      </c>
      <c r="F239" t="s">
        <v>520</v>
      </c>
      <c r="G239" s="3">
        <v>0</v>
      </c>
      <c r="H239" t="s">
        <v>47</v>
      </c>
      <c r="I239" t="s">
        <v>14</v>
      </c>
      <c r="J239" s="4">
        <v>0</v>
      </c>
      <c r="K239">
        <v>38</v>
      </c>
      <c r="L239" s="9">
        <v>44827</v>
      </c>
      <c r="M239" t="s">
        <v>147</v>
      </c>
      <c r="O239" t="s">
        <v>1165</v>
      </c>
      <c r="P239" t="s">
        <v>1283</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1284</v>
      </c>
      <c r="C240" t="s">
        <v>333</v>
      </c>
      <c r="D240" t="s">
        <v>332</v>
      </c>
      <c r="E240" s="2" t="s">
        <v>1285</v>
      </c>
      <c r="F240" t="s">
        <v>149</v>
      </c>
      <c r="G240" s="3">
        <v>14.99</v>
      </c>
      <c r="H240" t="s">
        <v>47</v>
      </c>
      <c r="I240" t="s">
        <v>14</v>
      </c>
      <c r="J240" s="4">
        <v>0</v>
      </c>
      <c r="K240">
        <f>2.9*60</f>
        <v>174</v>
      </c>
      <c r="L240" s="9">
        <v>44830</v>
      </c>
      <c r="M240" t="s">
        <v>147</v>
      </c>
      <c r="O240" t="s">
        <v>150</v>
      </c>
      <c r="P240" t="s">
        <v>1286</v>
      </c>
      <c r="R240" t="s">
        <v>458</v>
      </c>
      <c r="S240" t="s">
        <v>14</v>
      </c>
      <c r="T240" t="s">
        <v>15</v>
      </c>
      <c r="U240" t="s">
        <v>767</v>
      </c>
      <c r="V240" s="19" t="s">
        <v>1287</v>
      </c>
      <c r="W240" t="s">
        <v>14</v>
      </c>
      <c r="X240" s="2" t="s">
        <v>1288</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1296</v>
      </c>
      <c r="C241" t="s">
        <v>333</v>
      </c>
      <c r="D241" t="s">
        <v>332</v>
      </c>
      <c r="E241" s="2" t="s">
        <v>1297</v>
      </c>
      <c r="F241" t="s">
        <v>149</v>
      </c>
      <c r="G241" s="3">
        <v>14.99</v>
      </c>
      <c r="H241" t="s">
        <v>47</v>
      </c>
      <c r="I241" t="s">
        <v>14</v>
      </c>
      <c r="J241" s="4">
        <v>0</v>
      </c>
      <c r="K241">
        <f>3.9*60</f>
        <v>234</v>
      </c>
      <c r="L241" s="9">
        <v>44850</v>
      </c>
      <c r="M241" t="s">
        <v>147</v>
      </c>
      <c r="O241" t="s">
        <v>150</v>
      </c>
      <c r="P241" t="s">
        <v>1298</v>
      </c>
      <c r="R241" t="s">
        <v>458</v>
      </c>
      <c r="S241" t="s">
        <v>14</v>
      </c>
      <c r="T241" t="s">
        <v>15</v>
      </c>
      <c r="U241" t="s">
        <v>767</v>
      </c>
      <c r="V241" s="19" t="s">
        <v>1299</v>
      </c>
      <c r="W241" t="s">
        <v>14</v>
      </c>
      <c r="X241" s="2" t="s">
        <v>1300</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x14ac:dyDescent="0.3">
      <c r="A242" s="6">
        <v>241</v>
      </c>
      <c r="B242" t="s">
        <v>1304</v>
      </c>
      <c r="C242" t="s">
        <v>260</v>
      </c>
      <c r="D242" t="s">
        <v>259</v>
      </c>
      <c r="E242" s="2" t="s">
        <v>1305</v>
      </c>
      <c r="F242" t="s">
        <v>81</v>
      </c>
      <c r="G242" s="3">
        <v>0</v>
      </c>
      <c r="H242" t="s">
        <v>47</v>
      </c>
      <c r="I242" t="s">
        <v>14</v>
      </c>
      <c r="J242" s="4">
        <v>0</v>
      </c>
      <c r="K242">
        <v>25</v>
      </c>
      <c r="L242" s="9">
        <v>44872</v>
      </c>
      <c r="M242" t="s">
        <v>147</v>
      </c>
      <c r="O242" t="s">
        <v>235</v>
      </c>
      <c r="P242" t="s">
        <v>1306</v>
      </c>
      <c r="R242" t="s">
        <v>458</v>
      </c>
      <c r="S242" t="s">
        <v>15</v>
      </c>
      <c r="T242" t="s">
        <v>15</v>
      </c>
      <c r="U242" t="s">
        <v>785</v>
      </c>
      <c r="V242" s="19" t="s">
        <v>1309</v>
      </c>
      <c r="W242" t="s">
        <v>15</v>
      </c>
      <c r="X242" s="2" t="s">
        <v>1307</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x14ac:dyDescent="0.3">
      <c r="A243" s="6">
        <v>242</v>
      </c>
      <c r="B243" t="s">
        <v>1312</v>
      </c>
      <c r="C243" t="s">
        <v>3</v>
      </c>
      <c r="D243" t="s">
        <v>1311</v>
      </c>
      <c r="E243" s="2" t="s">
        <v>1310</v>
      </c>
      <c r="F243" t="s">
        <v>8</v>
      </c>
      <c r="G243" s="3">
        <v>12.99</v>
      </c>
      <c r="H243" t="s">
        <v>10</v>
      </c>
      <c r="I243" t="s">
        <v>14</v>
      </c>
      <c r="J243" s="4">
        <v>0</v>
      </c>
      <c r="K243">
        <f>14*60+43</f>
        <v>883</v>
      </c>
      <c r="L243" s="9">
        <v>44900</v>
      </c>
      <c r="M243" t="s">
        <v>1313</v>
      </c>
      <c r="N243" s="2" t="s">
        <v>1314</v>
      </c>
      <c r="O243" t="s">
        <v>30</v>
      </c>
      <c r="P243" t="s">
        <v>1315</v>
      </c>
      <c r="R243" t="s">
        <v>507</v>
      </c>
      <c r="S243" t="s">
        <v>15</v>
      </c>
      <c r="T243" t="s">
        <v>15</v>
      </c>
      <c r="U243" t="s">
        <v>783</v>
      </c>
      <c r="V243" s="19" t="s">
        <v>1316</v>
      </c>
      <c r="W243" t="s">
        <v>15</v>
      </c>
      <c r="X243" s="2" t="s">
        <v>1317</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x14ac:dyDescent="0.3">
      <c r="A244" s="22"/>
      <c r="E244" s="2"/>
    </row>
  </sheetData>
  <conditionalFormatting sqref="E1:E1048576">
    <cfRule type="duplicateValues" dxfId="9" priority="2"/>
  </conditionalFormatting>
  <conditionalFormatting sqref="B1:B1048576">
    <cfRule type="duplicateValues" dxfId="8" priority="1"/>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S2:T1048576 W2:W1048576 I2:I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s>
  <pageMargins left="0.7" right="0.7" top="0.75" bottom="0.75" header="0.3" footer="0.3"/>
  <pageSetup paperSize="9" orientation="portrait" r:id="rId316"/>
  <tableParts count="1">
    <tablePart r:id="rId3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baseColWidth="10" defaultRowHeight="14.4" x14ac:dyDescent="0.3"/>
  <sheetData>
    <row r="25" spans="2:2" x14ac:dyDescent="0.3">
      <c r="B25" t="s">
        <v>1179</v>
      </c>
    </row>
    <row r="26" spans="2:2" x14ac:dyDescent="0.3">
      <c r="B26" t="s">
        <v>1180</v>
      </c>
    </row>
    <row r="27" spans="2:2" x14ac:dyDescent="0.3">
      <c r="B27" t="s">
        <v>1181</v>
      </c>
    </row>
    <row r="28" spans="2:2" x14ac:dyDescent="0.3">
      <c r="B28" t="s">
        <v>1182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2"/>
  <sheetViews>
    <sheetView workbookViewId="0">
      <pane xSplit="1" ySplit="1" topLeftCell="B38" activePane="bottomRight" state="frozen"/>
      <selection pane="topRight" activeCell="B1" sqref="B1"/>
      <selection pane="bottomLeft" activeCell="A2" sqref="A2"/>
      <selection pane="bottomRight" activeCell="B50" sqref="B50"/>
    </sheetView>
  </sheetViews>
  <sheetFormatPr baseColWidth="10"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1251</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1207</v>
      </c>
    </row>
    <row r="21" spans="1:2" x14ac:dyDescent="0.3">
      <c r="A21">
        <v>14</v>
      </c>
      <c r="B21" t="s">
        <v>181</v>
      </c>
    </row>
    <row r="22" spans="1:2" x14ac:dyDescent="0.3">
      <c r="A22">
        <v>137</v>
      </c>
      <c r="B22" t="s">
        <v>1256</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1274</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1291</v>
      </c>
    </row>
    <row r="50" spans="1:2" x14ac:dyDescent="0.3">
      <c r="A50">
        <v>115</v>
      </c>
      <c r="B50" t="s">
        <v>753</v>
      </c>
    </row>
    <row r="51" spans="1:2" x14ac:dyDescent="0.3">
      <c r="A51">
        <v>38</v>
      </c>
      <c r="B51" t="s">
        <v>372</v>
      </c>
    </row>
    <row r="52" spans="1:2" x14ac:dyDescent="0.3">
      <c r="A52">
        <v>134</v>
      </c>
      <c r="B52" t="s">
        <v>1220</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54</v>
      </c>
      <c r="B72" t="s">
        <v>1165</v>
      </c>
    </row>
    <row r="73" spans="1:2" x14ac:dyDescent="0.3">
      <c r="A73">
        <v>55</v>
      </c>
      <c r="B73" t="s">
        <v>76</v>
      </c>
    </row>
    <row r="74" spans="1:2" x14ac:dyDescent="0.3">
      <c r="A74">
        <v>110</v>
      </c>
      <c r="B74" t="s">
        <v>730</v>
      </c>
    </row>
    <row r="75" spans="1:2" x14ac:dyDescent="0.3">
      <c r="A75">
        <v>56</v>
      </c>
      <c r="B75" t="s">
        <v>87</v>
      </c>
    </row>
    <row r="76" spans="1:2" x14ac:dyDescent="0.3">
      <c r="A76">
        <v>57</v>
      </c>
      <c r="B76" t="s">
        <v>583</v>
      </c>
    </row>
    <row r="77" spans="1:2" x14ac:dyDescent="0.3">
      <c r="A77">
        <v>58</v>
      </c>
      <c r="B77" t="s">
        <v>148</v>
      </c>
    </row>
    <row r="78" spans="1:2" x14ac:dyDescent="0.3">
      <c r="A78">
        <v>124</v>
      </c>
      <c r="B78" t="s">
        <v>1057</v>
      </c>
    </row>
    <row r="79" spans="1:2" x14ac:dyDescent="0.3">
      <c r="A79">
        <v>59</v>
      </c>
      <c r="B79" t="s">
        <v>155</v>
      </c>
    </row>
    <row r="80" spans="1:2" x14ac:dyDescent="0.3">
      <c r="A80">
        <v>60</v>
      </c>
      <c r="B80" t="s">
        <v>566</v>
      </c>
    </row>
    <row r="81" spans="1:2" x14ac:dyDescent="0.3">
      <c r="A81">
        <v>61</v>
      </c>
      <c r="B81" t="s">
        <v>346</v>
      </c>
    </row>
    <row r="82" spans="1:2" x14ac:dyDescent="0.3">
      <c r="A82">
        <v>62</v>
      </c>
      <c r="B82" t="s">
        <v>431</v>
      </c>
    </row>
    <row r="83" spans="1:2" x14ac:dyDescent="0.3">
      <c r="A83">
        <v>131</v>
      </c>
      <c r="B83" t="s">
        <v>1190</v>
      </c>
    </row>
    <row r="84" spans="1:2" x14ac:dyDescent="0.3">
      <c r="A84">
        <v>126</v>
      </c>
      <c r="B84" t="s">
        <v>1158</v>
      </c>
    </row>
    <row r="85" spans="1:2" x14ac:dyDescent="0.3">
      <c r="A85">
        <v>63</v>
      </c>
      <c r="B85" t="s">
        <v>160</v>
      </c>
    </row>
    <row r="86" spans="1:2" x14ac:dyDescent="0.3">
      <c r="A86">
        <v>64</v>
      </c>
      <c r="B86" t="s">
        <v>105</v>
      </c>
    </row>
    <row r="87" spans="1:2" x14ac:dyDescent="0.3">
      <c r="A87">
        <v>135</v>
      </c>
      <c r="B87" t="s">
        <v>1229</v>
      </c>
    </row>
    <row r="88" spans="1:2" x14ac:dyDescent="0.3">
      <c r="A88">
        <v>107</v>
      </c>
      <c r="B88" t="s">
        <v>719</v>
      </c>
    </row>
    <row r="89" spans="1:2" x14ac:dyDescent="0.3">
      <c r="A89">
        <v>65</v>
      </c>
      <c r="B89" t="s">
        <v>550</v>
      </c>
    </row>
    <row r="90" spans="1:2" x14ac:dyDescent="0.3">
      <c r="A90">
        <v>66</v>
      </c>
      <c r="B90" t="s">
        <v>31</v>
      </c>
    </row>
    <row r="91" spans="1:2" x14ac:dyDescent="0.3">
      <c r="A91">
        <v>67</v>
      </c>
      <c r="B91" t="s">
        <v>229</v>
      </c>
    </row>
    <row r="92" spans="1:2" x14ac:dyDescent="0.3">
      <c r="A92">
        <v>68</v>
      </c>
      <c r="B92" t="s">
        <v>159</v>
      </c>
    </row>
    <row r="93" spans="1:2" x14ac:dyDescent="0.3">
      <c r="A93">
        <v>69</v>
      </c>
      <c r="B93" t="s">
        <v>244</v>
      </c>
    </row>
    <row r="94" spans="1:2" x14ac:dyDescent="0.3">
      <c r="A94">
        <v>70</v>
      </c>
      <c r="B94" t="s">
        <v>403</v>
      </c>
    </row>
    <row r="95" spans="1:2" x14ac:dyDescent="0.3">
      <c r="A95">
        <v>105</v>
      </c>
      <c r="B95" t="s">
        <v>709</v>
      </c>
    </row>
    <row r="96" spans="1:2" x14ac:dyDescent="0.3">
      <c r="A96">
        <v>114</v>
      </c>
      <c r="B96" t="s">
        <v>752</v>
      </c>
    </row>
    <row r="97" spans="1:2" x14ac:dyDescent="0.3">
      <c r="A97">
        <v>71</v>
      </c>
      <c r="B97" t="s">
        <v>36</v>
      </c>
    </row>
    <row r="98" spans="1:2" x14ac:dyDescent="0.3">
      <c r="A98">
        <v>72</v>
      </c>
      <c r="B98" t="s">
        <v>111</v>
      </c>
    </row>
    <row r="99" spans="1:2" x14ac:dyDescent="0.3">
      <c r="A99">
        <v>111</v>
      </c>
      <c r="B99" t="s">
        <v>733</v>
      </c>
    </row>
    <row r="100" spans="1:2" x14ac:dyDescent="0.3">
      <c r="A100">
        <v>73</v>
      </c>
      <c r="B100" t="s">
        <v>365</v>
      </c>
    </row>
    <row r="101" spans="1:2" x14ac:dyDescent="0.3">
      <c r="A101">
        <v>74</v>
      </c>
      <c r="B101" t="s">
        <v>623</v>
      </c>
    </row>
    <row r="102" spans="1:2" x14ac:dyDescent="0.3">
      <c r="A102">
        <v>75</v>
      </c>
      <c r="B102" t="s">
        <v>138</v>
      </c>
    </row>
    <row r="103" spans="1:2" x14ac:dyDescent="0.3">
      <c r="A103">
        <v>76</v>
      </c>
      <c r="B103" t="s">
        <v>70</v>
      </c>
    </row>
    <row r="104" spans="1:2" x14ac:dyDescent="0.3">
      <c r="A104">
        <v>77</v>
      </c>
      <c r="B104" t="s">
        <v>33</v>
      </c>
    </row>
    <row r="105" spans="1:2" x14ac:dyDescent="0.3">
      <c r="A105">
        <v>78</v>
      </c>
      <c r="B105" t="s">
        <v>505</v>
      </c>
    </row>
    <row r="106" spans="1:2" x14ac:dyDescent="0.3">
      <c r="A106">
        <v>139</v>
      </c>
      <c r="B106" t="s">
        <v>1266</v>
      </c>
    </row>
    <row r="107" spans="1:2" x14ac:dyDescent="0.3">
      <c r="A107">
        <v>79</v>
      </c>
      <c r="B107" t="s">
        <v>86</v>
      </c>
    </row>
    <row r="108" spans="1:2" x14ac:dyDescent="0.3">
      <c r="A108">
        <v>80</v>
      </c>
      <c r="B108" t="s">
        <v>299</v>
      </c>
    </row>
    <row r="109" spans="1:2" x14ac:dyDescent="0.3">
      <c r="A109">
        <v>141</v>
      </c>
      <c r="B109" t="s">
        <v>1279</v>
      </c>
    </row>
    <row r="110" spans="1:2" x14ac:dyDescent="0.3">
      <c r="A110">
        <v>127</v>
      </c>
      <c r="B110" t="s">
        <v>1162</v>
      </c>
    </row>
    <row r="111" spans="1:2" x14ac:dyDescent="0.3">
      <c r="A111">
        <v>113</v>
      </c>
      <c r="B111" t="s">
        <v>736</v>
      </c>
    </row>
    <row r="112" spans="1:2" x14ac:dyDescent="0.3">
      <c r="A112">
        <v>122</v>
      </c>
      <c r="B112" t="s">
        <v>819</v>
      </c>
    </row>
    <row r="113" spans="1:2" x14ac:dyDescent="0.3">
      <c r="A113">
        <v>81</v>
      </c>
      <c r="B113" t="s">
        <v>103</v>
      </c>
    </row>
    <row r="114" spans="1:2" x14ac:dyDescent="0.3">
      <c r="A114">
        <v>82</v>
      </c>
      <c r="B114" t="s">
        <v>464</v>
      </c>
    </row>
    <row r="115" spans="1:2" x14ac:dyDescent="0.3">
      <c r="A115">
        <v>83</v>
      </c>
      <c r="B115" t="s">
        <v>355</v>
      </c>
    </row>
    <row r="116" spans="1:2" x14ac:dyDescent="0.3">
      <c r="A116">
        <v>130</v>
      </c>
      <c r="B116" t="s">
        <v>1177</v>
      </c>
    </row>
    <row r="117" spans="1:2" x14ac:dyDescent="0.3">
      <c r="A117">
        <v>84</v>
      </c>
      <c r="B117" t="s">
        <v>562</v>
      </c>
    </row>
    <row r="118" spans="1:2" x14ac:dyDescent="0.3">
      <c r="A118">
        <v>109</v>
      </c>
      <c r="B118" t="s">
        <v>727</v>
      </c>
    </row>
    <row r="119" spans="1:2" x14ac:dyDescent="0.3">
      <c r="A119">
        <v>85</v>
      </c>
      <c r="B119" t="s">
        <v>85</v>
      </c>
    </row>
    <row r="120" spans="1:2" x14ac:dyDescent="0.3">
      <c r="A120">
        <v>125</v>
      </c>
      <c r="B120" t="s">
        <v>1149</v>
      </c>
    </row>
    <row r="121" spans="1:2" x14ac:dyDescent="0.3">
      <c r="A121">
        <v>86</v>
      </c>
      <c r="B121" t="s">
        <v>130</v>
      </c>
    </row>
    <row r="122" spans="1:2" x14ac:dyDescent="0.3">
      <c r="A122">
        <v>108</v>
      </c>
      <c r="B122" t="s">
        <v>725</v>
      </c>
    </row>
    <row r="123" spans="1:2" x14ac:dyDescent="0.3">
      <c r="A123">
        <v>117</v>
      </c>
      <c r="B123" t="s">
        <v>755</v>
      </c>
    </row>
    <row r="124" spans="1:2" x14ac:dyDescent="0.3">
      <c r="A124">
        <v>87</v>
      </c>
      <c r="B124" t="s">
        <v>477</v>
      </c>
    </row>
    <row r="125" spans="1:2" x14ac:dyDescent="0.3">
      <c r="A125">
        <v>88</v>
      </c>
      <c r="B125" t="s">
        <v>174</v>
      </c>
    </row>
    <row r="126" spans="1:2" x14ac:dyDescent="0.3">
      <c r="A126">
        <v>89</v>
      </c>
      <c r="B126" t="s">
        <v>666</v>
      </c>
    </row>
    <row r="127" spans="1:2" x14ac:dyDescent="0.3">
      <c r="A127">
        <v>90</v>
      </c>
      <c r="B127" t="s">
        <v>645</v>
      </c>
    </row>
    <row r="128" spans="1:2" x14ac:dyDescent="0.3">
      <c r="A128">
        <v>91</v>
      </c>
      <c r="B128" t="s">
        <v>307</v>
      </c>
    </row>
    <row r="129" spans="1:2" x14ac:dyDescent="0.3">
      <c r="A129">
        <v>92</v>
      </c>
      <c r="B129" t="s">
        <v>185</v>
      </c>
    </row>
    <row r="130" spans="1:2" x14ac:dyDescent="0.3">
      <c r="A130">
        <v>123</v>
      </c>
      <c r="B130" t="s">
        <v>821</v>
      </c>
    </row>
    <row r="131" spans="1:2" x14ac:dyDescent="0.3">
      <c r="A131">
        <v>100</v>
      </c>
      <c r="B131" t="s">
        <v>1058</v>
      </c>
    </row>
    <row r="132" spans="1:2" x14ac:dyDescent="0.3">
      <c r="A132">
        <v>93</v>
      </c>
      <c r="B132" t="s">
        <v>108</v>
      </c>
    </row>
    <row r="133" spans="1:2" x14ac:dyDescent="0.3">
      <c r="A133">
        <v>94</v>
      </c>
      <c r="B133" t="s">
        <v>150</v>
      </c>
    </row>
    <row r="134" spans="1:2" x14ac:dyDescent="0.3">
      <c r="A134">
        <v>95</v>
      </c>
      <c r="B134" t="s">
        <v>209</v>
      </c>
    </row>
    <row r="135" spans="1:2" x14ac:dyDescent="0.3">
      <c r="A135">
        <v>128</v>
      </c>
      <c r="B135" t="s">
        <v>1171</v>
      </c>
    </row>
    <row r="136" spans="1:2" x14ac:dyDescent="0.3">
      <c r="A136">
        <v>129</v>
      </c>
      <c r="B136" t="s">
        <v>1172</v>
      </c>
    </row>
    <row r="137" spans="1:2" x14ac:dyDescent="0.3">
      <c r="A137">
        <v>96</v>
      </c>
      <c r="B137" t="s">
        <v>117</v>
      </c>
    </row>
    <row r="138" spans="1:2" x14ac:dyDescent="0.3">
      <c r="A138">
        <v>97</v>
      </c>
      <c r="B138" t="s">
        <v>603</v>
      </c>
    </row>
    <row r="139" spans="1:2" x14ac:dyDescent="0.3">
      <c r="A139">
        <v>98</v>
      </c>
      <c r="B139" t="s">
        <v>265</v>
      </c>
    </row>
    <row r="140" spans="1:2" x14ac:dyDescent="0.3">
      <c r="A140">
        <v>99</v>
      </c>
      <c r="B140" t="s">
        <v>82</v>
      </c>
    </row>
    <row r="141" spans="1:2" x14ac:dyDescent="0.3">
      <c r="A141">
        <v>133</v>
      </c>
      <c r="B141" t="s">
        <v>1210</v>
      </c>
    </row>
    <row r="142" spans="1:2" x14ac:dyDescent="0.3">
      <c r="A142">
        <v>138</v>
      </c>
      <c r="B142" t="s">
        <v>1261</v>
      </c>
    </row>
  </sheetData>
  <conditionalFormatting sqref="B1:B1048576">
    <cfRule type="duplicateValues" dxfId="2"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baseColWidth="10"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4"/>
  <sheetViews>
    <sheetView workbookViewId="0">
      <selection activeCell="B3" sqref="B3"/>
    </sheetView>
  </sheetViews>
  <sheetFormatPr baseColWidth="10" defaultRowHeight="14.4" x14ac:dyDescent="0.3"/>
  <cols>
    <col min="2" max="2" width="43.33203125" bestFit="1" customWidth="1"/>
  </cols>
  <sheetData>
    <row r="1" spans="1:2" x14ac:dyDescent="0.3">
      <c r="A1" t="s">
        <v>0</v>
      </c>
      <c r="B1" t="s">
        <v>1</v>
      </c>
    </row>
    <row r="2" spans="1:2" x14ac:dyDescent="0.3">
      <c r="A2">
        <v>12</v>
      </c>
      <c r="B2" t="s">
        <v>520</v>
      </c>
    </row>
    <row r="3" spans="1:2" x14ac:dyDescent="0.3">
      <c r="A3">
        <v>7</v>
      </c>
      <c r="B3" t="s">
        <v>1233</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20</v>
      </c>
      <c r="B11" t="s">
        <v>753</v>
      </c>
    </row>
    <row r="12" spans="1:2" x14ac:dyDescent="0.3">
      <c r="A12">
        <v>5</v>
      </c>
      <c r="B12" t="s">
        <v>173</v>
      </c>
    </row>
    <row r="13" spans="1:2" x14ac:dyDescent="0.3">
      <c r="A13">
        <v>21</v>
      </c>
      <c r="B13" t="s">
        <v>754</v>
      </c>
    </row>
    <row r="14" spans="1:2" x14ac:dyDescent="0.3">
      <c r="A14">
        <v>6</v>
      </c>
      <c r="B14" t="s">
        <v>327</v>
      </c>
    </row>
    <row r="15" spans="1:2" x14ac:dyDescent="0.3">
      <c r="A15">
        <v>10</v>
      </c>
      <c r="B15" t="s">
        <v>475</v>
      </c>
    </row>
    <row r="16" spans="1:2" x14ac:dyDescent="0.3">
      <c r="A16">
        <v>19</v>
      </c>
      <c r="B16" t="s">
        <v>752</v>
      </c>
    </row>
    <row r="17" spans="1:2" x14ac:dyDescent="0.3">
      <c r="A17">
        <v>23</v>
      </c>
      <c r="B17" t="s">
        <v>1168</v>
      </c>
    </row>
    <row r="18" spans="1:2" x14ac:dyDescent="0.3">
      <c r="A18">
        <v>18</v>
      </c>
      <c r="B18" t="s">
        <v>736</v>
      </c>
    </row>
    <row r="19" spans="1:2" x14ac:dyDescent="0.3">
      <c r="A19">
        <v>9</v>
      </c>
      <c r="B19" t="s">
        <v>454</v>
      </c>
    </row>
    <row r="20" spans="1:2" x14ac:dyDescent="0.3">
      <c r="A20">
        <v>17</v>
      </c>
      <c r="B20" t="s">
        <v>723</v>
      </c>
    </row>
    <row r="21" spans="1:2" x14ac:dyDescent="0.3">
      <c r="A21">
        <v>22</v>
      </c>
      <c r="B21" t="s">
        <v>755</v>
      </c>
    </row>
    <row r="22" spans="1:2" x14ac:dyDescent="0.3">
      <c r="A22">
        <v>1</v>
      </c>
      <c r="B22" t="s">
        <v>8</v>
      </c>
    </row>
    <row r="23" spans="1:2" x14ac:dyDescent="0.3">
      <c r="A23">
        <v>15</v>
      </c>
      <c r="B23" t="s">
        <v>713</v>
      </c>
    </row>
    <row r="24" spans="1:2" x14ac:dyDescent="0.3">
      <c r="A24">
        <v>3</v>
      </c>
      <c r="B24"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0"/>
  <sheetViews>
    <sheetView workbookViewId="0">
      <pane xSplit="1" ySplit="1" topLeftCell="B63" activePane="bottomRight" state="frozen"/>
      <selection pane="topRight" activeCell="B1" sqref="B1"/>
      <selection pane="bottomLeft" activeCell="A2" sqref="A2"/>
      <selection pane="bottomRight" activeCell="A81" sqref="A81"/>
    </sheetView>
  </sheetViews>
  <sheetFormatPr baseColWidth="10"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1152</v>
      </c>
    </row>
    <row r="12" spans="1:2" x14ac:dyDescent="0.3">
      <c r="A12">
        <v>18</v>
      </c>
      <c r="B12" t="s">
        <v>177</v>
      </c>
    </row>
    <row r="13" spans="1:2" x14ac:dyDescent="0.3">
      <c r="A13">
        <v>47</v>
      </c>
      <c r="B13" t="s">
        <v>380</v>
      </c>
    </row>
    <row r="14" spans="1:2" x14ac:dyDescent="0.3">
      <c r="A14">
        <v>70</v>
      </c>
      <c r="B14" t="s">
        <v>1132</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1128</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1142</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1144</v>
      </c>
    </row>
    <row r="48" spans="1:2" x14ac:dyDescent="0.3">
      <c r="A48">
        <v>14</v>
      </c>
      <c r="B48" t="s">
        <v>137</v>
      </c>
    </row>
    <row r="49" spans="1:2" x14ac:dyDescent="0.3">
      <c r="A49">
        <v>72</v>
      </c>
      <c r="B49" t="s">
        <v>1136</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1138</v>
      </c>
    </row>
    <row r="57" spans="1:2" x14ac:dyDescent="0.3">
      <c r="A57">
        <v>60</v>
      </c>
      <c r="B57" t="s">
        <v>697</v>
      </c>
    </row>
    <row r="58" spans="1:2" x14ac:dyDescent="0.3">
      <c r="A58">
        <v>28</v>
      </c>
      <c r="B58" t="s">
        <v>255</v>
      </c>
    </row>
    <row r="59" spans="1:2" x14ac:dyDescent="0.3">
      <c r="A59">
        <v>59</v>
      </c>
      <c r="B59" t="s">
        <v>692</v>
      </c>
    </row>
    <row r="60" spans="1:2" x14ac:dyDescent="0.3">
      <c r="A60">
        <v>53</v>
      </c>
      <c r="B60" t="s">
        <v>561</v>
      </c>
    </row>
    <row r="61" spans="1:2" x14ac:dyDescent="0.3">
      <c r="A61">
        <v>61</v>
      </c>
      <c r="B61" t="s">
        <v>699</v>
      </c>
    </row>
    <row r="62" spans="1:2" x14ac:dyDescent="0.3">
      <c r="A62">
        <v>67</v>
      </c>
      <c r="B62" t="s">
        <v>818</v>
      </c>
    </row>
    <row r="63" spans="1:2" x14ac:dyDescent="0.3">
      <c r="A63">
        <v>35</v>
      </c>
      <c r="B63" t="s">
        <v>317</v>
      </c>
    </row>
    <row r="64" spans="1:2" x14ac:dyDescent="0.3">
      <c r="A64">
        <v>65</v>
      </c>
      <c r="B64" t="s">
        <v>817</v>
      </c>
    </row>
    <row r="65" spans="1:2" x14ac:dyDescent="0.3">
      <c r="A65">
        <v>41</v>
      </c>
      <c r="B65" t="s">
        <v>349</v>
      </c>
    </row>
    <row r="66" spans="1:2" x14ac:dyDescent="0.3">
      <c r="A66">
        <v>58</v>
      </c>
      <c r="B66" t="s">
        <v>654</v>
      </c>
    </row>
    <row r="67" spans="1:2" x14ac:dyDescent="0.3">
      <c r="A67">
        <v>71</v>
      </c>
      <c r="B67" t="s">
        <v>1134</v>
      </c>
    </row>
    <row r="68" spans="1:2" x14ac:dyDescent="0.3">
      <c r="A68">
        <v>51</v>
      </c>
      <c r="B68" t="s">
        <v>509</v>
      </c>
    </row>
    <row r="69" spans="1:2" x14ac:dyDescent="0.3">
      <c r="A69">
        <v>74</v>
      </c>
      <c r="B69" t="s">
        <v>1140</v>
      </c>
    </row>
    <row r="70" spans="1:2" x14ac:dyDescent="0.3">
      <c r="A70">
        <v>43</v>
      </c>
      <c r="B70" t="s">
        <v>357</v>
      </c>
    </row>
    <row r="71" spans="1:2" x14ac:dyDescent="0.3">
      <c r="A71">
        <v>23</v>
      </c>
      <c r="B71" t="s">
        <v>238</v>
      </c>
    </row>
    <row r="72" spans="1:2" x14ac:dyDescent="0.3">
      <c r="A72">
        <v>21</v>
      </c>
      <c r="B72" t="s">
        <v>224</v>
      </c>
    </row>
    <row r="73" spans="1:2" x14ac:dyDescent="0.3">
      <c r="A73">
        <v>6</v>
      </c>
      <c r="B73" t="s">
        <v>67</v>
      </c>
    </row>
    <row r="74" spans="1:2" x14ac:dyDescent="0.3">
      <c r="A74">
        <v>1</v>
      </c>
      <c r="B74" t="s">
        <v>17</v>
      </c>
    </row>
    <row r="75" spans="1:2" x14ac:dyDescent="0.3">
      <c r="A75">
        <v>29</v>
      </c>
      <c r="B75" t="s">
        <v>259</v>
      </c>
    </row>
    <row r="76" spans="1:2" x14ac:dyDescent="0.3">
      <c r="A76">
        <v>45</v>
      </c>
      <c r="B76" t="s">
        <v>360</v>
      </c>
    </row>
    <row r="77" spans="1:2" x14ac:dyDescent="0.3">
      <c r="A77">
        <v>38</v>
      </c>
      <c r="B77" t="s">
        <v>331</v>
      </c>
    </row>
    <row r="78" spans="1:2" x14ac:dyDescent="0.3">
      <c r="A78">
        <v>8</v>
      </c>
      <c r="B78" t="s">
        <v>84</v>
      </c>
    </row>
    <row r="79" spans="1:2" x14ac:dyDescent="0.3">
      <c r="A79">
        <v>78</v>
      </c>
      <c r="B79" t="s">
        <v>1153</v>
      </c>
    </row>
    <row r="80" spans="1:2" x14ac:dyDescent="0.3">
      <c r="A80">
        <v>79</v>
      </c>
      <c r="B80" t="s">
        <v>1311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baseColWidth="10"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2022-12-27T19:15:32Z</dcterms:modified>
</cp:coreProperties>
</file>