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6CEF0CAC-59C8-451C-9783-58CB31B253EC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3" i="1" l="1"/>
  <c r="S293" i="1"/>
  <c r="C292" i="1"/>
  <c r="S292" i="1"/>
  <c r="C291" i="1"/>
  <c r="S291" i="1"/>
  <c r="C290" i="1"/>
  <c r="S290" i="1"/>
  <c r="C289" i="1"/>
  <c r="S289" i="1"/>
  <c r="C288" i="1"/>
  <c r="S288" i="1"/>
  <c r="C287" i="1"/>
  <c r="S287" i="1"/>
  <c r="C286" i="1"/>
  <c r="S286" i="1"/>
  <c r="C285" i="1"/>
  <c r="S285" i="1"/>
  <c r="C284" i="1"/>
  <c r="S284" i="1"/>
  <c r="C283" i="1"/>
  <c r="S283" i="1"/>
  <c r="C282" i="1"/>
  <c r="S282" i="1"/>
  <c r="C281" i="1"/>
  <c r="S281" i="1"/>
  <c r="C280" i="1"/>
  <c r="S280" i="1"/>
  <c r="C279" i="1"/>
  <c r="S279" i="1"/>
  <c r="C278" i="1"/>
  <c r="S278" i="1"/>
  <c r="C277" i="1"/>
  <c r="S277" i="1"/>
  <c r="C276" i="1"/>
  <c r="S276" i="1"/>
  <c r="C275" i="1"/>
  <c r="S275" i="1"/>
  <c r="C274" i="1"/>
  <c r="S274" i="1"/>
  <c r="C273" i="1"/>
  <c r="S273" i="1"/>
  <c r="C272" i="1"/>
  <c r="S272" i="1"/>
  <c r="C271" i="1"/>
  <c r="S271" i="1"/>
  <c r="C270" i="1"/>
  <c r="S270" i="1"/>
  <c r="C269" i="1"/>
  <c r="S269" i="1"/>
  <c r="C268" i="1"/>
  <c r="S268" i="1"/>
  <c r="C267" i="1"/>
  <c r="S267" i="1"/>
  <c r="C266" i="1"/>
  <c r="S266" i="1"/>
  <c r="C265" i="1"/>
  <c r="S265" i="1"/>
  <c r="C264" i="1"/>
  <c r="S264" i="1"/>
  <c r="C263" i="1"/>
  <c r="S263" i="1"/>
  <c r="C262" i="1"/>
  <c r="S262" i="1"/>
  <c r="C261" i="1"/>
  <c r="S261" i="1"/>
  <c r="C260" i="1"/>
  <c r="S260" i="1"/>
  <c r="C259" i="1"/>
  <c r="S259" i="1"/>
  <c r="C258" i="1"/>
  <c r="S258" i="1"/>
  <c r="C257" i="1"/>
  <c r="S257" i="1"/>
  <c r="C256" i="1"/>
  <c r="S256" i="1"/>
  <c r="C255" i="1"/>
  <c r="S255" i="1"/>
  <c r="C254" i="1"/>
  <c r="S254" i="1"/>
  <c r="C253" i="1"/>
  <c r="S253" i="1"/>
  <c r="C252" i="1"/>
  <c r="S252" i="1"/>
  <c r="C251" i="1"/>
  <c r="S251" i="1"/>
  <c r="C250" i="1"/>
  <c r="S250" i="1"/>
  <c r="C249" i="1"/>
  <c r="S249" i="1"/>
  <c r="C248" i="1"/>
  <c r="S248" i="1"/>
  <c r="C247" i="1"/>
  <c r="S247" i="1"/>
  <c r="C246" i="1"/>
  <c r="S246" i="1"/>
  <c r="C245" i="1"/>
  <c r="S245" i="1"/>
  <c r="C244" i="1"/>
  <c r="S244" i="1"/>
  <c r="C243" i="1"/>
  <c r="S243" i="1"/>
  <c r="C242" i="1"/>
  <c r="S242" i="1"/>
  <c r="C241" i="1"/>
  <c r="S241" i="1"/>
  <c r="C240" i="1"/>
  <c r="S240" i="1"/>
  <c r="C239" i="1"/>
  <c r="S239" i="1"/>
  <c r="C238" i="1"/>
  <c r="S238" i="1"/>
  <c r="C237" i="1"/>
  <c r="S237" i="1"/>
  <c r="C236" i="1"/>
  <c r="S236" i="1"/>
  <c r="C235" i="1"/>
  <c r="S235" i="1"/>
  <c r="C234" i="1"/>
  <c r="S234" i="1"/>
  <c r="C233" i="1"/>
  <c r="S233" i="1"/>
  <c r="C232" i="1"/>
  <c r="S232" i="1"/>
  <c r="C231" i="1"/>
  <c r="S231" i="1"/>
  <c r="C230" i="1"/>
  <c r="S230" i="1"/>
  <c r="C229" i="1"/>
  <c r="S229" i="1"/>
  <c r="C228" i="1"/>
  <c r="S228" i="1"/>
  <c r="C227" i="1"/>
  <c r="S227" i="1"/>
  <c r="C226" i="1"/>
  <c r="S226" i="1"/>
  <c r="C225" i="1"/>
  <c r="S225" i="1"/>
  <c r="C224" i="1"/>
  <c r="S224" i="1"/>
  <c r="C223" i="1"/>
  <c r="S223" i="1"/>
  <c r="C222" i="1"/>
  <c r="S222" i="1"/>
  <c r="C221" i="1"/>
  <c r="S221" i="1"/>
  <c r="C220" i="1"/>
  <c r="S220" i="1"/>
  <c r="C219" i="1"/>
  <c r="S219" i="1"/>
  <c r="C218" i="1"/>
  <c r="S218" i="1"/>
  <c r="C217" i="1"/>
  <c r="S217" i="1"/>
  <c r="C216" i="1"/>
  <c r="S216" i="1"/>
  <c r="C215" i="1"/>
  <c r="S215" i="1"/>
  <c r="C214" i="1"/>
  <c r="S214" i="1"/>
  <c r="C213" i="1"/>
  <c r="S213" i="1"/>
  <c r="C212" i="1"/>
  <c r="S212" i="1"/>
  <c r="C211" i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<sst xmlns="http://schemas.openxmlformats.org/spreadsheetml/2006/main" count="419" uniqueCount="113">
  <si>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</si>
  <si>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</si>
  <si>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</si>
  <si>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</si>
  <si>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</si>
  <si>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</si>
  <si>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</si>
  <si>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</si>
  <si>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</si>
  <si>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</si>
  <si>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</si>
  <si>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</si>
  <si>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</si>
  <si>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</si>
  <si>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</si>
  <si>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</si>
  <si>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</si>
  <si>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</si>
  <si>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</si>
  <si>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</si>
  <si>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</si>
  <si>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</si>
  <si>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</si>
  <si>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</si>
  <si>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</si>
  <si>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</si>
  <si>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</si>
  <si>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</si>
  <si>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</si>
  <si>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</si>
  <si>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</si>
  <si>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</si>
  <si>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</si>
  <si>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</si>
  <si>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</si>
  <si>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</si>
  <si>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</si>
  <si>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</si>
  <si>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</si>
  <si>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</si>
  <si>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</si>
  <si>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</si>
  <si>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</si>
  <si>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</si>
  <si>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</si>
  <si>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</si>
  <si>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</si>
  <si>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</si>
  <si>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</si>
  <si>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</si>
  <si>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</si>
  <si>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</si>
  <si>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</si>
  <si>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</si>
  <si>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</si>
  <si>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</si>
  <si>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</si>
  <si>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</si>
  <si>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</si>
  <si>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</si>
  <si>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</si>
  <si>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</si>
  <si>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</si>
  <si>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</si>
  <si>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</si>
  <si>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</si>
  <si>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</si>
  <si>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</si>
  <si>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</si>
  <si>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</si>
  <si>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</si>
  <si>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</si>
  <si>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</si>
  <si>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</si>
  <si>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</si>
  <si>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</si>
  <si>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</si>
  <si>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</si>
  <si>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</si>
  <si>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</si>
  <si>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</si>
  <si>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</si>
  <si>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</si>
  <si>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</si>
  <si>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</si>
  <si>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</si>
  <si>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</si>
  <si>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</si>
  <si>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</si>
  <si>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</si>
  <si>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</si>
  <si>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</si>
  <si>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</si>
  <si>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</si>
  <si>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</si>
  <si>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</si>
  <si>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</si>
  <si>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</si>
  <si>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</si>
  <si>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</si>
  <si>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</si>
  <si>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</si>
  <si>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Curso avanzado de Laravel 10</t>
  </si>
  <si>
    <t>https://codersfree.com/cursos/aprende-laravel-avanzado</t>
  </si>
  <si>
    <t>React.js</t>
  </si>
  <si>
    <t>Markdown</t>
  </si>
  <si>
    <t xml:space="preserve"> </t>
  </si>
  <si>
    <t>Redis</t>
  </si>
  <si>
    <t>Arquitectura</t>
  </si>
  <si>
    <t>https://campus-ademass.com/curso/3</t>
  </si>
  <si>
    <t>Curso de Laravel</t>
  </si>
  <si>
    <t>Blockchain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</si>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</sst>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293" totalsRowShown="0" headerRowDxfId="20">
  <autoFilter ref="A1:S293" xr:uid="{D41BB900-8286-45A6-904E-18FDD4B4DC1E}"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5" totalsRowShown="0" headerRowDxfId="0">
  <autoFilter ref="A1:A15" xr:uid="{4F07769A-B222-4F9A-993F-A5C63DFC99D9}"/>
  <sortState xmlns:xlrd2="http://schemas.microsoft.com/office/spreadsheetml/2017/richdata2" ref="A2:A15">
    <sortCondition ref="A1:A15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us-ademass.com/curso/3" TargetMode="External"/><Relationship Id="rId2" Type="http://schemas.openxmlformats.org/officeDocument/2006/relationships/hyperlink" Target="https://campus-ademass.com/curso/24" TargetMode="External"/><Relationship Id="rId1" Type="http://schemas.openxmlformats.org/officeDocument/2006/relationships/hyperlink" Target="https://codersfree.com/cursos/aprende-laravel-avanzado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293"/>
  <sheetViews>
    <sheetView tabSelected="1" workbookViewId="0">
      <pane xSplit="3" ySplit="1" topLeftCell="D283" activePane="bottomRight" state="frozen"/>
      <selection pane="topRight" activeCell="C1" sqref="C1"/>
      <selection pane="bottomLeft" activeCell="A2" sqref="A2"/>
      <selection pane="bottomRight" activeCell="J294" sqref="J294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41.246987951807228</v>
      </c>
      <c r="W1" s="17">
        <f>Resumen!D11</f>
        <v>0.62358834244080141</v>
      </c>
      <c r="X1" s="19">
        <f>Resumen!D7+Resumen!F10</f>
        <v>45520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106</v>
      </c>
    </row>
    <row r="176" spans="1:22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x14ac:dyDescent="0.3">
      <c r="A185" s="1">
        <v>45354</v>
      </c>
      <c r="B185" s="1" t="s">
        <v>105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x14ac:dyDescent="0.3">
      <c r="A199" s="1">
        <v>45362</v>
      </c>
      <c r="B199" s="1" t="s">
        <v>107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x14ac:dyDescent="0.3">
      <c r="A205" s="1">
        <v>45366</v>
      </c>
      <c r="B205" s="1" t="s">
        <v>108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x14ac:dyDescent="0.3">
      <c r="A210" s="1">
        <v>45370</v>
      </c>
      <c r="B210" s="1" t="s">
        <v>7</v>
      </c>
      <c r="C210" s="4">
        <f t="shared" ref="C210:C215" si="33">SUM(D210:R210)</f>
        <v>103</v>
      </c>
      <c r="D210" s="3">
        <v>86</v>
      </c>
      <c r="E210" s="3">
        <v>5</v>
      </c>
      <c r="F210" s="3">
        <v>3</v>
      </c>
      <c r="G210" s="3">
        <v>4</v>
      </c>
      <c r="H210" s="3">
        <v>3</v>
      </c>
      <c r="I210" s="3">
        <v>2</v>
      </c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x14ac:dyDescent="0.3">
      <c r="A211" s="1">
        <v>45370</v>
      </c>
      <c r="B211" s="1" t="s">
        <v>25</v>
      </c>
      <c r="C211" s="4">
        <f t="shared" si="33"/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  <row r="212" spans="1:19" x14ac:dyDescent="0.3">
      <c r="A212" s="1">
        <v>45371</v>
      </c>
      <c r="B212" s="1" t="s">
        <v>7</v>
      </c>
      <c r="C212" s="4">
        <f t="shared" si="33"/>
        <v>53</v>
      </c>
      <c r="D212" s="3">
        <v>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3">
        <f>YEAR(Tabla2[[#This Row],[Fecha]])</f>
        <v>2024</v>
      </c>
    </row>
    <row r="213" spans="1:19" x14ac:dyDescent="0.3">
      <c r="A213" s="1">
        <v>45371</v>
      </c>
      <c r="B213" s="1" t="s">
        <v>25</v>
      </c>
      <c r="C213" s="4">
        <f t="shared" si="33"/>
        <v>9</v>
      </c>
      <c r="D213" s="3">
        <v>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3">
        <f>YEAR(Tabla2[[#This Row],[Fecha]])</f>
        <v>2024</v>
      </c>
    </row>
    <row r="214" spans="1:19" x14ac:dyDescent="0.3">
      <c r="A214" s="1">
        <v>45372</v>
      </c>
      <c r="B214" s="1" t="s">
        <v>7</v>
      </c>
      <c r="C214" s="4">
        <f t="shared" si="33"/>
        <v>34</v>
      </c>
      <c r="D214" s="3">
        <v>34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3">
        <f>YEAR(Tabla2[[#This Row],[Fecha]])</f>
        <v>2024</v>
      </c>
    </row>
    <row r="215" spans="1:19" x14ac:dyDescent="0.3">
      <c r="A215" s="1">
        <v>45372</v>
      </c>
      <c r="B215" s="1" t="s">
        <v>25</v>
      </c>
      <c r="C215" s="4">
        <f t="shared" si="33"/>
        <v>8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3">
        <f>YEAR(Tabla2[[#This Row],[Fecha]])</f>
        <v>2024</v>
      </c>
    </row>
    <row r="216" spans="1:19" x14ac:dyDescent="0.3">
      <c r="A216" s="1">
        <v>45373</v>
      </c>
      <c r="B216" s="1" t="s">
        <v>7</v>
      </c>
      <c r="C216" s="4">
        <f t="shared" ref="C216:C221" si="34">SUM(D216:R216)</f>
        <v>63</v>
      </c>
      <c r="D216" s="3">
        <v>63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3">
        <f>YEAR(Tabla2[[#This Row],[Fecha]])</f>
        <v>2024</v>
      </c>
    </row>
    <row r="217" spans="1:19" x14ac:dyDescent="0.3">
      <c r="A217" s="1">
        <v>45373</v>
      </c>
      <c r="B217" s="1" t="s">
        <v>25</v>
      </c>
      <c r="C217" s="4">
        <f t="shared" si="34"/>
        <v>7</v>
      </c>
      <c r="D217" s="3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3">
        <f>YEAR(Tabla2[[#This Row],[Fecha]])</f>
        <v>2024</v>
      </c>
    </row>
    <row r="218" spans="1:19" x14ac:dyDescent="0.3">
      <c r="A218" s="1">
        <v>45373</v>
      </c>
      <c r="B218" s="1" t="s">
        <v>108</v>
      </c>
      <c r="C218" s="4">
        <f t="shared" si="34"/>
        <v>51</v>
      </c>
      <c r="D218" s="3">
        <v>51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3">
        <f>YEAR(Tabla2[[#This Row],[Fecha]])</f>
        <v>2024</v>
      </c>
    </row>
    <row r="219" spans="1:19" x14ac:dyDescent="0.3">
      <c r="A219" s="1">
        <v>45375</v>
      </c>
      <c r="B219" s="1" t="s">
        <v>7</v>
      </c>
      <c r="C219" s="4">
        <f t="shared" si="34"/>
        <v>74</v>
      </c>
      <c r="D219" s="3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3">
        <f>YEAR(Tabla2[[#This Row],[Fecha]])</f>
        <v>2024</v>
      </c>
    </row>
    <row r="220" spans="1:19" x14ac:dyDescent="0.3">
      <c r="A220" s="1">
        <v>45376</v>
      </c>
      <c r="B220" s="1" t="s">
        <v>7</v>
      </c>
      <c r="C220" s="4">
        <f t="shared" si="34"/>
        <v>63</v>
      </c>
      <c r="D220" s="3">
        <v>63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3">
        <f>YEAR(Tabla2[[#This Row],[Fecha]])</f>
        <v>2024</v>
      </c>
    </row>
    <row r="221" spans="1:19" x14ac:dyDescent="0.3">
      <c r="A221" s="1">
        <v>45377</v>
      </c>
      <c r="B221" s="1" t="s">
        <v>7</v>
      </c>
      <c r="C221" s="4">
        <f t="shared" si="34"/>
        <v>43</v>
      </c>
      <c r="D221" s="3">
        <v>20</v>
      </c>
      <c r="E221" s="3">
        <v>6</v>
      </c>
      <c r="F221" s="3">
        <v>2</v>
      </c>
      <c r="G221" s="3">
        <v>12</v>
      </c>
      <c r="H221" s="3">
        <v>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3">
        <f>YEAR(Tabla2[[#This Row],[Fecha]])</f>
        <v>2024</v>
      </c>
    </row>
    <row r="222" spans="1:19" x14ac:dyDescent="0.3">
      <c r="A222" s="1">
        <v>45377</v>
      </c>
      <c r="B222" s="1" t="s">
        <v>25</v>
      </c>
      <c r="C222" s="4">
        <f t="shared" ref="C222:C227" si="35">SUM(D222:R222)</f>
        <v>6</v>
      </c>
      <c r="D222" s="3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3">
        <f>YEAR(Tabla2[[#This Row],[Fecha]])</f>
        <v>2024</v>
      </c>
    </row>
    <row r="223" spans="1:19" x14ac:dyDescent="0.3">
      <c r="A223" s="1">
        <v>45378</v>
      </c>
      <c r="B223" s="1" t="s">
        <v>7</v>
      </c>
      <c r="C223" s="4">
        <f t="shared" si="35"/>
        <v>30</v>
      </c>
      <c r="D223" s="3">
        <v>11</v>
      </c>
      <c r="E223" s="3">
        <v>10</v>
      </c>
      <c r="F223" s="3"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3">
        <f>YEAR(Tabla2[[#This Row],[Fecha]])</f>
        <v>2024</v>
      </c>
    </row>
    <row r="224" spans="1:19" x14ac:dyDescent="0.3">
      <c r="A224" s="1">
        <v>45383</v>
      </c>
      <c r="B224" s="1" t="s">
        <v>7</v>
      </c>
      <c r="C224" s="4">
        <f t="shared" si="35"/>
        <v>40</v>
      </c>
      <c r="D224" s="3">
        <v>20</v>
      </c>
      <c r="E224" s="3">
        <v>20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3">
        <f>YEAR(Tabla2[[#This Row],[Fecha]])</f>
        <v>2024</v>
      </c>
    </row>
    <row r="225" spans="1:19" x14ac:dyDescent="0.3">
      <c r="A225" s="1">
        <v>45383</v>
      </c>
      <c r="B225" s="1" t="s">
        <v>25</v>
      </c>
      <c r="C225" s="4">
        <f t="shared" si="35"/>
        <v>10</v>
      </c>
      <c r="D225" s="3">
        <v>10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3">
        <f>YEAR(Tabla2[[#This Row],[Fecha]])</f>
        <v>2024</v>
      </c>
    </row>
    <row r="226" spans="1:19" x14ac:dyDescent="0.3">
      <c r="A226" s="1">
        <v>45384</v>
      </c>
      <c r="B226" s="1" t="s">
        <v>7</v>
      </c>
      <c r="C226" s="4">
        <f t="shared" si="35"/>
        <v>39</v>
      </c>
      <c r="D226" s="3">
        <v>11</v>
      </c>
      <c r="E226" s="3">
        <v>13</v>
      </c>
      <c r="F226" s="3">
        <v>15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3">
        <f>YEAR(Tabla2[[#This Row],[Fecha]])</f>
        <v>2024</v>
      </c>
    </row>
    <row r="227" spans="1:19" x14ac:dyDescent="0.3">
      <c r="A227" s="1">
        <v>45384</v>
      </c>
      <c r="B227" s="1" t="s">
        <v>108</v>
      </c>
      <c r="C227" s="4">
        <f t="shared" si="35"/>
        <v>30</v>
      </c>
      <c r="D227" s="3">
        <v>30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3">
        <f>YEAR(Tabla2[[#This Row],[Fecha]])</f>
        <v>2024</v>
      </c>
    </row>
    <row r="228" spans="1:19" x14ac:dyDescent="0.3">
      <c r="A228" s="1">
        <v>45385</v>
      </c>
      <c r="B228" s="1" t="s">
        <v>7</v>
      </c>
      <c r="C228" s="4">
        <f t="shared" ref="C228:C233" si="36">SUM(D228:R228)</f>
        <v>38</v>
      </c>
      <c r="D228" s="3">
        <v>7</v>
      </c>
      <c r="E228" s="3">
        <v>13</v>
      </c>
      <c r="F228" s="3">
        <v>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3">
        <f>YEAR(Tabla2[[#This Row],[Fecha]])</f>
        <v>2024</v>
      </c>
    </row>
    <row r="229" spans="1:19" x14ac:dyDescent="0.3">
      <c r="A229" s="1">
        <v>45385</v>
      </c>
      <c r="B229" s="1" t="s">
        <v>108</v>
      </c>
      <c r="C229" s="4">
        <f t="shared" si="36"/>
        <v>21</v>
      </c>
      <c r="D229" s="3">
        <v>21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3">
        <f>YEAR(Tabla2[[#This Row],[Fecha]])</f>
        <v>2024</v>
      </c>
    </row>
    <row r="230" spans="1:19" x14ac:dyDescent="0.3">
      <c r="A230" s="1">
        <v>45386</v>
      </c>
      <c r="B230" s="1" t="s">
        <v>7</v>
      </c>
      <c r="C230" s="4">
        <f t="shared" si="36"/>
        <v>30</v>
      </c>
      <c r="D230" s="3">
        <v>6</v>
      </c>
      <c r="E230" s="3">
        <v>5</v>
      </c>
      <c r="F230" s="3">
        <v>19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3">
        <f>YEAR(Tabla2[[#This Row],[Fecha]])</f>
        <v>2024</v>
      </c>
    </row>
    <row r="231" spans="1:19" x14ac:dyDescent="0.3">
      <c r="A231" s="1">
        <v>45386</v>
      </c>
      <c r="B231" s="1" t="s">
        <v>25</v>
      </c>
      <c r="C231" s="4">
        <f t="shared" si="36"/>
        <v>11</v>
      </c>
      <c r="D231" s="3">
        <v>11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3">
        <f>YEAR(Tabla2[[#This Row],[Fecha]])</f>
        <v>2024</v>
      </c>
    </row>
    <row r="232" spans="1:19" x14ac:dyDescent="0.3">
      <c r="A232" s="1">
        <v>45387</v>
      </c>
      <c r="B232" s="1" t="s">
        <v>7</v>
      </c>
      <c r="C232" s="4">
        <f t="shared" si="36"/>
        <v>46</v>
      </c>
      <c r="D232" s="3">
        <v>4</v>
      </c>
      <c r="E232" s="3">
        <v>11</v>
      </c>
      <c r="F232" s="3">
        <v>9</v>
      </c>
      <c r="G232" s="3">
        <v>4</v>
      </c>
      <c r="H232" s="3">
        <v>4</v>
      </c>
      <c r="I232" s="3">
        <v>14</v>
      </c>
      <c r="J232" s="3"/>
      <c r="K232" s="3"/>
      <c r="L232" s="3"/>
      <c r="M232" s="3"/>
      <c r="N232" s="3"/>
      <c r="O232" s="3"/>
      <c r="P232" s="3"/>
      <c r="Q232" s="3"/>
      <c r="R232" s="3"/>
      <c r="S232" s="13">
        <f>YEAR(Tabla2[[#This Row],[Fecha]])</f>
        <v>2024</v>
      </c>
    </row>
    <row r="233" spans="1:19" x14ac:dyDescent="0.3">
      <c r="A233" s="1">
        <v>45387</v>
      </c>
      <c r="B233" s="1" t="s">
        <v>25</v>
      </c>
      <c r="C233" s="4">
        <f t="shared" si="36"/>
        <v>19</v>
      </c>
      <c r="D233" s="3">
        <v>19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3">
        <f>YEAR(Tabla2[[#This Row],[Fecha]])</f>
        <v>2024</v>
      </c>
    </row>
    <row r="234" spans="1:19" x14ac:dyDescent="0.3">
      <c r="A234" s="1">
        <v>45390</v>
      </c>
      <c r="B234" s="1" t="s">
        <v>7</v>
      </c>
      <c r="C234" s="4">
        <f t="shared" ref="C234:C239" si="37">SUM(D234:R234)</f>
        <v>50</v>
      </c>
      <c r="D234" s="3">
        <v>50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3">
        <f>YEAR(Tabla2[[#This Row],[Fecha]])</f>
        <v>2024</v>
      </c>
    </row>
    <row r="235" spans="1:19" x14ac:dyDescent="0.3">
      <c r="A235" s="1">
        <v>45391</v>
      </c>
      <c r="B235" s="1" t="s">
        <v>7</v>
      </c>
      <c r="C235" s="4">
        <f t="shared" si="37"/>
        <v>40</v>
      </c>
      <c r="D235" s="3">
        <v>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3">
        <f>YEAR(Tabla2[[#This Row],[Fecha]])</f>
        <v>2024</v>
      </c>
    </row>
    <row r="236" spans="1:19" x14ac:dyDescent="0.3">
      <c r="A236" s="1">
        <v>45392</v>
      </c>
      <c r="B236" s="1" t="s">
        <v>7</v>
      </c>
      <c r="C236" s="4">
        <f t="shared" si="37"/>
        <v>30</v>
      </c>
      <c r="D236" s="3">
        <v>30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3">
        <f>YEAR(Tabla2[[#This Row],[Fecha]])</f>
        <v>2024</v>
      </c>
    </row>
    <row r="237" spans="1:19" x14ac:dyDescent="0.3">
      <c r="A237" s="1">
        <v>45393</v>
      </c>
      <c r="B237" s="1" t="s">
        <v>7</v>
      </c>
      <c r="C237" s="4">
        <f t="shared" si="37"/>
        <v>30</v>
      </c>
      <c r="D237" s="3">
        <v>30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3">
        <f>YEAR(Tabla2[[#This Row],[Fecha]])</f>
        <v>2024</v>
      </c>
    </row>
    <row r="238" spans="1:19" x14ac:dyDescent="0.3">
      <c r="A238" s="1">
        <v>45394</v>
      </c>
      <c r="B238" s="1" t="s">
        <v>111</v>
      </c>
      <c r="C238" s="4">
        <f t="shared" si="37"/>
        <v>18</v>
      </c>
      <c r="D238" s="3">
        <v>18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3">
        <f>YEAR(Tabla2[[#This Row],[Fecha]])</f>
        <v>2024</v>
      </c>
    </row>
    <row r="239" spans="1:19" x14ac:dyDescent="0.3">
      <c r="A239" s="1">
        <v>45394</v>
      </c>
      <c r="B239" s="1" t="s">
        <v>7</v>
      </c>
      <c r="C239" s="4">
        <f t="shared" si="37"/>
        <v>20</v>
      </c>
      <c r="D239" s="3">
        <v>20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3">
        <f>YEAR(Tabla2[[#This Row],[Fecha]])</f>
        <v>2024</v>
      </c>
    </row>
    <row r="240" spans="1:19" x14ac:dyDescent="0.3">
      <c r="A240" s="1">
        <v>45395</v>
      </c>
      <c r="B240" s="1" t="s">
        <v>111</v>
      </c>
      <c r="C240" s="4">
        <f t="shared" ref="C240:C245" si="38">SUM(D240:R240)</f>
        <v>35</v>
      </c>
      <c r="D240" s="3">
        <v>16</v>
      </c>
      <c r="E240" s="3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3">
        <f>YEAR(Tabla2[[#This Row],[Fecha]])</f>
        <v>2024</v>
      </c>
    </row>
    <row r="241" spans="1:19" x14ac:dyDescent="0.3">
      <c r="A241" s="1">
        <v>45396</v>
      </c>
      <c r="B241" s="1" t="s">
        <v>111</v>
      </c>
      <c r="C241" s="4">
        <f t="shared" si="38"/>
        <v>43</v>
      </c>
      <c r="D241" s="3">
        <v>13</v>
      </c>
      <c r="E241" s="3">
        <v>30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3">
        <f>YEAR(Tabla2[[#This Row],[Fecha]])</f>
        <v>2024</v>
      </c>
    </row>
    <row r="242" spans="1:19" x14ac:dyDescent="0.3">
      <c r="A242" s="1">
        <v>45397</v>
      </c>
      <c r="B242" s="1" t="s">
        <v>7</v>
      </c>
      <c r="C242" s="4">
        <f t="shared" si="38"/>
        <v>39</v>
      </c>
      <c r="D242" s="3">
        <v>39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3">
        <f>YEAR(Tabla2[[#This Row],[Fecha]])</f>
        <v>2024</v>
      </c>
    </row>
    <row r="243" spans="1:19" x14ac:dyDescent="0.3">
      <c r="A243" s="1">
        <v>45398</v>
      </c>
      <c r="B243" s="1" t="s">
        <v>7</v>
      </c>
      <c r="C243" s="4">
        <f t="shared" si="38"/>
        <v>32</v>
      </c>
      <c r="D243" s="3">
        <v>32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3">
        <f>YEAR(Tabla2[[#This Row],[Fecha]])</f>
        <v>2024</v>
      </c>
    </row>
    <row r="244" spans="1:19" x14ac:dyDescent="0.3">
      <c r="A244" s="1">
        <v>45399</v>
      </c>
      <c r="B244" s="1" t="s">
        <v>7</v>
      </c>
      <c r="C244" s="4">
        <f t="shared" si="38"/>
        <v>35</v>
      </c>
      <c r="D244" s="3">
        <v>12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3">
        <f>YEAR(Tabla2[[#This Row],[Fecha]])</f>
        <v>2024</v>
      </c>
    </row>
    <row r="245" spans="1:19" x14ac:dyDescent="0.3">
      <c r="A245" s="1">
        <v>45400</v>
      </c>
      <c r="B245" s="1" t="s">
        <v>7</v>
      </c>
      <c r="C245" s="4">
        <f t="shared" si="38"/>
        <v>44</v>
      </c>
      <c r="D245" s="3">
        <v>12</v>
      </c>
      <c r="E245" s="3">
        <v>10</v>
      </c>
      <c r="F245" s="3">
        <v>22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3">
        <f>YEAR(Tabla2[[#This Row],[Fecha]])</f>
        <v>2024</v>
      </c>
    </row>
    <row r="246" spans="1:19" x14ac:dyDescent="0.3">
      <c r="A246" s="1">
        <v>45401</v>
      </c>
      <c r="B246" s="1" t="s">
        <v>7</v>
      </c>
      <c r="C246" s="4">
        <f t="shared" ref="C246:C251" si="39">SUM(D246:R246)</f>
        <v>44</v>
      </c>
      <c r="D246" s="3">
        <v>44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3">
        <f>YEAR(Tabla2[[#This Row],[Fecha]])</f>
        <v>2024</v>
      </c>
    </row>
    <row r="247" spans="1:19" x14ac:dyDescent="0.3">
      <c r="A247" s="1">
        <v>45404</v>
      </c>
      <c r="B247" s="1" t="s">
        <v>7</v>
      </c>
      <c r="C247" s="4">
        <f t="shared" si="39"/>
        <v>40</v>
      </c>
      <c r="D247" s="3">
        <v>11</v>
      </c>
      <c r="E247" s="3">
        <v>16</v>
      </c>
      <c r="F247" s="3">
        <v>13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3">
        <f>YEAR(Tabla2[[#This Row],[Fecha]])</f>
        <v>2024</v>
      </c>
    </row>
    <row r="248" spans="1:19" x14ac:dyDescent="0.3">
      <c r="A248" s="1">
        <v>45405</v>
      </c>
      <c r="B248" s="1" t="s">
        <v>7</v>
      </c>
      <c r="C248" s="4">
        <f t="shared" si="39"/>
        <v>51</v>
      </c>
      <c r="D248" s="3">
        <v>9</v>
      </c>
      <c r="E248" s="3">
        <v>8</v>
      </c>
      <c r="F248" s="3">
        <v>9</v>
      </c>
      <c r="G248" s="3">
        <v>8</v>
      </c>
      <c r="H248" s="3">
        <v>17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3">
        <f>YEAR(Tabla2[[#This Row],[Fecha]])</f>
        <v>2024</v>
      </c>
    </row>
    <row r="249" spans="1:19" x14ac:dyDescent="0.3">
      <c r="A249" s="1">
        <v>45406</v>
      </c>
      <c r="B249" s="1" t="s">
        <v>7</v>
      </c>
      <c r="C249" s="4">
        <f t="shared" si="39"/>
        <v>47</v>
      </c>
      <c r="D249" s="3">
        <v>7</v>
      </c>
      <c r="E249" s="3">
        <v>14</v>
      </c>
      <c r="F249" s="3">
        <v>5</v>
      </c>
      <c r="G249" s="3">
        <v>15</v>
      </c>
      <c r="H249" s="3">
        <v>6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3">
        <f>YEAR(Tabla2[[#This Row],[Fecha]])</f>
        <v>2024</v>
      </c>
    </row>
    <row r="250" spans="1:19" x14ac:dyDescent="0.3">
      <c r="A250" s="1">
        <v>45407</v>
      </c>
      <c r="B250" s="1" t="s">
        <v>7</v>
      </c>
      <c r="C250" s="4">
        <f t="shared" si="39"/>
        <v>33</v>
      </c>
      <c r="D250" s="3">
        <v>24</v>
      </c>
      <c r="E250" s="3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3">
        <f>YEAR(Tabla2[[#This Row],[Fecha]])</f>
        <v>2024</v>
      </c>
    </row>
    <row r="251" spans="1:19" x14ac:dyDescent="0.3">
      <c r="A251" s="1">
        <v>45408</v>
      </c>
      <c r="B251" s="1" t="s">
        <v>7</v>
      </c>
      <c r="C251" s="4">
        <f t="shared" si="39"/>
        <v>41</v>
      </c>
      <c r="D251" s="3">
        <v>7</v>
      </c>
      <c r="E251" s="3">
        <v>12</v>
      </c>
      <c r="F251" s="3">
        <v>22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3">
        <f>YEAR(Tabla2[[#This Row],[Fecha]])</f>
        <v>2024</v>
      </c>
    </row>
    <row r="252" spans="1:19" x14ac:dyDescent="0.3">
      <c r="A252" s="1">
        <v>45410</v>
      </c>
      <c r="B252" s="1" t="s">
        <v>7</v>
      </c>
      <c r="C252" s="4">
        <f t="shared" ref="C252:C257" si="40">SUM(D252:R252)</f>
        <v>157</v>
      </c>
      <c r="D252" s="3">
        <v>70</v>
      </c>
      <c r="E252" s="3">
        <v>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3">
        <f>YEAR(Tabla2[[#This Row],[Fecha]])</f>
        <v>2024</v>
      </c>
    </row>
    <row r="253" spans="1:19" x14ac:dyDescent="0.3">
      <c r="A253" s="1">
        <v>45411</v>
      </c>
      <c r="B253" s="1" t="s">
        <v>7</v>
      </c>
      <c r="C253" s="4">
        <f t="shared" si="40"/>
        <v>33</v>
      </c>
      <c r="D253" s="3">
        <v>13</v>
      </c>
      <c r="E253" s="3">
        <v>3</v>
      </c>
      <c r="F253" s="3">
        <v>4</v>
      </c>
      <c r="G253" s="3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3">
        <f>YEAR(Tabla2[[#This Row],[Fecha]])</f>
        <v>2024</v>
      </c>
    </row>
    <row r="254" spans="1:19" x14ac:dyDescent="0.3">
      <c r="A254" s="1">
        <v>45412</v>
      </c>
      <c r="B254" s="1" t="s">
        <v>7</v>
      </c>
      <c r="C254" s="4">
        <f t="shared" si="40"/>
        <v>33</v>
      </c>
      <c r="D254" s="3">
        <v>10</v>
      </c>
      <c r="E254" s="3">
        <v>18</v>
      </c>
      <c r="F254" s="3">
        <v>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3">
        <f>YEAR(Tabla2[[#This Row],[Fecha]])</f>
        <v>2024</v>
      </c>
    </row>
    <row r="255" spans="1:19" x14ac:dyDescent="0.3">
      <c r="A255" s="1">
        <v>45414</v>
      </c>
      <c r="B255" s="1" t="s">
        <v>7</v>
      </c>
      <c r="C255" s="4">
        <f t="shared" si="40"/>
        <v>22</v>
      </c>
      <c r="D255" s="3">
        <v>6</v>
      </c>
      <c r="E255" s="3">
        <v>4</v>
      </c>
      <c r="F255" s="3">
        <v>3</v>
      </c>
      <c r="G255" s="3">
        <v>7</v>
      </c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3">
        <f>YEAR(Tabla2[[#This Row],[Fecha]])</f>
        <v>2024</v>
      </c>
    </row>
    <row r="256" spans="1:19" x14ac:dyDescent="0.3">
      <c r="A256" s="1">
        <v>45415</v>
      </c>
      <c r="B256" s="1" t="s">
        <v>7</v>
      </c>
      <c r="C256" s="4">
        <f t="shared" si="40"/>
        <v>37</v>
      </c>
      <c r="D256" s="3">
        <v>37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3">
        <f>YEAR(Tabla2[[#This Row],[Fecha]])</f>
        <v>2024</v>
      </c>
    </row>
    <row r="257" spans="1:19" x14ac:dyDescent="0.3">
      <c r="A257" s="1">
        <v>45418</v>
      </c>
      <c r="B257" s="1" t="s">
        <v>7</v>
      </c>
      <c r="C257" s="4">
        <f t="shared" si="40"/>
        <v>31</v>
      </c>
      <c r="D257" s="3">
        <v>20</v>
      </c>
      <c r="E257" s="3">
        <v>11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3">
        <f>YEAR(Tabla2[[#This Row],[Fecha]])</f>
        <v>2024</v>
      </c>
    </row>
    <row r="258" spans="1:19" x14ac:dyDescent="0.3">
      <c r="A258" s="1">
        <v>45419</v>
      </c>
      <c r="B258" s="1" t="s">
        <v>7</v>
      </c>
      <c r="C258" s="4">
        <f t="shared" ref="C258:C263" si="41">SUM(D258:R258)</f>
        <v>53</v>
      </c>
      <c r="D258" s="3">
        <v>5</v>
      </c>
      <c r="E258" s="3">
        <v>6</v>
      </c>
      <c r="F258" s="3">
        <v>4</v>
      </c>
      <c r="G258" s="3">
        <v>10</v>
      </c>
      <c r="H258" s="3">
        <v>8</v>
      </c>
      <c r="I258" s="3">
        <v>11</v>
      </c>
      <c r="J258" s="3">
        <v>9</v>
      </c>
      <c r="K258" s="3"/>
      <c r="L258" s="3"/>
      <c r="M258" s="3"/>
      <c r="N258" s="3"/>
      <c r="O258" s="3"/>
      <c r="P258" s="3"/>
      <c r="Q258" s="3"/>
      <c r="R258" s="3"/>
      <c r="S258" s="13">
        <f>YEAR(Tabla2[[#This Row],[Fecha]])</f>
        <v>2024</v>
      </c>
    </row>
    <row r="259" spans="1:19" x14ac:dyDescent="0.3">
      <c r="A259" s="1">
        <v>45420</v>
      </c>
      <c r="B259" s="1" t="s">
        <v>7</v>
      </c>
      <c r="C259" s="4">
        <f t="shared" si="41"/>
        <v>35</v>
      </c>
      <c r="D259" s="3">
        <v>26</v>
      </c>
      <c r="E259" s="3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3">
        <f>YEAR(Tabla2[[#This Row],[Fecha]])</f>
        <v>2024</v>
      </c>
    </row>
    <row r="260" spans="1:19" x14ac:dyDescent="0.3">
      <c r="A260" s="1">
        <v>45421</v>
      </c>
      <c r="B260" s="1" t="s">
        <v>7</v>
      </c>
      <c r="C260" s="4">
        <f t="shared" si="41"/>
        <v>35</v>
      </c>
      <c r="D260" s="3">
        <v>5</v>
      </c>
      <c r="E260" s="3">
        <v>12</v>
      </c>
      <c r="F260" s="3">
        <v>6</v>
      </c>
      <c r="G260" s="3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3">
        <f>YEAR(Tabla2[[#This Row],[Fecha]])</f>
        <v>2024</v>
      </c>
    </row>
    <row r="261" spans="1:19" x14ac:dyDescent="0.3">
      <c r="A261" s="1">
        <v>45422</v>
      </c>
      <c r="B261" s="1" t="s">
        <v>7</v>
      </c>
      <c r="C261" s="4">
        <f t="shared" si="41"/>
        <v>32</v>
      </c>
      <c r="D261" s="3">
        <v>9</v>
      </c>
      <c r="E261" s="3">
        <v>9</v>
      </c>
      <c r="F261" s="3">
        <v>2</v>
      </c>
      <c r="G261" s="3">
        <v>5</v>
      </c>
      <c r="H261" s="3">
        <v>2</v>
      </c>
      <c r="I261" s="3">
        <v>5</v>
      </c>
      <c r="J261" s="3"/>
      <c r="K261" s="3"/>
      <c r="L261" s="3"/>
      <c r="M261" s="3"/>
      <c r="N261" s="3"/>
      <c r="O261" s="3"/>
      <c r="P261" s="3"/>
      <c r="Q261" s="3"/>
      <c r="R261" s="3"/>
      <c r="S261" s="13">
        <f>YEAR(Tabla2[[#This Row],[Fecha]])</f>
        <v>2024</v>
      </c>
    </row>
    <row r="262" spans="1:19" x14ac:dyDescent="0.3">
      <c r="A262" s="1">
        <v>45423</v>
      </c>
      <c r="B262" s="1" t="s">
        <v>112</v>
      </c>
      <c r="C262" s="4">
        <f t="shared" si="41"/>
        <v>4</v>
      </c>
      <c r="D262" s="3">
        <v>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3">
        <f>YEAR(Tabla2[[#This Row],[Fecha]])</f>
        <v>2024</v>
      </c>
    </row>
    <row r="263" spans="1:19" x14ac:dyDescent="0.3">
      <c r="A263" s="1">
        <v>45424</v>
      </c>
      <c r="B263" s="1" t="s">
        <v>112</v>
      </c>
      <c r="C263" s="4">
        <f t="shared" si="41"/>
        <v>13</v>
      </c>
      <c r="D263" s="3">
        <v>5</v>
      </c>
      <c r="E263" s="3">
        <v>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3">
        <f>YEAR(Tabla2[[#This Row],[Fecha]])</f>
        <v>2024</v>
      </c>
    </row>
    <row r="264" spans="1:19" x14ac:dyDescent="0.3">
      <c r="A264" s="1">
        <v>45425</v>
      </c>
      <c r="B264" s="1" t="s">
        <v>7</v>
      </c>
      <c r="C264" s="4">
        <f t="shared" ref="C264:C269" si="42">SUM(D264:R264)</f>
        <v>37</v>
      </c>
      <c r="D264" s="3">
        <v>6</v>
      </c>
      <c r="E264" s="3">
        <v>4</v>
      </c>
      <c r="F264" s="3">
        <v>16</v>
      </c>
      <c r="G264" s="3">
        <v>2</v>
      </c>
      <c r="H264" s="3">
        <v>4</v>
      </c>
      <c r="I264" s="3">
        <v>5</v>
      </c>
      <c r="J264" s="3"/>
      <c r="K264" s="3"/>
      <c r="L264" s="3"/>
      <c r="M264" s="3"/>
      <c r="N264" s="3"/>
      <c r="O264" s="3"/>
      <c r="P264" s="3"/>
      <c r="Q264" s="3"/>
      <c r="R264" s="3"/>
      <c r="S264" s="13">
        <f>YEAR(Tabla2[[#This Row],[Fecha]])</f>
        <v>2024</v>
      </c>
    </row>
    <row r="265" spans="1:19" x14ac:dyDescent="0.3">
      <c r="A265" s="1">
        <v>45425</v>
      </c>
      <c r="B265" s="1" t="s">
        <v>112</v>
      </c>
      <c r="C265" s="4">
        <f t="shared" si="42"/>
        <v>20</v>
      </c>
      <c r="D265" s="3">
        <v>7</v>
      </c>
      <c r="E265" s="3">
        <v>8</v>
      </c>
      <c r="F265" s="3">
        <v>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3">
        <f>YEAR(Tabla2[[#This Row],[Fecha]])</f>
        <v>2024</v>
      </c>
    </row>
    <row r="266" spans="1:19" x14ac:dyDescent="0.3">
      <c r="A266" s="1">
        <v>45426</v>
      </c>
      <c r="B266" s="1" t="s">
        <v>7</v>
      </c>
      <c r="C266" s="4">
        <f t="shared" si="42"/>
        <v>48</v>
      </c>
      <c r="D266" s="3">
        <v>14</v>
      </c>
      <c r="E266" s="3">
        <v>15</v>
      </c>
      <c r="F266" s="3">
        <v>19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3">
        <f>YEAR(Tabla2[[#This Row],[Fecha]])</f>
        <v>2024</v>
      </c>
    </row>
    <row r="267" spans="1:19" x14ac:dyDescent="0.3">
      <c r="A267" s="1">
        <v>45426</v>
      </c>
      <c r="B267" s="1" t="s">
        <v>112</v>
      </c>
      <c r="C267" s="4">
        <f t="shared" si="42"/>
        <v>6</v>
      </c>
      <c r="D267" s="3">
        <v>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3">
        <f>YEAR(Tabla2[[#This Row],[Fecha]])</f>
        <v>2024</v>
      </c>
    </row>
    <row r="268" spans="1:19" x14ac:dyDescent="0.3">
      <c r="A268" s="1">
        <v>45427</v>
      </c>
      <c r="B268" s="1" t="s">
        <v>7</v>
      </c>
      <c r="C268" s="4">
        <f t="shared" si="42"/>
        <v>47</v>
      </c>
      <c r="D268" s="3">
        <v>8</v>
      </c>
      <c r="E268" s="3">
        <v>9</v>
      </c>
      <c r="F268" s="3">
        <v>4</v>
      </c>
      <c r="G268" s="3">
        <v>26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3">
        <f>YEAR(Tabla2[[#This Row],[Fecha]])</f>
        <v>2024</v>
      </c>
    </row>
    <row r="269" spans="1:19" x14ac:dyDescent="0.3">
      <c r="A269" s="1">
        <v>45427</v>
      </c>
      <c r="B269" s="1" t="s">
        <v>112</v>
      </c>
      <c r="C269" s="4">
        <f t="shared" si="42"/>
        <v>10</v>
      </c>
      <c r="D269" s="3">
        <v>10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3">
        <f>YEAR(Tabla2[[#This Row],[Fecha]])</f>
        <v>2024</v>
      </c>
    </row>
    <row r="270" spans="1:19" x14ac:dyDescent="0.3">
      <c r="A270" s="1">
        <v>45428</v>
      </c>
      <c r="B270" s="1" t="s">
        <v>7</v>
      </c>
      <c r="C270" s="4">
        <f t="shared" ref="C270:C275" si="43">SUM(D270:R270)</f>
        <v>31</v>
      </c>
      <c r="D270" s="3">
        <v>31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3">
        <f>YEAR(Tabla2[[#This Row],[Fecha]])</f>
        <v>2024</v>
      </c>
    </row>
    <row r="271" spans="1:19" x14ac:dyDescent="0.3">
      <c r="A271" s="1">
        <v>45429</v>
      </c>
      <c r="B271" s="1" t="s">
        <v>7</v>
      </c>
      <c r="C271" s="4">
        <f t="shared" si="43"/>
        <v>37</v>
      </c>
      <c r="D271" s="3">
        <v>15</v>
      </c>
      <c r="E271" s="3">
        <v>12</v>
      </c>
      <c r="F271" s="3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3">
        <f>YEAR(Tabla2[[#This Row],[Fecha]])</f>
        <v>2024</v>
      </c>
    </row>
    <row r="272" spans="1:19" x14ac:dyDescent="0.3">
      <c r="A272" s="1">
        <v>45429</v>
      </c>
      <c r="B272" s="1" t="s">
        <v>112</v>
      </c>
      <c r="C272" s="4">
        <f t="shared" si="43"/>
        <v>11</v>
      </c>
      <c r="D272" s="3">
        <v>5</v>
      </c>
      <c r="E272" s="3">
        <v>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3">
        <f>YEAR(Tabla2[[#This Row],[Fecha]])</f>
        <v>2024</v>
      </c>
    </row>
    <row r="273" spans="1:19" x14ac:dyDescent="0.3">
      <c r="A273" s="1">
        <v>45430</v>
      </c>
      <c r="B273" s="1" t="s">
        <v>7</v>
      </c>
      <c r="C273" s="4">
        <f t="shared" si="43"/>
        <v>37</v>
      </c>
      <c r="D273" s="3">
        <v>14</v>
      </c>
      <c r="E273" s="3">
        <v>12</v>
      </c>
      <c r="F273" s="3">
        <v>11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3">
        <f>YEAR(Tabla2[[#This Row],[Fecha]])</f>
        <v>2024</v>
      </c>
    </row>
    <row r="274" spans="1:19" x14ac:dyDescent="0.3">
      <c r="A274" s="1">
        <v>45432</v>
      </c>
      <c r="B274" s="1" t="s">
        <v>7</v>
      </c>
      <c r="C274" s="4">
        <f t="shared" si="43"/>
        <v>46</v>
      </c>
      <c r="D274" s="3">
        <v>46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3">
        <f>YEAR(Tabla2[[#This Row],[Fecha]])</f>
        <v>2024</v>
      </c>
    </row>
    <row r="275" spans="1:19" x14ac:dyDescent="0.3">
      <c r="A275" s="1">
        <v>45433</v>
      </c>
      <c r="B275" s="1" t="s">
        <v>7</v>
      </c>
      <c r="C275" s="4">
        <f t="shared" si="43"/>
        <v>41</v>
      </c>
      <c r="D275" s="3">
        <v>41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3">
        <f>YEAR(Tabla2[[#This Row],[Fecha]])</f>
        <v>2024</v>
      </c>
    </row>
    <row r="276" spans="1:19" x14ac:dyDescent="0.3">
      <c r="A276" s="1">
        <v>45434</v>
      </c>
      <c r="B276" s="1" t="s">
        <v>7</v>
      </c>
      <c r="C276" s="4">
        <f t="shared" ref="C276:C281" si="44">SUM(D276:R276)</f>
        <v>42</v>
      </c>
      <c r="D276" s="3">
        <v>42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3">
        <f>YEAR(Tabla2[[#This Row],[Fecha]])</f>
        <v>2024</v>
      </c>
    </row>
    <row r="277" spans="1:19" x14ac:dyDescent="0.3">
      <c r="A277" s="1">
        <v>45435</v>
      </c>
      <c r="B277" s="1" t="s">
        <v>7</v>
      </c>
      <c r="C277" s="4">
        <f t="shared" si="44"/>
        <v>38</v>
      </c>
      <c r="D277" s="3">
        <v>38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3">
        <f>YEAR(Tabla2[[#This Row],[Fecha]])</f>
        <v>2024</v>
      </c>
    </row>
    <row r="278" spans="1:19" x14ac:dyDescent="0.3">
      <c r="A278" s="1">
        <v>45436</v>
      </c>
      <c r="B278" s="1" t="s">
        <v>7</v>
      </c>
      <c r="C278" s="4">
        <f t="shared" si="44"/>
        <v>37</v>
      </c>
      <c r="D278" s="3">
        <v>11</v>
      </c>
      <c r="E278" s="3">
        <v>7</v>
      </c>
      <c r="F278" s="3">
        <v>8</v>
      </c>
      <c r="G278" s="3">
        <v>4</v>
      </c>
      <c r="H278" s="3">
        <v>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3">
        <f>YEAR(Tabla2[[#This Row],[Fecha]])</f>
        <v>2024</v>
      </c>
    </row>
    <row r="279" spans="1:19" x14ac:dyDescent="0.3">
      <c r="A279" s="1">
        <v>45439</v>
      </c>
      <c r="B279" s="1" t="s">
        <v>7</v>
      </c>
      <c r="C279" s="4">
        <f t="shared" si="44"/>
        <v>35</v>
      </c>
      <c r="D279" s="3">
        <v>7</v>
      </c>
      <c r="E279" s="3">
        <v>10</v>
      </c>
      <c r="F279" s="3">
        <v>8</v>
      </c>
      <c r="G279" s="3">
        <v>6</v>
      </c>
      <c r="H279" s="3">
        <v>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3">
        <f>YEAR(Tabla2[[#This Row],[Fecha]])</f>
        <v>2024</v>
      </c>
    </row>
    <row r="280" spans="1:19" x14ac:dyDescent="0.3">
      <c r="A280" s="1">
        <v>45440</v>
      </c>
      <c r="B280" s="1" t="s">
        <v>7</v>
      </c>
      <c r="C280" s="4">
        <f t="shared" si="44"/>
        <v>39</v>
      </c>
      <c r="D280" s="3">
        <v>39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3">
        <f>YEAR(Tabla2[[#This Row],[Fecha]])</f>
        <v>2024</v>
      </c>
    </row>
    <row r="281" spans="1:19" x14ac:dyDescent="0.3">
      <c r="A281" s="1">
        <v>45441</v>
      </c>
      <c r="B281" s="1" t="s">
        <v>7</v>
      </c>
      <c r="C281" s="4">
        <f t="shared" si="44"/>
        <v>33</v>
      </c>
      <c r="D281" s="3">
        <v>33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3">
        <f>YEAR(Tabla2[[#This Row],[Fecha]])</f>
        <v>2024</v>
      </c>
    </row>
    <row r="282" spans="1:19" x14ac:dyDescent="0.3">
      <c r="A282" s="1">
        <v>45442</v>
      </c>
      <c r="B282" s="1" t="s">
        <v>7</v>
      </c>
      <c r="C282" s="4">
        <f t="shared" ref="C282:C287" si="45">SUM(D282:R282)</f>
        <v>47</v>
      </c>
      <c r="D282" s="3">
        <v>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3">
        <f>YEAR(Tabla2[[#This Row],[Fecha]])</f>
        <v>2024</v>
      </c>
    </row>
    <row r="283" spans="1:19" x14ac:dyDescent="0.3">
      <c r="A283" s="1">
        <v>45442</v>
      </c>
      <c r="B283" s="1" t="s">
        <v>25</v>
      </c>
      <c r="C283" s="4">
        <f t="shared" si="45"/>
        <v>52</v>
      </c>
      <c r="D283" s="3">
        <v>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3">
        <f>YEAR(Tabla2[[#This Row],[Fecha]])</f>
        <v>2024</v>
      </c>
    </row>
    <row r="284" spans="1:19" x14ac:dyDescent="0.3">
      <c r="A284" s="1">
        <v>45443</v>
      </c>
      <c r="B284" s="1" t="s">
        <v>7</v>
      </c>
      <c r="C284" s="4">
        <f t="shared" si="45"/>
        <v>41</v>
      </c>
      <c r="D284" s="3">
        <v>41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3">
        <f>YEAR(Tabla2[[#This Row],[Fecha]])</f>
        <v>2024</v>
      </c>
    </row>
    <row r="285" spans="1:19" x14ac:dyDescent="0.3">
      <c r="A285" s="1">
        <v>45443</v>
      </c>
      <c r="B285" s="1" t="s">
        <v>25</v>
      </c>
      <c r="C285" s="4">
        <f t="shared" si="45"/>
        <v>35</v>
      </c>
      <c r="D285" s="3">
        <v>35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3">
        <f>YEAR(Tabla2[[#This Row],[Fecha]])</f>
        <v>2024</v>
      </c>
    </row>
    <row r="286" spans="1:19" x14ac:dyDescent="0.3">
      <c r="A286" s="1">
        <v>45446</v>
      </c>
      <c r="B286" s="1" t="s">
        <v>7</v>
      </c>
      <c r="C286" s="4">
        <f t="shared" si="45"/>
        <v>34</v>
      </c>
      <c r="D286" s="3">
        <v>34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3">
        <f>YEAR(Tabla2[[#This Row],[Fecha]])</f>
        <v>2024</v>
      </c>
    </row>
    <row r="287" spans="1:19" x14ac:dyDescent="0.3">
      <c r="A287" s="1">
        <v>45447</v>
      </c>
      <c r="B287" s="1" t="s">
        <v>7</v>
      </c>
      <c r="C287" s="4">
        <f t="shared" si="45"/>
        <v>39</v>
      </c>
      <c r="D287" s="3">
        <v>39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3">
        <f>YEAR(Tabla2[[#This Row],[Fecha]])</f>
        <v>2024</v>
      </c>
    </row>
    <row r="288" spans="1:19" x14ac:dyDescent="0.3">
      <c r="A288" s="1">
        <v>45452</v>
      </c>
      <c r="B288" s="1" t="s">
        <v>25</v>
      </c>
      <c r="C288" s="4">
        <f t="shared" ref="C288:C293" si="46">SUM(D288:R288)</f>
        <v>56</v>
      </c>
      <c r="D288" s="3">
        <v>56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3">
        <f>YEAR(Tabla2[[#This Row],[Fecha]])</f>
        <v>2024</v>
      </c>
    </row>
    <row r="289" spans="1:19" x14ac:dyDescent="0.3">
      <c r="A289" s="1">
        <v>45453</v>
      </c>
      <c r="B289" s="1" t="s">
        <v>25</v>
      </c>
      <c r="C289" s="4">
        <f t="shared" si="46"/>
        <v>60</v>
      </c>
      <c r="D289" s="3">
        <v>28</v>
      </c>
      <c r="E289" s="3">
        <v>32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3">
        <f>YEAR(Tabla2[[#This Row],[Fecha]])</f>
        <v>2024</v>
      </c>
    </row>
    <row r="290" spans="1:19" x14ac:dyDescent="0.3">
      <c r="A290" s="1">
        <v>45454</v>
      </c>
      <c r="B290" s="1" t="s">
        <v>7</v>
      </c>
      <c r="C290" s="4">
        <f t="shared" si="46"/>
        <v>71</v>
      </c>
      <c r="D290" s="3">
        <v>2</v>
      </c>
      <c r="E290" s="3">
        <v>7</v>
      </c>
      <c r="F290" s="3">
        <v>5</v>
      </c>
      <c r="G290" s="3">
        <v>7</v>
      </c>
      <c r="H290" s="3">
        <v>11</v>
      </c>
      <c r="I290" s="3">
        <v>11</v>
      </c>
      <c r="J290" s="3">
        <v>3</v>
      </c>
      <c r="K290" s="3">
        <v>11</v>
      </c>
      <c r="L290" s="3">
        <v>14</v>
      </c>
      <c r="M290" s="3"/>
      <c r="N290" s="3"/>
      <c r="O290" s="3"/>
      <c r="P290" s="3"/>
      <c r="Q290" s="3"/>
      <c r="R290" s="3"/>
      <c r="S290" s="13">
        <f>YEAR(Tabla2[[#This Row],[Fecha]])</f>
        <v>2024</v>
      </c>
    </row>
    <row r="291" spans="1:19" x14ac:dyDescent="0.3">
      <c r="A291" s="1">
        <v>45455</v>
      </c>
      <c r="B291" s="1" t="s">
        <v>7</v>
      </c>
      <c r="C291" s="4">
        <f t="shared" si="46"/>
        <v>93</v>
      </c>
      <c r="D291" s="3">
        <v>17</v>
      </c>
      <c r="E291" s="3">
        <v>2</v>
      </c>
      <c r="F291" s="3">
        <v>13</v>
      </c>
      <c r="G291" s="3">
        <v>6</v>
      </c>
      <c r="H291" s="3">
        <v>7</v>
      </c>
      <c r="I291" s="3">
        <v>14</v>
      </c>
      <c r="J291" s="3">
        <v>11</v>
      </c>
      <c r="K291" s="3">
        <v>5</v>
      </c>
      <c r="L291" s="3">
        <v>12</v>
      </c>
      <c r="M291" s="3">
        <v>6</v>
      </c>
      <c r="N291" s="3"/>
      <c r="O291" s="3"/>
      <c r="P291" s="3"/>
      <c r="Q291" s="3"/>
      <c r="R291" s="3"/>
      <c r="S291" s="13">
        <f>YEAR(Tabla2[[#This Row],[Fecha]])</f>
        <v>2024</v>
      </c>
    </row>
    <row r="292" spans="1:19" x14ac:dyDescent="0.3">
      <c r="A292" s="1">
        <v>45456</v>
      </c>
      <c r="B292" s="1" t="s">
        <v>7</v>
      </c>
      <c r="C292" s="4">
        <f t="shared" si="46"/>
        <v>60</v>
      </c>
      <c r="D292" s="3">
        <v>7</v>
      </c>
      <c r="E292" s="3">
        <v>12</v>
      </c>
      <c r="F292" s="3">
        <v>14</v>
      </c>
      <c r="G292" s="3">
        <v>9</v>
      </c>
      <c r="H292" s="3">
        <v>18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3">
        <f>YEAR(Tabla2[[#This Row],[Fecha]])</f>
        <v>2024</v>
      </c>
    </row>
    <row r="293" spans="1:19" x14ac:dyDescent="0.3">
      <c r="A293" s="1">
        <v>45457</v>
      </c>
      <c r="B293" s="1" t="s">
        <v>7</v>
      </c>
      <c r="C293" s="4">
        <f t="shared" si="46"/>
        <v>62</v>
      </c>
      <c r="D293" s="3">
        <v>8</v>
      </c>
      <c r="E293" s="3">
        <v>4</v>
      </c>
      <c r="F293" s="3">
        <v>10</v>
      </c>
      <c r="G293" s="3">
        <v>6</v>
      </c>
      <c r="H293" s="3">
        <v>13</v>
      </c>
      <c r="I293" s="3">
        <v>4</v>
      </c>
      <c r="J293" s="3">
        <v>17</v>
      </c>
      <c r="K293" s="3"/>
      <c r="L293" s="3"/>
      <c r="M293" s="3"/>
      <c r="N293" s="3"/>
      <c r="O293" s="3"/>
      <c r="P293" s="3"/>
      <c r="Q293" s="3"/>
      <c r="R293" s="3"/>
      <c r="S293" s="13">
        <f>YEAR(Tabla2[[#This Row],[Fecha]])</f>
        <v>2024</v>
      </c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24.458244111349035</v>
      </c>
      <c r="C2" s="10">
        <f>SUMIF(Tiempos!$S:$S,C1,Tiempos!$C:$C)/(C4-C3+1)</f>
        <v>15.199335548172758</v>
      </c>
      <c r="D2" s="10">
        <f>SUMIF(Tiempos!$S:$S,D1,Tiempos!$C:$C)/(D4-D3+1)</f>
        <v>41.246987951807228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45457</v>
      </c>
      <c r="C4" s="11">
        <v>45291</v>
      </c>
      <c r="D4" s="11">
        <f>MAX(Tabla2[Fecha])</f>
        <v>45457</v>
      </c>
    </row>
    <row r="7" spans="1:6" x14ac:dyDescent="0.3">
      <c r="C7" s="18" t="s">
        <v>98</v>
      </c>
      <c r="D7" s="1">
        <f>D3</f>
        <v>45292</v>
      </c>
    </row>
    <row r="8" spans="1:6" x14ac:dyDescent="0.3">
      <c r="C8" s="18" t="s">
        <v>99</v>
      </c>
      <c r="D8" s="1">
        <f>DATE(D1,12,31)</f>
        <v>45657</v>
      </c>
    </row>
    <row r="9" spans="1:6" x14ac:dyDescent="0.3">
      <c r="C9" s="18" t="s">
        <v>97</v>
      </c>
      <c r="D9">
        <f>(D8-D7+1)*30</f>
        <v>10980</v>
      </c>
      <c r="F9">
        <f>D8-D7</f>
        <v>365</v>
      </c>
    </row>
    <row r="10" spans="1:6" x14ac:dyDescent="0.3">
      <c r="C10" s="18" t="s">
        <v>100</v>
      </c>
      <c r="D10">
        <f>(D4-D3+1)*D2</f>
        <v>6847</v>
      </c>
      <c r="F10">
        <f>ROUND(D10*F9/D9,0)</f>
        <v>228</v>
      </c>
    </row>
    <row r="11" spans="1:6" x14ac:dyDescent="0.3">
      <c r="C11" s="18" t="s">
        <v>101</v>
      </c>
      <c r="D11" s="16">
        <f>D10/D9</f>
        <v>0.62358834244080141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5"/>
  <sheetViews>
    <sheetView workbookViewId="0">
      <selection activeCell="C7" sqref="C7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108</v>
      </c>
    </row>
    <row r="3" spans="1:1" x14ac:dyDescent="0.3">
      <c r="A3" t="s">
        <v>8</v>
      </c>
    </row>
    <row r="4" spans="1:1" x14ac:dyDescent="0.3">
      <c r="A4" t="s">
        <v>111</v>
      </c>
    </row>
    <row r="5" spans="1:1" x14ac:dyDescent="0.3">
      <c r="A5" t="s">
        <v>9</v>
      </c>
    </row>
    <row r="6" spans="1:1" x14ac:dyDescent="0.3">
      <c r="A6" t="s">
        <v>112</v>
      </c>
    </row>
    <row r="7" spans="1:1" x14ac:dyDescent="0.3">
      <c r="A7" t="s">
        <v>82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105</v>
      </c>
    </row>
    <row r="11" spans="1:1" x14ac:dyDescent="0.3">
      <c r="A11" t="s">
        <v>83</v>
      </c>
    </row>
    <row r="12" spans="1:1" x14ac:dyDescent="0.3">
      <c r="A12" t="s">
        <v>104</v>
      </c>
    </row>
    <row r="13" spans="1:1" x14ac:dyDescent="0.3">
      <c r="A13" t="s">
        <v>107</v>
      </c>
    </row>
    <row r="14" spans="1:1" x14ac:dyDescent="0.3">
      <c r="A14" t="s">
        <v>92</v>
      </c>
    </row>
    <row r="15" spans="1:1" x14ac:dyDescent="0.3">
      <c r="A15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D22"/>
  <sheetViews>
    <sheetView workbookViewId="0">
      <selection activeCell="B5" sqref="B5"/>
    </sheetView>
  </sheetViews>
  <sheetFormatPr defaultColWidth="11.5546875" defaultRowHeight="14.4" x14ac:dyDescent="0.3"/>
  <cols>
    <col min="1" max="1" width="18" bestFit="1" customWidth="1"/>
  </cols>
  <sheetData>
    <row r="1" spans="1:4" x14ac:dyDescent="0.3">
      <c r="A1" s="2" t="s">
        <v>26</v>
      </c>
      <c r="B1" s="5" t="s">
        <v>102</v>
      </c>
    </row>
    <row r="2" spans="1:4" x14ac:dyDescent="0.3">
      <c r="A2" s="2" t="s">
        <v>29</v>
      </c>
      <c r="B2" s="6" t="s">
        <v>103</v>
      </c>
    </row>
    <row r="3" spans="1:4" x14ac:dyDescent="0.3">
      <c r="A3" s="2" t="s">
        <v>27</v>
      </c>
      <c r="B3" s="5"/>
    </row>
    <row r="4" spans="1:4" x14ac:dyDescent="0.3">
      <c r="A4" s="2" t="s">
        <v>28</v>
      </c>
      <c r="B4" s="5">
        <v>225</v>
      </c>
      <c r="C4" t="s">
        <v>96</v>
      </c>
      <c r="D4">
        <v>0</v>
      </c>
    </row>
    <row r="6" spans="1:4" x14ac:dyDescent="0.3">
      <c r="A6" s="2" t="s">
        <v>26</v>
      </c>
      <c r="B6" s="5" t="s">
        <v>95</v>
      </c>
    </row>
    <row r="7" spans="1:4" x14ac:dyDescent="0.3">
      <c r="A7" s="2" t="s">
        <v>29</v>
      </c>
      <c r="B7" s="6" t="s">
        <v>94</v>
      </c>
    </row>
    <row r="8" spans="1:4" x14ac:dyDescent="0.3">
      <c r="A8" s="2" t="s">
        <v>27</v>
      </c>
      <c r="B8" s="5"/>
    </row>
    <row r="9" spans="1:4" x14ac:dyDescent="0.3">
      <c r="A9" s="2" t="s">
        <v>28</v>
      </c>
      <c r="B9" s="5">
        <v>20</v>
      </c>
      <c r="C9" t="s">
        <v>96</v>
      </c>
      <c r="D9">
        <v>0</v>
      </c>
    </row>
    <row r="11" spans="1:4" x14ac:dyDescent="0.3">
      <c r="A11" s="2" t="s">
        <v>26</v>
      </c>
      <c r="B11" s="5" t="s">
        <v>110</v>
      </c>
    </row>
    <row r="12" spans="1:4" x14ac:dyDescent="0.3">
      <c r="A12" s="2" t="s">
        <v>29</v>
      </c>
      <c r="B12" s="6" t="s">
        <v>109</v>
      </c>
    </row>
    <row r="13" spans="1:4" x14ac:dyDescent="0.3">
      <c r="A13" s="2" t="s">
        <v>27</v>
      </c>
      <c r="B13" s="5"/>
    </row>
    <row r="14" spans="1:4" x14ac:dyDescent="0.3">
      <c r="A14" s="2" t="s">
        <v>28</v>
      </c>
      <c r="B14" s="5">
        <v>18</v>
      </c>
      <c r="C14" t="s">
        <v>96</v>
      </c>
      <c r="D14">
        <v>0</v>
      </c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</sheetData>
  <hyperlinks>
    <hyperlink ref="B2" r:id="rId1" xr:uid="{A97873E9-00CB-4C37-B58A-CB6A48B18972}"/>
    <hyperlink ref="B7" r:id="rId2" xr:uid="{E6B9C772-CFC6-4625-95DB-9816720157D3}"/>
    <hyperlink ref="B12" r:id="rId3" xr:uid="{A800A2B5-4499-4203-9A54-65FFCC2FFF77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2024-06-14T15:28:49Z</dcterms:modified>
</cp:coreProperties>
</file>