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19FCF646-FEEF-4989-813B-BCE42B203B67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1" i="1" l="1"/>
  <c r="S211" i="1"/>
  <c r="C210" i="1"/>
  <c r="S210" i="1"/>
  <c r="C209" i="1"/>
  <c r="S209" i="1"/>
  <c r="C208" i="1"/>
  <c r="S208" i="1"/>
  <c r="C207" i="1"/>
  <c r="S207" i="1"/>
  <c r="C206" i="1"/>
  <c r="S206" i="1"/>
  <c r="C205" i="1"/>
  <c r="S205" i="1"/>
  <c r="C204" i="1"/>
  <c r="S204" i="1"/>
  <c r="C203" i="1"/>
  <c r="S203" i="1"/>
  <c r="C202" i="1"/>
  <c r="S202" i="1"/>
  <c r="C201" i="1"/>
  <c r="S201" i="1"/>
  <c r="C200" i="1"/>
  <c r="S200" i="1"/>
  <c r="C199" i="1"/>
  <c r="S199" i="1"/>
  <c r="C198" i="1"/>
  <c r="S198" i="1"/>
  <c r="C197" i="1"/>
  <c r="S197" i="1"/>
  <c r="C196" i="1"/>
  <c r="S196" i="1"/>
  <c r="C195" i="1"/>
  <c r="S195" i="1"/>
  <c r="C194" i="1"/>
  <c r="S194" i="1"/>
  <c r="C193" i="1"/>
  <c r="S193" i="1"/>
  <c r="C192" i="1"/>
  <c r="S192" i="1"/>
  <c r="C191" i="1"/>
  <c r="S191" i="1"/>
  <c r="C190" i="1"/>
  <c r="S190" i="1"/>
  <c r="C189" i="1"/>
  <c r="S189" i="1"/>
  <c r="C188" i="1"/>
  <c r="S188" i="1"/>
  <c r="C187" i="1"/>
  <c r="S187" i="1"/>
  <c r="C186" i="1"/>
  <c r="S186" i="1"/>
  <c r="D185" i="1"/>
  <c r="C185" i="1" s="1"/>
  <c r="S185" i="1"/>
  <c r="C184" i="1"/>
  <c r="S184" i="1"/>
  <c r="C183" i="1"/>
  <c r="S183" i="1"/>
  <c r="C182" i="1"/>
  <c r="S182" i="1"/>
  <c r="C181" i="1"/>
  <c r="S181" i="1"/>
  <c r="C180" i="1"/>
  <c r="S180" i="1"/>
  <c r="C179" i="1"/>
  <c r="S179" i="1"/>
  <c r="C178" i="1"/>
  <c r="S178" i="1"/>
  <c r="C177" i="1"/>
  <c r="S177" i="1"/>
  <c r="C176" i="1"/>
  <c r="S176" i="1"/>
  <c r="C175" i="1"/>
  <c r="S175" i="1"/>
  <c r="C174" i="1"/>
  <c r="S174" i="1"/>
  <c r="C173" i="1"/>
  <c r="S173" i="1"/>
  <c r="C172" i="1"/>
  <c r="S172" i="1"/>
  <c r="C171" i="1"/>
  <c r="S171" i="1"/>
  <c r="C170" i="1"/>
  <c r="S170" i="1"/>
  <c r="C169" i="1"/>
  <c r="S169" i="1"/>
  <c r="C168" i="1"/>
  <c r="S168" i="1"/>
  <c r="C167" i="1"/>
  <c r="S167" i="1"/>
  <c r="C166" i="1"/>
  <c r="S166" i="1"/>
  <c r="C165" i="1"/>
  <c r="S165" i="1"/>
  <c r="C164" i="1"/>
  <c r="S164" i="1"/>
  <c r="C163" i="1"/>
  <c r="S163" i="1"/>
  <c r="F9" i="9"/>
  <c r="C162" i="1"/>
  <c r="S162" i="1"/>
  <c r="C161" i="1"/>
  <c r="S161" i="1"/>
  <c r="C160" i="1"/>
  <c r="S160" i="1"/>
  <c r="C159" i="1"/>
  <c r="S159" i="1"/>
  <c r="C158" i="1"/>
  <c r="S158" i="1"/>
  <c r="C157" i="1"/>
  <c r="S157" i="1"/>
  <c r="C156" i="1"/>
  <c r="S156" i="1"/>
  <c r="C155" i="1"/>
  <c r="S155" i="1"/>
  <c r="C154" i="1"/>
  <c r="S154" i="1"/>
  <c r="C153" i="1"/>
  <c r="S153" i="1"/>
  <c r="C152" i="1"/>
  <c r="S152" i="1"/>
  <c r="C151" i="1"/>
  <c r="S151" i="1"/>
  <c r="C150" i="1"/>
  <c r="S150" i="1"/>
  <c r="C149" i="1"/>
  <c r="S149" i="1"/>
  <c r="C148" i="1"/>
  <c r="S148" i="1"/>
  <c r="C147" i="1"/>
  <c r="S147" i="1"/>
  <c r="C146" i="1"/>
  <c r="S146" i="1"/>
  <c r="C145" i="1"/>
  <c r="S145" i="1"/>
  <c r="C144" i="1"/>
  <c r="S144" i="1"/>
  <c r="C143" i="1"/>
  <c r="S143" i="1"/>
  <c r="C142" i="1"/>
  <c r="S142" i="1"/>
  <c r="C141" i="1"/>
  <c r="S141" i="1"/>
  <c r="C140" i="1"/>
  <c r="S140" i="1"/>
  <c r="C139" i="1"/>
  <c r="S139" i="1"/>
  <c r="D9" i="9"/>
  <c r="D8" i="9"/>
  <c r="D7" i="9"/>
  <c r="C138" i="1"/>
  <c r="S138" i="1"/>
  <c r="C137" i="1"/>
  <c r="S137" i="1"/>
  <c r="C136" i="1"/>
  <c r="S136" i="1"/>
  <c r="C135" i="1"/>
  <c r="S135" i="1"/>
  <c r="C134" i="1"/>
  <c r="S134" i="1"/>
  <c r="C133" i="1"/>
  <c r="S133" i="1"/>
  <c r="C132" i="1"/>
  <c r="S132" i="1"/>
  <c r="C131" i="1"/>
  <c r="S131" i="1"/>
  <c r="D130" i="1"/>
  <c r="C130" i="1" s="1"/>
  <c r="S130" i="1"/>
  <c r="C129" i="1"/>
  <c r="S129" i="1"/>
  <c r="D128" i="1"/>
  <c r="C128" i="1" s="1"/>
  <c r="S128" i="1"/>
  <c r="C127" i="1"/>
  <c r="S127" i="1"/>
  <c r="C126" i="1"/>
  <c r="S126" i="1"/>
  <c r="C125" i="1"/>
  <c r="S125" i="1"/>
  <c r="C124" i="1"/>
  <c r="S124" i="1"/>
  <c r="C123" i="1"/>
  <c r="S123" i="1"/>
  <c r="C122" i="1"/>
  <c r="S122" i="1"/>
  <c r="C121" i="1"/>
  <c r="S121" i="1"/>
  <c r="C120" i="1"/>
  <c r="S120" i="1"/>
  <c r="C119" i="1"/>
  <c r="S119" i="1"/>
  <c r="C118" i="1"/>
  <c r="S118" i="1"/>
  <c r="C117" i="1"/>
  <c r="S117" i="1"/>
  <c r="C116" i="1"/>
  <c r="S116" i="1"/>
  <c r="C115" i="1"/>
  <c r="S115" i="1"/>
  <c r="C114" i="1"/>
  <c r="S114" i="1"/>
  <c r="C113" i="1"/>
  <c r="S113" i="1"/>
  <c r="C112" i="1"/>
  <c r="S112" i="1"/>
  <c r="C111" i="1"/>
  <c r="S111" i="1"/>
  <c r="C110" i="1"/>
  <c r="S110" i="1"/>
  <c r="C109" i="1"/>
  <c r="S109" i="1"/>
  <c r="C108" i="1"/>
  <c r="S108" i="1"/>
  <c r="D4" i="9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B4" i="9"/>
  <c r="B3" i="9"/>
  <c r="C3" i="9" s="1"/>
  <c r="C107" i="1"/>
  <c r="C106" i="1"/>
  <c r="C105" i="1"/>
  <c r="C104" i="1"/>
  <c r="C103" i="1"/>
  <c r="C102" i="1"/>
  <c r="C101" i="1"/>
  <c r="C100" i="1"/>
  <c r="C99" i="1"/>
  <c r="C98" i="1"/>
  <c r="D2" i="9" l="1"/>
  <c r="V1" i="1" s="1"/>
  <c r="C97" i="1"/>
  <c r="C96" i="1"/>
  <c r="C95" i="1"/>
  <c r="C94" i="1"/>
  <c r="C93" i="1"/>
  <c r="C92" i="1"/>
  <c r="C91" i="1"/>
  <c r="D10" i="9" l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R67" i="1"/>
  <c r="C67" i="1" s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D11" i="9" l="1"/>
  <c r="W1" i="1" s="1"/>
  <c r="F10" i="9"/>
  <c r="X1" i="1" s="1"/>
  <c r="C2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9" l="1"/>
  <c r="C2" i="9"/>
</calcChain>
</file>

<file path=xl/sharedStrings.xml><?xml version="1.0" encoding="utf-8"?>
<sst xmlns="http://schemas.openxmlformats.org/spreadsheetml/2006/main" count="336" uniqueCount="112">
  <si>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</si>
  <si>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</si>
  <si>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</si>
  <si>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</si>
  <si>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</si>
  <si>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</si>
  <si>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</si>
  <si>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</si>
  <si>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</si>
  <si>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</si>
  <si>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</si>
  <si>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</si>
  <si>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</si>
  <si>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</si>
  <si>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</si>
  <si>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</si>
  <si>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</si>
  <si>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</si>
  <si>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</si>
  <si>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</si>
  <si>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</si>
  <si>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</si>
  <si>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</si>
  <si>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</si>
  <si>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</si>
  <si>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</si>
  <si>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</si>
  <si>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</si>
  <si>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</si>
  <si>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>URL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</si>
  <si>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</si>
  <si>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</si>
  <si>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</si>
  <si>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</si>
  <si>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</si>
  <si>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</si>
  <si>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</si>
  <si>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</si>
  <si>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</si>
  <si>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</si>
  <si>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</si>
  <si>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</si>
  <si>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</si>
  <si>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</si>
  <si>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</si>
  <si>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</si>
  <si>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</si>
  <si>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</si>
  <si>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</si>
  <si>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</si>
  <si>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</si>
  <si>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</si>
  <si>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</si>
  <si>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</si>
  <si>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</si>
  <si>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</si>
  <si>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</si>
  <si>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</si>
  <si>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</si>
  <si>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</si>
  <si>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</si>
  <si>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</si>
  <si>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</si>
  <si>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</si>
  <si>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</si>
  <si>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</si>
  <si>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</si>
  <si>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</si>
  <si>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</si>
  <si>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</si>
  <si>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</si>
  <si>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</si>
  <si>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</si>
  <si>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</si>
  <si>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</si>
  <si>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</si>
  <si>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</si>
  <si>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</si>
  <si>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</si>
  <si>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</si>
  <si>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</si>
  <si>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</si>
  <si>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General</t>
  </si>
  <si>
    <t>Node.js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</si>
  <si>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</si>
  <si>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</si>
  <si>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</si>
  <si>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</si>
  <si>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</si>
  <si>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</si>
  <si>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</si>
  <si>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</si>
  <si>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SQL</t>
  </si>
  <si>
    <t>Anho</t>
  </si>
  <si>
    <t>Repasar</t>
  </si>
  <si>
    <t>https://campus-ademass.com/curso/24</t>
  </si>
  <si>
    <t>Curso Profesional de Vue 3</t>
  </si>
  <si>
    <t>Minuto</t>
  </si>
  <si>
    <t>Mínutos meta:</t>
  </si>
  <si>
    <t>Inicio:</t>
  </si>
  <si>
    <t>Fin:</t>
  </si>
  <si>
    <t>Minutos cumplidos:</t>
  </si>
  <si>
    <t>Avance:</t>
  </si>
  <si>
    <t>Curso avanzado de Laravel 10</t>
  </si>
  <si>
    <t>https://codersfree.com/cursos/aprende-laravel-avanzado</t>
  </si>
  <si>
    <t>React.js</t>
  </si>
  <si>
    <t>Markdown</t>
  </si>
  <si>
    <t xml:space="preserve"> </t>
  </si>
  <si>
    <t>Redis</t>
  </si>
  <si>
    <t>Arquitectura</t>
  </si>
  <si>
    <t>https://campus-ademass.com/curso/3</t>
  </si>
  <si>
    <t>Curso de 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</si>
</sst>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9" fontId="0" fillId="0" borderId="0" xfId="2" applyFont="1"/>
    <xf numFmtId="10" fontId="1" fillId="0" borderId="0" xfId="2" applyNumberFormat="1" applyFont="1"/>
    <xf numFmtId="0" fontId="0" fillId="0" borderId="0" xfId="0" applyAlignment="1">
      <alignment horizontal="right"/>
    </xf>
    <xf numFmtId="14" fontId="1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S211" totalsRowShown="0" headerRowDxfId="20">
  <autoFilter ref="A1:S211" xr:uid="{D41BB900-8286-45A6-904E-18FDD4B4DC1E}">
    <filterColumn colId="18">
      <filters>
        <filter val="2024"/>
      </filters>
    </filterColumn>
  </autoFilter>
  <tableColumns count="19">
    <tableColumn id="1" xr3:uid="{6EB50BBC-A992-4ADF-BB05-ECB488BF83C1}" name="Fecha" dataDxfId="19"/>
    <tableColumn id="2" xr3:uid="{FC25AB37-9A85-4201-AB73-D88882E710FA}" name="Tecnologías" dataDxfId="18"/>
    <tableColumn id="3" xr3:uid="{D60D569B-D532-4F7C-B0AC-14266C4717EF}" name="Total" dataDxfId="17">
      <calculatedColumnFormula>SUM(D2:R2)</calculatedColumnFormula>
    </tableColumn>
    <tableColumn id="4" xr3:uid="{52571B56-1E35-479C-9AC8-F27338A9D5F2}" name="P1" dataDxfId="16"/>
    <tableColumn id="5" xr3:uid="{D14B1508-FE1B-4477-AD1D-33A6AC8C1D1C}" name="P2" dataDxfId="15"/>
    <tableColumn id="6" xr3:uid="{F8FE7BB9-63AD-4033-80CC-ACA404E7CAFB}" name="P3" dataDxfId="14"/>
    <tableColumn id="7" xr3:uid="{13B149A6-3DED-4B16-BA96-0776DD321EF3}" name="P4" dataDxfId="13"/>
    <tableColumn id="8" xr3:uid="{2B5E9130-847B-4021-8552-AFDB87D04888}" name="P5" dataDxfId="12"/>
    <tableColumn id="9" xr3:uid="{4CDB4FE2-697A-4DA9-B612-18B21FC0F0CE}" name="P6" dataDxfId="11"/>
    <tableColumn id="10" xr3:uid="{1531DFE9-921C-4AE2-B1B1-1207F08B6226}" name="P7" dataDxfId="10"/>
    <tableColumn id="11" xr3:uid="{997E472F-50C5-446C-8AAB-B55BE5FA63FB}" name="P8" dataDxfId="9"/>
    <tableColumn id="12" xr3:uid="{C5FE5953-EBB6-4F64-8531-2F3FC11C6133}" name="P9" dataDxfId="8"/>
    <tableColumn id="13" xr3:uid="{653FF7F2-3EA4-47EB-BABA-878053F26BAB}" name="P10" dataDxfId="7"/>
    <tableColumn id="14" xr3:uid="{8ACC6B97-DBBA-40EC-8EE3-D8CD7FC754D3}" name="P11" dataDxfId="6"/>
    <tableColumn id="15" xr3:uid="{DBC4F266-1246-4789-9D41-E5E543DC3F06}" name="P12" dataDxfId="5"/>
    <tableColumn id="16" xr3:uid="{D47E86D5-9170-49A7-8BE7-3FB201E2E82A}" name="P13" dataDxfId="4"/>
    <tableColumn id="17" xr3:uid="{5B1ED7FB-605B-486A-AC75-6566DF0C2259}" name="P14" dataDxfId="3"/>
    <tableColumn id="18" xr3:uid="{5E9E9242-7A0A-4D90-87FA-D71A5774E122}" name="P15" dataDxfId="2"/>
    <tableColumn id="20" xr3:uid="{5D760BBB-480A-4D6B-9876-F6CC06948E08}" name="Anho" dataDxfId="1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13" totalsRowShown="0" headerRowDxfId="0">
  <autoFilter ref="A1:A13" xr:uid="{4F07769A-B222-4F9A-993F-A5C63DFC99D9}"/>
  <sortState xmlns:xlrd2="http://schemas.microsoft.com/office/spreadsheetml/2017/richdata2" ref="A2:A13">
    <sortCondition ref="A1:A13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ampus-ademass.com/curso/3" TargetMode="External"/><Relationship Id="rId2" Type="http://schemas.openxmlformats.org/officeDocument/2006/relationships/hyperlink" Target="https://campus-ademass.com/curso/24" TargetMode="External"/><Relationship Id="rId1" Type="http://schemas.openxmlformats.org/officeDocument/2006/relationships/hyperlink" Target="https://codersfree.com/cursos/aprende-laravel-avanzado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X211"/>
  <sheetViews>
    <sheetView tabSelected="1" workbookViewId="0">
      <pane xSplit="3" ySplit="1" topLeftCell="D196" activePane="bottomRight" state="frozen"/>
      <selection pane="topRight" activeCell="C1" sqref="C1"/>
      <selection pane="bottomLeft" activeCell="A2" sqref="A2"/>
      <selection pane="bottomRight" activeCell="E215" sqref="E215"/>
    </sheetView>
  </sheetViews>
  <sheetFormatPr defaultColWidth="11.5546875" defaultRowHeight="14.4" x14ac:dyDescent="0.3"/>
  <cols>
    <col min="2" max="2" width="12.77734375" customWidth="1"/>
    <col min="3" max="3" width="11.5546875" style="2"/>
    <col min="4" max="18" width="7.109375" customWidth="1"/>
    <col min="19" max="19" width="11.5546875" style="13"/>
    <col min="20" max="20" width="4.6640625" customWidth="1"/>
    <col min="21" max="21" width="7.6640625" customWidth="1"/>
    <col min="22" max="22" width="8.33203125" customWidth="1"/>
    <col min="23" max="23" width="10" customWidth="1"/>
  </cols>
  <sheetData>
    <row r="1" spans="1:24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12" t="s">
        <v>93</v>
      </c>
      <c r="U1" s="2">
        <v>2024</v>
      </c>
      <c r="V1" s="15">
        <f>Resumen!D2</f>
        <v>46.974683544303801</v>
      </c>
      <c r="W1" s="17">
        <f>Resumen!D11</f>
        <v>0.33797814207650279</v>
      </c>
      <c r="X1" s="19">
        <f>Resumen!D7+Resumen!F10</f>
        <v>45415</v>
      </c>
    </row>
    <row r="2" spans="1:24" hidden="1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3">
        <f>YEAR(Tabla2[[#This Row],[Fecha]])</f>
        <v>2023</v>
      </c>
      <c r="V2" s="7"/>
    </row>
    <row r="3" spans="1:24" hidden="1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3">
        <f>YEAR(Tabla2[[#This Row],[Fecha]])</f>
        <v>2023</v>
      </c>
    </row>
    <row r="4" spans="1:24" hidden="1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4">
        <f>YEAR(Tabla2[[#This Row],[Fecha]])</f>
        <v>2023</v>
      </c>
    </row>
    <row r="5" spans="1:24" hidden="1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3">
        <f>YEAR(Tabla2[[#This Row],[Fecha]])</f>
        <v>2023</v>
      </c>
    </row>
    <row r="6" spans="1:24" hidden="1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3">
        <f>YEAR(Tabla2[[#This Row],[Fecha]])</f>
        <v>2023</v>
      </c>
    </row>
    <row r="7" spans="1:24" hidden="1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  <c r="S7" s="13">
        <f>YEAR(Tabla2[[#This Row],[Fecha]])</f>
        <v>2023</v>
      </c>
    </row>
    <row r="8" spans="1:24" hidden="1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3">
        <f>YEAR(Tabla2[[#This Row],[Fecha]])</f>
        <v>2023</v>
      </c>
    </row>
    <row r="9" spans="1:24" hidden="1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  <c r="S9" s="13">
        <f>YEAR(Tabla2[[#This Row],[Fecha]])</f>
        <v>2023</v>
      </c>
    </row>
    <row r="10" spans="1:24" hidden="1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>
        <f>YEAR(Tabla2[[#This Row],[Fecha]])</f>
        <v>2023</v>
      </c>
    </row>
    <row r="11" spans="1:24" hidden="1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  <c r="S11" s="13">
        <f>YEAR(Tabla2[[#This Row],[Fecha]])</f>
        <v>2023</v>
      </c>
    </row>
    <row r="12" spans="1:24" hidden="1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3">
        <f>YEAR(Tabla2[[#This Row],[Fecha]])</f>
        <v>2023</v>
      </c>
    </row>
    <row r="13" spans="1:24" hidden="1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3">
        <f>YEAR(Tabla2[[#This Row],[Fecha]])</f>
        <v>2023</v>
      </c>
    </row>
    <row r="14" spans="1:24" hidden="1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  <c r="S14" s="13">
        <f>YEAR(Tabla2[[#This Row],[Fecha]])</f>
        <v>2023</v>
      </c>
    </row>
    <row r="15" spans="1:24" hidden="1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  <c r="S15" s="13">
        <f>YEAR(Tabla2[[#This Row],[Fecha]])</f>
        <v>2023</v>
      </c>
    </row>
    <row r="16" spans="1:24" hidden="1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  <c r="S16" s="13">
        <f>YEAR(Tabla2[[#This Row],[Fecha]])</f>
        <v>2023</v>
      </c>
    </row>
    <row r="17" spans="1:19" hidden="1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3">
        <f>YEAR(Tabla2[[#This Row],[Fecha]])</f>
        <v>2023</v>
      </c>
    </row>
    <row r="18" spans="1:19" hidden="1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3">
        <f>YEAR(Tabla2[[#This Row],[Fecha]])</f>
        <v>2023</v>
      </c>
    </row>
    <row r="19" spans="1:19" hidden="1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3">
        <f>YEAR(Tabla2[[#This Row],[Fecha]])</f>
        <v>2023</v>
      </c>
    </row>
    <row r="20" spans="1:19" hidden="1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3">
        <f>YEAR(Tabla2[[#This Row],[Fecha]])</f>
        <v>2023</v>
      </c>
    </row>
    <row r="21" spans="1:19" hidden="1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3">
        <f>YEAR(Tabla2[[#This Row],[Fecha]])</f>
        <v>2023</v>
      </c>
    </row>
    <row r="22" spans="1:19" hidden="1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  <c r="S22" s="13">
        <f>YEAR(Tabla2[[#This Row],[Fecha]])</f>
        <v>2023</v>
      </c>
    </row>
    <row r="23" spans="1:19" hidden="1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3">
        <f>YEAR(Tabla2[[#This Row],[Fecha]])</f>
        <v>2023</v>
      </c>
    </row>
    <row r="24" spans="1:19" hidden="1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3">
        <f>YEAR(Tabla2[[#This Row],[Fecha]])</f>
        <v>2023</v>
      </c>
    </row>
    <row r="25" spans="1:19" hidden="1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3">
        <f>YEAR(Tabla2[[#This Row],[Fecha]])</f>
        <v>2023</v>
      </c>
    </row>
    <row r="26" spans="1:19" hidden="1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  <c r="S26" s="13">
        <f>YEAR(Tabla2[[#This Row],[Fecha]])</f>
        <v>2023</v>
      </c>
    </row>
    <row r="27" spans="1:19" hidden="1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3">
        <f>YEAR(Tabla2[[#This Row],[Fecha]])</f>
        <v>2023</v>
      </c>
    </row>
    <row r="28" spans="1:19" hidden="1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  <c r="S28" s="13">
        <f>YEAR(Tabla2[[#This Row],[Fecha]])</f>
        <v>2023</v>
      </c>
    </row>
    <row r="29" spans="1:19" hidden="1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3">
        <f>YEAR(Tabla2[[#This Row],[Fecha]])</f>
        <v>2023</v>
      </c>
    </row>
    <row r="30" spans="1:19" hidden="1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3">
        <f>YEAR(Tabla2[[#This Row],[Fecha]])</f>
        <v>2023</v>
      </c>
    </row>
    <row r="31" spans="1:19" hidden="1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3">
        <f>YEAR(Tabla2[[#This Row],[Fecha]])</f>
        <v>2023</v>
      </c>
    </row>
    <row r="32" spans="1:19" hidden="1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>
        <f>YEAR(Tabla2[[#This Row],[Fecha]])</f>
        <v>2023</v>
      </c>
    </row>
    <row r="33" spans="1:19" hidden="1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3">
        <f>YEAR(Tabla2[[#This Row],[Fecha]])</f>
        <v>2023</v>
      </c>
    </row>
    <row r="34" spans="1:19" hidden="1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3">
        <f>YEAR(Tabla2[[#This Row],[Fecha]])</f>
        <v>2023</v>
      </c>
    </row>
    <row r="35" spans="1:19" hidden="1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  <c r="S35" s="13">
        <f>YEAR(Tabla2[[#This Row],[Fecha]])</f>
        <v>2023</v>
      </c>
    </row>
    <row r="36" spans="1:19" hidden="1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  <c r="S36" s="13">
        <f>YEAR(Tabla2[[#This Row],[Fecha]])</f>
        <v>2023</v>
      </c>
    </row>
    <row r="37" spans="1:19" hidden="1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  <c r="S37" s="13">
        <f>YEAR(Tabla2[[#This Row],[Fecha]])</f>
        <v>2023</v>
      </c>
    </row>
    <row r="38" spans="1:19" hidden="1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3">
        <f>YEAR(Tabla2[[#This Row],[Fecha]])</f>
        <v>2023</v>
      </c>
    </row>
    <row r="39" spans="1:19" hidden="1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3">
        <f>YEAR(Tabla2[[#This Row],[Fecha]])</f>
        <v>2023</v>
      </c>
    </row>
    <row r="40" spans="1:19" hidden="1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3">
        <f>YEAR(Tabla2[[#This Row],[Fecha]])</f>
        <v>2023</v>
      </c>
    </row>
    <row r="41" spans="1:19" hidden="1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3">
        <f>YEAR(Tabla2[[#This Row],[Fecha]])</f>
        <v>2023</v>
      </c>
    </row>
    <row r="42" spans="1:19" hidden="1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3">
        <f>YEAR(Tabla2[[#This Row],[Fecha]])</f>
        <v>2023</v>
      </c>
    </row>
    <row r="43" spans="1:19" hidden="1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3">
        <f>YEAR(Tabla2[[#This Row],[Fecha]])</f>
        <v>2023</v>
      </c>
    </row>
    <row r="44" spans="1:19" hidden="1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3">
        <f>YEAR(Tabla2[[#This Row],[Fecha]])</f>
        <v>2023</v>
      </c>
    </row>
    <row r="45" spans="1:19" hidden="1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3">
        <f>YEAR(Tabla2[[#This Row],[Fecha]])</f>
        <v>2023</v>
      </c>
    </row>
    <row r="46" spans="1:19" hidden="1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3">
        <f>YEAR(Tabla2[[#This Row],[Fecha]])</f>
        <v>2023</v>
      </c>
    </row>
    <row r="47" spans="1:19" hidden="1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3">
        <f>YEAR(Tabla2[[#This Row],[Fecha]])</f>
        <v>2023</v>
      </c>
    </row>
    <row r="48" spans="1:19" hidden="1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3">
        <f>YEAR(Tabla2[[#This Row],[Fecha]])</f>
        <v>2023</v>
      </c>
    </row>
    <row r="49" spans="1:19" hidden="1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3">
        <f>YEAR(Tabla2[[#This Row],[Fecha]])</f>
        <v>2023</v>
      </c>
    </row>
    <row r="50" spans="1:19" hidden="1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3">
        <f>YEAR(Tabla2[[#This Row],[Fecha]])</f>
        <v>2023</v>
      </c>
    </row>
    <row r="51" spans="1:19" hidden="1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3">
        <f>YEAR(Tabla2[[#This Row],[Fecha]])</f>
        <v>2023</v>
      </c>
    </row>
    <row r="52" spans="1:19" hidden="1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3">
        <f>YEAR(Tabla2[[#This Row],[Fecha]])</f>
        <v>2023</v>
      </c>
    </row>
    <row r="53" spans="1:19" hidden="1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3">
        <f>YEAR(Tabla2[[#This Row],[Fecha]])</f>
        <v>2023</v>
      </c>
    </row>
    <row r="54" spans="1:19" hidden="1" x14ac:dyDescent="0.3">
      <c r="A54" s="1">
        <v>45073</v>
      </c>
      <c r="B54" s="1" t="s">
        <v>82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3">
        <f>YEAR(Tabla2[[#This Row],[Fecha]])</f>
        <v>2023</v>
      </c>
    </row>
    <row r="55" spans="1:19" hidden="1" x14ac:dyDescent="0.3">
      <c r="A55" s="1">
        <v>45074</v>
      </c>
      <c r="B55" s="1" t="s">
        <v>82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3">
        <f>YEAR(Tabla2[[#This Row],[Fecha]])</f>
        <v>2023</v>
      </c>
    </row>
    <row r="56" spans="1:19" hidden="1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  <c r="S56" s="13">
        <f>YEAR(Tabla2[[#This Row],[Fecha]])</f>
        <v>2023</v>
      </c>
    </row>
    <row r="57" spans="1:19" hidden="1" x14ac:dyDescent="0.3">
      <c r="A57" s="1">
        <v>45075</v>
      </c>
      <c r="B57" s="1" t="s">
        <v>7</v>
      </c>
      <c r="C57" s="4">
        <f t="shared" ref="C57:C62" si="8"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3">
        <f>YEAR(Tabla2[[#This Row],[Fecha]])</f>
        <v>2023</v>
      </c>
    </row>
    <row r="58" spans="1:19" hidden="1" x14ac:dyDescent="0.3">
      <c r="A58" s="1">
        <v>45077</v>
      </c>
      <c r="B58" s="1" t="s">
        <v>7</v>
      </c>
      <c r="C58" s="4">
        <f t="shared" si="8"/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3">
        <f>YEAR(Tabla2[[#This Row],[Fecha]])</f>
        <v>2023</v>
      </c>
    </row>
    <row r="59" spans="1:19" hidden="1" x14ac:dyDescent="0.3">
      <c r="A59" s="1">
        <v>45130</v>
      </c>
      <c r="B59" s="1" t="s">
        <v>7</v>
      </c>
      <c r="C59" s="4">
        <f t="shared" si="8"/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3">
        <f>YEAR(Tabla2[[#This Row],[Fecha]])</f>
        <v>2023</v>
      </c>
    </row>
    <row r="60" spans="1:19" hidden="1" x14ac:dyDescent="0.3">
      <c r="A60" s="1">
        <v>45131</v>
      </c>
      <c r="B60" s="1" t="s">
        <v>7</v>
      </c>
      <c r="C60" s="4">
        <f t="shared" si="8"/>
        <v>48</v>
      </c>
      <c r="D60" s="3">
        <v>31</v>
      </c>
      <c r="E60" s="3">
        <v>12</v>
      </c>
      <c r="F60" s="3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3">
        <f>YEAR(Tabla2[[#This Row],[Fecha]])</f>
        <v>2023</v>
      </c>
    </row>
    <row r="61" spans="1:19" hidden="1" x14ac:dyDescent="0.3">
      <c r="A61" s="1">
        <v>45132</v>
      </c>
      <c r="B61" s="1" t="s">
        <v>83</v>
      </c>
      <c r="C61" s="4">
        <f t="shared" si="8"/>
        <v>2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3">
        <f>YEAR(Tabla2[[#This Row],[Fecha]])</f>
        <v>2023</v>
      </c>
    </row>
    <row r="62" spans="1:19" hidden="1" x14ac:dyDescent="0.3">
      <c r="A62" s="1">
        <v>45132</v>
      </c>
      <c r="B62" s="1" t="s">
        <v>6</v>
      </c>
      <c r="C62" s="4">
        <f t="shared" si="8"/>
        <v>70</v>
      </c>
      <c r="D62" s="3">
        <v>1</v>
      </c>
      <c r="E62" s="3">
        <v>1</v>
      </c>
      <c r="F62" s="3">
        <v>1</v>
      </c>
      <c r="G62" s="3">
        <v>11</v>
      </c>
      <c r="H62" s="3">
        <v>11</v>
      </c>
      <c r="I62" s="3">
        <v>5</v>
      </c>
      <c r="J62" s="3">
        <v>5</v>
      </c>
      <c r="K62" s="3">
        <v>2</v>
      </c>
      <c r="L62" s="3">
        <v>5</v>
      </c>
      <c r="M62" s="3">
        <v>8</v>
      </c>
      <c r="N62" s="3">
        <v>20</v>
      </c>
      <c r="O62" s="3"/>
      <c r="P62" s="3"/>
      <c r="Q62" s="3"/>
      <c r="R62" s="3"/>
      <c r="S62" s="13">
        <f>YEAR(Tabla2[[#This Row],[Fecha]])</f>
        <v>2023</v>
      </c>
    </row>
    <row r="63" spans="1:19" hidden="1" x14ac:dyDescent="0.3">
      <c r="A63" s="1">
        <v>45133</v>
      </c>
      <c r="B63" s="1" t="s">
        <v>6</v>
      </c>
      <c r="C63" s="4">
        <f t="shared" ref="C63:C69" si="9">SUM(D63:R63)</f>
        <v>12</v>
      </c>
      <c r="D63" s="3">
        <v>4</v>
      </c>
      <c r="E63" s="3">
        <v>4</v>
      </c>
      <c r="F63" s="3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3">
        <f>YEAR(Tabla2[[#This Row],[Fecha]])</f>
        <v>2023</v>
      </c>
    </row>
    <row r="64" spans="1:19" hidden="1" x14ac:dyDescent="0.3">
      <c r="A64" s="1">
        <v>45133</v>
      </c>
      <c r="B64" s="1" t="s">
        <v>25</v>
      </c>
      <c r="C64" s="4">
        <f t="shared" si="9"/>
        <v>48</v>
      </c>
      <c r="D64" s="3">
        <v>6</v>
      </c>
      <c r="E64" s="3">
        <v>2</v>
      </c>
      <c r="F64" s="3">
        <v>8</v>
      </c>
      <c r="G64" s="3">
        <v>7</v>
      </c>
      <c r="H64" s="3">
        <v>3</v>
      </c>
      <c r="I64" s="3">
        <v>3</v>
      </c>
      <c r="J64" s="3">
        <v>3</v>
      </c>
      <c r="K64" s="3">
        <v>5</v>
      </c>
      <c r="L64" s="3">
        <v>5</v>
      </c>
      <c r="M64" s="3">
        <v>6</v>
      </c>
      <c r="N64" s="3"/>
      <c r="O64" s="3"/>
      <c r="P64" s="3"/>
      <c r="Q64" s="3"/>
      <c r="R64" s="3"/>
      <c r="S64" s="13">
        <f>YEAR(Tabla2[[#This Row],[Fecha]])</f>
        <v>2023</v>
      </c>
    </row>
    <row r="65" spans="1:19" hidden="1" x14ac:dyDescent="0.3">
      <c r="A65" s="1">
        <v>45134</v>
      </c>
      <c r="B65" s="1" t="s">
        <v>25</v>
      </c>
      <c r="C65" s="4">
        <f t="shared" si="9"/>
        <v>45</v>
      </c>
      <c r="D65" s="3">
        <v>3</v>
      </c>
      <c r="E65" s="3">
        <v>4</v>
      </c>
      <c r="F65" s="3">
        <v>4</v>
      </c>
      <c r="G65" s="3">
        <v>3</v>
      </c>
      <c r="H65" s="3">
        <v>1</v>
      </c>
      <c r="I65" s="3">
        <v>3</v>
      </c>
      <c r="J65" s="3">
        <v>1</v>
      </c>
      <c r="K65" s="3">
        <v>3</v>
      </c>
      <c r="L65" s="3">
        <v>4</v>
      </c>
      <c r="M65" s="3">
        <v>8</v>
      </c>
      <c r="N65" s="3">
        <v>1</v>
      </c>
      <c r="O65" s="3">
        <v>5</v>
      </c>
      <c r="P65" s="3">
        <v>5</v>
      </c>
      <c r="Q65" s="3"/>
      <c r="R65" s="3"/>
      <c r="S65" s="13">
        <f>YEAR(Tabla2[[#This Row],[Fecha]])</f>
        <v>2023</v>
      </c>
    </row>
    <row r="66" spans="1:19" hidden="1" x14ac:dyDescent="0.3">
      <c r="A66" s="1">
        <v>45135</v>
      </c>
      <c r="B66" s="1" t="s">
        <v>25</v>
      </c>
      <c r="C66" s="4">
        <f t="shared" si="9"/>
        <v>52</v>
      </c>
      <c r="D66" s="3">
        <v>3</v>
      </c>
      <c r="E66" s="3">
        <v>14</v>
      </c>
      <c r="F66" s="3">
        <v>4</v>
      </c>
      <c r="G66" s="3">
        <v>6</v>
      </c>
      <c r="H66" s="3">
        <v>2</v>
      </c>
      <c r="I66" s="3">
        <v>2</v>
      </c>
      <c r="J66" s="3">
        <v>4</v>
      </c>
      <c r="K66" s="3">
        <v>3</v>
      </c>
      <c r="L66" s="3">
        <v>6</v>
      </c>
      <c r="M66" s="3">
        <v>1</v>
      </c>
      <c r="N66" s="3">
        <v>2</v>
      </c>
      <c r="O66" s="3">
        <v>5</v>
      </c>
      <c r="P66" s="3"/>
      <c r="Q66" s="3"/>
      <c r="R66" s="3"/>
      <c r="S66" s="13">
        <f>YEAR(Tabla2[[#This Row],[Fecha]])</f>
        <v>2023</v>
      </c>
    </row>
    <row r="67" spans="1:19" hidden="1" x14ac:dyDescent="0.3">
      <c r="A67" s="1">
        <v>45136</v>
      </c>
      <c r="B67" s="1" t="s">
        <v>25</v>
      </c>
      <c r="C67" s="4">
        <f t="shared" si="9"/>
        <v>62</v>
      </c>
      <c r="D67" s="3">
        <v>3</v>
      </c>
      <c r="E67" s="3">
        <v>5</v>
      </c>
      <c r="F67" s="3">
        <v>3</v>
      </c>
      <c r="G67" s="3">
        <v>7</v>
      </c>
      <c r="H67" s="3">
        <v>3</v>
      </c>
      <c r="I67" s="3">
        <v>4</v>
      </c>
      <c r="J67" s="3">
        <v>1</v>
      </c>
      <c r="K67" s="3">
        <v>5</v>
      </c>
      <c r="L67" s="3">
        <v>3</v>
      </c>
      <c r="M67" s="3">
        <v>2</v>
      </c>
      <c r="N67" s="3">
        <v>3</v>
      </c>
      <c r="O67" s="3">
        <v>5</v>
      </c>
      <c r="P67" s="3">
        <v>3</v>
      </c>
      <c r="Q67" s="3">
        <v>4</v>
      </c>
      <c r="R67" s="3">
        <f>3+4+4</f>
        <v>11</v>
      </c>
      <c r="S67" s="13">
        <f>YEAR(Tabla2[[#This Row],[Fecha]])</f>
        <v>2023</v>
      </c>
    </row>
    <row r="68" spans="1:19" hidden="1" x14ac:dyDescent="0.3">
      <c r="A68" s="1">
        <v>45137</v>
      </c>
      <c r="B68" s="1" t="s">
        <v>25</v>
      </c>
      <c r="C68" s="4">
        <f t="shared" si="9"/>
        <v>35</v>
      </c>
      <c r="D68" s="3">
        <v>9</v>
      </c>
      <c r="E68" s="3">
        <v>5</v>
      </c>
      <c r="F68" s="3">
        <v>1</v>
      </c>
      <c r="G68" s="3">
        <v>2</v>
      </c>
      <c r="H68" s="3">
        <v>4</v>
      </c>
      <c r="I68" s="3">
        <v>2</v>
      </c>
      <c r="J68" s="3">
        <v>2</v>
      </c>
      <c r="K68" s="3">
        <v>4</v>
      </c>
      <c r="L68" s="3">
        <v>6</v>
      </c>
      <c r="M68" s="3"/>
      <c r="N68" s="3"/>
      <c r="O68" s="3"/>
      <c r="P68" s="3"/>
      <c r="Q68" s="3"/>
      <c r="R68" s="3"/>
      <c r="S68" s="13">
        <f>YEAR(Tabla2[[#This Row],[Fecha]])</f>
        <v>2023</v>
      </c>
    </row>
    <row r="69" spans="1:19" hidden="1" x14ac:dyDescent="0.3">
      <c r="A69" s="1">
        <v>45138</v>
      </c>
      <c r="B69" s="1" t="s">
        <v>25</v>
      </c>
      <c r="C69" s="4">
        <f t="shared" si="9"/>
        <v>31</v>
      </c>
      <c r="D69" s="3">
        <v>1</v>
      </c>
      <c r="E69" s="3">
        <v>4</v>
      </c>
      <c r="F69" s="3">
        <v>3</v>
      </c>
      <c r="G69" s="3">
        <v>2</v>
      </c>
      <c r="H69" s="3">
        <v>3</v>
      </c>
      <c r="I69" s="3">
        <v>2</v>
      </c>
      <c r="J69" s="3">
        <v>3</v>
      </c>
      <c r="K69" s="3">
        <v>6</v>
      </c>
      <c r="L69" s="3">
        <v>2</v>
      </c>
      <c r="M69" s="3">
        <v>1</v>
      </c>
      <c r="N69" s="3">
        <v>2</v>
      </c>
      <c r="O69" s="3">
        <v>2</v>
      </c>
      <c r="P69" s="3"/>
      <c r="Q69" s="3"/>
      <c r="R69" s="3"/>
      <c r="S69" s="13">
        <f>YEAR(Tabla2[[#This Row],[Fecha]])</f>
        <v>2023</v>
      </c>
    </row>
    <row r="70" spans="1:19" hidden="1" x14ac:dyDescent="0.3">
      <c r="A70" s="1">
        <v>45139</v>
      </c>
      <c r="B70" s="1" t="s">
        <v>25</v>
      </c>
      <c r="C70" s="4">
        <f t="shared" ref="C70:C75" si="10">SUM(D70:R70)</f>
        <v>32</v>
      </c>
      <c r="D70" s="3">
        <v>9</v>
      </c>
      <c r="E70" s="3">
        <v>2</v>
      </c>
      <c r="F70" s="3">
        <v>4</v>
      </c>
      <c r="G70" s="3">
        <v>3</v>
      </c>
      <c r="H70" s="3">
        <v>1</v>
      </c>
      <c r="I70" s="3">
        <v>2</v>
      </c>
      <c r="J70" s="3">
        <v>1</v>
      </c>
      <c r="K70" s="3">
        <v>3</v>
      </c>
      <c r="L70" s="3">
        <v>7</v>
      </c>
      <c r="M70" s="3"/>
      <c r="N70" s="3"/>
      <c r="O70" s="3"/>
      <c r="P70" s="3"/>
      <c r="Q70" s="3"/>
      <c r="R70" s="3"/>
      <c r="S70" s="13">
        <f>YEAR(Tabla2[[#This Row],[Fecha]])</f>
        <v>2023</v>
      </c>
    </row>
    <row r="71" spans="1:19" hidden="1" x14ac:dyDescent="0.3">
      <c r="A71" s="1">
        <v>45140</v>
      </c>
      <c r="B71" s="1" t="s">
        <v>25</v>
      </c>
      <c r="C71" s="4">
        <f t="shared" si="10"/>
        <v>34</v>
      </c>
      <c r="D71" s="3">
        <v>2</v>
      </c>
      <c r="E71" s="3">
        <v>2</v>
      </c>
      <c r="F71" s="3">
        <v>2</v>
      </c>
      <c r="G71" s="3">
        <v>10</v>
      </c>
      <c r="H71" s="3">
        <v>4</v>
      </c>
      <c r="I71" s="3">
        <v>4</v>
      </c>
      <c r="J71" s="3">
        <v>5</v>
      </c>
      <c r="K71" s="3">
        <v>2</v>
      </c>
      <c r="L71" s="3">
        <v>3</v>
      </c>
      <c r="M71" s="3"/>
      <c r="N71" s="3"/>
      <c r="O71" s="3"/>
      <c r="P71" s="3"/>
      <c r="Q71" s="3"/>
      <c r="R71" s="3"/>
      <c r="S71" s="13">
        <f>YEAR(Tabla2[[#This Row],[Fecha]])</f>
        <v>2023</v>
      </c>
    </row>
    <row r="72" spans="1:19" hidden="1" x14ac:dyDescent="0.3">
      <c r="A72" s="1">
        <v>45141</v>
      </c>
      <c r="B72" s="1" t="s">
        <v>25</v>
      </c>
      <c r="C72" s="4">
        <f t="shared" si="10"/>
        <v>25</v>
      </c>
      <c r="D72" s="3">
        <v>14</v>
      </c>
      <c r="E72" s="3">
        <v>11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3">
        <f>YEAR(Tabla2[[#This Row],[Fecha]])</f>
        <v>2023</v>
      </c>
    </row>
    <row r="73" spans="1:19" hidden="1" x14ac:dyDescent="0.3">
      <c r="A73" s="1">
        <v>45141</v>
      </c>
      <c r="B73" s="1" t="s">
        <v>7</v>
      </c>
      <c r="C73" s="4">
        <f t="shared" si="10"/>
        <v>8</v>
      </c>
      <c r="D73" s="3">
        <v>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3">
        <f>YEAR(Tabla2[[#This Row],[Fecha]])</f>
        <v>2023</v>
      </c>
    </row>
    <row r="74" spans="1:19" hidden="1" x14ac:dyDescent="0.3">
      <c r="A74" s="1">
        <v>45142</v>
      </c>
      <c r="B74" s="1" t="s">
        <v>25</v>
      </c>
      <c r="C74" s="4">
        <f t="shared" si="10"/>
        <v>40</v>
      </c>
      <c r="D74" s="3">
        <v>26</v>
      </c>
      <c r="E74" s="3">
        <v>14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3">
        <f>YEAR(Tabla2[[#This Row],[Fecha]])</f>
        <v>2023</v>
      </c>
    </row>
    <row r="75" spans="1:19" hidden="1" x14ac:dyDescent="0.3">
      <c r="A75" s="1">
        <v>45143</v>
      </c>
      <c r="B75" s="1" t="s">
        <v>25</v>
      </c>
      <c r="C75" s="4">
        <f t="shared" si="10"/>
        <v>36</v>
      </c>
      <c r="D75" s="3">
        <v>20</v>
      </c>
      <c r="E75" s="3">
        <v>4</v>
      </c>
      <c r="F75" s="3">
        <v>3</v>
      </c>
      <c r="G75" s="3">
        <v>5</v>
      </c>
      <c r="H75" s="3">
        <v>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13">
        <f>YEAR(Tabla2[[#This Row],[Fecha]])</f>
        <v>2023</v>
      </c>
    </row>
    <row r="76" spans="1:19" hidden="1" x14ac:dyDescent="0.3">
      <c r="A76" s="1">
        <v>45145</v>
      </c>
      <c r="B76" s="1" t="s">
        <v>25</v>
      </c>
      <c r="C76" s="4">
        <f t="shared" ref="C76:C81" si="11">SUM(D76:R76)</f>
        <v>52</v>
      </c>
      <c r="D76" s="3">
        <v>16</v>
      </c>
      <c r="E76" s="3">
        <v>7</v>
      </c>
      <c r="F76" s="3">
        <v>2</v>
      </c>
      <c r="G76" s="3">
        <v>11</v>
      </c>
      <c r="H76" s="3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13">
        <f>YEAR(Tabla2[[#This Row],[Fecha]])</f>
        <v>2023</v>
      </c>
    </row>
    <row r="77" spans="1:19" hidden="1" x14ac:dyDescent="0.3">
      <c r="A77" s="1">
        <v>45147</v>
      </c>
      <c r="B77" s="1" t="s">
        <v>7</v>
      </c>
      <c r="C77" s="4">
        <f t="shared" si="11"/>
        <v>72</v>
      </c>
      <c r="D77" s="3">
        <v>7</v>
      </c>
      <c r="E77" s="3">
        <v>4</v>
      </c>
      <c r="F77" s="3">
        <v>1</v>
      </c>
      <c r="G77" s="3">
        <v>6</v>
      </c>
      <c r="H77" s="3">
        <v>8</v>
      </c>
      <c r="I77" s="3">
        <v>21</v>
      </c>
      <c r="J77" s="3">
        <v>9</v>
      </c>
      <c r="K77" s="3">
        <v>16</v>
      </c>
      <c r="L77" s="3"/>
      <c r="M77" s="3"/>
      <c r="N77" s="3"/>
      <c r="O77" s="3"/>
      <c r="P77" s="3"/>
      <c r="Q77" s="3"/>
      <c r="R77" s="3"/>
      <c r="S77" s="13">
        <f>YEAR(Tabla2[[#This Row],[Fecha]])</f>
        <v>2023</v>
      </c>
    </row>
    <row r="78" spans="1:19" hidden="1" x14ac:dyDescent="0.3">
      <c r="A78" s="1">
        <v>45148</v>
      </c>
      <c r="B78" s="1" t="s">
        <v>7</v>
      </c>
      <c r="C78" s="4">
        <f t="shared" si="11"/>
        <v>142</v>
      </c>
      <c r="D78" s="3">
        <v>6</v>
      </c>
      <c r="E78" s="3">
        <v>28</v>
      </c>
      <c r="F78" s="3">
        <v>1</v>
      </c>
      <c r="G78" s="3">
        <v>9</v>
      </c>
      <c r="H78" s="3">
        <v>14</v>
      </c>
      <c r="I78" s="3">
        <v>15</v>
      </c>
      <c r="J78" s="3">
        <v>8</v>
      </c>
      <c r="K78" s="3">
        <v>7</v>
      </c>
      <c r="L78" s="3">
        <v>7</v>
      </c>
      <c r="M78" s="3">
        <v>10</v>
      </c>
      <c r="N78" s="3">
        <v>4</v>
      </c>
      <c r="O78" s="3">
        <v>10</v>
      </c>
      <c r="P78" s="3">
        <v>12</v>
      </c>
      <c r="Q78" s="3">
        <v>3</v>
      </c>
      <c r="R78" s="3">
        <v>8</v>
      </c>
      <c r="S78" s="13">
        <f>YEAR(Tabla2[[#This Row],[Fecha]])</f>
        <v>2023</v>
      </c>
    </row>
    <row r="79" spans="1:19" hidden="1" x14ac:dyDescent="0.3">
      <c r="A79" s="1">
        <v>45148</v>
      </c>
      <c r="B79" s="1" t="s">
        <v>7</v>
      </c>
      <c r="C79" s="4">
        <f t="shared" si="11"/>
        <v>87</v>
      </c>
      <c r="D79" s="3">
        <v>8</v>
      </c>
      <c r="E79" s="3">
        <v>8</v>
      </c>
      <c r="F79" s="3">
        <v>11</v>
      </c>
      <c r="G79" s="3">
        <v>10</v>
      </c>
      <c r="H79" s="3">
        <v>14</v>
      </c>
      <c r="I79" s="3">
        <v>18</v>
      </c>
      <c r="J79" s="3">
        <v>6</v>
      </c>
      <c r="K79" s="3">
        <v>8</v>
      </c>
      <c r="L79" s="3">
        <v>4</v>
      </c>
      <c r="M79" s="3"/>
      <c r="N79" s="3"/>
      <c r="O79" s="3"/>
      <c r="P79" s="3"/>
      <c r="Q79" s="3"/>
      <c r="R79" s="3"/>
      <c r="S79" s="13">
        <f>YEAR(Tabla2[[#This Row],[Fecha]])</f>
        <v>2023</v>
      </c>
    </row>
    <row r="80" spans="1:19" hidden="1" x14ac:dyDescent="0.3">
      <c r="A80" s="1">
        <v>45149</v>
      </c>
      <c r="B80" s="1" t="s">
        <v>7</v>
      </c>
      <c r="C80" s="4">
        <f t="shared" si="11"/>
        <v>39</v>
      </c>
      <c r="D80" s="3">
        <v>9</v>
      </c>
      <c r="E80" s="3">
        <v>14</v>
      </c>
      <c r="F80" s="3">
        <v>5</v>
      </c>
      <c r="G80" s="3">
        <v>11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3">
        <f>YEAR(Tabla2[[#This Row],[Fecha]])</f>
        <v>2023</v>
      </c>
    </row>
    <row r="81" spans="1:19" hidden="1" x14ac:dyDescent="0.3">
      <c r="A81" s="1">
        <v>45152</v>
      </c>
      <c r="B81" s="1" t="s">
        <v>7</v>
      </c>
      <c r="C81" s="4">
        <f t="shared" si="11"/>
        <v>35</v>
      </c>
      <c r="D81" s="3">
        <v>13</v>
      </c>
      <c r="E81" s="3">
        <v>3</v>
      </c>
      <c r="F81" s="3">
        <v>7</v>
      </c>
      <c r="G81" s="3">
        <v>12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3">
        <f>YEAR(Tabla2[[#This Row],[Fecha]])</f>
        <v>2023</v>
      </c>
    </row>
    <row r="82" spans="1:19" hidden="1" x14ac:dyDescent="0.3">
      <c r="A82" s="1">
        <v>45154</v>
      </c>
      <c r="B82" s="1" t="s">
        <v>7</v>
      </c>
      <c r="C82" s="4">
        <f t="shared" ref="C82:C87" si="12">SUM(D82:R82)</f>
        <v>67</v>
      </c>
      <c r="D82" s="3">
        <v>12</v>
      </c>
      <c r="E82" s="3">
        <v>11</v>
      </c>
      <c r="F82" s="3">
        <v>3</v>
      </c>
      <c r="G82" s="3">
        <v>4</v>
      </c>
      <c r="H82" s="3">
        <v>17</v>
      </c>
      <c r="I82" s="3">
        <v>11</v>
      </c>
      <c r="J82" s="3">
        <v>9</v>
      </c>
      <c r="K82" s="3"/>
      <c r="L82" s="3"/>
      <c r="M82" s="3"/>
      <c r="N82" s="3"/>
      <c r="O82" s="3"/>
      <c r="P82" s="3"/>
      <c r="Q82" s="3"/>
      <c r="R82" s="3"/>
      <c r="S82" s="13">
        <f>YEAR(Tabla2[[#This Row],[Fecha]])</f>
        <v>2023</v>
      </c>
    </row>
    <row r="83" spans="1:19" hidden="1" x14ac:dyDescent="0.3">
      <c r="A83" s="1">
        <v>45155</v>
      </c>
      <c r="B83" s="1" t="s">
        <v>7</v>
      </c>
      <c r="C83" s="4">
        <f t="shared" si="12"/>
        <v>30</v>
      </c>
      <c r="D83" s="3">
        <v>5</v>
      </c>
      <c r="E83" s="3">
        <v>7</v>
      </c>
      <c r="F83" s="3">
        <v>12</v>
      </c>
      <c r="G83" s="3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3">
        <f>YEAR(Tabla2[[#This Row],[Fecha]])</f>
        <v>2023</v>
      </c>
    </row>
    <row r="84" spans="1:19" hidden="1" x14ac:dyDescent="0.3">
      <c r="A84" s="1">
        <v>45156</v>
      </c>
      <c r="B84" s="1" t="s">
        <v>7</v>
      </c>
      <c r="C84" s="4">
        <f t="shared" si="12"/>
        <v>31</v>
      </c>
      <c r="D84" s="3">
        <v>6</v>
      </c>
      <c r="E84" s="3">
        <v>14</v>
      </c>
      <c r="F84" s="3">
        <v>7</v>
      </c>
      <c r="G84" s="3">
        <v>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3">
        <f>YEAR(Tabla2[[#This Row],[Fecha]])</f>
        <v>2023</v>
      </c>
    </row>
    <row r="85" spans="1:19" hidden="1" x14ac:dyDescent="0.3">
      <c r="A85" s="1">
        <v>45157</v>
      </c>
      <c r="B85" s="1" t="s">
        <v>7</v>
      </c>
      <c r="C85" s="4">
        <f t="shared" si="12"/>
        <v>42</v>
      </c>
      <c r="D85" s="3">
        <v>10</v>
      </c>
      <c r="E85" s="3">
        <v>5</v>
      </c>
      <c r="F85" s="3">
        <v>6</v>
      </c>
      <c r="G85" s="3">
        <v>3</v>
      </c>
      <c r="H85" s="3">
        <v>11</v>
      </c>
      <c r="I85" s="3">
        <v>6</v>
      </c>
      <c r="J85" s="3">
        <v>1</v>
      </c>
      <c r="K85" s="3"/>
      <c r="L85" s="3"/>
      <c r="M85" s="3"/>
      <c r="N85" s="3"/>
      <c r="O85" s="3"/>
      <c r="P85" s="3"/>
      <c r="Q85" s="3"/>
      <c r="R85" s="3"/>
      <c r="S85" s="13">
        <f>YEAR(Tabla2[[#This Row],[Fecha]])</f>
        <v>2023</v>
      </c>
    </row>
    <row r="86" spans="1:19" hidden="1" x14ac:dyDescent="0.3">
      <c r="A86" s="1">
        <v>45158</v>
      </c>
      <c r="B86" s="1" t="s">
        <v>25</v>
      </c>
      <c r="C86" s="4">
        <f t="shared" si="12"/>
        <v>37</v>
      </c>
      <c r="D86" s="3">
        <v>12</v>
      </c>
      <c r="E86" s="3">
        <v>13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3">
        <f>YEAR(Tabla2[[#This Row],[Fecha]])</f>
        <v>2023</v>
      </c>
    </row>
    <row r="87" spans="1:19" hidden="1" x14ac:dyDescent="0.3">
      <c r="A87" s="1">
        <v>45173</v>
      </c>
      <c r="B87" s="1" t="s">
        <v>25</v>
      </c>
      <c r="C87" s="4">
        <f t="shared" si="12"/>
        <v>34</v>
      </c>
      <c r="D87" s="3">
        <v>12</v>
      </c>
      <c r="E87" s="3">
        <v>22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3">
        <f>YEAR(Tabla2[[#This Row],[Fecha]])</f>
        <v>2023</v>
      </c>
    </row>
    <row r="88" spans="1:19" hidden="1" x14ac:dyDescent="0.3">
      <c r="A88" s="1">
        <v>45175</v>
      </c>
      <c r="B88" s="1" t="s">
        <v>25</v>
      </c>
      <c r="C88" s="4">
        <f t="shared" ref="C88:C94" si="13">SUM(D88:R88)</f>
        <v>17</v>
      </c>
      <c r="D88" s="3">
        <v>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3">
        <f>YEAR(Tabla2[[#This Row],[Fecha]])</f>
        <v>2023</v>
      </c>
    </row>
    <row r="89" spans="1:19" hidden="1" x14ac:dyDescent="0.3">
      <c r="A89" s="1">
        <v>45191</v>
      </c>
      <c r="B89" s="1" t="s">
        <v>92</v>
      </c>
      <c r="C89" s="4">
        <f t="shared" si="13"/>
        <v>65</v>
      </c>
      <c r="D89" s="3">
        <v>5</v>
      </c>
      <c r="E89" s="3">
        <v>7</v>
      </c>
      <c r="F89" s="3">
        <v>9</v>
      </c>
      <c r="G89" s="3">
        <v>10</v>
      </c>
      <c r="H89" s="3">
        <v>7</v>
      </c>
      <c r="I89" s="3">
        <v>4</v>
      </c>
      <c r="J89" s="3">
        <v>5</v>
      </c>
      <c r="K89" s="3">
        <v>4</v>
      </c>
      <c r="L89" s="3">
        <v>7</v>
      </c>
      <c r="M89" s="3">
        <v>7</v>
      </c>
      <c r="N89" s="3"/>
      <c r="O89" s="3"/>
      <c r="P89" s="3"/>
      <c r="Q89" s="3"/>
      <c r="R89" s="3"/>
      <c r="S89" s="13">
        <f>YEAR(Tabla2[[#This Row],[Fecha]])</f>
        <v>2023</v>
      </c>
    </row>
    <row r="90" spans="1:19" hidden="1" x14ac:dyDescent="0.3">
      <c r="A90" s="1">
        <v>45192</v>
      </c>
      <c r="B90" s="1" t="s">
        <v>92</v>
      </c>
      <c r="C90" s="4">
        <f t="shared" si="13"/>
        <v>100</v>
      </c>
      <c r="D90" s="3">
        <v>8</v>
      </c>
      <c r="E90" s="3">
        <v>6</v>
      </c>
      <c r="F90" s="3">
        <v>8</v>
      </c>
      <c r="G90" s="3">
        <v>8</v>
      </c>
      <c r="H90" s="3">
        <v>6</v>
      </c>
      <c r="I90" s="3">
        <v>8</v>
      </c>
      <c r="J90" s="3">
        <v>6</v>
      </c>
      <c r="K90" s="3">
        <v>5</v>
      </c>
      <c r="L90" s="3">
        <v>6</v>
      </c>
      <c r="M90" s="3">
        <v>7</v>
      </c>
      <c r="N90" s="3">
        <v>5</v>
      </c>
      <c r="O90" s="3">
        <v>9</v>
      </c>
      <c r="P90" s="3">
        <v>6</v>
      </c>
      <c r="Q90" s="3">
        <v>5</v>
      </c>
      <c r="R90" s="3">
        <v>7</v>
      </c>
      <c r="S90" s="13">
        <f>YEAR(Tabla2[[#This Row],[Fecha]])</f>
        <v>2023</v>
      </c>
    </row>
    <row r="91" spans="1:19" hidden="1" x14ac:dyDescent="0.3">
      <c r="A91" s="1">
        <v>45192</v>
      </c>
      <c r="B91" s="1" t="s">
        <v>92</v>
      </c>
      <c r="C91" s="4">
        <f t="shared" si="13"/>
        <v>15</v>
      </c>
      <c r="D91" s="3">
        <v>6</v>
      </c>
      <c r="E91" s="3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3">
        <f>YEAR(Tabla2[[#This Row],[Fecha]])</f>
        <v>2023</v>
      </c>
    </row>
    <row r="92" spans="1:19" hidden="1" x14ac:dyDescent="0.3">
      <c r="A92" s="1">
        <v>45193</v>
      </c>
      <c r="B92" s="1" t="s">
        <v>92</v>
      </c>
      <c r="C92" s="4">
        <f t="shared" si="13"/>
        <v>49</v>
      </c>
      <c r="D92" s="3">
        <v>9</v>
      </c>
      <c r="E92" s="3">
        <v>6</v>
      </c>
      <c r="F92" s="3">
        <v>6</v>
      </c>
      <c r="G92" s="3">
        <v>4</v>
      </c>
      <c r="H92" s="3">
        <v>5</v>
      </c>
      <c r="I92" s="3">
        <v>11</v>
      </c>
      <c r="J92" s="3">
        <v>8</v>
      </c>
      <c r="K92" s="3"/>
      <c r="L92" s="3"/>
      <c r="M92" s="3"/>
      <c r="N92" s="3"/>
      <c r="O92" s="3"/>
      <c r="P92" s="3"/>
      <c r="Q92" s="3"/>
      <c r="R92" s="3"/>
      <c r="S92" s="13">
        <f>YEAR(Tabla2[[#This Row],[Fecha]])</f>
        <v>2023</v>
      </c>
    </row>
    <row r="93" spans="1:19" hidden="1" x14ac:dyDescent="0.3">
      <c r="A93" s="1">
        <v>45194</v>
      </c>
      <c r="B93" s="1" t="s">
        <v>92</v>
      </c>
      <c r="C93" s="4">
        <f t="shared" si="13"/>
        <v>33</v>
      </c>
      <c r="D93" s="3">
        <v>6</v>
      </c>
      <c r="E93" s="3">
        <v>6</v>
      </c>
      <c r="F93" s="3">
        <v>6</v>
      </c>
      <c r="G93" s="3">
        <v>9</v>
      </c>
      <c r="H93" s="3"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13">
        <f>YEAR(Tabla2[[#This Row],[Fecha]])</f>
        <v>2023</v>
      </c>
    </row>
    <row r="94" spans="1:19" hidden="1" x14ac:dyDescent="0.3">
      <c r="A94" s="1">
        <v>45195</v>
      </c>
      <c r="B94" s="1" t="s">
        <v>92</v>
      </c>
      <c r="C94" s="4">
        <f t="shared" si="13"/>
        <v>62</v>
      </c>
      <c r="D94" s="3">
        <v>5</v>
      </c>
      <c r="E94" s="3">
        <v>7</v>
      </c>
      <c r="F94" s="3">
        <v>11</v>
      </c>
      <c r="G94" s="3">
        <v>15</v>
      </c>
      <c r="H94" s="3">
        <v>6</v>
      </c>
      <c r="I94" s="3">
        <v>6</v>
      </c>
      <c r="J94" s="3">
        <v>4</v>
      </c>
      <c r="K94" s="3">
        <v>8</v>
      </c>
      <c r="L94" s="3"/>
      <c r="M94" s="3"/>
      <c r="N94" s="3"/>
      <c r="O94" s="3"/>
      <c r="P94" s="3"/>
      <c r="Q94" s="3"/>
      <c r="R94" s="3"/>
      <c r="S94" s="13">
        <f>YEAR(Tabla2[[#This Row],[Fecha]])</f>
        <v>2023</v>
      </c>
    </row>
    <row r="95" spans="1:19" hidden="1" x14ac:dyDescent="0.3">
      <c r="A95" s="1">
        <v>45196</v>
      </c>
      <c r="B95" s="1" t="s">
        <v>92</v>
      </c>
      <c r="C95" s="4">
        <f t="shared" ref="C95:C100" si="14">SUM(D95:R95)</f>
        <v>32</v>
      </c>
      <c r="D95" s="3">
        <v>1</v>
      </c>
      <c r="E95" s="3">
        <v>1</v>
      </c>
      <c r="F95" s="3">
        <v>2</v>
      </c>
      <c r="G95" s="3">
        <v>5</v>
      </c>
      <c r="H95" s="3">
        <v>3</v>
      </c>
      <c r="I95" s="3">
        <v>4</v>
      </c>
      <c r="J95" s="3">
        <v>2</v>
      </c>
      <c r="K95" s="3">
        <v>2</v>
      </c>
      <c r="L95" s="3">
        <v>1</v>
      </c>
      <c r="M95" s="3">
        <v>3</v>
      </c>
      <c r="N95" s="3">
        <v>2</v>
      </c>
      <c r="O95" s="3">
        <v>1</v>
      </c>
      <c r="P95" s="3">
        <v>2</v>
      </c>
      <c r="Q95" s="3">
        <v>3</v>
      </c>
      <c r="R95" s="3"/>
      <c r="S95" s="13">
        <f>YEAR(Tabla2[[#This Row],[Fecha]])</f>
        <v>2023</v>
      </c>
    </row>
    <row r="96" spans="1:19" hidden="1" x14ac:dyDescent="0.3">
      <c r="A96" s="1">
        <v>45234</v>
      </c>
      <c r="B96" s="1" t="s">
        <v>7</v>
      </c>
      <c r="C96" s="4">
        <f t="shared" si="14"/>
        <v>4</v>
      </c>
      <c r="D96" s="3">
        <v>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3">
        <f>YEAR(Tabla2[[#This Row],[Fecha]])</f>
        <v>2023</v>
      </c>
    </row>
    <row r="97" spans="1:19" hidden="1" x14ac:dyDescent="0.3">
      <c r="A97" s="1">
        <v>45234</v>
      </c>
      <c r="B97" s="1" t="s">
        <v>25</v>
      </c>
      <c r="C97" s="4">
        <f t="shared" si="14"/>
        <v>34</v>
      </c>
      <c r="D97" s="3">
        <v>1</v>
      </c>
      <c r="E97" s="3">
        <v>8</v>
      </c>
      <c r="F97" s="3">
        <v>1</v>
      </c>
      <c r="G97" s="3">
        <v>6</v>
      </c>
      <c r="H97" s="3">
        <v>8</v>
      </c>
      <c r="I97" s="3">
        <v>4</v>
      </c>
      <c r="J97" s="3">
        <v>6</v>
      </c>
      <c r="K97" s="3"/>
      <c r="L97" s="3"/>
      <c r="M97" s="3"/>
      <c r="N97" s="3"/>
      <c r="O97" s="3"/>
      <c r="P97" s="3"/>
      <c r="Q97" s="3"/>
      <c r="R97" s="3"/>
      <c r="S97" s="13">
        <f>YEAR(Tabla2[[#This Row],[Fecha]])</f>
        <v>2023</v>
      </c>
    </row>
    <row r="98" spans="1:19" hidden="1" x14ac:dyDescent="0.3">
      <c r="A98" s="1">
        <v>45235</v>
      </c>
      <c r="B98" s="1" t="s">
        <v>25</v>
      </c>
      <c r="C98" s="4">
        <f t="shared" si="14"/>
        <v>37</v>
      </c>
      <c r="D98" s="3">
        <v>5</v>
      </c>
      <c r="E98" s="3">
        <v>7</v>
      </c>
      <c r="F98" s="3">
        <v>11</v>
      </c>
      <c r="G98" s="3">
        <v>1</v>
      </c>
      <c r="H98" s="3">
        <v>3</v>
      </c>
      <c r="I98" s="3">
        <v>1</v>
      </c>
      <c r="J98" s="3">
        <v>9</v>
      </c>
      <c r="K98" s="3"/>
      <c r="L98" s="3"/>
      <c r="M98" s="3"/>
      <c r="N98" s="3"/>
      <c r="O98" s="3"/>
      <c r="P98" s="3"/>
      <c r="Q98" s="3"/>
      <c r="R98" s="3"/>
      <c r="S98" s="13">
        <f>YEAR(Tabla2[[#This Row],[Fecha]])</f>
        <v>2023</v>
      </c>
    </row>
    <row r="99" spans="1:19" hidden="1" x14ac:dyDescent="0.3">
      <c r="A99" s="1">
        <v>45236</v>
      </c>
      <c r="B99" s="1" t="s">
        <v>25</v>
      </c>
      <c r="C99" s="4">
        <f t="shared" si="14"/>
        <v>25</v>
      </c>
      <c r="D99" s="3">
        <v>3</v>
      </c>
      <c r="E99" s="3">
        <v>3</v>
      </c>
      <c r="F99" s="3">
        <v>5</v>
      </c>
      <c r="G99" s="3">
        <v>5</v>
      </c>
      <c r="H99" s="3">
        <v>5</v>
      </c>
      <c r="I99" s="3">
        <v>4</v>
      </c>
      <c r="J99" s="3"/>
      <c r="K99" s="3"/>
      <c r="L99" s="3"/>
      <c r="M99" s="3"/>
      <c r="N99" s="3"/>
      <c r="O99" s="3"/>
      <c r="P99" s="3"/>
      <c r="Q99" s="3"/>
      <c r="R99" s="3"/>
      <c r="S99" s="13">
        <f>YEAR(Tabla2[[#This Row],[Fecha]])</f>
        <v>2023</v>
      </c>
    </row>
    <row r="100" spans="1:19" hidden="1" x14ac:dyDescent="0.3">
      <c r="A100" s="1">
        <v>45237</v>
      </c>
      <c r="B100" s="1" t="s">
        <v>25</v>
      </c>
      <c r="C100" s="4">
        <f t="shared" si="14"/>
        <v>42</v>
      </c>
      <c r="D100" s="3">
        <v>1</v>
      </c>
      <c r="E100" s="3">
        <v>6</v>
      </c>
      <c r="F100" s="3">
        <v>4</v>
      </c>
      <c r="G100" s="3">
        <v>3</v>
      </c>
      <c r="H100" s="3">
        <v>2</v>
      </c>
      <c r="I100" s="3">
        <v>4</v>
      </c>
      <c r="J100" s="3">
        <v>3</v>
      </c>
      <c r="K100" s="3">
        <v>3</v>
      </c>
      <c r="L100" s="3">
        <v>5</v>
      </c>
      <c r="M100" s="3">
        <v>4</v>
      </c>
      <c r="N100" s="3">
        <v>7</v>
      </c>
      <c r="O100" s="3"/>
      <c r="P100" s="3"/>
      <c r="Q100" s="3"/>
      <c r="R100" s="3"/>
      <c r="S100" s="13">
        <f>YEAR(Tabla2[[#This Row],[Fecha]])</f>
        <v>2023</v>
      </c>
    </row>
    <row r="101" spans="1:19" hidden="1" x14ac:dyDescent="0.3">
      <c r="A101" s="1">
        <v>45239</v>
      </c>
      <c r="B101" s="1" t="s">
        <v>25</v>
      </c>
      <c r="C101" s="4">
        <f t="shared" ref="C101:C106" si="15">SUM(D101:R101)</f>
        <v>30</v>
      </c>
      <c r="D101" s="3">
        <v>4</v>
      </c>
      <c r="E101" s="3">
        <v>2</v>
      </c>
      <c r="F101" s="3">
        <v>4</v>
      </c>
      <c r="G101" s="3">
        <v>1</v>
      </c>
      <c r="H101" s="3">
        <v>6</v>
      </c>
      <c r="I101" s="3">
        <v>3</v>
      </c>
      <c r="J101" s="3">
        <v>1</v>
      </c>
      <c r="K101" s="3">
        <v>8</v>
      </c>
      <c r="L101" s="3">
        <v>1</v>
      </c>
      <c r="M101" s="3"/>
      <c r="N101" s="3"/>
      <c r="O101" s="3"/>
      <c r="P101" s="3"/>
      <c r="Q101" s="3"/>
      <c r="R101" s="3"/>
      <c r="S101" s="13">
        <f>YEAR(Tabla2[[#This Row],[Fecha]])</f>
        <v>2023</v>
      </c>
    </row>
    <row r="102" spans="1:19" hidden="1" x14ac:dyDescent="0.3">
      <c r="A102" s="1">
        <v>45240</v>
      </c>
      <c r="B102" s="1" t="s">
        <v>25</v>
      </c>
      <c r="C102" s="4">
        <f t="shared" si="15"/>
        <v>12</v>
      </c>
      <c r="D102" s="3">
        <v>4</v>
      </c>
      <c r="E102" s="3">
        <v>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3">
        <f>YEAR(Tabla2[[#This Row],[Fecha]])</f>
        <v>2023</v>
      </c>
    </row>
    <row r="103" spans="1:19" x14ac:dyDescent="0.3">
      <c r="A103" s="1">
        <v>45293</v>
      </c>
      <c r="B103" s="1" t="s">
        <v>7</v>
      </c>
      <c r="C103" s="4">
        <f t="shared" si="15"/>
        <v>46</v>
      </c>
      <c r="D103" s="3">
        <v>4</v>
      </c>
      <c r="E103" s="3">
        <v>7</v>
      </c>
      <c r="F103" s="3">
        <v>4</v>
      </c>
      <c r="G103" s="3">
        <v>7</v>
      </c>
      <c r="H103" s="3">
        <v>24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3">
        <f>YEAR(Tabla2[[#This Row],[Fecha]])</f>
        <v>2024</v>
      </c>
    </row>
    <row r="104" spans="1:19" x14ac:dyDescent="0.3">
      <c r="A104" s="1">
        <v>45294</v>
      </c>
      <c r="B104" s="1" t="s">
        <v>7</v>
      </c>
      <c r="C104" s="4">
        <f t="shared" si="15"/>
        <v>32</v>
      </c>
      <c r="D104" s="3">
        <v>3</v>
      </c>
      <c r="E104" s="3">
        <v>8</v>
      </c>
      <c r="F104" s="3">
        <v>21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3">
        <f>YEAR(Tabla2[[#This Row],[Fecha]])</f>
        <v>2024</v>
      </c>
    </row>
    <row r="105" spans="1:19" x14ac:dyDescent="0.3">
      <c r="A105" s="1">
        <v>45295</v>
      </c>
      <c r="B105" s="1" t="s">
        <v>7</v>
      </c>
      <c r="C105" s="4">
        <f t="shared" si="15"/>
        <v>35</v>
      </c>
      <c r="D105" s="3">
        <v>2</v>
      </c>
      <c r="E105" s="3">
        <v>1</v>
      </c>
      <c r="F105" s="3">
        <v>1</v>
      </c>
      <c r="G105" s="3">
        <v>7</v>
      </c>
      <c r="H105" s="3">
        <v>24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3">
        <f>YEAR(Tabla2[[#This Row],[Fecha]])</f>
        <v>2024</v>
      </c>
    </row>
    <row r="106" spans="1:19" x14ac:dyDescent="0.3">
      <c r="A106" s="1">
        <v>45296</v>
      </c>
      <c r="B106" s="1" t="s">
        <v>7</v>
      </c>
      <c r="C106" s="4">
        <f t="shared" si="15"/>
        <v>27</v>
      </c>
      <c r="D106" s="3">
        <v>3</v>
      </c>
      <c r="E106" s="3">
        <v>8</v>
      </c>
      <c r="F106" s="3">
        <v>3</v>
      </c>
      <c r="G106" s="3">
        <v>5</v>
      </c>
      <c r="H106" s="3">
        <v>2</v>
      </c>
      <c r="I106" s="3">
        <v>4</v>
      </c>
      <c r="J106" s="3">
        <v>2</v>
      </c>
      <c r="K106" s="3"/>
      <c r="L106" s="3"/>
      <c r="M106" s="3"/>
      <c r="N106" s="3"/>
      <c r="O106" s="3"/>
      <c r="P106" s="3"/>
      <c r="Q106" s="3"/>
      <c r="R106" s="3"/>
      <c r="S106" s="13">
        <f>YEAR(Tabla2[[#This Row],[Fecha]])</f>
        <v>2024</v>
      </c>
    </row>
    <row r="107" spans="1:19" x14ac:dyDescent="0.3">
      <c r="A107" s="1">
        <v>45297</v>
      </c>
      <c r="B107" s="1" t="s">
        <v>7</v>
      </c>
      <c r="C107" s="4">
        <f t="shared" ref="C107:C112" si="16">SUM(D107:R107)</f>
        <v>62</v>
      </c>
      <c r="D107" s="3">
        <v>9</v>
      </c>
      <c r="E107" s="3">
        <v>8</v>
      </c>
      <c r="F107" s="3">
        <v>6</v>
      </c>
      <c r="G107" s="3">
        <v>7</v>
      </c>
      <c r="H107" s="3">
        <v>4</v>
      </c>
      <c r="I107" s="3">
        <v>8</v>
      </c>
      <c r="J107" s="3">
        <v>13</v>
      </c>
      <c r="K107" s="3">
        <v>7</v>
      </c>
      <c r="L107" s="3"/>
      <c r="M107" s="3"/>
      <c r="N107" s="3"/>
      <c r="O107" s="3"/>
      <c r="P107" s="3"/>
      <c r="Q107" s="3"/>
      <c r="R107" s="3"/>
      <c r="S107" s="13">
        <f>YEAR(Tabla2[[#This Row],[Fecha]])</f>
        <v>2024</v>
      </c>
    </row>
    <row r="108" spans="1:19" x14ac:dyDescent="0.3">
      <c r="A108" s="1">
        <v>45298</v>
      </c>
      <c r="B108" s="1" t="s">
        <v>7</v>
      </c>
      <c r="C108" s="4">
        <f t="shared" si="16"/>
        <v>54</v>
      </c>
      <c r="D108" s="3">
        <v>3</v>
      </c>
      <c r="E108" s="3">
        <v>9</v>
      </c>
      <c r="F108" s="3">
        <v>8</v>
      </c>
      <c r="G108" s="3">
        <v>4</v>
      </c>
      <c r="H108" s="3">
        <v>13</v>
      </c>
      <c r="I108" s="3">
        <v>11</v>
      </c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13">
        <f>YEAR(Tabla2[[#This Row],[Fecha]])</f>
        <v>2024</v>
      </c>
    </row>
    <row r="109" spans="1:19" x14ac:dyDescent="0.3">
      <c r="A109" s="1">
        <v>45299</v>
      </c>
      <c r="B109" s="1" t="s">
        <v>7</v>
      </c>
      <c r="C109" s="4">
        <f t="shared" si="16"/>
        <v>40</v>
      </c>
      <c r="D109" s="3">
        <v>19</v>
      </c>
      <c r="E109" s="3">
        <v>6</v>
      </c>
      <c r="F109" s="3">
        <v>15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3">
        <f>YEAR(Tabla2[[#This Row],[Fecha]])</f>
        <v>2024</v>
      </c>
    </row>
    <row r="110" spans="1:19" x14ac:dyDescent="0.3">
      <c r="A110" s="1">
        <v>45300</v>
      </c>
      <c r="B110" s="1" t="s">
        <v>7</v>
      </c>
      <c r="C110" s="4">
        <f t="shared" si="16"/>
        <v>41</v>
      </c>
      <c r="D110" s="3">
        <v>20</v>
      </c>
      <c r="E110" s="3">
        <v>4</v>
      </c>
      <c r="F110" s="3">
        <v>17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3">
        <f>YEAR(Tabla2[[#This Row],[Fecha]])</f>
        <v>2024</v>
      </c>
    </row>
    <row r="111" spans="1:19" x14ac:dyDescent="0.3">
      <c r="A111" s="1">
        <v>45301</v>
      </c>
      <c r="B111" s="1" t="s">
        <v>7</v>
      </c>
      <c r="C111" s="4">
        <f t="shared" si="16"/>
        <v>35</v>
      </c>
      <c r="D111" s="3">
        <v>8</v>
      </c>
      <c r="E111" s="3">
        <v>13</v>
      </c>
      <c r="F111" s="3">
        <v>14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3">
        <f>YEAR(Tabla2[[#This Row],[Fecha]])</f>
        <v>2024</v>
      </c>
    </row>
    <row r="112" spans="1:19" x14ac:dyDescent="0.3">
      <c r="A112" s="1">
        <v>45302</v>
      </c>
      <c r="B112" s="1" t="s">
        <v>7</v>
      </c>
      <c r="C112" s="4">
        <f t="shared" si="16"/>
        <v>31</v>
      </c>
      <c r="D112" s="3">
        <v>13</v>
      </c>
      <c r="E112" s="3">
        <v>18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3">
        <f>YEAR(Tabla2[[#This Row],[Fecha]])</f>
        <v>2024</v>
      </c>
    </row>
    <row r="113" spans="1:19" x14ac:dyDescent="0.3">
      <c r="A113" s="1">
        <v>45303</v>
      </c>
      <c r="B113" s="1" t="s">
        <v>7</v>
      </c>
      <c r="C113" s="4">
        <f t="shared" ref="C113:C118" si="17">SUM(D113:R113)</f>
        <v>39</v>
      </c>
      <c r="D113" s="3">
        <v>12</v>
      </c>
      <c r="E113" s="3">
        <v>11</v>
      </c>
      <c r="F113" s="3">
        <v>5</v>
      </c>
      <c r="G113" s="3">
        <v>11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3">
        <f>YEAR(Tabla2[[#This Row],[Fecha]])</f>
        <v>2024</v>
      </c>
    </row>
    <row r="114" spans="1:19" x14ac:dyDescent="0.3">
      <c r="A114" s="1">
        <v>45306</v>
      </c>
      <c r="B114" s="1" t="s">
        <v>7</v>
      </c>
      <c r="C114" s="4">
        <f t="shared" si="17"/>
        <v>31</v>
      </c>
      <c r="D114" s="3">
        <v>15</v>
      </c>
      <c r="E114" s="3">
        <v>16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3">
        <f>YEAR(Tabla2[[#This Row],[Fecha]])</f>
        <v>2024</v>
      </c>
    </row>
    <row r="115" spans="1:19" x14ac:dyDescent="0.3">
      <c r="A115" s="1">
        <v>45307</v>
      </c>
      <c r="B115" s="1" t="s">
        <v>7</v>
      </c>
      <c r="C115" s="4">
        <f t="shared" si="17"/>
        <v>60</v>
      </c>
      <c r="D115" s="3">
        <v>23</v>
      </c>
      <c r="E115" s="3">
        <v>4</v>
      </c>
      <c r="F115" s="3">
        <v>33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3">
        <f>YEAR(Tabla2[[#This Row],[Fecha]])</f>
        <v>2024</v>
      </c>
    </row>
    <row r="116" spans="1:19" x14ac:dyDescent="0.3">
      <c r="A116" s="1">
        <v>45308</v>
      </c>
      <c r="B116" s="1" t="s">
        <v>7</v>
      </c>
      <c r="C116" s="4">
        <f t="shared" si="17"/>
        <v>32</v>
      </c>
      <c r="D116" s="3">
        <v>22</v>
      </c>
      <c r="E116" s="3">
        <v>10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3">
        <f>YEAR(Tabla2[[#This Row],[Fecha]])</f>
        <v>2024</v>
      </c>
    </row>
    <row r="117" spans="1:19" x14ac:dyDescent="0.3">
      <c r="A117" s="1">
        <v>45309</v>
      </c>
      <c r="B117" s="1" t="s">
        <v>7</v>
      </c>
      <c r="C117" s="4">
        <f t="shared" si="17"/>
        <v>67</v>
      </c>
      <c r="D117" s="3">
        <v>14</v>
      </c>
      <c r="E117" s="3">
        <v>8</v>
      </c>
      <c r="F117" s="3">
        <v>12</v>
      </c>
      <c r="G117" s="3">
        <v>19</v>
      </c>
      <c r="H117" s="3">
        <v>14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3">
        <f>YEAR(Tabla2[[#This Row],[Fecha]])</f>
        <v>2024</v>
      </c>
    </row>
    <row r="118" spans="1:19" x14ac:dyDescent="0.3">
      <c r="A118" s="1">
        <v>45313</v>
      </c>
      <c r="B118" s="1" t="s">
        <v>7</v>
      </c>
      <c r="C118" s="4">
        <f t="shared" si="17"/>
        <v>39</v>
      </c>
      <c r="D118" s="3">
        <v>18</v>
      </c>
      <c r="E118" s="3">
        <v>21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3">
        <f>YEAR(Tabla2[[#This Row],[Fecha]])</f>
        <v>2024</v>
      </c>
    </row>
    <row r="119" spans="1:19" x14ac:dyDescent="0.3">
      <c r="A119" s="1">
        <v>45314</v>
      </c>
      <c r="B119" s="1" t="s">
        <v>7</v>
      </c>
      <c r="C119" s="4">
        <f t="shared" ref="C119:C125" si="18">SUM(D119:R119)</f>
        <v>31</v>
      </c>
      <c r="D119" s="3">
        <v>31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3">
        <f>YEAR(Tabla2[[#This Row],[Fecha]])</f>
        <v>2024</v>
      </c>
    </row>
    <row r="120" spans="1:19" x14ac:dyDescent="0.3">
      <c r="A120" s="1">
        <v>45315</v>
      </c>
      <c r="B120" s="1" t="s">
        <v>7</v>
      </c>
      <c r="C120" s="4">
        <f t="shared" si="18"/>
        <v>53</v>
      </c>
      <c r="D120" s="3">
        <v>20</v>
      </c>
      <c r="E120" s="3">
        <v>33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3">
        <f>YEAR(Tabla2[[#This Row],[Fecha]])</f>
        <v>2024</v>
      </c>
    </row>
    <row r="121" spans="1:19" x14ac:dyDescent="0.3">
      <c r="A121" s="1">
        <v>45316</v>
      </c>
      <c r="B121" s="1" t="s">
        <v>7</v>
      </c>
      <c r="C121" s="4">
        <f t="shared" si="18"/>
        <v>44</v>
      </c>
      <c r="D121" s="3">
        <v>21</v>
      </c>
      <c r="E121" s="3">
        <v>23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3">
        <f>YEAR(Tabla2[[#This Row],[Fecha]])</f>
        <v>2024</v>
      </c>
    </row>
    <row r="122" spans="1:19" x14ac:dyDescent="0.3">
      <c r="A122" s="1">
        <v>45317</v>
      </c>
      <c r="B122" s="1" t="s">
        <v>7</v>
      </c>
      <c r="C122" s="4">
        <f t="shared" si="18"/>
        <v>32</v>
      </c>
      <c r="D122" s="3">
        <v>13</v>
      </c>
      <c r="E122" s="3">
        <v>19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3">
        <f>YEAR(Tabla2[[#This Row],[Fecha]])</f>
        <v>2024</v>
      </c>
    </row>
    <row r="123" spans="1:19" x14ac:dyDescent="0.3">
      <c r="A123" s="1">
        <v>45318</v>
      </c>
      <c r="B123" s="1" t="s">
        <v>7</v>
      </c>
      <c r="C123" s="4">
        <f t="shared" si="18"/>
        <v>39</v>
      </c>
      <c r="D123" s="3">
        <v>39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3">
        <f>YEAR(Tabla2[[#This Row],[Fecha]])</f>
        <v>2024</v>
      </c>
    </row>
    <row r="124" spans="1:19" x14ac:dyDescent="0.3">
      <c r="A124" s="1">
        <v>45319</v>
      </c>
      <c r="B124" s="1" t="s">
        <v>7</v>
      </c>
      <c r="C124" s="4">
        <f t="shared" si="18"/>
        <v>36</v>
      </c>
      <c r="D124" s="3">
        <v>10</v>
      </c>
      <c r="E124" s="3">
        <v>26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3">
        <f>YEAR(Tabla2[[#This Row],[Fecha]])</f>
        <v>2024</v>
      </c>
    </row>
    <row r="125" spans="1:19" x14ac:dyDescent="0.3">
      <c r="A125" s="1">
        <v>45320</v>
      </c>
      <c r="B125" s="1" t="s">
        <v>7</v>
      </c>
      <c r="C125" s="4">
        <f t="shared" si="18"/>
        <v>37</v>
      </c>
      <c r="D125" s="3">
        <v>21</v>
      </c>
      <c r="E125" s="3">
        <v>16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3">
        <f>YEAR(Tabla2[[#This Row],[Fecha]])</f>
        <v>2024</v>
      </c>
    </row>
    <row r="126" spans="1:19" x14ac:dyDescent="0.3">
      <c r="A126" s="1">
        <v>45320</v>
      </c>
      <c r="B126" s="1" t="s">
        <v>25</v>
      </c>
      <c r="C126" s="4">
        <f t="shared" ref="C126:C131" si="19">SUM(D126:R126)</f>
        <v>22</v>
      </c>
      <c r="D126" s="3">
        <v>22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3">
        <f>YEAR(Tabla2[[#This Row],[Fecha]])</f>
        <v>2024</v>
      </c>
    </row>
    <row r="127" spans="1:19" x14ac:dyDescent="0.3">
      <c r="A127" s="1">
        <v>45321</v>
      </c>
      <c r="B127" s="1" t="s">
        <v>7</v>
      </c>
      <c r="C127" s="4">
        <f t="shared" si="19"/>
        <v>19</v>
      </c>
      <c r="D127" s="3">
        <v>19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3">
        <f>YEAR(Tabla2[[#This Row],[Fecha]])</f>
        <v>2024</v>
      </c>
    </row>
    <row r="128" spans="1:19" x14ac:dyDescent="0.3">
      <c r="A128" s="1">
        <v>45321</v>
      </c>
      <c r="B128" s="1" t="s">
        <v>25</v>
      </c>
      <c r="C128" s="4">
        <f t="shared" si="19"/>
        <v>16</v>
      </c>
      <c r="D128" s="3">
        <f>38-22</f>
        <v>16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3">
        <f>YEAR(Tabla2[[#This Row],[Fecha]])</f>
        <v>2024</v>
      </c>
    </row>
    <row r="129" spans="1:21" x14ac:dyDescent="0.3">
      <c r="A129" s="1">
        <v>45322</v>
      </c>
      <c r="B129" s="1" t="s">
        <v>7</v>
      </c>
      <c r="C129" s="4">
        <f t="shared" si="19"/>
        <v>20</v>
      </c>
      <c r="D129" s="3">
        <v>10</v>
      </c>
      <c r="E129" s="3">
        <v>10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3">
        <f>YEAR(Tabla2[[#This Row],[Fecha]])</f>
        <v>2024</v>
      </c>
    </row>
    <row r="130" spans="1:21" x14ac:dyDescent="0.3">
      <c r="A130" s="1">
        <v>45322</v>
      </c>
      <c r="B130" s="1" t="s">
        <v>25</v>
      </c>
      <c r="C130" s="4">
        <f t="shared" si="19"/>
        <v>34</v>
      </c>
      <c r="D130" s="3">
        <f>60+12-D128-D126</f>
        <v>34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3">
        <f>YEAR(Tabla2[[#This Row],[Fecha]])</f>
        <v>2024</v>
      </c>
    </row>
    <row r="131" spans="1:21" x14ac:dyDescent="0.3">
      <c r="A131" s="1">
        <v>45323</v>
      </c>
      <c r="B131" s="1" t="s">
        <v>7</v>
      </c>
      <c r="C131" s="4">
        <f t="shared" si="19"/>
        <v>33</v>
      </c>
      <c r="D131" s="3">
        <v>10</v>
      </c>
      <c r="E131" s="3">
        <v>23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3">
        <f>YEAR(Tabla2[[#This Row],[Fecha]])</f>
        <v>2024</v>
      </c>
    </row>
    <row r="132" spans="1:21" x14ac:dyDescent="0.3">
      <c r="A132" s="1">
        <v>45323</v>
      </c>
      <c r="B132" s="1" t="s">
        <v>25</v>
      </c>
      <c r="C132" s="4">
        <f t="shared" ref="C132:C137" si="20">SUM(D132:R132)</f>
        <v>21</v>
      </c>
      <c r="D132" s="3">
        <v>21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3">
        <f>YEAR(Tabla2[[#This Row],[Fecha]])</f>
        <v>2024</v>
      </c>
    </row>
    <row r="133" spans="1:21" x14ac:dyDescent="0.3">
      <c r="A133" s="1">
        <v>45324</v>
      </c>
      <c r="B133" s="1" t="s">
        <v>7</v>
      </c>
      <c r="C133" s="4">
        <f t="shared" si="20"/>
        <v>36</v>
      </c>
      <c r="D133" s="3">
        <v>36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3">
        <f>YEAR(Tabla2[[#This Row],[Fecha]])</f>
        <v>2024</v>
      </c>
    </row>
    <row r="134" spans="1:21" x14ac:dyDescent="0.3">
      <c r="A134" s="1">
        <v>45324</v>
      </c>
      <c r="B134" s="1" t="s">
        <v>25</v>
      </c>
      <c r="C134" s="4">
        <f t="shared" si="20"/>
        <v>18</v>
      </c>
      <c r="D134" s="3">
        <v>18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3">
        <f>YEAR(Tabla2[[#This Row],[Fecha]])</f>
        <v>2024</v>
      </c>
      <c r="U134" s="3"/>
    </row>
    <row r="135" spans="1:21" x14ac:dyDescent="0.3">
      <c r="A135" s="1">
        <v>45326</v>
      </c>
      <c r="B135" s="1" t="s">
        <v>25</v>
      </c>
      <c r="C135" s="4">
        <f t="shared" si="20"/>
        <v>60</v>
      </c>
      <c r="D135" s="3">
        <v>19</v>
      </c>
      <c r="E135" s="3">
        <v>41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3">
        <f>YEAR(Tabla2[[#This Row],[Fecha]])</f>
        <v>2024</v>
      </c>
    </row>
    <row r="136" spans="1:21" x14ac:dyDescent="0.3">
      <c r="A136" s="1">
        <v>45327</v>
      </c>
      <c r="B136" s="1" t="s">
        <v>7</v>
      </c>
      <c r="C136" s="4">
        <f t="shared" si="20"/>
        <v>33</v>
      </c>
      <c r="D136" s="3">
        <v>17</v>
      </c>
      <c r="E136" s="3">
        <v>16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3">
        <f>YEAR(Tabla2[[#This Row],[Fecha]])</f>
        <v>2024</v>
      </c>
    </row>
    <row r="137" spans="1:21" x14ac:dyDescent="0.3">
      <c r="A137" s="1">
        <v>45328</v>
      </c>
      <c r="B137" s="1" t="s">
        <v>7</v>
      </c>
      <c r="C137" s="4">
        <f t="shared" si="20"/>
        <v>35</v>
      </c>
      <c r="D137" s="3">
        <v>35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3">
        <f>YEAR(Tabla2[[#This Row],[Fecha]])</f>
        <v>2024</v>
      </c>
    </row>
    <row r="138" spans="1:21" x14ac:dyDescent="0.3">
      <c r="A138" s="1">
        <v>45328</v>
      </c>
      <c r="B138" s="1" t="s">
        <v>25</v>
      </c>
      <c r="C138" s="4">
        <f t="shared" ref="C138:C143" si="21">SUM(D138:R138)</f>
        <v>22</v>
      </c>
      <c r="D138" s="3">
        <v>22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3">
        <f>YEAR(Tabla2[[#This Row],[Fecha]])</f>
        <v>2024</v>
      </c>
    </row>
    <row r="139" spans="1:21" x14ac:dyDescent="0.3">
      <c r="A139" s="1">
        <v>45329</v>
      </c>
      <c r="B139" s="1" t="s">
        <v>6</v>
      </c>
      <c r="C139" s="4">
        <f t="shared" si="21"/>
        <v>20</v>
      </c>
      <c r="D139" s="3">
        <v>20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3">
        <f>YEAR(Tabla2[[#This Row],[Fecha]])</f>
        <v>2024</v>
      </c>
    </row>
    <row r="140" spans="1:21" x14ac:dyDescent="0.3">
      <c r="A140" s="1">
        <v>45329</v>
      </c>
      <c r="B140" s="1" t="s">
        <v>25</v>
      </c>
      <c r="C140" s="4">
        <f t="shared" si="21"/>
        <v>31</v>
      </c>
      <c r="D140" s="3">
        <v>17</v>
      </c>
      <c r="E140" s="3">
        <v>14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3">
        <f>YEAR(Tabla2[[#This Row],[Fecha]])</f>
        <v>2024</v>
      </c>
    </row>
    <row r="141" spans="1:21" x14ac:dyDescent="0.3">
      <c r="A141" s="1">
        <v>45330</v>
      </c>
      <c r="B141" s="1" t="s">
        <v>7</v>
      </c>
      <c r="C141" s="4">
        <f t="shared" si="21"/>
        <v>32</v>
      </c>
      <c r="D141" s="3">
        <v>20</v>
      </c>
      <c r="E141" s="3">
        <v>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3">
        <f>YEAR(Tabla2[[#This Row],[Fecha]])</f>
        <v>2024</v>
      </c>
    </row>
    <row r="142" spans="1:21" x14ac:dyDescent="0.3">
      <c r="A142" s="1">
        <v>45330</v>
      </c>
      <c r="B142" s="1" t="s">
        <v>25</v>
      </c>
      <c r="C142" s="4">
        <f t="shared" si="21"/>
        <v>14</v>
      </c>
      <c r="D142" s="3">
        <v>14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3">
        <f>YEAR(Tabla2[[#This Row],[Fecha]])</f>
        <v>2024</v>
      </c>
    </row>
    <row r="143" spans="1:21" x14ac:dyDescent="0.3">
      <c r="A143" s="1">
        <v>45331</v>
      </c>
      <c r="B143" s="1" t="s">
        <v>7</v>
      </c>
      <c r="C143" s="4">
        <f t="shared" si="21"/>
        <v>30</v>
      </c>
      <c r="D143" s="3">
        <v>10</v>
      </c>
      <c r="E143" s="3">
        <v>20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3">
        <f>YEAR(Tabla2[[#This Row],[Fecha]])</f>
        <v>2024</v>
      </c>
    </row>
    <row r="144" spans="1:21" x14ac:dyDescent="0.3">
      <c r="A144" s="1">
        <v>45334</v>
      </c>
      <c r="B144" s="1" t="s">
        <v>7</v>
      </c>
      <c r="C144" s="4">
        <f t="shared" ref="C144:C149" si="22">SUM(D144:R144)</f>
        <v>42</v>
      </c>
      <c r="D144" s="3">
        <v>42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3">
        <f>YEAR(Tabla2[[#This Row],[Fecha]])</f>
        <v>2024</v>
      </c>
    </row>
    <row r="145" spans="1:19" x14ac:dyDescent="0.3">
      <c r="A145" s="1">
        <v>45334</v>
      </c>
      <c r="B145" s="1" t="s">
        <v>25</v>
      </c>
      <c r="C145" s="4">
        <f t="shared" si="22"/>
        <v>14</v>
      </c>
      <c r="D145" s="3">
        <v>14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3">
        <f>YEAR(Tabla2[[#This Row],[Fecha]])</f>
        <v>2024</v>
      </c>
    </row>
    <row r="146" spans="1:19" x14ac:dyDescent="0.3">
      <c r="A146" s="1">
        <v>45335</v>
      </c>
      <c r="B146" s="1" t="s">
        <v>7</v>
      </c>
      <c r="C146" s="4">
        <f t="shared" si="22"/>
        <v>45</v>
      </c>
      <c r="D146" s="3">
        <v>45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3">
        <f>YEAR(Tabla2[[#This Row],[Fecha]])</f>
        <v>2024</v>
      </c>
    </row>
    <row r="147" spans="1:19" x14ac:dyDescent="0.3">
      <c r="A147" s="1">
        <v>45335</v>
      </c>
      <c r="B147" s="1" t="s">
        <v>25</v>
      </c>
      <c r="C147" s="4">
        <f t="shared" si="22"/>
        <v>52</v>
      </c>
      <c r="D147" s="3">
        <v>52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3">
        <f>YEAR(Tabla2[[#This Row],[Fecha]])</f>
        <v>2024</v>
      </c>
    </row>
    <row r="148" spans="1:19" x14ac:dyDescent="0.3">
      <c r="A148" s="1">
        <v>45336</v>
      </c>
      <c r="B148" s="1" t="s">
        <v>7</v>
      </c>
      <c r="C148" s="4">
        <f t="shared" si="22"/>
        <v>33</v>
      </c>
      <c r="D148" s="3">
        <v>33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3">
        <f>YEAR(Tabla2[[#This Row],[Fecha]])</f>
        <v>2024</v>
      </c>
    </row>
    <row r="149" spans="1:19" x14ac:dyDescent="0.3">
      <c r="A149" s="1">
        <v>45336</v>
      </c>
      <c r="B149" s="1" t="s">
        <v>25</v>
      </c>
      <c r="C149" s="4">
        <f t="shared" si="22"/>
        <v>28</v>
      </c>
      <c r="D149" s="3">
        <v>28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3">
        <f>YEAR(Tabla2[[#This Row],[Fecha]])</f>
        <v>2024</v>
      </c>
    </row>
    <row r="150" spans="1:19" x14ac:dyDescent="0.3">
      <c r="A150" s="1">
        <v>45337</v>
      </c>
      <c r="B150" s="1" t="s">
        <v>7</v>
      </c>
      <c r="C150" s="4">
        <f t="shared" ref="C150:C155" si="23">SUM(D150:R150)</f>
        <v>42</v>
      </c>
      <c r="D150" s="3">
        <v>23</v>
      </c>
      <c r="E150" s="3">
        <v>19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3">
        <f>YEAR(Tabla2[[#This Row],[Fecha]])</f>
        <v>2024</v>
      </c>
    </row>
    <row r="151" spans="1:19" x14ac:dyDescent="0.3">
      <c r="A151" s="1">
        <v>45337</v>
      </c>
      <c r="B151" s="1" t="s">
        <v>25</v>
      </c>
      <c r="C151" s="4">
        <f t="shared" si="23"/>
        <v>37</v>
      </c>
      <c r="D151" s="3">
        <v>37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3">
        <f>YEAR(Tabla2[[#This Row],[Fecha]])</f>
        <v>2024</v>
      </c>
    </row>
    <row r="152" spans="1:19" x14ac:dyDescent="0.3">
      <c r="A152" s="1">
        <v>45338</v>
      </c>
      <c r="B152" s="1" t="s">
        <v>7</v>
      </c>
      <c r="C152" s="4">
        <f t="shared" si="23"/>
        <v>24</v>
      </c>
      <c r="D152" s="3">
        <v>24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3">
        <f>YEAR(Tabla2[[#This Row],[Fecha]])</f>
        <v>2024</v>
      </c>
    </row>
    <row r="153" spans="1:19" x14ac:dyDescent="0.3">
      <c r="A153" s="1">
        <v>45338</v>
      </c>
      <c r="B153" s="1" t="s">
        <v>25</v>
      </c>
      <c r="C153" s="4">
        <f t="shared" si="23"/>
        <v>18</v>
      </c>
      <c r="D153" s="3">
        <v>18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3">
        <f>YEAR(Tabla2[[#This Row],[Fecha]])</f>
        <v>2024</v>
      </c>
    </row>
    <row r="154" spans="1:19" x14ac:dyDescent="0.3">
      <c r="A154" s="1">
        <v>45339</v>
      </c>
      <c r="B154" s="1" t="s">
        <v>7</v>
      </c>
      <c r="C154" s="4">
        <f t="shared" si="23"/>
        <v>32</v>
      </c>
      <c r="D154" s="3">
        <v>32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3">
        <f>YEAR(Tabla2[[#This Row],[Fecha]])</f>
        <v>2024</v>
      </c>
    </row>
    <row r="155" spans="1:19" x14ac:dyDescent="0.3">
      <c r="A155" s="1">
        <v>45339</v>
      </c>
      <c r="B155" s="1" t="s">
        <v>25</v>
      </c>
      <c r="C155" s="4">
        <f t="shared" si="23"/>
        <v>13</v>
      </c>
      <c r="D155" s="3">
        <v>13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3">
        <f>YEAR(Tabla2[[#This Row],[Fecha]])</f>
        <v>2024</v>
      </c>
    </row>
    <row r="156" spans="1:19" x14ac:dyDescent="0.3">
      <c r="A156" s="1">
        <v>45340</v>
      </c>
      <c r="B156" s="1" t="s">
        <v>7</v>
      </c>
      <c r="C156" s="4">
        <f t="shared" ref="C156:C161" si="24">SUM(D156:R156)</f>
        <v>45</v>
      </c>
      <c r="D156" s="3">
        <v>26</v>
      </c>
      <c r="E156" s="3">
        <v>19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3">
        <f>YEAR(Tabla2[[#This Row],[Fecha]])</f>
        <v>2024</v>
      </c>
    </row>
    <row r="157" spans="1:19" x14ac:dyDescent="0.3">
      <c r="A157" s="1">
        <v>45340</v>
      </c>
      <c r="B157" s="1" t="s">
        <v>25</v>
      </c>
      <c r="C157" s="4">
        <f t="shared" si="24"/>
        <v>40</v>
      </c>
      <c r="D157" s="3">
        <v>40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3">
        <f>YEAR(Tabla2[[#This Row],[Fecha]])</f>
        <v>2024</v>
      </c>
    </row>
    <row r="158" spans="1:19" x14ac:dyDescent="0.3">
      <c r="A158" s="1">
        <v>45341</v>
      </c>
      <c r="B158" s="1" t="s">
        <v>7</v>
      </c>
      <c r="C158" s="4">
        <f t="shared" si="24"/>
        <v>23</v>
      </c>
      <c r="D158" s="3">
        <v>13</v>
      </c>
      <c r="E158" s="3">
        <v>10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3">
        <f>YEAR(Tabla2[[#This Row],[Fecha]])</f>
        <v>2024</v>
      </c>
    </row>
    <row r="159" spans="1:19" x14ac:dyDescent="0.3">
      <c r="A159" s="1">
        <v>45341</v>
      </c>
      <c r="B159" s="1" t="s">
        <v>25</v>
      </c>
      <c r="C159" s="4">
        <f t="shared" si="24"/>
        <v>27</v>
      </c>
      <c r="D159" s="3">
        <v>27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3">
        <f>YEAR(Tabla2[[#This Row],[Fecha]])</f>
        <v>2024</v>
      </c>
    </row>
    <row r="160" spans="1:19" x14ac:dyDescent="0.3">
      <c r="A160" s="1">
        <v>45342</v>
      </c>
      <c r="B160" s="1" t="s">
        <v>7</v>
      </c>
      <c r="C160" s="4">
        <f t="shared" si="24"/>
        <v>51</v>
      </c>
      <c r="D160" s="3">
        <v>14</v>
      </c>
      <c r="E160" s="3">
        <v>37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3">
        <f>YEAR(Tabla2[[#This Row],[Fecha]])</f>
        <v>2024</v>
      </c>
    </row>
    <row r="161" spans="1:22" x14ac:dyDescent="0.3">
      <c r="A161" s="1">
        <v>45342</v>
      </c>
      <c r="B161" s="1" t="s">
        <v>25</v>
      </c>
      <c r="C161" s="4">
        <f t="shared" si="24"/>
        <v>30</v>
      </c>
      <c r="D161" s="3">
        <v>30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3">
        <f>YEAR(Tabla2[[#This Row],[Fecha]])</f>
        <v>2024</v>
      </c>
    </row>
    <row r="162" spans="1:22" x14ac:dyDescent="0.3">
      <c r="A162" s="1">
        <v>45343</v>
      </c>
      <c r="B162" s="1" t="s">
        <v>7</v>
      </c>
      <c r="C162" s="4">
        <f t="shared" ref="C162:C167" si="25">SUM(D162:R162)</f>
        <v>28</v>
      </c>
      <c r="D162" s="3">
        <v>15</v>
      </c>
      <c r="E162" s="3">
        <v>13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3">
        <f>YEAR(Tabla2[[#This Row],[Fecha]])</f>
        <v>2024</v>
      </c>
    </row>
    <row r="163" spans="1:22" x14ac:dyDescent="0.3">
      <c r="A163" s="1">
        <v>45343</v>
      </c>
      <c r="B163" s="1" t="s">
        <v>25</v>
      </c>
      <c r="C163" s="4">
        <f t="shared" si="25"/>
        <v>29</v>
      </c>
      <c r="D163" s="3">
        <v>29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3">
        <f>YEAR(Tabla2[[#This Row],[Fecha]])</f>
        <v>2024</v>
      </c>
    </row>
    <row r="164" spans="1:22" x14ac:dyDescent="0.3">
      <c r="A164" s="1">
        <v>45344</v>
      </c>
      <c r="B164" s="1" t="s">
        <v>7</v>
      </c>
      <c r="C164" s="4">
        <f t="shared" si="25"/>
        <v>32</v>
      </c>
      <c r="D164" s="3">
        <v>32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3">
        <f>YEAR(Tabla2[[#This Row],[Fecha]])</f>
        <v>2024</v>
      </c>
    </row>
    <row r="165" spans="1:22" x14ac:dyDescent="0.3">
      <c r="A165" s="1">
        <v>45344</v>
      </c>
      <c r="B165" s="1" t="s">
        <v>25</v>
      </c>
      <c r="C165" s="4">
        <f t="shared" si="25"/>
        <v>16</v>
      </c>
      <c r="D165" s="3">
        <v>16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3">
        <f>YEAR(Tabla2[[#This Row],[Fecha]])</f>
        <v>2024</v>
      </c>
    </row>
    <row r="166" spans="1:22" x14ac:dyDescent="0.3">
      <c r="A166" s="1">
        <v>45345</v>
      </c>
      <c r="B166" s="1" t="s">
        <v>7</v>
      </c>
      <c r="C166" s="4">
        <f t="shared" si="25"/>
        <v>31</v>
      </c>
      <c r="D166" s="3">
        <v>12</v>
      </c>
      <c r="E166" s="3">
        <v>5</v>
      </c>
      <c r="F166" s="3">
        <v>8</v>
      </c>
      <c r="G166" s="3">
        <v>4</v>
      </c>
      <c r="H166" s="3">
        <v>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3">
        <f>YEAR(Tabla2[[#This Row],[Fecha]])</f>
        <v>2024</v>
      </c>
    </row>
    <row r="167" spans="1:22" x14ac:dyDescent="0.3">
      <c r="A167" s="1">
        <v>45345</v>
      </c>
      <c r="B167" s="1" t="s">
        <v>25</v>
      </c>
      <c r="C167" s="4">
        <f t="shared" si="25"/>
        <v>26</v>
      </c>
      <c r="D167" s="3">
        <v>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3">
        <f>YEAR(Tabla2[[#This Row],[Fecha]])</f>
        <v>2024</v>
      </c>
    </row>
    <row r="168" spans="1:22" x14ac:dyDescent="0.3">
      <c r="A168" s="1">
        <v>45346</v>
      </c>
      <c r="B168" s="1" t="s">
        <v>7</v>
      </c>
      <c r="C168" s="4">
        <f t="shared" ref="C168:C173" si="26">SUM(D168:R168)</f>
        <v>32</v>
      </c>
      <c r="D168" s="3">
        <v>3</v>
      </c>
      <c r="E168" s="3">
        <v>3</v>
      </c>
      <c r="F168" s="3">
        <v>5</v>
      </c>
      <c r="G168" s="3">
        <v>2</v>
      </c>
      <c r="H168" s="3">
        <v>3</v>
      </c>
      <c r="I168" s="3">
        <v>5</v>
      </c>
      <c r="J168" s="3">
        <v>11</v>
      </c>
      <c r="K168" s="3"/>
      <c r="L168" s="3"/>
      <c r="M168" s="3"/>
      <c r="N168" s="3"/>
      <c r="O168" s="3"/>
      <c r="P168" s="3"/>
      <c r="Q168" s="3"/>
      <c r="R168" s="3"/>
      <c r="S168" s="13">
        <f>YEAR(Tabla2[[#This Row],[Fecha]])</f>
        <v>2024</v>
      </c>
    </row>
    <row r="169" spans="1:22" x14ac:dyDescent="0.3">
      <c r="A169" s="1">
        <v>45346</v>
      </c>
      <c r="B169" s="1" t="s">
        <v>25</v>
      </c>
      <c r="C169" s="4">
        <f t="shared" si="26"/>
        <v>11</v>
      </c>
      <c r="D169" s="3">
        <v>11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3">
        <f>YEAR(Tabla2[[#This Row],[Fecha]])</f>
        <v>2024</v>
      </c>
    </row>
    <row r="170" spans="1:22" x14ac:dyDescent="0.3">
      <c r="A170" s="1">
        <v>45347</v>
      </c>
      <c r="B170" s="1" t="s">
        <v>7</v>
      </c>
      <c r="C170" s="4">
        <f t="shared" si="26"/>
        <v>35</v>
      </c>
      <c r="D170" s="3">
        <v>4</v>
      </c>
      <c r="E170" s="3">
        <v>6</v>
      </c>
      <c r="F170" s="3">
        <v>1</v>
      </c>
      <c r="G170" s="3">
        <v>5</v>
      </c>
      <c r="H170" s="3">
        <v>8</v>
      </c>
      <c r="I170" s="3">
        <v>4</v>
      </c>
      <c r="J170" s="3">
        <v>7</v>
      </c>
      <c r="K170" s="3"/>
      <c r="L170" s="3"/>
      <c r="M170" s="3"/>
      <c r="N170" s="3"/>
      <c r="O170" s="3"/>
      <c r="P170" s="3"/>
      <c r="Q170" s="3"/>
      <c r="R170" s="3"/>
      <c r="S170" s="13">
        <f>YEAR(Tabla2[[#This Row],[Fecha]])</f>
        <v>2024</v>
      </c>
    </row>
    <row r="171" spans="1:22" x14ac:dyDescent="0.3">
      <c r="A171" s="1">
        <v>45347</v>
      </c>
      <c r="B171" s="1" t="s">
        <v>25</v>
      </c>
      <c r="C171" s="4">
        <f t="shared" si="26"/>
        <v>15</v>
      </c>
      <c r="D171" s="3">
        <v>15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3">
        <f>YEAR(Tabla2[[#This Row],[Fecha]])</f>
        <v>2024</v>
      </c>
    </row>
    <row r="172" spans="1:22" x14ac:dyDescent="0.3">
      <c r="A172" s="1">
        <v>45348</v>
      </c>
      <c r="B172" s="1" t="s">
        <v>7</v>
      </c>
      <c r="C172" s="4">
        <f t="shared" si="26"/>
        <v>33</v>
      </c>
      <c r="D172" s="3">
        <v>8</v>
      </c>
      <c r="E172" s="3">
        <v>12</v>
      </c>
      <c r="F172" s="3">
        <v>8</v>
      </c>
      <c r="G172" s="3">
        <v>5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3">
        <f>YEAR(Tabla2[[#This Row],[Fecha]])</f>
        <v>2024</v>
      </c>
    </row>
    <row r="173" spans="1:22" x14ac:dyDescent="0.3">
      <c r="A173" s="1">
        <v>45348</v>
      </c>
      <c r="B173" s="1" t="s">
        <v>25</v>
      </c>
      <c r="C173" s="4">
        <f t="shared" si="26"/>
        <v>24</v>
      </c>
      <c r="D173" s="3">
        <v>24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3">
        <f>YEAR(Tabla2[[#This Row],[Fecha]])</f>
        <v>2024</v>
      </c>
    </row>
    <row r="174" spans="1:22" x14ac:dyDescent="0.3">
      <c r="A174" s="1">
        <v>45349</v>
      </c>
      <c r="B174" s="1" t="s">
        <v>7</v>
      </c>
      <c r="C174" s="4">
        <f t="shared" ref="C174:C179" si="27">SUM(D174:R174)</f>
        <v>43</v>
      </c>
      <c r="D174" s="3">
        <v>6</v>
      </c>
      <c r="E174" s="3">
        <v>2</v>
      </c>
      <c r="F174" s="3">
        <v>13</v>
      </c>
      <c r="G174" s="3">
        <v>5</v>
      </c>
      <c r="H174" s="3">
        <v>17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13">
        <f>YEAR(Tabla2[[#This Row],[Fecha]])</f>
        <v>2024</v>
      </c>
    </row>
    <row r="175" spans="1:22" x14ac:dyDescent="0.3">
      <c r="A175" s="1">
        <v>45349</v>
      </c>
      <c r="B175" s="1" t="s">
        <v>25</v>
      </c>
      <c r="C175" s="4">
        <f t="shared" si="27"/>
        <v>33</v>
      </c>
      <c r="D175" s="3">
        <v>9</v>
      </c>
      <c r="E175" s="3">
        <v>24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13">
        <f>YEAR(Tabla2[[#This Row],[Fecha]])</f>
        <v>2024</v>
      </c>
      <c r="V175" t="s">
        <v>107</v>
      </c>
    </row>
    <row r="176" spans="1:22" x14ac:dyDescent="0.3">
      <c r="A176" s="1">
        <v>45350</v>
      </c>
      <c r="B176" s="1" t="s">
        <v>7</v>
      </c>
      <c r="C176" s="4">
        <f t="shared" si="27"/>
        <v>33</v>
      </c>
      <c r="D176" s="3">
        <v>12</v>
      </c>
      <c r="E176" s="3">
        <v>2</v>
      </c>
      <c r="F176" s="3">
        <v>8</v>
      </c>
      <c r="G176" s="3">
        <v>11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13">
        <f>YEAR(Tabla2[[#This Row],[Fecha]])</f>
        <v>2024</v>
      </c>
    </row>
    <row r="177" spans="1:19" x14ac:dyDescent="0.3">
      <c r="A177" s="1">
        <v>45350</v>
      </c>
      <c r="B177" s="1" t="s">
        <v>25</v>
      </c>
      <c r="C177" s="4">
        <f t="shared" si="27"/>
        <v>45</v>
      </c>
      <c r="D177" s="3">
        <v>45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13">
        <f>YEAR(Tabla2[[#This Row],[Fecha]])</f>
        <v>2024</v>
      </c>
    </row>
    <row r="178" spans="1:19" x14ac:dyDescent="0.3">
      <c r="A178" s="1">
        <v>45351</v>
      </c>
      <c r="B178" s="1" t="s">
        <v>7</v>
      </c>
      <c r="C178" s="4">
        <f t="shared" si="27"/>
        <v>24</v>
      </c>
      <c r="D178" s="3">
        <v>7</v>
      </c>
      <c r="E178" s="3">
        <v>4</v>
      </c>
      <c r="F178" s="3">
        <v>4</v>
      </c>
      <c r="G178" s="3">
        <v>9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13">
        <f>YEAR(Tabla2[[#This Row],[Fecha]])</f>
        <v>2024</v>
      </c>
    </row>
    <row r="179" spans="1:19" x14ac:dyDescent="0.3">
      <c r="A179" s="1">
        <v>45351</v>
      </c>
      <c r="B179" s="1" t="s">
        <v>25</v>
      </c>
      <c r="C179" s="4">
        <f t="shared" si="27"/>
        <v>32</v>
      </c>
      <c r="D179" s="3">
        <v>32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13">
        <f>YEAR(Tabla2[[#This Row],[Fecha]])</f>
        <v>2024</v>
      </c>
    </row>
    <row r="180" spans="1:19" x14ac:dyDescent="0.3">
      <c r="A180" s="1">
        <v>45352</v>
      </c>
      <c r="B180" s="1" t="s">
        <v>7</v>
      </c>
      <c r="C180" s="4">
        <f t="shared" ref="C180:C185" si="28">SUM(D180:R180)</f>
        <v>32</v>
      </c>
      <c r="D180" s="3">
        <v>5</v>
      </c>
      <c r="E180" s="3">
        <v>3</v>
      </c>
      <c r="F180" s="3">
        <v>5</v>
      </c>
      <c r="G180" s="3">
        <v>8</v>
      </c>
      <c r="H180" s="3">
        <v>4</v>
      </c>
      <c r="I180" s="3">
        <v>4</v>
      </c>
      <c r="J180" s="3">
        <v>3</v>
      </c>
      <c r="K180" s="3"/>
      <c r="L180" s="3"/>
      <c r="M180" s="3"/>
      <c r="N180" s="3"/>
      <c r="O180" s="3"/>
      <c r="P180" s="3"/>
      <c r="Q180" s="3"/>
      <c r="R180" s="3"/>
      <c r="S180" s="13">
        <f>YEAR(Tabla2[[#This Row],[Fecha]])</f>
        <v>2024</v>
      </c>
    </row>
    <row r="181" spans="1:19" x14ac:dyDescent="0.3">
      <c r="A181" s="1">
        <v>45352</v>
      </c>
      <c r="B181" s="1" t="s">
        <v>25</v>
      </c>
      <c r="C181" s="4">
        <f t="shared" si="28"/>
        <v>32</v>
      </c>
      <c r="D181" s="3">
        <v>32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13">
        <f>YEAR(Tabla2[[#This Row],[Fecha]])</f>
        <v>2024</v>
      </c>
    </row>
    <row r="182" spans="1:19" x14ac:dyDescent="0.3">
      <c r="A182" s="1">
        <v>45353</v>
      </c>
      <c r="B182" s="1" t="s">
        <v>7</v>
      </c>
      <c r="C182" s="4">
        <f t="shared" si="28"/>
        <v>43</v>
      </c>
      <c r="D182" s="3">
        <v>3</v>
      </c>
      <c r="E182" s="3">
        <v>7</v>
      </c>
      <c r="F182" s="3">
        <v>5</v>
      </c>
      <c r="G182" s="3">
        <v>9</v>
      </c>
      <c r="H182" s="3">
        <v>4</v>
      </c>
      <c r="I182" s="3">
        <v>9</v>
      </c>
      <c r="J182" s="3">
        <v>6</v>
      </c>
      <c r="K182" s="3"/>
      <c r="L182" s="3"/>
      <c r="M182" s="3"/>
      <c r="N182" s="3"/>
      <c r="O182" s="3"/>
      <c r="P182" s="3"/>
      <c r="Q182" s="3"/>
      <c r="R182" s="3"/>
      <c r="S182" s="13">
        <f>YEAR(Tabla2[[#This Row],[Fecha]])</f>
        <v>2024</v>
      </c>
    </row>
    <row r="183" spans="1:19" x14ac:dyDescent="0.3">
      <c r="A183" s="1">
        <v>45353</v>
      </c>
      <c r="B183" s="1" t="s">
        <v>25</v>
      </c>
      <c r="C183" s="4">
        <f t="shared" si="28"/>
        <v>17</v>
      </c>
      <c r="D183" s="3">
        <v>17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13">
        <f>YEAR(Tabla2[[#This Row],[Fecha]])</f>
        <v>2024</v>
      </c>
    </row>
    <row r="184" spans="1:19" x14ac:dyDescent="0.3">
      <c r="A184" s="1">
        <v>45354</v>
      </c>
      <c r="B184" s="1" t="s">
        <v>25</v>
      </c>
      <c r="C184" s="4">
        <f t="shared" si="28"/>
        <v>23</v>
      </c>
      <c r="D184" s="3">
        <v>23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13">
        <f>YEAR(Tabla2[[#This Row],[Fecha]])</f>
        <v>2024</v>
      </c>
    </row>
    <row r="185" spans="1:19" x14ac:dyDescent="0.3">
      <c r="A185" s="1">
        <v>45354</v>
      </c>
      <c r="B185" s="1" t="s">
        <v>106</v>
      </c>
      <c r="C185" s="4">
        <f t="shared" si="28"/>
        <v>116</v>
      </c>
      <c r="D185" s="3">
        <f>120-4</f>
        <v>116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13">
        <f>YEAR(Tabla2[[#This Row],[Fecha]])</f>
        <v>2024</v>
      </c>
    </row>
    <row r="186" spans="1:19" x14ac:dyDescent="0.3">
      <c r="A186" s="1">
        <v>45355</v>
      </c>
      <c r="B186" s="1" t="s">
        <v>7</v>
      </c>
      <c r="C186" s="4">
        <f t="shared" ref="C186:C191" si="29">SUM(D186:R186)</f>
        <v>24</v>
      </c>
      <c r="D186" s="3">
        <v>24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13">
        <f>YEAR(Tabla2[[#This Row],[Fecha]])</f>
        <v>2024</v>
      </c>
    </row>
    <row r="187" spans="1:19" x14ac:dyDescent="0.3">
      <c r="A187" s="1">
        <v>45355</v>
      </c>
      <c r="B187" s="1" t="s">
        <v>25</v>
      </c>
      <c r="C187" s="4">
        <f t="shared" si="29"/>
        <v>15</v>
      </c>
      <c r="D187" s="3">
        <v>15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13">
        <f>YEAR(Tabla2[[#This Row],[Fecha]])</f>
        <v>2024</v>
      </c>
    </row>
    <row r="188" spans="1:19" x14ac:dyDescent="0.3">
      <c r="A188" s="1">
        <v>45356</v>
      </c>
      <c r="B188" s="1" t="s">
        <v>7</v>
      </c>
      <c r="C188" s="4">
        <f t="shared" si="29"/>
        <v>35</v>
      </c>
      <c r="D188" s="3">
        <v>8</v>
      </c>
      <c r="E188" s="3">
        <v>8</v>
      </c>
      <c r="F188" s="3">
        <v>5</v>
      </c>
      <c r="G188" s="3">
        <v>6</v>
      </c>
      <c r="H188" s="3">
        <v>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13">
        <f>YEAR(Tabla2[[#This Row],[Fecha]])</f>
        <v>2024</v>
      </c>
    </row>
    <row r="189" spans="1:19" x14ac:dyDescent="0.3">
      <c r="A189" s="1">
        <v>45356</v>
      </c>
      <c r="B189" s="1" t="s">
        <v>25</v>
      </c>
      <c r="C189" s="4">
        <f t="shared" si="29"/>
        <v>15</v>
      </c>
      <c r="D189" s="3">
        <v>15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13">
        <f>YEAR(Tabla2[[#This Row],[Fecha]])</f>
        <v>2024</v>
      </c>
    </row>
    <row r="190" spans="1:19" x14ac:dyDescent="0.3">
      <c r="A190" s="1">
        <v>45357</v>
      </c>
      <c r="B190" s="1" t="s">
        <v>7</v>
      </c>
      <c r="C190" s="4">
        <f t="shared" si="29"/>
        <v>34</v>
      </c>
      <c r="D190" s="3">
        <v>12</v>
      </c>
      <c r="E190" s="3">
        <v>6</v>
      </c>
      <c r="F190" s="3">
        <v>9</v>
      </c>
      <c r="G190" s="3">
        <v>7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13">
        <f>YEAR(Tabla2[[#This Row],[Fecha]])</f>
        <v>2024</v>
      </c>
    </row>
    <row r="191" spans="1:19" x14ac:dyDescent="0.3">
      <c r="A191" s="1">
        <v>45357</v>
      </c>
      <c r="B191" s="1" t="s">
        <v>25</v>
      </c>
      <c r="C191" s="4">
        <f t="shared" si="29"/>
        <v>13</v>
      </c>
      <c r="D191" s="3">
        <v>13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13">
        <f>YEAR(Tabla2[[#This Row],[Fecha]])</f>
        <v>2024</v>
      </c>
    </row>
    <row r="192" spans="1:19" x14ac:dyDescent="0.3">
      <c r="A192" s="1">
        <v>45358</v>
      </c>
      <c r="B192" s="1" t="s">
        <v>7</v>
      </c>
      <c r="C192" s="4">
        <f t="shared" ref="C192:C197" si="30">SUM(D192:R192)</f>
        <v>72</v>
      </c>
      <c r="D192" s="3">
        <v>22</v>
      </c>
      <c r="E192" s="3">
        <v>12</v>
      </c>
      <c r="F192" s="3">
        <v>15</v>
      </c>
      <c r="G192" s="3">
        <v>23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13">
        <f>YEAR(Tabla2[[#This Row],[Fecha]])</f>
        <v>2024</v>
      </c>
    </row>
    <row r="193" spans="1:19" x14ac:dyDescent="0.3">
      <c r="A193" s="1">
        <v>45358</v>
      </c>
      <c r="B193" s="1" t="s">
        <v>25</v>
      </c>
      <c r="C193" s="4">
        <f t="shared" si="30"/>
        <v>14</v>
      </c>
      <c r="D193" s="3">
        <v>14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13">
        <f>YEAR(Tabla2[[#This Row],[Fecha]])</f>
        <v>2024</v>
      </c>
    </row>
    <row r="194" spans="1:19" x14ac:dyDescent="0.3">
      <c r="A194" s="1">
        <v>45359</v>
      </c>
      <c r="B194" s="1" t="s">
        <v>7</v>
      </c>
      <c r="C194" s="4">
        <f t="shared" si="30"/>
        <v>18</v>
      </c>
      <c r="D194" s="3">
        <v>4</v>
      </c>
      <c r="E194" s="3">
        <v>14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13">
        <f>YEAR(Tabla2[[#This Row],[Fecha]])</f>
        <v>2024</v>
      </c>
    </row>
    <row r="195" spans="1:19" x14ac:dyDescent="0.3">
      <c r="A195" s="1">
        <v>45359</v>
      </c>
      <c r="B195" s="1" t="s">
        <v>25</v>
      </c>
      <c r="C195" s="4">
        <f t="shared" si="30"/>
        <v>22</v>
      </c>
      <c r="D195" s="3">
        <v>22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13">
        <f>YEAR(Tabla2[[#This Row],[Fecha]])</f>
        <v>2024</v>
      </c>
    </row>
    <row r="196" spans="1:19" x14ac:dyDescent="0.3">
      <c r="A196" s="1">
        <v>45360</v>
      </c>
      <c r="B196" s="1" t="s">
        <v>7</v>
      </c>
      <c r="C196" s="4">
        <f t="shared" si="30"/>
        <v>18</v>
      </c>
      <c r="D196" s="3">
        <v>9</v>
      </c>
      <c r="E196" s="3">
        <v>4</v>
      </c>
      <c r="F196" s="3">
        <v>3</v>
      </c>
      <c r="G196" s="3">
        <v>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13">
        <f>YEAR(Tabla2[[#This Row],[Fecha]])</f>
        <v>2024</v>
      </c>
    </row>
    <row r="197" spans="1:19" x14ac:dyDescent="0.3">
      <c r="A197" s="1">
        <v>45361</v>
      </c>
      <c r="B197" s="1" t="s">
        <v>7</v>
      </c>
      <c r="C197" s="4">
        <f t="shared" si="30"/>
        <v>34</v>
      </c>
      <c r="D197" s="3">
        <v>10</v>
      </c>
      <c r="E197" s="3">
        <v>4</v>
      </c>
      <c r="F197" s="3">
        <v>14</v>
      </c>
      <c r="G197" s="3">
        <v>6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13">
        <f>YEAR(Tabla2[[#This Row],[Fecha]])</f>
        <v>2024</v>
      </c>
    </row>
    <row r="198" spans="1:19" x14ac:dyDescent="0.3">
      <c r="A198" s="1">
        <v>45362</v>
      </c>
      <c r="B198" s="1" t="s">
        <v>7</v>
      </c>
      <c r="C198" s="4">
        <f t="shared" ref="C198:C203" si="31">SUM(D198:R198)</f>
        <v>36</v>
      </c>
      <c r="D198" s="3">
        <v>14</v>
      </c>
      <c r="E198" s="3">
        <v>11</v>
      </c>
      <c r="F198" s="3">
        <v>4</v>
      </c>
      <c r="G198" s="3">
        <v>7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13">
        <f>YEAR(Tabla2[[#This Row],[Fecha]])</f>
        <v>2024</v>
      </c>
    </row>
    <row r="199" spans="1:19" x14ac:dyDescent="0.3">
      <c r="A199" s="1">
        <v>45362</v>
      </c>
      <c r="B199" s="1" t="s">
        <v>108</v>
      </c>
      <c r="C199" s="4">
        <f t="shared" si="31"/>
        <v>37</v>
      </c>
      <c r="D199" s="3">
        <v>14</v>
      </c>
      <c r="E199" s="3">
        <v>13</v>
      </c>
      <c r="F199" s="3">
        <v>10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13">
        <f>YEAR(Tabla2[[#This Row],[Fecha]])</f>
        <v>2024</v>
      </c>
    </row>
    <row r="200" spans="1:19" x14ac:dyDescent="0.3">
      <c r="A200" s="1">
        <v>45363</v>
      </c>
      <c r="B200" s="1" t="s">
        <v>7</v>
      </c>
      <c r="C200" s="4">
        <f t="shared" si="31"/>
        <v>25</v>
      </c>
      <c r="D200" s="3">
        <v>2</v>
      </c>
      <c r="E200" s="3">
        <v>7</v>
      </c>
      <c r="F200" s="3">
        <v>6</v>
      </c>
      <c r="G200" s="3">
        <v>5</v>
      </c>
      <c r="H200" s="3">
        <v>3</v>
      </c>
      <c r="I200" s="3">
        <v>2</v>
      </c>
      <c r="J200" s="3"/>
      <c r="K200" s="3"/>
      <c r="L200" s="3"/>
      <c r="M200" s="3"/>
      <c r="N200" s="3"/>
      <c r="O200" s="3"/>
      <c r="P200" s="3"/>
      <c r="Q200" s="3"/>
      <c r="R200" s="3"/>
      <c r="S200" s="13">
        <f>YEAR(Tabla2[[#This Row],[Fecha]])</f>
        <v>2024</v>
      </c>
    </row>
    <row r="201" spans="1:19" x14ac:dyDescent="0.3">
      <c r="A201" s="1">
        <v>45363</v>
      </c>
      <c r="B201" s="1" t="s">
        <v>25</v>
      </c>
      <c r="C201" s="4">
        <f t="shared" si="31"/>
        <v>13</v>
      </c>
      <c r="D201" s="3">
        <v>13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13">
        <f>YEAR(Tabla2[[#This Row],[Fecha]])</f>
        <v>2024</v>
      </c>
    </row>
    <row r="202" spans="1:19" x14ac:dyDescent="0.3">
      <c r="A202" s="1">
        <v>45364</v>
      </c>
      <c r="B202" s="1" t="s">
        <v>7</v>
      </c>
      <c r="C202" s="4">
        <f t="shared" si="31"/>
        <v>32</v>
      </c>
      <c r="D202" s="3">
        <v>12</v>
      </c>
      <c r="E202" s="3">
        <v>5</v>
      </c>
      <c r="F202" s="3">
        <v>7</v>
      </c>
      <c r="G202" s="3">
        <v>5</v>
      </c>
      <c r="H202" s="3">
        <v>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13">
        <f>YEAR(Tabla2[[#This Row],[Fecha]])</f>
        <v>2024</v>
      </c>
    </row>
    <row r="203" spans="1:19" x14ac:dyDescent="0.3">
      <c r="A203" s="1">
        <v>45365</v>
      </c>
      <c r="B203" s="1" t="s">
        <v>7</v>
      </c>
      <c r="C203" s="4">
        <f t="shared" si="31"/>
        <v>24</v>
      </c>
      <c r="D203" s="3">
        <v>4</v>
      </c>
      <c r="E203" s="3">
        <v>10</v>
      </c>
      <c r="F203" s="3">
        <v>6</v>
      </c>
      <c r="G203" s="3">
        <v>4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13">
        <f>YEAR(Tabla2[[#This Row],[Fecha]])</f>
        <v>2024</v>
      </c>
    </row>
    <row r="204" spans="1:19" x14ac:dyDescent="0.3">
      <c r="A204" s="1">
        <v>45366</v>
      </c>
      <c r="B204" s="1" t="s">
        <v>7</v>
      </c>
      <c r="C204" s="4">
        <f t="shared" ref="C204:C209" si="32">SUM(D204:R204)</f>
        <v>32</v>
      </c>
      <c r="D204" s="3">
        <v>1</v>
      </c>
      <c r="E204" s="3">
        <v>25</v>
      </c>
      <c r="F204" s="3">
        <v>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13">
        <f>YEAR(Tabla2[[#This Row],[Fecha]])</f>
        <v>2024</v>
      </c>
    </row>
    <row r="205" spans="1:19" x14ac:dyDescent="0.3">
      <c r="A205" s="1">
        <v>45366</v>
      </c>
      <c r="B205" s="1" t="s">
        <v>109</v>
      </c>
      <c r="C205" s="4">
        <f t="shared" si="32"/>
        <v>51</v>
      </c>
      <c r="D205" s="3">
        <v>51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13">
        <f>YEAR(Tabla2[[#This Row],[Fecha]])</f>
        <v>2024</v>
      </c>
    </row>
    <row r="206" spans="1:19" x14ac:dyDescent="0.3">
      <c r="A206" s="1">
        <v>45367</v>
      </c>
      <c r="B206" s="1" t="s">
        <v>7</v>
      </c>
      <c r="C206" s="4">
        <f t="shared" si="32"/>
        <v>36</v>
      </c>
      <c r="D206" s="3">
        <v>12</v>
      </c>
      <c r="E206" s="3">
        <v>7</v>
      </c>
      <c r="F206" s="3">
        <v>17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13">
        <f>YEAR(Tabla2[[#This Row],[Fecha]])</f>
        <v>2024</v>
      </c>
    </row>
    <row r="207" spans="1:19" x14ac:dyDescent="0.3">
      <c r="A207" s="1">
        <v>45368</v>
      </c>
      <c r="B207" s="1" t="s">
        <v>7</v>
      </c>
      <c r="C207" s="4">
        <f t="shared" si="32"/>
        <v>96</v>
      </c>
      <c r="D207" s="3">
        <v>4</v>
      </c>
      <c r="E207" s="3">
        <v>3</v>
      </c>
      <c r="F207" s="3">
        <v>9</v>
      </c>
      <c r="G207" s="3">
        <v>8</v>
      </c>
      <c r="H207" s="3">
        <v>72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13">
        <f>YEAR(Tabla2[[#This Row],[Fecha]])</f>
        <v>2024</v>
      </c>
    </row>
    <row r="208" spans="1:19" x14ac:dyDescent="0.3">
      <c r="A208" s="1">
        <v>45369</v>
      </c>
      <c r="B208" s="1" t="s">
        <v>7</v>
      </c>
      <c r="C208" s="4">
        <f t="shared" si="32"/>
        <v>71</v>
      </c>
      <c r="D208" s="3">
        <v>71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13">
        <f>YEAR(Tabla2[[#This Row],[Fecha]])</f>
        <v>2024</v>
      </c>
    </row>
    <row r="209" spans="1:19" x14ac:dyDescent="0.3">
      <c r="A209" s="1">
        <v>45369</v>
      </c>
      <c r="B209" s="1" t="s">
        <v>25</v>
      </c>
      <c r="C209" s="4">
        <f t="shared" si="32"/>
        <v>13</v>
      </c>
      <c r="D209" s="3">
        <v>13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13">
        <f>YEAR(Tabla2[[#This Row],[Fecha]])</f>
        <v>2024</v>
      </c>
    </row>
    <row r="210" spans="1:19" x14ac:dyDescent="0.3">
      <c r="A210" s="1">
        <v>45370</v>
      </c>
      <c r="B210" s="1" t="s">
        <v>7</v>
      </c>
      <c r="C210" s="4">
        <f>SUM(D210:R210)</f>
        <v>94</v>
      </c>
      <c r="D210" s="3">
        <v>86</v>
      </c>
      <c r="E210" s="3">
        <v>5</v>
      </c>
      <c r="F210" s="3">
        <v>3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13">
        <f>YEAR(Tabla2[[#This Row],[Fecha]])</f>
        <v>2024</v>
      </c>
    </row>
    <row r="211" spans="1:19" x14ac:dyDescent="0.3">
      <c r="A211" s="1">
        <v>45370</v>
      </c>
      <c r="B211" s="1" t="s">
        <v>25</v>
      </c>
      <c r="C211" s="4">
        <f>SUM(D211:R211)</f>
        <v>17</v>
      </c>
      <c r="D211" s="3">
        <v>17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13">
        <f>YEAR(Tabla2[[#This Row],[Fecha]])</f>
        <v>2024</v>
      </c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B751-B643-4B45-918A-797418D79973}">
  <dimension ref="A1:F11"/>
  <sheetViews>
    <sheetView workbookViewId="0">
      <selection activeCell="G7" sqref="G7"/>
    </sheetView>
  </sheetViews>
  <sheetFormatPr defaultRowHeight="14.4" x14ac:dyDescent="0.3"/>
  <cols>
    <col min="1" max="1" width="10.44140625" customWidth="1"/>
    <col min="2" max="2" width="13.6640625" customWidth="1"/>
    <col min="3" max="3" width="10.5546875" bestFit="1" customWidth="1"/>
    <col min="4" max="4" width="10.77734375" bestFit="1" customWidth="1"/>
  </cols>
  <sheetData>
    <row r="1" spans="1:6" x14ac:dyDescent="0.3">
      <c r="B1" s="9" t="s">
        <v>1</v>
      </c>
      <c r="C1" s="2">
        <v>2023</v>
      </c>
      <c r="D1" s="2">
        <v>2024</v>
      </c>
    </row>
    <row r="2" spans="1:6" x14ac:dyDescent="0.3">
      <c r="A2" s="8" t="s">
        <v>54</v>
      </c>
      <c r="B2" s="10">
        <f>SUM(Tabla2[Total])/(B4-B3+1)</f>
        <v>21.805263157894736</v>
      </c>
      <c r="C2" s="10">
        <f>SUMIF(Tiempos!$S:$S,C1,Tiempos!$C:$C)/(C4-C3+1)</f>
        <v>15.199335548172758</v>
      </c>
      <c r="D2" s="10">
        <f>SUMIF(Tiempos!$S:$S,D1,Tiempos!$C:$C)/(D4-D3+1)</f>
        <v>46.974683544303801</v>
      </c>
    </row>
    <row r="3" spans="1:6" x14ac:dyDescent="0.3">
      <c r="A3" s="8" t="s">
        <v>52</v>
      </c>
      <c r="B3" s="11">
        <f>MIN(Tabla2[Fecha])</f>
        <v>44991</v>
      </c>
      <c r="C3" s="11">
        <f>B3</f>
        <v>44991</v>
      </c>
      <c r="D3" s="11">
        <v>45292</v>
      </c>
    </row>
    <row r="4" spans="1:6" x14ac:dyDescent="0.3">
      <c r="A4" s="8" t="s">
        <v>53</v>
      </c>
      <c r="B4" s="11">
        <f>MAX(Tabla2[Fecha])</f>
        <v>45370</v>
      </c>
      <c r="C4" s="11">
        <v>45291</v>
      </c>
      <c r="D4" s="11">
        <f>MAX(Tabla2[Fecha])</f>
        <v>45370</v>
      </c>
    </row>
    <row r="7" spans="1:6" x14ac:dyDescent="0.3">
      <c r="C7" s="18" t="s">
        <v>99</v>
      </c>
      <c r="D7" s="1">
        <f>D3</f>
        <v>45292</v>
      </c>
    </row>
    <row r="8" spans="1:6" x14ac:dyDescent="0.3">
      <c r="C8" s="18" t="s">
        <v>100</v>
      </c>
      <c r="D8" s="1">
        <f>DATE(D1,12,31)</f>
        <v>45657</v>
      </c>
    </row>
    <row r="9" spans="1:6" x14ac:dyDescent="0.3">
      <c r="C9" s="18" t="s">
        <v>98</v>
      </c>
      <c r="D9">
        <f>(D8-D7+1)*30</f>
        <v>10980</v>
      </c>
      <c r="F9">
        <f>D8-D7</f>
        <v>365</v>
      </c>
    </row>
    <row r="10" spans="1:6" x14ac:dyDescent="0.3">
      <c r="C10" s="18" t="s">
        <v>101</v>
      </c>
      <c r="D10">
        <f>(D4-D3+1)*D2</f>
        <v>3711.0000000000005</v>
      </c>
      <c r="F10">
        <f>ROUND(D10*F9/D9,0)</f>
        <v>123</v>
      </c>
    </row>
    <row r="11" spans="1:6" x14ac:dyDescent="0.3">
      <c r="C11" s="18" t="s">
        <v>102</v>
      </c>
      <c r="D11" s="16">
        <f>D10/D9</f>
        <v>0.33797814207650279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13"/>
  <sheetViews>
    <sheetView workbookViewId="0">
      <selection activeCell="C5" sqref="C5"/>
    </sheetView>
  </sheetViews>
  <sheetFormatPr defaultColWidth="11.5546875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109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82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106</v>
      </c>
    </row>
    <row r="9" spans="1:1" x14ac:dyDescent="0.3">
      <c r="A9" t="s">
        <v>83</v>
      </c>
    </row>
    <row r="10" spans="1:1" x14ac:dyDescent="0.3">
      <c r="A10" t="s">
        <v>105</v>
      </c>
    </row>
    <row r="11" spans="1:1" x14ac:dyDescent="0.3">
      <c r="A11" t="s">
        <v>108</v>
      </c>
    </row>
    <row r="12" spans="1:1" x14ac:dyDescent="0.3">
      <c r="A12" t="s">
        <v>92</v>
      </c>
    </row>
    <row r="13" spans="1:1" x14ac:dyDescent="0.3">
      <c r="A13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K22"/>
  <sheetViews>
    <sheetView workbookViewId="0">
      <selection activeCell="F9" sqref="F9"/>
    </sheetView>
  </sheetViews>
  <sheetFormatPr defaultColWidth="11.5546875" defaultRowHeight="14.4" x14ac:dyDescent="0.3"/>
  <cols>
    <col min="1" max="1" width="18" bestFit="1" customWidth="1"/>
  </cols>
  <sheetData>
    <row r="1" spans="1:11" x14ac:dyDescent="0.3">
      <c r="A1" s="2" t="s">
        <v>26</v>
      </c>
      <c r="B1" s="5" t="s">
        <v>103</v>
      </c>
    </row>
    <row r="2" spans="1:11" x14ac:dyDescent="0.3">
      <c r="A2" s="2" t="s">
        <v>29</v>
      </c>
      <c r="B2" s="6" t="s">
        <v>104</v>
      </c>
    </row>
    <row r="3" spans="1:11" x14ac:dyDescent="0.3">
      <c r="A3" s="2" t="s">
        <v>27</v>
      </c>
      <c r="B3" s="5"/>
    </row>
    <row r="4" spans="1:11" x14ac:dyDescent="0.3">
      <c r="A4" s="2" t="s">
        <v>28</v>
      </c>
      <c r="B4" s="5">
        <v>94</v>
      </c>
      <c r="C4" t="s">
        <v>97</v>
      </c>
      <c r="D4">
        <v>0</v>
      </c>
      <c r="H4" t="s">
        <v>94</v>
      </c>
      <c r="I4">
        <v>23</v>
      </c>
      <c r="J4">
        <v>24</v>
      </c>
      <c r="K4">
        <v>47</v>
      </c>
    </row>
    <row r="6" spans="1:11" x14ac:dyDescent="0.3">
      <c r="A6" s="2" t="s">
        <v>26</v>
      </c>
      <c r="B6" s="5" t="s">
        <v>96</v>
      </c>
    </row>
    <row r="7" spans="1:11" x14ac:dyDescent="0.3">
      <c r="A7" s="2" t="s">
        <v>29</v>
      </c>
      <c r="B7" s="6" t="s">
        <v>95</v>
      </c>
    </row>
    <row r="8" spans="1:11" x14ac:dyDescent="0.3">
      <c r="A8" s="2" t="s">
        <v>27</v>
      </c>
      <c r="B8" s="5"/>
    </row>
    <row r="9" spans="1:11" x14ac:dyDescent="0.3">
      <c r="A9" s="2" t="s">
        <v>28</v>
      </c>
      <c r="B9" s="5">
        <v>15</v>
      </c>
      <c r="C9" t="s">
        <v>97</v>
      </c>
      <c r="D9">
        <v>30</v>
      </c>
    </row>
    <row r="11" spans="1:11" x14ac:dyDescent="0.3">
      <c r="A11" s="2" t="s">
        <v>26</v>
      </c>
      <c r="B11" s="5" t="s">
        <v>111</v>
      </c>
    </row>
    <row r="12" spans="1:11" x14ac:dyDescent="0.3">
      <c r="A12" s="2" t="s">
        <v>29</v>
      </c>
      <c r="B12" s="6" t="s">
        <v>110</v>
      </c>
    </row>
    <row r="13" spans="1:11" x14ac:dyDescent="0.3">
      <c r="A13" s="2" t="s">
        <v>27</v>
      </c>
      <c r="B13" s="5"/>
    </row>
    <row r="14" spans="1:11" x14ac:dyDescent="0.3">
      <c r="A14" s="2" t="s">
        <v>28</v>
      </c>
      <c r="B14" s="5">
        <v>4</v>
      </c>
      <c r="C14" t="s">
        <v>97</v>
      </c>
      <c r="D14">
        <v>0</v>
      </c>
    </row>
    <row r="18" spans="1:4" x14ac:dyDescent="0.3">
      <c r="A18" t="s">
        <v>84</v>
      </c>
      <c r="B18" t="s">
        <v>26</v>
      </c>
      <c r="C18" t="s">
        <v>29</v>
      </c>
      <c r="D18" t="s">
        <v>85</v>
      </c>
    </row>
    <row r="20" spans="1:4" x14ac:dyDescent="0.3">
      <c r="A20">
        <v>2</v>
      </c>
      <c r="B20" t="s">
        <v>86</v>
      </c>
      <c r="C20" t="s">
        <v>87</v>
      </c>
      <c r="D20">
        <v>2</v>
      </c>
    </row>
    <row r="21" spans="1:4" x14ac:dyDescent="0.3">
      <c r="A21">
        <v>3</v>
      </c>
      <c r="B21" t="s">
        <v>88</v>
      </c>
      <c r="C21" t="s">
        <v>89</v>
      </c>
      <c r="D21">
        <v>1</v>
      </c>
    </row>
    <row r="22" spans="1:4" x14ac:dyDescent="0.3">
      <c r="A22">
        <v>4</v>
      </c>
      <c r="B22" t="s">
        <v>90</v>
      </c>
      <c r="C22" t="s">
        <v>91</v>
      </c>
      <c r="D22">
        <v>1</v>
      </c>
    </row>
  </sheetData>
  <hyperlinks>
    <hyperlink ref="B2" r:id="rId1" xr:uid="{A97873E9-00CB-4C37-B58A-CB6A48B18972}"/>
    <hyperlink ref="B7" r:id="rId2" xr:uid="{E6B9C772-CFC6-4625-95DB-9816720157D3}"/>
    <hyperlink ref="B12" r:id="rId3" xr:uid="{A800A2B5-4499-4203-9A54-65FFCC2FFF77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defaultColWidth="11.5546875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69</v>
      </c>
    </row>
    <row r="3" spans="1:2" x14ac:dyDescent="0.3">
      <c r="B3" t="s">
        <v>3</v>
      </c>
    </row>
    <row r="4" spans="1:2" x14ac:dyDescent="0.3">
      <c r="A4" t="s">
        <v>70</v>
      </c>
    </row>
    <row r="5" spans="1:2" x14ac:dyDescent="0.3">
      <c r="B5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defaultColWidth="11.5546875" defaultRowHeight="14.4" x14ac:dyDescent="0.3"/>
  <sheetData>
    <row r="1" spans="1:1" x14ac:dyDescent="0.3">
      <c r="A1" s="2" t="s">
        <v>4</v>
      </c>
    </row>
    <row r="2" spans="1:1" x14ac:dyDescent="0.3">
      <c r="A2" t="s">
        <v>38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defaultColWidth="11.5546875" defaultRowHeight="14.4" x14ac:dyDescent="0.3"/>
  <sheetData>
    <row r="1" spans="1:3" x14ac:dyDescent="0.3">
      <c r="A1" t="s">
        <v>39</v>
      </c>
    </row>
    <row r="2" spans="1:3" x14ac:dyDescent="0.3">
      <c r="A2" t="s">
        <v>81</v>
      </c>
    </row>
    <row r="3" spans="1:3" x14ac:dyDescent="0.3">
      <c r="B3" t="s">
        <v>80</v>
      </c>
    </row>
    <row r="4" spans="1:3" x14ac:dyDescent="0.3">
      <c r="A4" t="s">
        <v>40</v>
      </c>
    </row>
    <row r="5" spans="1:3" x14ac:dyDescent="0.3">
      <c r="B5" t="s">
        <v>41</v>
      </c>
    </row>
    <row r="6" spans="1:3" x14ac:dyDescent="0.3">
      <c r="C6" t="s">
        <v>42</v>
      </c>
    </row>
    <row r="7" spans="1:3" x14ac:dyDescent="0.3">
      <c r="A7" t="s">
        <v>55</v>
      </c>
    </row>
    <row r="8" spans="1:3" x14ac:dyDescent="0.3">
      <c r="B8" t="s">
        <v>60</v>
      </c>
    </row>
    <row r="9" spans="1:3" x14ac:dyDescent="0.3">
      <c r="C9" t="s">
        <v>61</v>
      </c>
    </row>
    <row r="10" spans="1:3" x14ac:dyDescent="0.3">
      <c r="A10" t="s">
        <v>65</v>
      </c>
    </row>
    <row r="11" spans="1:3" x14ac:dyDescent="0.3">
      <c r="B11" t="s">
        <v>66</v>
      </c>
    </row>
    <row r="12" spans="1:3" x14ac:dyDescent="0.3">
      <c r="A12" t="s">
        <v>56</v>
      </c>
    </row>
    <row r="13" spans="1:3" x14ac:dyDescent="0.3">
      <c r="B13" t="s">
        <v>57</v>
      </c>
    </row>
    <row r="14" spans="1:3" x14ac:dyDescent="0.3">
      <c r="A14" t="s">
        <v>58</v>
      </c>
    </row>
    <row r="15" spans="1:3" x14ac:dyDescent="0.3">
      <c r="B15" t="s">
        <v>59</v>
      </c>
    </row>
    <row r="16" spans="1:3" x14ac:dyDescent="0.3">
      <c r="A16" t="s">
        <v>62</v>
      </c>
    </row>
    <row r="17" spans="1:2" x14ac:dyDescent="0.3">
      <c r="B17" t="s">
        <v>63</v>
      </c>
    </row>
    <row r="18" spans="1:2" x14ac:dyDescent="0.3">
      <c r="B18" t="s">
        <v>64</v>
      </c>
    </row>
    <row r="19" spans="1:2" x14ac:dyDescent="0.3">
      <c r="A19" t="s">
        <v>74</v>
      </c>
    </row>
    <row r="20" spans="1:2" x14ac:dyDescent="0.3">
      <c r="B20" t="s">
        <v>75</v>
      </c>
    </row>
    <row r="21" spans="1:2" x14ac:dyDescent="0.3">
      <c r="A21" t="s">
        <v>76</v>
      </c>
    </row>
    <row r="22" spans="1:2" x14ac:dyDescent="0.3">
      <c r="B22" t="s">
        <v>77</v>
      </c>
    </row>
    <row r="23" spans="1:2" x14ac:dyDescent="0.3">
      <c r="A23" t="s">
        <v>78</v>
      </c>
    </row>
    <row r="24" spans="1:2" x14ac:dyDescent="0.3">
      <c r="B24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defaultColWidth="11.5546875" defaultRowHeight="14.4" x14ac:dyDescent="0.3"/>
  <sheetData>
    <row r="1" spans="1:3" x14ac:dyDescent="0.3">
      <c r="A1" t="s">
        <v>43</v>
      </c>
    </row>
    <row r="2" spans="1:3" x14ac:dyDescent="0.3">
      <c r="B2" t="s">
        <v>44</v>
      </c>
    </row>
    <row r="3" spans="1:3" x14ac:dyDescent="0.3">
      <c r="B3" t="s">
        <v>45</v>
      </c>
    </row>
    <row r="4" spans="1:3" x14ac:dyDescent="0.3">
      <c r="C4" t="s">
        <v>46</v>
      </c>
    </row>
    <row r="5" spans="1:3" x14ac:dyDescent="0.3">
      <c r="C5" t="s">
        <v>47</v>
      </c>
    </row>
    <row r="6" spans="1:3" x14ac:dyDescent="0.3">
      <c r="C6" t="s">
        <v>48</v>
      </c>
    </row>
    <row r="7" spans="1:3" x14ac:dyDescent="0.3">
      <c r="A7" t="s">
        <v>49</v>
      </c>
    </row>
    <row r="8" spans="1:3" x14ac:dyDescent="0.3">
      <c r="B8" t="s">
        <v>50</v>
      </c>
    </row>
    <row r="9" spans="1:3" x14ac:dyDescent="0.3">
      <c r="A9" t="s">
        <v>67</v>
      </c>
    </row>
    <row r="10" spans="1:3" x14ac:dyDescent="0.3">
      <c r="B10" t="s">
        <v>68</v>
      </c>
    </row>
    <row r="11" spans="1:3" x14ac:dyDescent="0.3">
      <c r="A11" t="s">
        <v>72</v>
      </c>
    </row>
    <row r="12" spans="1:3" x14ac:dyDescent="0.3">
      <c r="B1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2024-03-19T15:19:18Z</dcterms:modified>
</cp:coreProperties>
</file>