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B48B30CB-03D4-4EF3-B472-03BFDEEC2EBA}"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57" i="1" l="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AZ257" i="1" s="1"/>
  <c r="AY256" i="1"/>
  <c r="AX256" i="1"/>
  <c r="AW256" i="1"/>
  <c r="AV256" i="1"/>
  <c r="AU256" i="1"/>
  <c r="AT256" i="1"/>
  <c r="AS256" i="1"/>
  <c r="AR256" i="1"/>
  <c r="AQ256" i="1"/>
  <c r="AP256" i="1"/>
  <c r="AO256" i="1"/>
  <c r="AN256" i="1"/>
  <c r="AM256" i="1"/>
  <c r="AL256" i="1"/>
  <c r="AJ256" i="1"/>
  <c r="AI256" i="1"/>
  <c r="AH256" i="1"/>
  <c r="AG256" i="1"/>
  <c r="AF256" i="1"/>
  <c r="AE256" i="1"/>
  <c r="AD256" i="1"/>
  <c r="AC256" i="1"/>
  <c r="AB256" i="1"/>
  <c r="AA256" i="1"/>
  <c r="K256" i="1"/>
  <c r="AK256" i="1" s="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A254" i="1"/>
  <c r="AB254" i="1"/>
  <c r="AC254" i="1"/>
  <c r="AD254" i="1"/>
  <c r="AE254" i="1"/>
  <c r="AF254" i="1"/>
  <c r="AG254" i="1"/>
  <c r="AH254" i="1"/>
  <c r="AI254" i="1"/>
  <c r="AJ254" i="1"/>
  <c r="AL254" i="1"/>
  <c r="AM254" i="1"/>
  <c r="AN254" i="1"/>
  <c r="AO254" i="1"/>
  <c r="AP254" i="1"/>
  <c r="AQ254" i="1"/>
  <c r="AR254" i="1"/>
  <c r="AS254" i="1"/>
  <c r="AT254" i="1"/>
  <c r="AU254" i="1"/>
  <c r="AV254" i="1"/>
  <c r="AW254" i="1"/>
  <c r="AX254" i="1"/>
  <c r="AY254" i="1"/>
  <c r="K254" i="1"/>
  <c r="AK254" i="1" s="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6" i="1" l="1"/>
  <c r="AZ255" i="1"/>
  <c r="AZ254" i="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<sst xmlns="http://schemas.openxmlformats.org/spreadsheetml/2006/main" count="4402" uniqueCount="1389">
  <si>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</si>
  <si>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</si>
  <si>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</si>
  <si>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</si>
  <si>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</si>
  <si>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</si>
  <si>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</si>
  <si>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</si>
  <si>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</si>
  <si>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</si>
  <si>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</si>
  <si>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</si>
  <si>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</si>
  <si>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</si>
  <si>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</si>
  <si>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</si>
  <si>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</si>
  <si>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</si>
  <si>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</si>
  <si>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</si>
  <si>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</si>
  <si>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</si>
  <si>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</si>
  <si>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</si>
  <si>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</si>
  <si>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</si>
  <si>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</si>
  <si>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</si>
  <si>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</si>
  <si>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</si>
  <si>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</si>
  <si>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</si>
  <si>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</si>
  <si>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</si>
  <si>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</si>
  <si>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</si>
  <si>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</si>
  <si>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</si>
  <si>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</si>
  <si>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</si>
  <si>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</si>
  <si>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</si>
  <si>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</si>
  <si>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</si>
  <si>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</si>
  <si>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</si>
  <si>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</si>
  <si>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</si>
  <si>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</si>
  <si>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</si>
  <si>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</si>
  <si>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</si>
  <si>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</si>
  <si>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</si>
  <si>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</si>
  <si>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</si>
  <si>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</si>
  <si>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</si>
  <si>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</si>
  <si>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</si>
  <si>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</si>
  <si>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</si>
  <si>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</si>
  <si>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</si>
  <si>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</si>
  <si>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</si>
  <si>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</si>
  <si>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</si>
  <si>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</si>
  <si>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</si>
  <si>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</si>
  <si>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</si>
  <si>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</si>
  <si>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</si>
  <si>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</si>
  <si>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</si>
  <si>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</si>
  <si>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</si>
  <si>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</si>
  <si>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</si>
  <si>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</si>
  <si>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</si>
  <si>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</si>
  <si>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</si>
  <si>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</si>
  <si>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</si>
  <si>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</si>
  <si>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</si>
  <si>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</si>
  <si>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</si>
  <si>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</si>
  <si>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</si>
  <si>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</si>
  <si>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</si>
  <si>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</si>
  <si>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</si>
  <si>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</si>
  <si>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</si>
  <si>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</si>
  <si>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</si>
  <si>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</si>
  <si>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</si>
  <si>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</si>
  <si>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</si>
  <si>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</si>
  <si>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</si>
  <si>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</si>
  <si>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</si>
  <si>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</si>
  <si>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</si>
  <si>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</si>
  <si>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</si>
  <si>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</si>
  <si>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</si>
  <si>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</si>
  <si>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</si>
  <si>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</si>
  <si>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</si>
  <si>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</si>
  <si>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</si>
  <si>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</si>
  <si>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</si>
  <si>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</si>
  <si>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</si>
  <si>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</si>
  <si>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</si>
  <si>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</si>
  <si>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</si>
  <si>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</si>
  <si>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</si>
  <si>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</si>
  <si>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</si>
  <si>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</si>
  <si>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</si>
  <si>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</si>
  <si>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</si>
  <si>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</si>
  <si>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</si>
  <si>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</si>
  <si>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</si>
  <si>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</si>
  <si>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</si>
  <si>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</si>
  <si>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</si>
  <si>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</si>
  <si>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</si>
  <si>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</si>
  <si>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</si>
  <si>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</si>
  <si>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</si>
  <si>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</si>
  <si>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</si>
  <si>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</si>
  <si>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</si>
  <si>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</si>
  <si>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</si>
  <si>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</si>
  <si>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</si>
  <si>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</si>
  <si>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</si>
  <si>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</si>
  <si>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</si>
  <si>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</si>
  <si>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</si>
  <si>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</si>
  <si>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</si>
  <si>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</si>
  <si>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</si>
  <si>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</si>
  <si>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</si>
  <si>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</si>
  <si>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</si>
  <si>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</si>
  <si>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</si>
  <si>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</si>
  <si>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</si>
  <si>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</si>
  <si>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</si>
  <si>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</si>
  <si>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</si>
  <si>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</si>
  <si>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</si>
  <si>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</si>
  <si>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</si>
  <si>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</si>
  <si>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</si>
  <si>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</si>
  <si>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</si>
  <si>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</si>
  <si>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</si>
  <si>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</si>
  <si>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</si>
  <si>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</si>
  <si>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</si>
  <si>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</si>
  <si>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</si>
  <si>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</si>
  <si>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</si>
  <si>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</si>
  <si>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</si>
  <si>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</si>
  <si>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</si>
  <si>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</si>
  <si>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</si>
  <si>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</si>
  <si>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</si>
  <si>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</si>
  <si>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</si>
  <si>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</si>
  <si>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</si>
  <si>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</si>
  <si>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</si>
  <si>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</si>
  <si>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</si>
  <si>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</si>
  <si>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</si>
  <si>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</si>
  <si>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</si>
  <si>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</si>
  <si>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</si>
  <si>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</si>
  <si>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</si>
  <si>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</si>
  <si>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</si>
  <si>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</si>
  <si>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</si>
  <si>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</si>
  <si>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</si>
  <si>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</si>
  <si>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</si>
  <si>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</si>
  <si>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</si>
  <si>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</si>
  <si>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</si>
  <si>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</si>
  <si>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</si>
  <si>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</si>
  <si>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</si>
  <si>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</si>
  <si>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</si>
  <si>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</si>
  <si>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</si>
  <si>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</si>
  <si>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</si>
  <si>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</si>
  <si>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</si>
  <si>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</si>
  <si>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</si>
  <si>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</si>
  <si>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</si>
  <si>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</si>
  <si>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</si>
  <si>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</si>
  <si>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</si>
  <si>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</si>
  <si>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</si>
  <si>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</si>
  <si>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</si>
  <si>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</si>
  <si>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</si>
  <si>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</si>
  <si>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</si>
  <si>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</si>
  <si>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</si>
  <si>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</si>
  <si>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</si>
  <si>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</si>
  <si>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</si>
  <si>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</si>
  <si>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</si>
  <si>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</si>
  <si>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</si>
  <si>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</si>
  <si>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</si>
  <si>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</si>
  <si>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</si>
  <si>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</si>
  <si>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</si>
  <si>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</si>
  <si>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</si>
  <si>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</si>
  <si>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</si>
  <si>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</si>
  <si>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</si>
  <si>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</si>
  <si>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</si>
  <si>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</si>
  <si>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</si>
  <si>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</si>
  <si>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</si>
  <si>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</si>
  <si>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</si>
  <si>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</si>
  <si>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</si>
  <si>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</si>
  <si>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</si>
  <si>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</si>
  <si>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</si>
  <si>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</si>
  <si>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</si>
  <si>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</si>
  <si>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</si>
  <si>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</si>
  <si>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</si>
  <si>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</si>
  <si>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</si>
  <si>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</si>
  <si>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</si>
  <si>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</si>
  <si>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</si>
  <si>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</si>
  <si>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</si>
  <si>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</si>
  <si>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</si>
  <si>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</si>
  <si>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</si>
  <si>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</si>
  <si>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</si>
  <si>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</si>
  <si>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</si>
  <si>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</si>
  <si>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</si>
  <si>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</si>
  <si>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</si>
  <si>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</si>
  <si>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</si>
  <si>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</si>
  <si>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</si>
  <si>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</si>
  <si>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</si>
  <si>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</si>
  <si>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</si>
  <si>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</si>
  <si>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</si>
  <si>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</si>
  <si>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</si>
  <si>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</si>
  <si>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</si>
  <si>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</si>
  <si>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</si>
  <si>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</si>
  <si>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</si>
  <si>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</si>
  <si>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</si>
  <si>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</si>
  <si>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</si>
  <si>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</si>
  <si>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</si>
  <si>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</si>
  <si>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</si>
  <si>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</si>
  <si>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</si>
  <si>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</si>
  <si>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</si>
  <si>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</si>
  <si>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</si>
  <si>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</si>
  <si>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</si>
  <si>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</si>
  <si>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</si>
  <si>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</si>
  <si>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</si>
  <si>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</si>
  <si>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</si>
  <si>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</si>
  <si>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</si>
  <si>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</si>
  <si>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</si>
  <si>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</si>
  <si>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</si>
  <si>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</si>
  <si>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</si>
  <si>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</si>
  <si>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</si>
  <si>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</si>
  <si>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</si>
  <si>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</si>
  <si>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</si>
  <si>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</si>
  <si>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</si>
  <si>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</si>
  <si>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</si>
  <si>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</si>
  <si>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</si>
  <si>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</si>
  <si>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</si>
  <si>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</si>
  <si>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</si>
  <si>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</si>
  <si>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</si>
  <si>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</si>
  <si>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</si>
  <si>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</si>
  <si>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</si>
  <si>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</si>
  <si>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</si>
  <si>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</si>
  <si>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</si>
  <si>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</si>
  <si>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</si>
  <si>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</si>
  <si>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</si>
  <si>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</si>
  <si>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</si>
  <si>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</si>
  <si>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</si>
  <si>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</si>
  <si>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</si>
  <si>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</si>
  <si>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</si>
  <si>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</si>
  <si>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</si>
  <si>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</si>
  <si>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</si>
  <si>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</si>
  <si>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</si>
  <si>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</si>
  <si>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</si>
  <si>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</si>
  <si>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</si>
  <si>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</si>
  <si>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</si>
  <si>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</si>
  <si>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</si>
  <si>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</si>
  <si>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</si>
  <si>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</si>
  <si>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</si>
  <si>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</si>
  <si>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</si>
  <si>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</si>
  <si>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</si>
  <si>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</si>
  <si>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</si>
  <si>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</si>
  <si>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</si>
  <si>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</si>
  <si>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</si>
  <si>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</si>
  <si>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</si>
  <si>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</si>
  <si>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</si>
  <si>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</si>
  <si>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</si>
  <si>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</si>
  <si>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</si>
  <si>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</si>
  <si>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</si>
  <si>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</si>
  <si>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</si>
  <si>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</si>
  <si>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</si>
  <si>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</si>
  <si>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</si>
  <si>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</si>
  <si>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</si>
  <si>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</si>
  <si>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</si>
  <si>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</si>
  <si>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</si>
  <si>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</si>
  <si>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</si>
  <si>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</si>
  <si>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</si>
  <si>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</si>
  <si>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</si>
  <si>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</si>
  <si>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</si>
  <si>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</si>
  <si>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</si>
  <si>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</si>
  <si>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</si>
  <si>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</si>
  <si>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</si>
  <si>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</si>
  <si>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</si>
  <si>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</si>
  <si>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</si>
  <si>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</si>
  <si>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</si>
  <si>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</si>
  <si>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</si>
  <si>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</si>
  <si>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</si>
  <si>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</si>
  <si>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</si>
  <si>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</si>
  <si>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</si>
  <si>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</si>
  <si>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</si>
  <si>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</si>
  <si>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</si>
  <si>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</si>
  <si>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</si>
  <si>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</si>
  <si>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</si>
  <si>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</si>
  <si>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</si>
  <si>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</si>
  <si>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</si>
  <si>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</si>
  <si>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</si>
  <si>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</si>
  <si>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</si>
  <si>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</si>
  <si>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</si>
  <si>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</si>
  <si>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</si>
  <si>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</si>
  <si>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</si>
  <si>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</si>
  <si>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</si>
  <si>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</si>
  <si>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</si>
  <si>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</si>
  <si>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</si>
  <si>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</si>
  <si>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</si>
  <si>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</si>
  <si>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</si>
  <si>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</si>
  <si>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</si>
  <si>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</si>
  <si>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</si>
  <si>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</si>
  <si>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</si>
  <si>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</si>
  <si>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</si>
  <si>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</si>
  <si>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</si>
  <si>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</si>
  <si>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</si>
  <si>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</si>
  <si>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</si>
  <si>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</si>
  <si>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</si>
  <si>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</si>
  <si>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</si>
  <si>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</si>
  <si>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</si>
  <si>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</si>
  <si>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</si>
  <si>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</si>
  <si>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</si>
  <si>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</si>
  <si>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</si>
  <si>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</si>
  <si>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</si>
  <si>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</si>
  <si>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</si>
  <si>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</si>
  <si>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</si>
  <si>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</si>
  <si>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</si>
  <si>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</si>
  <si>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</si>
  <si>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</si>
  <si>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</si>
  <si>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</si>
  <si>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</si>
  <si>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</si>
  <si>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</si>
  <si>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</si>
  <si>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</si>
  <si>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</si>
  <si>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</si>
  <si>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</si>
  <si>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</si>
  <si>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</si>
  <si>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</si>
  <si>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</si>
  <si>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</si>
  <si>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</si>
  <si>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</si>
  <si>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</si>
  <si>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</si>
  <si>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</si>
  <si>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</si>
  <si>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</si>
  <si>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</si>
  <si>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</si>
  <si>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</si>
  <si>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</si>
  <si>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</si>
  <si>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</si>
  <si>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</si>
  <si>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</si>
  <si>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</si>
  <si>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</si>
  <si>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</si>
  <si>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</si>
  <si>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</si>
  <si>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</si>
  <si>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</si>
  <si>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</si>
  <si>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</si>
  <si>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</si>
  <si>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</si>
  <si>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</si>
  <si>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</si>
  <si>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</si>
  <si>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</si>
  <si>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</si>
  <si>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</si>
  <si>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</si>
  <si>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</si>
  <si>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</si>
  <si>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</si>
  <si>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</si>
  <si>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</si>
  <si>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</si>
  <si>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</si>
  <si>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</si>
  <si>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</si>
  <si>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</si>
  <si>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</si>
  <si>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</si>
  <si>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</si>
  <si>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</si>
  <si>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</si>
  <si>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</si>
  <si>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</si>
  <si>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</si>
  <si>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</si>
  <si>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</si>
  <si>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</si>
  <si>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</si>
  <si>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</si>
  <si>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</si>
  <si>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</si>
  <si>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</si>
  <si>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</si>
  <si>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</si>
  <si>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</si>
  <si>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</si>
  <si>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</si>
  <si>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</si>
  <si>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</si>
  <si>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</si>
  <si>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</si>
  <si>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</si>
  <si>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</si>
  <si>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</si>
  <si>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</si>
  <si>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</si>
  <si>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</si>
  <si>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</si>
  <si>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</si>
  <si>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</si>
  <si>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</si>
  <si>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</si>
  <si>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</si>
  <si>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</si>
  <si>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</si>
  <si>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</si>
  <si>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</si>
  <si>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</si>
  <si>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</si>
  <si>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</si>
  <si>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</si>
  <si>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</si>
  <si>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</si>
  <si>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</si>
  <si>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</si>
  <si>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</si>
  <si>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</si>
  <si>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</si>
  <si>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</si>
  <si>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</si>
  <si>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</si>
  <si>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</si>
  <si>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</si>
  <si>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</si>
  <si>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</si>
  <si>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</si>
  <si>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</si>
  <si>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</si>
  <si>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</si>
  <si>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</si>
  <si>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</si>
  <si>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</si>
  <si>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</si>
  <si>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</si>
  <si>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</si>
  <si>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</si>
  <si>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</si>
  <si>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</si>
  <si>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</si>
  <si>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</si>
  <si>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</si>
  <si>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</si>
  <si>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</si>
  <si>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</si>
  <si>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</si>
  <si>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</si>
  <si>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</si>
  <si>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</si>
  <si>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</si>
  <si>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</si>
  <si>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</si>
  <si>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</si>
  <si>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</si>
  <si>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</si>
  <si>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</si>
  <si>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</si>
  <si>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</si>
  <si>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</si>
  <si>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</si>
  <si>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</si>
  <si>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</si>
  <si>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</si>
  <si>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</si>
  <si>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</si>
  <si>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</si>
  <si>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</si>
  <si>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</si>
  <si>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</si>
  <si>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</si>
  <si>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</si>
  <si>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</si>
  <si>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</si>
  <si>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</si>
  <si>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</si>
  <si>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</si>
  <si>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</si>
  <si>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</si>
  <si>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</si>
  <si>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</si>
  <si>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</si>
  <si>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</si>
  <si>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</si>
  <si>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</si>
  <si>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</si>
  <si>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</si>
  <si>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</si>
  <si>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</si>
  <si>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</si>
  <si>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</si>
  <si>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</si>
  <si>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</si>
  <si>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</si>
  <si>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</si>
  <si>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</si>
  <si>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</si>
  <si>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</si>
  <si>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</si>
  <si>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</si>
  <si>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</si>
  <si>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</si>
  <si>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</si>
  <si>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</si>
  <si>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</si>
  <si>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</si>
  <si>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</si>
  <si>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</si>
  <si>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</si>
  <si>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</si>
  <si>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</si>
  <si>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</si>
  <si>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</si>
  <si>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</si>
  <si>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</si>
  <si>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</si>
  <si>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</si>
  <si>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</si>
  <si>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</si>
  <si>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</si>
  <si>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</si>
  <si>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</si>
  <si>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</si>
  <si>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</si>
  <si>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</si>
  <si>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</si>
  <si>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</si>
  <si>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</si>
  <si>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</si>
  <si>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</si>
  <si>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</si>
  <si>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</si>
  <si>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</si>
  <si>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</si>
  <si>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</si>
  <si>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</si>
  <si>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</si>
  <si>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</si>
  <si>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</si>
  <si>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</si>
  <si>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</si>
  <si>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</si>
  <si>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</si>
  <si>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</si>
  <si>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</si>
  <si>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</si>
  <si>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</si>
  <si>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</si>
  <si>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</si>
  <si>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</si>
  <si>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</si>
  <si>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</si>
  <si>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</si>
  <si>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</si>
  <si>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</si>
  <si>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</si>
  <si>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</si>
  <si>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</si>
  <si>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</si>
  <si>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</si>
  <si>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</si>
  <si>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</si>
  <si>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</si>
  <si>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</si>
  <si>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</si>
  <si>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</si>
  <si>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</si>
  <si>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</si>
  <si>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</si>
  <si>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</si>
  <si>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</si>
  <si>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</si>
  <si>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</si>
  <si>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</si>
  <si>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</si>
  <si>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</si>
  <si>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</si>
  <si>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</si>
  <si>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</si>
  <si>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</si>
  <si>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</si>
  <si>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</si>
  <si>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</si>
  <si>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</si>
  <si>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</si>
  <si>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</si>
  <si>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</si>
  <si>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</si>
  <si>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</si>
  <si>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</si>
  <si>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</si>
  <si>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</si>
  <si>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</si>
  <si>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</si>
  <si>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</si>
  <si>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</si>
  <si>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</si>
  <si>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</si>
  <si>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</si>
  <si>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</si>
  <si>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</si>
  <si>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</si>
  <si>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</si>
  <si>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</si>
  <si>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</si>
  <si>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</si>
  <si>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</si>
  <si>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</si>
  <si>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</si>
  <si>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</si>
  <si>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</si>
  <si>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</si>
  <si>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</si>
  <si>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</si>
  <si>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</si>
  <si>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</si>
  <si>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</si>
  <si>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</si>
  <si>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</si>
  <si>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</si>
  <si>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</si>
  <si>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</si>
  <si>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</si>
  <si>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</si>
  <si>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</si>
  <si>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</si>
  <si>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</si>
  <si>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</si>
  <si>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</si>
  <si>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</si>
  <si>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</si>
  <si>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</si>
  <si>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</si>
  <si>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</si>
  <si>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</si>
  <si>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</si>
  <si>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</si>
  <si>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</si>
  <si>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</si>
  <si>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</si>
  <si>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</si>
  <si>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</si>
  <si>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</si>
  <si>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</si>
  <si>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</si>
  <si>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</si>
  <si>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</si>
  <si>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</si>
  <si>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</si>
  <si>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</si>
  <si>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</si>
  <si>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</si>
  <si>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</si>
  <si>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</si>
  <si>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</si>
  <si>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</si>
  <si>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</si>
  <si>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</si>
  <si>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</si>
  <si>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</si>
  <si>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</si>
  <si>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</si>
  <si>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</si>
  <si>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</si>
  <si>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</si>
  <si>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</si>
  <si>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</si>
  <si>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</si>
  <si>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</si>
  <si>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</si>
  <si>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</si>
  <si>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</si>
  <si>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</si>
  <si>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</si>
  <si>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</si>
  <si>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</si>
  <si>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</si>
  <si>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</si>
  <si>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</si>
  <si>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</si>
  <si>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</si>
  <si>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</si>
  <si>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</si>
  <si>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</si>
  <si>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</si>
  <si>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</si>
  <si>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</si>
  <si>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</si>
  <si>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</si>
  <si>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</si>
  <si>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</si>
  <si>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</si>
  <si>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</si>
  <si>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</si>
  <si>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</si>
  <si>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</si>
  <si>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</si>
  <si>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</si>
  <si>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</si>
  <si>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</si>
  <si>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</si>
  <si>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</si>
  <si>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</si>
  <si>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</si>
  <si>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</si>
  <si>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</si>
  <si>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</si>
  <si>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</si>
  <si>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</si>
  <si>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</si>
  <si>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</si>
  <si>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</si>
  <si>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</si>
  <si>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</si>
  <si>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</si>
  <si>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</si>
  <si>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</si>
  <si>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</si>
  <si>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</si>
  <si>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</si>
  <si>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</si>
  <si>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</si>
  <si>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</si>
  <si>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</si>
  <si>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</si>
  <si>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</si>
  <si>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</si>
  <si>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</si>
  <si>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</si>
  <si>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</si>
  <si>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</si>
  <si>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</si>
  <si>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</si>
  <si>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</si>
  <si>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</si>
  <si>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</si>
  <si>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</si>
  <si>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</si>
  <si>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</si>
  <si>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</si>
  <si>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</si>
  <si>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</si>
  <si>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</si>
  <si>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</si>
  <si>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</si>
  <si>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</si>
  <si>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</si>
  <si>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</si>
  <si>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</si>
  <si>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</si>
  <si>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</si>
  <si>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</si>
  <si>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</si>
  <si>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</si>
  <si>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</si>
  <si>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</si>
  <si>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</si>
  <si>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</si>
  <si>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</si>
  <si>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</si>
  <si>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</si>
  <si>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</si>
  <si>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</si>
  <si>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</si>
  <si>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</si>
  <si>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</si>
  <si>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</si>
  <si>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</si>
  <si>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</si>
  <si>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</si>
  <si>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</si>
  <si>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</si>
  <si>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</si>
  <si>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</si>
  <si>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</si>
  <si>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</si>
  <si>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</si>
  <si>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</si>
  <si>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</si>
  <si>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</si>
  <si>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</si>
  <si>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</si>
  <si>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</si>
  <si>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</si>
  <si>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</si>
  <si>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</si>
  <si>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</si>
  <si>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</si>
  <si>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</si>
  <si>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</si>
  <si>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</si>
  <si>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</si>
  <si>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</si>
  <si>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</si>
  <si>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</si>
  <si>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</si>
  <si>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</si>
  <si>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</si>
  <si>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</si>
  <si>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</si>
  <si>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</si>
  <si>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</si>
  <si>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</si>
  <si>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</si>
  <si>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</si>
  <si>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</si>
  <si>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</si>
  <si>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</si>
  <si>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</si>
  <si>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</si>
  <si>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</si>
  <si>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</si>
  <si>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</si>
  <si>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</si>
  <si>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</si>
  <si>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</si>
  <si>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</si>
  <si>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</si>
  <si>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</si>
  <si>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</si>
  <si>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</si>
  <si>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</si>
  <si>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</si>
  <si>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</si>
  <si>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</si>
  <si>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</si>
  <si>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</si>
  <si>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</si>
  <si>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</si>
  <si>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</si>
  <si>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</si>
  <si>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</si>
  <si>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</si>
  <si>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</si>
  <si>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</si>
  <si>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</si>
  <si>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</si>
  <si>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</si>
  <si>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</si>
  <si>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</si>
  <si>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</si>
  <si>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</si>
  <si>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</si>
  <si>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</si>
  <si>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</si>
  <si>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</si>
  <si>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</si>
  <si>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</si>
  <si>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</si>
  <si>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</si>
  <si>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</si>
  <si>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</si>
  <si>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</si>
  <si>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</si>
  <si>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</si>
  <si>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</si>
  <si>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</si>
  <si>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</si>
  <si>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</si>
  <si>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</si>
  <si>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</si>
  <si>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</si>
  <si>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</si>
  <si>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</si>
  <si>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</si>
  <si>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</si>
  <si>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</si>
  <si>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</si>
  <si>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</si>
  <si>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</si>
  <si>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</si>
  <si>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</si>
  <si>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</si>
  <si>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</si>
  <si>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</si>
  <si>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</si>
  <si>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</si>
  <si>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</si>
  <si>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</si>
  <si>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</si>
  <si>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</si>
  <si>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</si>
  <si>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</si>
  <si>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</si>
  <si>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</si>
  <si>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</si>
  <si>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</si>
  <si>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</si>
  <si>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</si>
  <si>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</si>
  <si>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</si>
  <si>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</si>
  <si>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</si>
  <si>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</si>
  <si>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</si>
  <si>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</si>
  <si>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</si>
  <si>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</si>
  <si>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</si>
  <si>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</si>
  <si>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</si>
  <si>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</si>
  <si>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</si>
  <si>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</si>
  <si>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</si>
  <si>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</si>
  <si>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</si>
  <si>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</si>
  <si>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</si>
  <si>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</si>
  <si>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</si>
  <si>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</si>
  <si>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</si>
  <si>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</si>
  <si>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</si>
  <si>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</si>
  <si>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</si>
  <si>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</si>
  <si>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</si>
  <si>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</si>
  <si>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</si>
  <si>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</si>
  <si>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</si>
  <si>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</si>
  <si>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</si>
  <si>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</si>
  <si>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</si>
  <si>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</si>
  <si>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</si>
  <si>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</si>
  <si>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</si>
  <si>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</si>
  <si>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</si>
  <si>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</si>
  <si>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</si>
  <si>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</si>
  <si>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</si>
  <si>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</si>
  <si>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</si>
  <si>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</si>
  <si>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</si>
  <si>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</si>
  <si>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</si>
  <si>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</si>
  <si>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</si>
  <si>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</si>
  <si>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</si>
  <si>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</si>
  <si>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</si>
  <si>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</si>
  <si>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</si>
  <si>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</si>
  <si>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</si>
  <si>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</si>
  <si>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</si>
  <si>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</si>
  <si>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</si>
  <si>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</si>
  <si>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</si>
  <si>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</si>
  <si>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</si>
  <si>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</si>
  <si>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</si>
  <si>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</si>
  <si>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</si>
  <si>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</si>
  <si>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</si>
  <si>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</si>
  <si>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</si>
  <si>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</si>
  <si>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</si>
  <si>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</si>
  <si>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</si>
  <si>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</si>
  <si>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</si>
  <si>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</si>
  <si>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</si>
  <si>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</si>
  <si>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</si>
  <si>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</si>
  <si>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</si>
  <si>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</si>
  <si>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</si>
  <si>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</si>
  <si>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</si>
  <si>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</si>
  <si>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</si>
  <si>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</si>
  <si>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</si>
  <si>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</si>
  <si>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</si>
  <si>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</si>
  <si>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</si>
  <si>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</si>
  <si>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</si>
  <si>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</si>
  <si>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</si>
  <si>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</si>
  <si>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</si>
  <si>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</si>
  <si>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</si>
  <si>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</si>
  <si>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</si>
  <si>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</si>
  <si>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</si>
  <si>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</si>
  <si>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</si>
  <si>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</si>
  <si>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</si>
  <si>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</si>
  <si>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</si>
  <si>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</si>
  <si>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</si>
  <si>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</si>
  <si>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</si>
  <si>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</si>
  <si>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</si>
  <si>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</si>
  <si>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</si>
  <si>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</si>
  <si>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</si>
  <si>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</si>
  <si>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</si>
  <si>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</si>
  <si>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</si>
  <si>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</si>
  <si>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</si>
  <si>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</si>
  <si>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</si>
  <si>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</si>
  <si>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</si>
  <si>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</si>
  <si>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</si>
  <si>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</si>
  <si>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</si>
  <si>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</si>
  <si>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</si>
  <si>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</si>
  <si>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</si>
  <si>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</si>
  <si>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</si>
  <si>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</si>
  <si>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</si>
  <si>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</si>
  <si>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</si>
  <si>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</si>
  <si>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</si>
  <si>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</si>
  <si>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</si>
  <si>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</si>
  <si>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</si>
  <si>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</si>
  <si>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</si>
  <si>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</si>
  <si>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</si>
  <si>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</si>
  <si>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</si>
  <si>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</si>
  <si>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</si>
  <si>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</si>
  <si>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</si>
  <si>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</si>
  <si>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</si>
  <si>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</si>
  <si>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</si>
  <si>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</si>
  <si>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</si>
  <si>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</si>
  <si>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</si>
  <si>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</si>
  <si>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</si>
  <si>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</si>
  <si>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</si>
  <si>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</si>
  <si>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</si>
  <si>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</si>
  <si>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</si>
  <si>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</si>
  <si>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</si>
  <si>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</si>
  <si>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</si>
  <si>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</si>
  <si>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</si>
  <si>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</si>
  <si>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</si>
  <si>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</si>
  <si>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</si>
  <si>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</si>
  <si>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</si>
  <si>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</si>
  <si>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</si>
  <si>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</si>
  <si>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</si>
  <si>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</si>
  <si>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</si>
  <si>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</si>
  <si>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</si>
  <si>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</si>
  <si>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</si>
  <si>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</si>
  <si>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</si>
  <si>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</si>
  <si>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</si>
  <si>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</si>
  <si>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</si>
  <si>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</si>
  <si>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</si>
  <si>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</si>
  <si>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</si>
  <si>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</si>
  <si>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</si>
  <si>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</si>
  <si>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</si>
  <si>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</si>
  <si>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</si>
  <si>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</si>
  <si>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</si>
  <si>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</si>
  <si>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</si>
  <si>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</si>
  <si>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</si>
  <si>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</si>
  <si>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</si>
  <si>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</si>
  <si>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</si>
  <si>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</si>
  <si>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</si>
  <si>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Curso de Laravel</t>
  </si>
  <si>
    <t>https://campus-ademass.com/curso/3</t>
  </si>
  <si>
    <t>https://campus-ademass.com/aut/13200</t>
  </si>
  <si>
    <t>https://campus-ademass.com/aut/11581</t>
  </si>
  <si>
    <t>https://campus-ademass.com/curso/4</t>
  </si>
  <si>
    <t>Taller de Laravel + Vue</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</si>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</sst>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7" totalsRowShown="0" headerRowDxfId="9">
  <autoFilter ref="A1:Y257"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2" totalsRowShown="0">
  <autoFilter ref="A1:B82" xr:uid="{5EE0C748-5543-4126-BF37-9C7AFE320B4E}"/>
  <sortState xmlns:xlrd2="http://schemas.microsoft.com/office/spreadsheetml/2017/richdata2" ref="A2:B82">
    <sortCondition ref="B1:B82"/>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hyperlink" Target="https://campus-ademass.com/aut/13200"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37" Type="http://schemas.openxmlformats.org/officeDocument/2006/relationships/hyperlink" Target="https://campus-ademass.com/curso/4"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45" Type="http://schemas.openxmlformats.org/officeDocument/2006/relationships/hyperlink" Target="https://learndigital.withgoogle.com/activate/course/web-development-II"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338" Type="http://schemas.openxmlformats.org/officeDocument/2006/relationships/hyperlink" Target="https://campus-ademass.com/aut/13345"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339" Type="http://schemas.openxmlformats.org/officeDocument/2006/relationships/hyperlink" Target="https://github.com/petrix12/laravel-vue2024"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340" Type="http://schemas.openxmlformats.org/officeDocument/2006/relationships/hyperlink" Target="https://campus-ademass.com/curso/34"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341" Type="http://schemas.openxmlformats.org/officeDocument/2006/relationships/hyperlink" Target="https://campus-ademass.com/aut/13486"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342" Type="http://schemas.openxmlformats.org/officeDocument/2006/relationships/printerSettings" Target="../printerSettings/printerSettings2.bin"/><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343" Type="http://schemas.openxmlformats.org/officeDocument/2006/relationships/table" Target="../tables/table1.xm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hyperlink" Target="https://campus-ademass.com/curso/3"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336" Type="http://schemas.openxmlformats.org/officeDocument/2006/relationships/hyperlink" Target="https://campus-ademass.com/aut/11581"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 Id="rId24" Type="http://schemas.openxmlformats.org/officeDocument/2006/relationships/hyperlink" Target="https://www.udemy.com/course/desarrolla-la-logica-de-programacion-con-flujogramas" TargetMode="External"/><Relationship Id="rId66" Type="http://schemas.openxmlformats.org/officeDocument/2006/relationships/hyperlink" Target="https://www.udemy.com/course/tailwindcs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73" Type="http://schemas.openxmlformats.org/officeDocument/2006/relationships/hyperlink" Target="https://codersfree.com/cursos/aprende-a-crear-una-plataforma-de-cursos-con-laravel" TargetMode="External"/><Relationship Id="rId229" Type="http://schemas.openxmlformats.org/officeDocument/2006/relationships/hyperlink" Target="https://www.udemy.com/course/crea-interfaces-graficas-para-escritorio-con-python-y-pyq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7" workbookViewId="0">
      <selection activeCell="H20" sqref="H20"/>
    </sheetView>
  </sheetViews>
  <sheetFormatPr defaultColWidth="11.5546875" defaultRowHeight="14.4" x14ac:dyDescent="0.3"/>
  <cols>
    <col min="1" max="1" width="28.33203125" bestFit="1" customWidth="1"/>
  </cols>
  <sheetData>
    <row r="1" spans="1:6" x14ac:dyDescent="0.3">
      <c r="A1" s="12" t="s">
        <v>528</v>
      </c>
      <c r="B1" s="13">
        <f ca="1">TODAY()</f>
        <v>45482</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73.566666666666663</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1.8166666666666667</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75.383333333333326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7"/>
  <sheetViews>
    <sheetView tabSelected="1" zoomScale="98" zoomScaleNormal="98" workbookViewId="0">
      <pane xSplit="6" ySplit="1" topLeftCell="G245" activePane="bottomRight" state="frozen"/>
      <selection pane="topRight" activeCell="G1" sqref="G1"/>
      <selection pane="bottomLeft" activeCell="A2" sqref="A2"/>
      <selection pane="bottomRight" activeCell="C260" sqref="C260"/>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M252" s="2" t="s">
        <v>1377</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'https://campus-ademass.com/aut/11581',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x14ac:dyDescent="0.3">
      <c r="A255" s="6">
        <v>254</v>
      </c>
      <c r="B255" t="s">
        <v>1374</v>
      </c>
      <c r="C255" t="s">
        <v>333</v>
      </c>
      <c r="D255" t="s">
        <v>332</v>
      </c>
      <c r="E255" s="2" t="s">
        <v>1375</v>
      </c>
      <c r="F255" t="s">
        <v>1362</v>
      </c>
      <c r="G255" s="3">
        <v>0</v>
      </c>
      <c r="H255" t="s">
        <v>47</v>
      </c>
      <c r="I255" t="s">
        <v>14</v>
      </c>
      <c r="J255" s="4">
        <v>0</v>
      </c>
      <c r="K255">
        <v>1632</v>
      </c>
      <c r="L255" s="9">
        <v>45464</v>
      </c>
      <c r="M255" s="2" t="s">
        <v>1376</v>
      </c>
      <c r="O255" t="s">
        <v>1365</v>
      </c>
      <c r="P255" t="s">
        <v>1373</v>
      </c>
      <c r="R255" t="s">
        <v>458</v>
      </c>
      <c r="S255" t="s">
        <v>14</v>
      </c>
      <c r="T255" t="s">
        <v>14</v>
      </c>
      <c r="U255" t="s">
        <v>1364</v>
      </c>
      <c r="V255" s="19" t="s">
        <v>839</v>
      </c>
      <c r="W255" t="s">
        <v>14</v>
      </c>
      <c r="AA255" t="str">
        <f>AA$1&amp;": "&amp;Tabla5[[#This Row],[id]]&amp;", "</f>
        <v xml:space="preserve">id: 254, </v>
      </c>
      <c r="AB255" t="str">
        <f>AB$1&amp;": '"&amp;Tabla5[[#This Row],[name]]&amp;"', "</f>
        <v xml:space="preserve">name: 'Curso de Laravel', </v>
      </c>
      <c r="AC255" t="str">
        <f>AC$1&amp;": '"&amp;Tabla5[[#This Row],[category]]&amp;"', "</f>
        <v xml:space="preserve">category: 'Frameworks de back-end', </v>
      </c>
      <c r="AD255" t="str">
        <f>AD$1&amp;": '"&amp;Tabla5[[#This Row],[technology]]&amp;"', "</f>
        <v xml:space="preserve">technology: 'Laravel', </v>
      </c>
      <c r="AE255" t="str">
        <f>AE$1&amp;": '"&amp;Tabla5[[#This Row],[url]]&amp;"', "</f>
        <v xml:space="preserve">url: 'https://campus-ademass.com/curso/3', </v>
      </c>
      <c r="AF255" t="str">
        <f>AF$1&amp;": '"&amp;Tabla5[[#This Row],[platform]]&amp;"', "</f>
        <v xml:space="preserve">platform: 'Ademass', </v>
      </c>
      <c r="AG255" t="str">
        <f>AG$1&amp;": "&amp;SUBSTITUTE(Tabla5[[#This Row],[costo]],",",".")&amp;", "</f>
        <v xml:space="preserve">costo: 0, </v>
      </c>
      <c r="AH255" t="str">
        <f>AH$1&amp;": '"&amp;Tabla5[[#This Row],[money]]&amp;"', "</f>
        <v xml:space="preserve">money: 'USD', </v>
      </c>
      <c r="AI255" t="str">
        <f>AI$1&amp;": "&amp;Tabla5[[#This Row],[comprado]]&amp;", "</f>
        <v xml:space="preserve">comprado: true, </v>
      </c>
      <c r="AJ255" t="str">
        <f>AJ$1&amp;": "&amp;Tabla5[[#This Row],[priority]]&amp;", "</f>
        <v xml:space="preserve">priority: 0, </v>
      </c>
      <c r="AK255" t="str">
        <f>AK$1&amp;": "&amp;Tabla5[[#This Row],[minutos]]&amp;", "</f>
        <v xml:space="preserve">minutos: 1632, </v>
      </c>
      <c r="AL255" t="str">
        <f>AL$1&amp;": "&amp;IF(Tabla5[[#This Row],[culminado]]=0,"null","'"&amp;TEXT(Tabla5[[#This Row],[culminado]],"aaaa-mm-dd")&amp;"'")&amp;", "</f>
        <v xml:space="preserve">culminado: '2024-06-21', </v>
      </c>
      <c r="AM255" t="str">
        <f>AM$1&amp;": '"&amp;Tabla5[[#This Row],[certificado]]&amp;"', "</f>
        <v xml:space="preserve">certificado: 'https://campus-ademass.com/aut/13200', </v>
      </c>
      <c r="AN255" t="str">
        <f>AN$1&amp;": '"&amp;Tabla5[[#This Row],[url_certificado]]&amp;"', "</f>
        <v xml:space="preserve">url_certificado: '', </v>
      </c>
      <c r="AO255" t="str">
        <f>AO$1&amp;": '"&amp;Tabla5[[#This Row],[instructor]]&amp;"', "</f>
        <v xml:space="preserve">instructor: 'Juan José Ruíz Muñoz', </v>
      </c>
      <c r="AP255" t="str">
        <f>AP$1&amp;": '"&amp;Tabla5[[#This Row],[description]]&amp;"', "</f>
        <v xml:space="preserve">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 xml:space="preserve">url_aux: '', </v>
      </c>
      <c r="AR255" t="str">
        <f>AR$1&amp;": '"&amp;Tabla5[[#This Row],[calificacion]]&amp;"', "</f>
        <v xml:space="preserve">calificacion: 'Excelente', </v>
      </c>
      <c r="AS255" t="str">
        <f>AS$1&amp;": "&amp;Tabla5[[#This Row],[actualizado]]&amp;", "</f>
        <v xml:space="preserve">actualizado: true, </v>
      </c>
      <c r="AT255" t="str">
        <f>AT$1&amp;": "&amp;Tabla5[[#This Row],[en_ruta]]&amp;", "</f>
        <v xml:space="preserve">en_ruta: true, </v>
      </c>
      <c r="AU255" t="str">
        <f>AU$1&amp;": '"&amp;Tabla5[[#This Row],[logo_platform]]&amp;"', "</f>
        <v xml:space="preserve">logo_platform: 'ademass', </v>
      </c>
      <c r="AV255" t="str">
        <f>AV$1&amp;": [ "&amp;Tabla5[[#This Row],[logo_technologies]]&amp;" ], "</f>
        <v xml:space="preserve">logo_technologies: [ 'laravel' ], </v>
      </c>
      <c r="AW255" t="str">
        <f>AW$1&amp;": "&amp;Tabla5[[#This Row],[mostrar]]&amp;", "</f>
        <v xml:space="preserve">mostrar: true, </v>
      </c>
      <c r="AX255" t="str">
        <f>AX$1&amp;": '"&amp;Tabla5[[#This Row],[repositorio]]&amp;"', "</f>
        <v xml:space="preserve">repositorio: '', </v>
      </c>
      <c r="AY255" t="str">
        <f>AY$1&amp;": '"&amp;Tabla5[[#This Row],[nota]]&amp;"'"</f>
        <v>nota: ''</v>
      </c>
      <c r="AZ255" t="str">
        <f t="shared" ref="AZ255" si="36">"{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x14ac:dyDescent="0.3">
      <c r="A256" s="6">
        <v>255</v>
      </c>
      <c r="B256" t="s">
        <v>1379</v>
      </c>
      <c r="C256" t="s">
        <v>333</v>
      </c>
      <c r="D256" t="s">
        <v>332</v>
      </c>
      <c r="E256" s="2" t="s">
        <v>1378</v>
      </c>
      <c r="F256" t="s">
        <v>1362</v>
      </c>
      <c r="G256" s="3">
        <v>0</v>
      </c>
      <c r="H256" t="s">
        <v>47</v>
      </c>
      <c r="I256" t="s">
        <v>14</v>
      </c>
      <c r="J256" s="4">
        <v>0</v>
      </c>
      <c r="K256">
        <f>61+60+120+54+51+51</f>
        <v>397</v>
      </c>
      <c r="L256" s="9">
        <v>45477</v>
      </c>
      <c r="M256" s="2" t="s">
        <v>1380</v>
      </c>
      <c r="O256" t="s">
        <v>1365</v>
      </c>
      <c r="P256" t="s">
        <v>1381</v>
      </c>
      <c r="R256" t="s">
        <v>446</v>
      </c>
      <c r="S256" t="s">
        <v>14</v>
      </c>
      <c r="T256" t="s">
        <v>14</v>
      </c>
      <c r="U256" t="s">
        <v>1364</v>
      </c>
      <c r="V256" s="19" t="s">
        <v>1083</v>
      </c>
      <c r="W256" s="19" t="s">
        <v>15</v>
      </c>
      <c r="X256" s="2" t="s">
        <v>1382</v>
      </c>
      <c r="AA256" t="str">
        <f>AA$1&amp;": "&amp;Tabla5[[#This Row],[id]]&amp;", "</f>
        <v xml:space="preserve">id: 255, </v>
      </c>
      <c r="AB256" t="str">
        <f>AB$1&amp;": '"&amp;Tabla5[[#This Row],[name]]&amp;"', "</f>
        <v xml:space="preserve">name: 'Taller de Laravel + Vue', </v>
      </c>
      <c r="AC256" t="str">
        <f>AC$1&amp;": '"&amp;Tabla5[[#This Row],[category]]&amp;"', "</f>
        <v xml:space="preserve">category: 'Frameworks de back-end', </v>
      </c>
      <c r="AD256" t="str">
        <f>AD$1&amp;": '"&amp;Tabla5[[#This Row],[technology]]&amp;"', "</f>
        <v xml:space="preserve">technology: 'Laravel', </v>
      </c>
      <c r="AE256" t="str">
        <f>AE$1&amp;": '"&amp;Tabla5[[#This Row],[url]]&amp;"', "</f>
        <v xml:space="preserve">url: 'https://campus-ademass.com/curso/4', </v>
      </c>
      <c r="AF256" t="str">
        <f>AF$1&amp;": '"&amp;Tabla5[[#This Row],[platform]]&amp;"', "</f>
        <v xml:space="preserve">platform: 'Ademass', </v>
      </c>
      <c r="AG256" t="str">
        <f>AG$1&amp;": "&amp;SUBSTITUTE(Tabla5[[#This Row],[costo]],",",".")&amp;", "</f>
        <v xml:space="preserve">costo: 0, </v>
      </c>
      <c r="AH256" t="str">
        <f>AH$1&amp;": '"&amp;Tabla5[[#This Row],[money]]&amp;"', "</f>
        <v xml:space="preserve">money: 'USD', </v>
      </c>
      <c r="AI256" t="str">
        <f>AI$1&amp;": "&amp;Tabla5[[#This Row],[comprado]]&amp;", "</f>
        <v xml:space="preserve">comprado: true, </v>
      </c>
      <c r="AJ256" t="str">
        <f>AJ$1&amp;": "&amp;Tabla5[[#This Row],[priority]]&amp;", "</f>
        <v xml:space="preserve">priority: 0, </v>
      </c>
      <c r="AK256" t="str">
        <f>AK$1&amp;": "&amp;Tabla5[[#This Row],[minutos]]&amp;", "</f>
        <v xml:space="preserve">minutos: 397, </v>
      </c>
      <c r="AL256" t="str">
        <f>AL$1&amp;": "&amp;IF(Tabla5[[#This Row],[culminado]]=0,"null","'"&amp;TEXT(Tabla5[[#This Row],[culminado]],"aaaa-mm-dd")&amp;"'")&amp;", "</f>
        <v xml:space="preserve">culminado: '2024-07-04', </v>
      </c>
      <c r="AM256" t="str">
        <f>AM$1&amp;": '"&amp;Tabla5[[#This Row],[certificado]]&amp;"', "</f>
        <v xml:space="preserve">certificado: 'https://campus-ademass.com/aut/13345', </v>
      </c>
      <c r="AN256" t="str">
        <f>AN$1&amp;": '"&amp;Tabla5[[#This Row],[url_certificado]]&amp;"', "</f>
        <v xml:space="preserve">url_certificado: '', </v>
      </c>
      <c r="AO256" t="str">
        <f>AO$1&amp;": '"&amp;Tabla5[[#This Row],[instructor]]&amp;"', "</f>
        <v xml:space="preserve">instructor: 'Juan José Ruíz Muñoz', </v>
      </c>
      <c r="AP256" t="str">
        <f>AP$1&amp;": '"&amp;Tabla5[[#This Row],[description]]&amp;"', "</f>
        <v xml:space="preserve">description: 'En este curso, te llevaremos de la mano a través de cada paso necesario para crear un proyecto real utilizando dos tecnologías increíbles: Laravel y Vue.js.', </v>
      </c>
      <c r="AQ256" t="str">
        <f>AQ$1&amp;": '"&amp;Tabla5[[#This Row],[url_aux]]&amp;"', "</f>
        <v xml:space="preserve">url_aux: '', </v>
      </c>
      <c r="AR256" t="str">
        <f>AR$1&amp;": '"&amp;Tabla5[[#This Row],[calificacion]]&amp;"', "</f>
        <v xml:space="preserve">calificacion: 'Bueno', </v>
      </c>
      <c r="AS256" t="str">
        <f>AS$1&amp;": "&amp;Tabla5[[#This Row],[actualizado]]&amp;", "</f>
        <v xml:space="preserve">actualizado: true, </v>
      </c>
      <c r="AT256" t="str">
        <f>AT$1&amp;": "&amp;Tabla5[[#This Row],[en_ruta]]&amp;", "</f>
        <v xml:space="preserve">en_ruta: true, </v>
      </c>
      <c r="AU256" t="str">
        <f>AU$1&amp;": '"&amp;Tabla5[[#This Row],[logo_platform]]&amp;"', "</f>
        <v xml:space="preserve">logo_platform: 'ademass', </v>
      </c>
      <c r="AV256" t="str">
        <f>AV$1&amp;": [ "&amp;Tabla5[[#This Row],[logo_technologies]]&amp;" ], "</f>
        <v xml:space="preserve">logo_technologies: [ 'vuejs','laravel' ], </v>
      </c>
      <c r="AW256" t="str">
        <f>AW$1&amp;": "&amp;Tabla5[[#This Row],[mostrar]]&amp;", "</f>
        <v xml:space="preserve">mostrar: false, </v>
      </c>
      <c r="AX256" t="str">
        <f>AX$1&amp;": '"&amp;Tabla5[[#This Row],[repositorio]]&amp;"', "</f>
        <v xml:space="preserve">repositorio: 'https://github.com/petrix12/laravel-vue2024', </v>
      </c>
      <c r="AY256" t="str">
        <f>AY$1&amp;": '"&amp;Tabla5[[#This Row],[nota]]&amp;"'"</f>
        <v>nota: ''</v>
      </c>
      <c r="AZ256" t="str">
        <f t="shared" ref="AZ256" si="37">"{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x14ac:dyDescent="0.3">
      <c r="A257" s="6">
        <v>256</v>
      </c>
      <c r="B257" t="s">
        <v>1383</v>
      </c>
      <c r="C257" t="s">
        <v>113</v>
      </c>
      <c r="D257" t="s">
        <v>1384</v>
      </c>
      <c r="E257" s="2" t="s">
        <v>1385</v>
      </c>
      <c r="F257" t="s">
        <v>1362</v>
      </c>
      <c r="G257" s="3">
        <v>0</v>
      </c>
      <c r="H257" t="s">
        <v>47</v>
      </c>
      <c r="I257" t="s">
        <v>14</v>
      </c>
      <c r="J257" s="4">
        <v>0</v>
      </c>
      <c r="K257">
        <v>58</v>
      </c>
      <c r="L257" s="9">
        <v>45482</v>
      </c>
      <c r="M257" s="2" t="s">
        <v>1386</v>
      </c>
      <c r="O257" t="s">
        <v>1365</v>
      </c>
      <c r="P257" t="s">
        <v>1387</v>
      </c>
      <c r="R257" t="s">
        <v>507</v>
      </c>
      <c r="S257" t="s">
        <v>14</v>
      </c>
      <c r="T257" t="s">
        <v>14</v>
      </c>
      <c r="U257" t="s">
        <v>1364</v>
      </c>
      <c r="V257" s="19" t="s">
        <v>1388</v>
      </c>
      <c r="W257" s="19" t="s">
        <v>15</v>
      </c>
      <c r="AA257" t="str">
        <f>AA$1&amp;": "&amp;Tabla5[[#This Row],[id]]&amp;", "</f>
        <v xml:space="preserve">id: 256, </v>
      </c>
      <c r="AB257" t="str">
        <f>AB$1&amp;": '"&amp;Tabla5[[#This Row],[name]]&amp;"', "</f>
        <v xml:space="preserve">name: 'Curso de SOLID', </v>
      </c>
      <c r="AC257" t="str">
        <f>AC$1&amp;": '"&amp;Tabla5[[#This Row],[category]]&amp;"', "</f>
        <v xml:space="preserve">category: 'Paradigmas', </v>
      </c>
      <c r="AD257" t="str">
        <f>AD$1&amp;": '"&amp;Tabla5[[#This Row],[technology]]&amp;"', "</f>
        <v xml:space="preserve">technology: 'SOLID', </v>
      </c>
      <c r="AE257" t="str">
        <f>AE$1&amp;": '"&amp;Tabla5[[#This Row],[url]]&amp;"', "</f>
        <v xml:space="preserve">url: 'https://campus-ademass.com/curso/34', </v>
      </c>
      <c r="AF257" t="str">
        <f>AF$1&amp;": '"&amp;Tabla5[[#This Row],[platform]]&amp;"', "</f>
        <v xml:space="preserve">platform: 'Ademass', </v>
      </c>
      <c r="AG257" t="str">
        <f>AG$1&amp;": "&amp;SUBSTITUTE(Tabla5[[#This Row],[costo]],",",".")&amp;", "</f>
        <v xml:space="preserve">costo: 0, </v>
      </c>
      <c r="AH257" t="str">
        <f>AH$1&amp;": '"&amp;Tabla5[[#This Row],[money]]&amp;"', "</f>
        <v xml:space="preserve">money: 'USD', </v>
      </c>
      <c r="AI257" t="str">
        <f>AI$1&amp;": "&amp;Tabla5[[#This Row],[comprado]]&amp;", "</f>
        <v xml:space="preserve">comprado: true, </v>
      </c>
      <c r="AJ257" t="str">
        <f>AJ$1&amp;": "&amp;Tabla5[[#This Row],[priority]]&amp;", "</f>
        <v xml:space="preserve">priority: 0, </v>
      </c>
      <c r="AK257" t="str">
        <f>AK$1&amp;": "&amp;Tabla5[[#This Row],[minutos]]&amp;", "</f>
        <v xml:space="preserve">minutos: 58, </v>
      </c>
      <c r="AL257" t="str">
        <f>AL$1&amp;": "&amp;IF(Tabla5[[#This Row],[culminado]]=0,"null","'"&amp;TEXT(Tabla5[[#This Row],[culminado]],"aaaa-mm-dd")&amp;"'")&amp;", "</f>
        <v xml:space="preserve">culminado: '2024-07-09', </v>
      </c>
      <c r="AM257" t="str">
        <f>AM$1&amp;": '"&amp;Tabla5[[#This Row],[certificado]]&amp;"', "</f>
        <v xml:space="preserve">certificado: 'https://campus-ademass.com/aut/13486', </v>
      </c>
      <c r="AN257" t="str">
        <f>AN$1&amp;": '"&amp;Tabla5[[#This Row],[url_certificado]]&amp;"', "</f>
        <v xml:space="preserve">url_certificado: '', </v>
      </c>
      <c r="AO257" t="str">
        <f>AO$1&amp;": '"&amp;Tabla5[[#This Row],[instructor]]&amp;"', "</f>
        <v xml:space="preserve">instructor: 'Juan José Ruíz Muñoz', </v>
      </c>
      <c r="AP257" t="str">
        <f>AP$1&amp;": '"&amp;Tabla5[[#This Row],[description]]&amp;"', "</f>
        <v xml:space="preserve">description: 'Curso completo sobre los principios SOLID, que te ayudarán a ser mejor programador y subir al siguiente nivel.', </v>
      </c>
      <c r="AQ257" t="str">
        <f>AQ$1&amp;": '"&amp;Tabla5[[#This Row],[url_aux]]&amp;"', "</f>
        <v xml:space="preserve">url_aux: '', </v>
      </c>
      <c r="AR257" t="str">
        <f>AR$1&amp;": '"&amp;Tabla5[[#This Row],[calificacion]]&amp;"', "</f>
        <v xml:space="preserve">calificacion: 'Muy bueno', </v>
      </c>
      <c r="AS257" t="str">
        <f>AS$1&amp;": "&amp;Tabla5[[#This Row],[actualizado]]&amp;", "</f>
        <v xml:space="preserve">actualizado: true, </v>
      </c>
      <c r="AT257" t="str">
        <f>AT$1&amp;": "&amp;Tabla5[[#This Row],[en_ruta]]&amp;", "</f>
        <v xml:space="preserve">en_ruta: true, </v>
      </c>
      <c r="AU257" t="str">
        <f>AU$1&amp;": '"&amp;Tabla5[[#This Row],[logo_platform]]&amp;"', "</f>
        <v xml:space="preserve">logo_platform: 'ademass', </v>
      </c>
      <c r="AV257" t="str">
        <f>AV$1&amp;": [ "&amp;Tabla5[[#This Row],[logo_technologies]]&amp;" ], "</f>
        <v xml:space="preserve">logo_technologies: [ 'solid' ], </v>
      </c>
      <c r="AW257" t="str">
        <f>AW$1&amp;": "&amp;Tabla5[[#This Row],[mostrar]]&amp;", "</f>
        <v xml:space="preserve">mostrar: false, </v>
      </c>
      <c r="AX257" t="str">
        <f>AX$1&amp;": '"&amp;Tabla5[[#This Row],[repositorio]]&amp;"', "</f>
        <v xml:space="preserve">repositorio: '', </v>
      </c>
      <c r="AY257" t="str">
        <f>AY$1&amp;": '"&amp;Tabla5[[#This Row],[nota]]&amp;"'"</f>
        <v>nota: ''</v>
      </c>
      <c r="AZ257" t="str">
        <f t="shared" ref="AZ257" si="38">"{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 ref="E255" r:id="rId334" xr:uid="{13814128-C418-4E17-B37F-205972A04E7B}"/>
    <hyperlink ref="M255" r:id="rId335" xr:uid="{B614D87C-007B-4DA3-9B77-183BC95B5110}"/>
    <hyperlink ref="M252" r:id="rId336" xr:uid="{4B44A900-E2CE-4649-A1ED-10D23364E6E7}"/>
    <hyperlink ref="E256" r:id="rId337" xr:uid="{8298E8E3-2C43-44CC-A1ED-4C832D96A1B5}"/>
    <hyperlink ref="M256" r:id="rId338" xr:uid="{05AC0790-7164-4639-AC18-788A84889C24}"/>
    <hyperlink ref="X256" r:id="rId339" xr:uid="{613898E5-763C-41E5-9797-F83D75508B4A}"/>
    <hyperlink ref="E257" r:id="rId340" xr:uid="{3ED87040-7A24-41A1-9CEB-B9101BDDDC1B}"/>
    <hyperlink ref="M257" r:id="rId341" xr:uid="{B236502B-63BB-4943-85D9-9906B2ECEFFB}"/>
  </hyperlinks>
  <pageMargins left="0.7" right="0.7" top="0.75" bottom="0.75" header="0.3" footer="0.3"/>
  <pageSetup paperSize="9" orientation="portrait" r:id="rId342"/>
  <tableParts count="1">
    <tablePart r:id="rId34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74" activePane="bottomRight" state="frozen"/>
      <selection pane="topRight" activeCell="B1" sqref="B1"/>
      <selection pane="bottomLeft" activeCell="A2" sqref="A2"/>
      <selection pane="bottomRight" activeCell="B81" sqref="B81"/>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topLeftCell="A10"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2"/>
  <sheetViews>
    <sheetView workbookViewId="0">
      <pane xSplit="1" ySplit="1" topLeftCell="B23" activePane="bottomRight" state="frozen"/>
      <selection pane="topRight" activeCell="B1" sqref="B1"/>
      <selection pane="bottomLeft" activeCell="A2" sqref="A2"/>
      <selection pane="bottomRight" activeCell="A83" sqref="A83"/>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79</v>
      </c>
      <c r="B59" t="s">
        <v>1310</v>
      </c>
    </row>
    <row r="60" spans="1:2" x14ac:dyDescent="0.3">
      <c r="A60">
        <v>59</v>
      </c>
      <c r="B60" t="s">
        <v>692</v>
      </c>
    </row>
    <row r="61" spans="1:2" x14ac:dyDescent="0.3">
      <c r="A61">
        <v>53</v>
      </c>
      <c r="B61" t="s">
        <v>561</v>
      </c>
    </row>
    <row r="62" spans="1:2" x14ac:dyDescent="0.3">
      <c r="A62">
        <v>61</v>
      </c>
      <c r="B62" t="s">
        <v>699</v>
      </c>
    </row>
    <row r="63" spans="1:2" x14ac:dyDescent="0.3">
      <c r="A63">
        <v>67</v>
      </c>
      <c r="B63" t="s">
        <v>818</v>
      </c>
    </row>
    <row r="64" spans="1:2" x14ac:dyDescent="0.3">
      <c r="A64">
        <v>35</v>
      </c>
      <c r="B64" t="s">
        <v>317</v>
      </c>
    </row>
    <row r="65" spans="1:2" x14ac:dyDescent="0.3">
      <c r="A65">
        <v>65</v>
      </c>
      <c r="B65" t="s">
        <v>817</v>
      </c>
    </row>
    <row r="66" spans="1:2" x14ac:dyDescent="0.3">
      <c r="A66">
        <v>41</v>
      </c>
      <c r="B66" t="s">
        <v>349</v>
      </c>
    </row>
    <row r="67" spans="1:2" x14ac:dyDescent="0.3">
      <c r="A67">
        <v>58</v>
      </c>
      <c r="B67" t="s">
        <v>654</v>
      </c>
    </row>
    <row r="68" spans="1:2" x14ac:dyDescent="0.3">
      <c r="A68">
        <v>81</v>
      </c>
      <c r="B68" t="s">
        <v>1384</v>
      </c>
    </row>
    <row r="69" spans="1:2" x14ac:dyDescent="0.3">
      <c r="A69">
        <v>71</v>
      </c>
      <c r="B69" t="s">
        <v>1133</v>
      </c>
    </row>
    <row r="70" spans="1:2" x14ac:dyDescent="0.3">
      <c r="A70">
        <v>51</v>
      </c>
      <c r="B70" t="s">
        <v>509</v>
      </c>
    </row>
    <row r="71" spans="1:2" x14ac:dyDescent="0.3">
      <c r="A71">
        <v>74</v>
      </c>
      <c r="B71" t="s">
        <v>1139</v>
      </c>
    </row>
    <row r="72" spans="1:2" x14ac:dyDescent="0.3">
      <c r="A72">
        <v>43</v>
      </c>
      <c r="B72" t="s">
        <v>357</v>
      </c>
    </row>
    <row r="73" spans="1:2" x14ac:dyDescent="0.3">
      <c r="A73">
        <v>78</v>
      </c>
      <c r="B73" t="s">
        <v>1152</v>
      </c>
    </row>
    <row r="74" spans="1:2" x14ac:dyDescent="0.3">
      <c r="A74">
        <v>23</v>
      </c>
      <c r="B74" t="s">
        <v>238</v>
      </c>
    </row>
    <row r="75" spans="1:2" x14ac:dyDescent="0.3">
      <c r="A75">
        <v>21</v>
      </c>
      <c r="B75" t="s">
        <v>224</v>
      </c>
    </row>
    <row r="76" spans="1:2" x14ac:dyDescent="0.3">
      <c r="A76">
        <v>6</v>
      </c>
      <c r="B76" t="s">
        <v>67</v>
      </c>
    </row>
    <row r="77" spans="1:2" x14ac:dyDescent="0.3">
      <c r="A77">
        <v>1</v>
      </c>
      <c r="B77" t="s">
        <v>17</v>
      </c>
    </row>
    <row r="78" spans="1:2" x14ac:dyDescent="0.3">
      <c r="A78">
        <v>29</v>
      </c>
      <c r="B78" t="s">
        <v>259</v>
      </c>
    </row>
    <row r="79" spans="1:2" x14ac:dyDescent="0.3">
      <c r="A79">
        <v>45</v>
      </c>
      <c r="B79" t="s">
        <v>360</v>
      </c>
    </row>
    <row r="80" spans="1:2" x14ac:dyDescent="0.3">
      <c r="A80">
        <v>38</v>
      </c>
      <c r="B80" t="s">
        <v>331</v>
      </c>
    </row>
    <row r="81" spans="1:2" x14ac:dyDescent="0.3">
      <c r="A81">
        <v>8</v>
      </c>
      <c r="B81" t="s">
        <v>84</v>
      </c>
    </row>
    <row r="82" spans="1:2" x14ac:dyDescent="0.3">
      <c r="A82">
        <v>80</v>
      </c>
      <c r="B82"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2024-07-09T14:55:23Z</dcterms:modified>
</cp:coreProperties>
</file>